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eunbi1.yoon\Desktop\"/>
    </mc:Choice>
  </mc:AlternateContent>
  <bookViews>
    <workbookView xWindow="0" yWindow="0" windowWidth="29010" windowHeight="8265"/>
  </bookViews>
  <sheets>
    <sheet name="sheet1" sheetId="1" r:id="rId1"/>
  </sheet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8076" i="1" l="1"/>
  <c r="E8075" i="1"/>
  <c r="E8074" i="1"/>
  <c r="E8073" i="1"/>
  <c r="E8072" i="1"/>
  <c r="E8071" i="1"/>
  <c r="E8070" i="1"/>
  <c r="E8069" i="1"/>
  <c r="E8068" i="1"/>
  <c r="E8067" i="1"/>
  <c r="E8066" i="1"/>
  <c r="E8065" i="1"/>
  <c r="E8064" i="1"/>
  <c r="E8063" i="1"/>
  <c r="E8062" i="1"/>
  <c r="E8061" i="1"/>
  <c r="E8060" i="1"/>
  <c r="E8059" i="1"/>
  <c r="E8058" i="1"/>
  <c r="E8057" i="1"/>
  <c r="E8056" i="1"/>
  <c r="E8055" i="1"/>
  <c r="E8054" i="1"/>
  <c r="E8053" i="1"/>
  <c r="E8052" i="1"/>
  <c r="E8051" i="1"/>
  <c r="E8050" i="1"/>
  <c r="E8049" i="1"/>
  <c r="E8048" i="1"/>
  <c r="E8047" i="1"/>
  <c r="E8046" i="1"/>
  <c r="E8045" i="1"/>
  <c r="E8044" i="1"/>
  <c r="E8043" i="1"/>
  <c r="E8042" i="1"/>
  <c r="E8041" i="1"/>
  <c r="E8040" i="1"/>
  <c r="E8039" i="1"/>
  <c r="E8038" i="1"/>
  <c r="E8037" i="1"/>
  <c r="E8036" i="1"/>
  <c r="E8035" i="1"/>
  <c r="E8034" i="1"/>
  <c r="E8033" i="1"/>
  <c r="E8032" i="1"/>
  <c r="E8031" i="1"/>
  <c r="E8030" i="1"/>
  <c r="E8029" i="1"/>
  <c r="E8028" i="1"/>
  <c r="E8027" i="1"/>
  <c r="E8026" i="1"/>
  <c r="E8025" i="1"/>
  <c r="E8024" i="1"/>
  <c r="E8023" i="1"/>
  <c r="E8022" i="1"/>
  <c r="E8021" i="1"/>
  <c r="E8020" i="1"/>
  <c r="E8019" i="1"/>
  <c r="E8018" i="1"/>
  <c r="E8017" i="1"/>
  <c r="E8016" i="1"/>
  <c r="E8015" i="1"/>
  <c r="E8014" i="1"/>
  <c r="E8013" i="1"/>
  <c r="E8012" i="1"/>
  <c r="E8011" i="1"/>
  <c r="E8010" i="1"/>
  <c r="E8009" i="1"/>
  <c r="E8008" i="1"/>
  <c r="E8007" i="1"/>
  <c r="E8006" i="1"/>
  <c r="E8005" i="1"/>
  <c r="E8004" i="1"/>
  <c r="E8003" i="1"/>
  <c r="E8002" i="1"/>
  <c r="E8001" i="1"/>
  <c r="E8000" i="1"/>
  <c r="E7999" i="1"/>
  <c r="E7998" i="1"/>
  <c r="E7997" i="1"/>
  <c r="E7996" i="1"/>
  <c r="E7995" i="1"/>
  <c r="E7994" i="1"/>
  <c r="E7993" i="1"/>
  <c r="E7992" i="1"/>
  <c r="E7991" i="1"/>
  <c r="E7990" i="1"/>
  <c r="E7989" i="1"/>
  <c r="E7988" i="1"/>
  <c r="E7987" i="1"/>
  <c r="E7986" i="1"/>
  <c r="E7985" i="1"/>
  <c r="E7984" i="1"/>
  <c r="E7983" i="1"/>
  <c r="E7982" i="1"/>
  <c r="E7981" i="1"/>
  <c r="E7980" i="1"/>
  <c r="E7979" i="1"/>
  <c r="E7978" i="1"/>
  <c r="E7977" i="1"/>
  <c r="E7976" i="1"/>
  <c r="E7975" i="1"/>
  <c r="E7974" i="1"/>
  <c r="E7973" i="1"/>
  <c r="E7972" i="1"/>
  <c r="E7971" i="1"/>
  <c r="E7970" i="1"/>
  <c r="E7969" i="1"/>
  <c r="E7968" i="1"/>
  <c r="E7967" i="1"/>
  <c r="E7966" i="1"/>
  <c r="E7965" i="1"/>
  <c r="E7964" i="1"/>
  <c r="E7963" i="1"/>
  <c r="E7962" i="1"/>
  <c r="E7961" i="1"/>
  <c r="E7960" i="1"/>
  <c r="E7959" i="1"/>
  <c r="E7958" i="1"/>
  <c r="E7957" i="1"/>
  <c r="E7956" i="1"/>
  <c r="E7955" i="1"/>
  <c r="E7954" i="1"/>
  <c r="E7953" i="1"/>
  <c r="E7952" i="1"/>
  <c r="E7951" i="1"/>
  <c r="E7950" i="1"/>
  <c r="E7949" i="1"/>
  <c r="E7948" i="1"/>
  <c r="E7947" i="1"/>
  <c r="E7946" i="1"/>
  <c r="E7945" i="1"/>
  <c r="E7944" i="1"/>
  <c r="E7943" i="1"/>
  <c r="E7942" i="1"/>
  <c r="E7941" i="1"/>
  <c r="E7940" i="1"/>
  <c r="E7939" i="1"/>
  <c r="E7938" i="1"/>
  <c r="E7937" i="1"/>
  <c r="E7936" i="1"/>
  <c r="E7935" i="1"/>
  <c r="E7934" i="1"/>
  <c r="E7933" i="1"/>
  <c r="E7932" i="1"/>
  <c r="E7931" i="1"/>
  <c r="E7930" i="1"/>
  <c r="E7929" i="1"/>
  <c r="E7928" i="1"/>
  <c r="E7927" i="1"/>
  <c r="E7926" i="1"/>
  <c r="E7925" i="1"/>
  <c r="E7924" i="1"/>
  <c r="E7923" i="1"/>
  <c r="E7922" i="1"/>
  <c r="E7921" i="1"/>
  <c r="E7920" i="1"/>
  <c r="E7919" i="1"/>
  <c r="E7918" i="1"/>
  <c r="E7917" i="1"/>
  <c r="E7916" i="1"/>
  <c r="E7915" i="1"/>
  <c r="E7914" i="1"/>
  <c r="E7913" i="1"/>
  <c r="E7912" i="1"/>
  <c r="E7911" i="1"/>
  <c r="E7910" i="1"/>
  <c r="E7909" i="1"/>
  <c r="E7908" i="1"/>
  <c r="E7907" i="1"/>
  <c r="E7906" i="1"/>
  <c r="E7905" i="1"/>
  <c r="E7904" i="1"/>
  <c r="E7903" i="1"/>
  <c r="E7902" i="1"/>
  <c r="E7901" i="1"/>
  <c r="E7900" i="1"/>
  <c r="E7899" i="1"/>
  <c r="E7898" i="1"/>
  <c r="E7897" i="1"/>
  <c r="E7896" i="1"/>
  <c r="E7895" i="1"/>
  <c r="E7894" i="1"/>
  <c r="E7893" i="1"/>
  <c r="E7892" i="1"/>
  <c r="E7891" i="1"/>
  <c r="E7890" i="1"/>
  <c r="E7889" i="1"/>
  <c r="E7888" i="1"/>
  <c r="E7887" i="1"/>
  <c r="E7886" i="1"/>
  <c r="E7885" i="1"/>
  <c r="E7884" i="1"/>
  <c r="E7883" i="1"/>
  <c r="E7882" i="1"/>
  <c r="E7881" i="1"/>
  <c r="E7880" i="1"/>
  <c r="E7879" i="1"/>
  <c r="E7878" i="1"/>
  <c r="E7877" i="1"/>
  <c r="E7876" i="1"/>
  <c r="E7875" i="1"/>
  <c r="E7874" i="1"/>
  <c r="E7873" i="1"/>
  <c r="E7872" i="1"/>
  <c r="E7871" i="1"/>
  <c r="E7870" i="1"/>
  <c r="E7869" i="1"/>
  <c r="E7868" i="1"/>
  <c r="E7867" i="1"/>
  <c r="E7866" i="1"/>
  <c r="E7865" i="1"/>
  <c r="E7864" i="1"/>
  <c r="E7863" i="1"/>
  <c r="E7862" i="1"/>
  <c r="E7861" i="1"/>
  <c r="E7860" i="1"/>
  <c r="E7859" i="1"/>
  <c r="E7858" i="1"/>
  <c r="E7857" i="1"/>
  <c r="E7856" i="1"/>
  <c r="E7855" i="1"/>
  <c r="E7854" i="1"/>
  <c r="E7853" i="1"/>
  <c r="E7852" i="1"/>
  <c r="E7851" i="1"/>
  <c r="E7850" i="1"/>
  <c r="E7849" i="1"/>
  <c r="E7848" i="1"/>
  <c r="E7847" i="1"/>
  <c r="E7846" i="1"/>
  <c r="E7845" i="1"/>
  <c r="E7844" i="1"/>
  <c r="E7843" i="1"/>
  <c r="E7842" i="1"/>
  <c r="E7841" i="1"/>
  <c r="E7840" i="1"/>
  <c r="E7839" i="1"/>
  <c r="E7838" i="1"/>
  <c r="E7837" i="1"/>
  <c r="E7836" i="1"/>
  <c r="E7835" i="1"/>
  <c r="E7834" i="1"/>
  <c r="E7833" i="1"/>
  <c r="E7832" i="1"/>
  <c r="E7831" i="1"/>
  <c r="E7830" i="1"/>
  <c r="E7829" i="1"/>
  <c r="E7828" i="1"/>
  <c r="E7827" i="1"/>
  <c r="E7826" i="1"/>
  <c r="E7825" i="1"/>
  <c r="E7824" i="1"/>
  <c r="E7823" i="1"/>
  <c r="E7822" i="1"/>
  <c r="E7821" i="1"/>
  <c r="E7820" i="1"/>
  <c r="E7819" i="1"/>
  <c r="E7818" i="1"/>
  <c r="E7817" i="1"/>
  <c r="E7816" i="1"/>
  <c r="E7815" i="1"/>
  <c r="E7814" i="1"/>
  <c r="E7813" i="1"/>
  <c r="E7812" i="1"/>
  <c r="E7811" i="1"/>
  <c r="E7810" i="1"/>
  <c r="E7809" i="1"/>
  <c r="E7808" i="1"/>
  <c r="E7807" i="1"/>
  <c r="E7806" i="1"/>
  <c r="E7805" i="1"/>
  <c r="E7804" i="1"/>
  <c r="E7803" i="1"/>
  <c r="E7802" i="1"/>
  <c r="E7801" i="1"/>
  <c r="E7800" i="1"/>
  <c r="E7799" i="1"/>
  <c r="E7798" i="1"/>
  <c r="E7797" i="1"/>
  <c r="E7796" i="1"/>
  <c r="E7795" i="1"/>
  <c r="E7794" i="1"/>
  <c r="E7793" i="1"/>
  <c r="E7792" i="1"/>
  <c r="E7791" i="1"/>
  <c r="E7790" i="1"/>
  <c r="E7789" i="1"/>
  <c r="E7788" i="1"/>
  <c r="E7787" i="1"/>
  <c r="E7786" i="1"/>
  <c r="E7785" i="1"/>
  <c r="E7784" i="1"/>
  <c r="E7783" i="1"/>
  <c r="E7782" i="1"/>
  <c r="E7781" i="1"/>
  <c r="E7780" i="1"/>
  <c r="E7779" i="1"/>
  <c r="E7778" i="1"/>
  <c r="E7777" i="1"/>
  <c r="E7776" i="1"/>
  <c r="E7775" i="1"/>
  <c r="E7774" i="1"/>
  <c r="E7773" i="1"/>
  <c r="E7772" i="1"/>
  <c r="E7771" i="1"/>
  <c r="E7770" i="1"/>
  <c r="E7769" i="1"/>
  <c r="E7768" i="1"/>
  <c r="E7767" i="1"/>
  <c r="E7766" i="1"/>
  <c r="E7765" i="1"/>
  <c r="E7764" i="1"/>
  <c r="E7763" i="1"/>
  <c r="E7762" i="1"/>
  <c r="E7761" i="1"/>
  <c r="E7760" i="1"/>
  <c r="E7759" i="1"/>
  <c r="E7758" i="1"/>
  <c r="E7757" i="1"/>
  <c r="E7756" i="1"/>
  <c r="E7755" i="1"/>
  <c r="E7754" i="1"/>
  <c r="E7753" i="1"/>
  <c r="E7752" i="1"/>
  <c r="E7751" i="1"/>
  <c r="E7750" i="1"/>
  <c r="E7749" i="1"/>
  <c r="E7748" i="1"/>
  <c r="E7747" i="1"/>
  <c r="E7746" i="1"/>
  <c r="E7745" i="1"/>
  <c r="E7744" i="1"/>
  <c r="E7743" i="1"/>
  <c r="E7742" i="1"/>
  <c r="E7741" i="1"/>
  <c r="E7740" i="1"/>
  <c r="E7739" i="1"/>
  <c r="E7738" i="1"/>
  <c r="E7737" i="1"/>
  <c r="E7736" i="1"/>
  <c r="E7735" i="1"/>
  <c r="E7734" i="1"/>
  <c r="E7733" i="1"/>
  <c r="E7732" i="1"/>
  <c r="E7731" i="1"/>
  <c r="E7730" i="1"/>
  <c r="E7729" i="1"/>
  <c r="E7728" i="1"/>
  <c r="E7727" i="1"/>
  <c r="E7726" i="1"/>
  <c r="E7725" i="1"/>
  <c r="E7724" i="1"/>
  <c r="E7723" i="1"/>
  <c r="E7722" i="1"/>
  <c r="E7721" i="1"/>
  <c r="E7720" i="1"/>
  <c r="E7719" i="1"/>
  <c r="E7718" i="1"/>
  <c r="E7717" i="1"/>
  <c r="E7716" i="1"/>
  <c r="E7715" i="1"/>
  <c r="E7714" i="1"/>
  <c r="E7713" i="1"/>
  <c r="E7712" i="1"/>
  <c r="E7711" i="1"/>
  <c r="E7710" i="1"/>
  <c r="E7709" i="1"/>
  <c r="E7708" i="1"/>
  <c r="E7707" i="1"/>
  <c r="E7706" i="1"/>
  <c r="E7705" i="1"/>
  <c r="E7704" i="1"/>
  <c r="E7703" i="1"/>
  <c r="E7702" i="1"/>
  <c r="E7701" i="1"/>
  <c r="E7700" i="1"/>
  <c r="E7699" i="1"/>
  <c r="E7698" i="1"/>
  <c r="E7697" i="1"/>
  <c r="E7696" i="1"/>
  <c r="E7695" i="1"/>
  <c r="E7694" i="1"/>
  <c r="E7693" i="1"/>
  <c r="E7692" i="1"/>
  <c r="E7691" i="1"/>
  <c r="E7690" i="1"/>
  <c r="E7689" i="1"/>
  <c r="E7688" i="1"/>
  <c r="E7687" i="1"/>
  <c r="E7686" i="1"/>
  <c r="E7685" i="1"/>
  <c r="E7684" i="1"/>
  <c r="E7683" i="1"/>
  <c r="E7682" i="1"/>
  <c r="E7681" i="1"/>
  <c r="E7680" i="1"/>
  <c r="E7679" i="1"/>
  <c r="E7678" i="1"/>
  <c r="E7677" i="1"/>
  <c r="E7676" i="1"/>
  <c r="E7675" i="1"/>
  <c r="E7674" i="1"/>
  <c r="E7673" i="1"/>
  <c r="E7672" i="1"/>
  <c r="E7671" i="1"/>
  <c r="E7670" i="1"/>
  <c r="E7669" i="1"/>
  <c r="E7668" i="1"/>
  <c r="E7667" i="1"/>
  <c r="E7666" i="1"/>
  <c r="E7665" i="1"/>
  <c r="E7664" i="1"/>
  <c r="E7663" i="1"/>
  <c r="E7662" i="1"/>
  <c r="E7661" i="1"/>
  <c r="E7660" i="1"/>
  <c r="E7659" i="1"/>
  <c r="E7658" i="1"/>
  <c r="E7657" i="1"/>
  <c r="E7656" i="1"/>
  <c r="E7655" i="1"/>
  <c r="E7654" i="1"/>
  <c r="E7653" i="1"/>
  <c r="E7652" i="1"/>
  <c r="E7651" i="1"/>
  <c r="E7650" i="1"/>
  <c r="E7649" i="1"/>
  <c r="E7648" i="1"/>
  <c r="E7647" i="1"/>
  <c r="E7646" i="1"/>
  <c r="E7645" i="1"/>
  <c r="E7644" i="1"/>
  <c r="E7643" i="1"/>
  <c r="E7642" i="1"/>
  <c r="E7641" i="1"/>
  <c r="E7640" i="1"/>
  <c r="E7639" i="1"/>
  <c r="E7638" i="1"/>
  <c r="E7637" i="1"/>
  <c r="E7636" i="1"/>
  <c r="E7635" i="1"/>
  <c r="E7634" i="1"/>
  <c r="E7633" i="1"/>
  <c r="E7632" i="1"/>
  <c r="E7631" i="1"/>
  <c r="E7630" i="1"/>
  <c r="E7629" i="1"/>
  <c r="E7628" i="1"/>
  <c r="E7627" i="1"/>
  <c r="E7626" i="1"/>
  <c r="E7625" i="1"/>
  <c r="E7624" i="1"/>
  <c r="E7623" i="1"/>
  <c r="E7622" i="1"/>
  <c r="E7621" i="1"/>
  <c r="E7620" i="1"/>
  <c r="E7619" i="1"/>
  <c r="E7618" i="1"/>
  <c r="E7617" i="1"/>
  <c r="E7616" i="1"/>
  <c r="E7615" i="1"/>
  <c r="E7614" i="1"/>
  <c r="E7613" i="1"/>
  <c r="E7612" i="1"/>
  <c r="E7611" i="1"/>
  <c r="E7610" i="1"/>
  <c r="E7609" i="1"/>
  <c r="E7608" i="1"/>
  <c r="E7607" i="1"/>
  <c r="E7606" i="1"/>
  <c r="E7605" i="1"/>
  <c r="E7604" i="1"/>
  <c r="E7603" i="1"/>
  <c r="E7602" i="1"/>
  <c r="E7601" i="1"/>
  <c r="E7600" i="1"/>
  <c r="E7599" i="1"/>
  <c r="E7598" i="1"/>
  <c r="E7597" i="1"/>
  <c r="E7596" i="1"/>
  <c r="E7595" i="1"/>
  <c r="E7594" i="1"/>
  <c r="E7593" i="1"/>
  <c r="E7592" i="1"/>
  <c r="E7591" i="1"/>
  <c r="E7590" i="1"/>
  <c r="E7589" i="1"/>
  <c r="E7588" i="1"/>
  <c r="E7587" i="1"/>
  <c r="E7586" i="1"/>
  <c r="E7585" i="1"/>
  <c r="E7584" i="1"/>
  <c r="E7583" i="1"/>
  <c r="E7582" i="1"/>
  <c r="E7581" i="1"/>
  <c r="E7580" i="1"/>
  <c r="E7579" i="1"/>
  <c r="E7578" i="1"/>
  <c r="E7577" i="1"/>
  <c r="E7576" i="1"/>
  <c r="E7575" i="1"/>
  <c r="E7574" i="1"/>
  <c r="E7573" i="1"/>
  <c r="E7572" i="1"/>
  <c r="E7571" i="1"/>
  <c r="E7570" i="1"/>
  <c r="E7569" i="1"/>
  <c r="E7568" i="1"/>
  <c r="E7567" i="1"/>
  <c r="E7566" i="1"/>
  <c r="E7565" i="1"/>
  <c r="E7564" i="1"/>
  <c r="E7563" i="1"/>
  <c r="E7562" i="1"/>
  <c r="E7561" i="1"/>
  <c r="E7560" i="1"/>
  <c r="E7559" i="1"/>
  <c r="E7558" i="1"/>
  <c r="E7557" i="1"/>
  <c r="E7556" i="1"/>
  <c r="E7555" i="1"/>
  <c r="E7554" i="1"/>
  <c r="E7553" i="1"/>
  <c r="E7552" i="1"/>
  <c r="E7551" i="1"/>
  <c r="E7550" i="1"/>
  <c r="E7549" i="1"/>
  <c r="E7548" i="1"/>
  <c r="E7547" i="1"/>
  <c r="E7546" i="1"/>
  <c r="E7545" i="1"/>
  <c r="E7544" i="1"/>
  <c r="E7543" i="1"/>
  <c r="E7542" i="1"/>
  <c r="E7541" i="1"/>
  <c r="E7540" i="1"/>
  <c r="E7539" i="1"/>
  <c r="E7538" i="1"/>
  <c r="E7537" i="1"/>
  <c r="E7536" i="1"/>
  <c r="E7535" i="1"/>
  <c r="E7534" i="1"/>
  <c r="E7533" i="1"/>
  <c r="E7532" i="1"/>
  <c r="N7531" i="1"/>
  <c r="E7531" i="1"/>
  <c r="E7530" i="1"/>
  <c r="E7529" i="1"/>
  <c r="E7528" i="1"/>
  <c r="E7527" i="1"/>
  <c r="E7526" i="1"/>
  <c r="E7525" i="1"/>
  <c r="E7524" i="1"/>
  <c r="E7523" i="1"/>
  <c r="E7522" i="1"/>
  <c r="E7521" i="1"/>
  <c r="E7520" i="1"/>
  <c r="E7519" i="1"/>
  <c r="E7518" i="1"/>
  <c r="E7517" i="1"/>
  <c r="E7516" i="1"/>
  <c r="E7515" i="1"/>
  <c r="E7514" i="1"/>
  <c r="E7513" i="1"/>
  <c r="E7512" i="1"/>
  <c r="E7511" i="1"/>
  <c r="E7510" i="1"/>
  <c r="E7509" i="1"/>
  <c r="E7508" i="1"/>
  <c r="E7507" i="1"/>
  <c r="E7506" i="1"/>
  <c r="E7505" i="1"/>
  <c r="E7504" i="1"/>
  <c r="E7503" i="1"/>
  <c r="E7502" i="1"/>
  <c r="E7501" i="1"/>
  <c r="E7500" i="1"/>
  <c r="E7499" i="1"/>
  <c r="E7498" i="1"/>
  <c r="E7497" i="1"/>
  <c r="E7496" i="1"/>
  <c r="E7495" i="1"/>
  <c r="E7494" i="1"/>
  <c r="E7493" i="1"/>
  <c r="E7492" i="1"/>
  <c r="E7491" i="1"/>
  <c r="E7490" i="1"/>
  <c r="E7489" i="1"/>
  <c r="E7488" i="1"/>
  <c r="E7487" i="1"/>
  <c r="E7486" i="1"/>
  <c r="E7485" i="1"/>
  <c r="E7484" i="1"/>
  <c r="E7483" i="1"/>
  <c r="E7482" i="1"/>
  <c r="E7481" i="1"/>
  <c r="E7480" i="1"/>
  <c r="E7479" i="1"/>
  <c r="E7478" i="1"/>
  <c r="E7477" i="1"/>
  <c r="E7476" i="1"/>
  <c r="E7475" i="1"/>
  <c r="E7474" i="1"/>
  <c r="E7473" i="1"/>
  <c r="E7472" i="1"/>
  <c r="E7471" i="1"/>
  <c r="E7470" i="1"/>
  <c r="E7469" i="1"/>
  <c r="E7468" i="1"/>
  <c r="E7467" i="1"/>
  <c r="E7466" i="1"/>
  <c r="E7465" i="1"/>
  <c r="E7464" i="1"/>
  <c r="E7463" i="1"/>
  <c r="E7462" i="1"/>
  <c r="E7461" i="1"/>
  <c r="E7460" i="1"/>
  <c r="E7459" i="1"/>
  <c r="E7458" i="1"/>
  <c r="E7457" i="1"/>
  <c r="E7456" i="1"/>
  <c r="E7455" i="1"/>
  <c r="E7454" i="1"/>
  <c r="E7453" i="1"/>
  <c r="E7452" i="1"/>
  <c r="E7451" i="1"/>
  <c r="E7450" i="1"/>
  <c r="E7449" i="1"/>
  <c r="E7448" i="1"/>
  <c r="E7447" i="1"/>
  <c r="E7446" i="1"/>
  <c r="E7445" i="1"/>
  <c r="E7444" i="1"/>
  <c r="E7443" i="1"/>
  <c r="E7442" i="1"/>
  <c r="E7441" i="1"/>
  <c r="E7440" i="1"/>
  <c r="E7439" i="1"/>
  <c r="E7438" i="1"/>
  <c r="E7437" i="1"/>
  <c r="E7436" i="1"/>
  <c r="E7435" i="1"/>
  <c r="E7434" i="1"/>
  <c r="E7433" i="1"/>
  <c r="E7432" i="1"/>
  <c r="E7431" i="1"/>
  <c r="E7430" i="1"/>
  <c r="E7429" i="1"/>
  <c r="E7428" i="1"/>
  <c r="E7427" i="1"/>
  <c r="E7426" i="1"/>
  <c r="E7425" i="1"/>
  <c r="E7424" i="1"/>
  <c r="E7423" i="1"/>
  <c r="E7422" i="1"/>
  <c r="E7421" i="1"/>
  <c r="E7420" i="1"/>
  <c r="E7419" i="1"/>
  <c r="E7418" i="1"/>
  <c r="E7417" i="1"/>
  <c r="E7416" i="1"/>
  <c r="E7415" i="1"/>
  <c r="E7414" i="1"/>
  <c r="E7413" i="1"/>
  <c r="E7412" i="1"/>
  <c r="E7411" i="1"/>
  <c r="E7410" i="1"/>
  <c r="E7409" i="1"/>
  <c r="E7408" i="1"/>
  <c r="E7407" i="1"/>
  <c r="E7406" i="1"/>
  <c r="E7405" i="1"/>
  <c r="E7404" i="1"/>
  <c r="E7403" i="1"/>
  <c r="E7402" i="1"/>
  <c r="E7401" i="1"/>
  <c r="E7400" i="1"/>
  <c r="E7399" i="1"/>
  <c r="E7398" i="1"/>
  <c r="E7397" i="1"/>
  <c r="E7396" i="1"/>
  <c r="E7395" i="1"/>
  <c r="E7394" i="1"/>
  <c r="E7393" i="1"/>
  <c r="E7392" i="1"/>
  <c r="E7391" i="1"/>
  <c r="E7390" i="1"/>
  <c r="E7389" i="1"/>
  <c r="E7388" i="1"/>
  <c r="E7387" i="1"/>
  <c r="E7386" i="1"/>
  <c r="E7385" i="1"/>
  <c r="E7384" i="1"/>
  <c r="E7383" i="1"/>
  <c r="E7382" i="1"/>
  <c r="E7381" i="1"/>
  <c r="E7380" i="1"/>
  <c r="E7379" i="1"/>
  <c r="E7378" i="1"/>
  <c r="E7377" i="1"/>
  <c r="E7376" i="1"/>
  <c r="E7375" i="1"/>
  <c r="E7374" i="1"/>
  <c r="E7373" i="1"/>
  <c r="E7372" i="1"/>
  <c r="E7371" i="1"/>
  <c r="E7370" i="1"/>
  <c r="E7369" i="1"/>
  <c r="E7368" i="1"/>
  <c r="E7367" i="1"/>
  <c r="E7366" i="1"/>
  <c r="E7365" i="1"/>
  <c r="E7364" i="1"/>
  <c r="E7363" i="1"/>
  <c r="E7362" i="1"/>
  <c r="E7361" i="1"/>
  <c r="E7360" i="1"/>
  <c r="E7359" i="1"/>
  <c r="E7358" i="1"/>
  <c r="E7357" i="1"/>
  <c r="E7356" i="1"/>
  <c r="E7355" i="1"/>
  <c r="E7354" i="1"/>
  <c r="E7353" i="1"/>
  <c r="E7352" i="1"/>
  <c r="E7351" i="1"/>
  <c r="E7350" i="1"/>
  <c r="E7349" i="1"/>
  <c r="E7348" i="1"/>
  <c r="E7347" i="1"/>
  <c r="E7346" i="1"/>
  <c r="E7345" i="1"/>
  <c r="E7344" i="1"/>
  <c r="E7343" i="1"/>
  <c r="E7342" i="1"/>
  <c r="E7341" i="1"/>
  <c r="E7340" i="1"/>
  <c r="E7339" i="1"/>
  <c r="E7338" i="1"/>
  <c r="E7337" i="1"/>
  <c r="E7336" i="1"/>
  <c r="E7335" i="1"/>
  <c r="E7334" i="1"/>
  <c r="E7333" i="1"/>
  <c r="E7332" i="1"/>
  <c r="E7331" i="1"/>
  <c r="E7330" i="1"/>
  <c r="E7329" i="1"/>
  <c r="E7328" i="1"/>
  <c r="E7327" i="1"/>
  <c r="E7326" i="1"/>
  <c r="E7325" i="1"/>
  <c r="E7324" i="1"/>
  <c r="E7323" i="1"/>
  <c r="E7322" i="1"/>
  <c r="E7321" i="1"/>
  <c r="E7320" i="1"/>
  <c r="E7319" i="1"/>
  <c r="E7318" i="1"/>
  <c r="E7317" i="1"/>
  <c r="E7316" i="1"/>
  <c r="E7315" i="1"/>
  <c r="E7314" i="1"/>
  <c r="E7313" i="1"/>
  <c r="E7312" i="1"/>
  <c r="E7311" i="1"/>
  <c r="E7310" i="1"/>
  <c r="E7309" i="1"/>
  <c r="E7308" i="1"/>
  <c r="E7307" i="1"/>
  <c r="E7306" i="1"/>
  <c r="E7305" i="1"/>
  <c r="E7304" i="1"/>
  <c r="E7303" i="1"/>
  <c r="E7302" i="1"/>
  <c r="E7301" i="1"/>
  <c r="E7300" i="1"/>
  <c r="E7299" i="1"/>
  <c r="E7298" i="1"/>
  <c r="E7297" i="1"/>
  <c r="E7296" i="1"/>
  <c r="E7295" i="1"/>
  <c r="E7294" i="1"/>
  <c r="E7293" i="1"/>
  <c r="E7292" i="1"/>
  <c r="E7291" i="1"/>
  <c r="E7290" i="1"/>
  <c r="E7289" i="1"/>
  <c r="E7288" i="1"/>
  <c r="E7287" i="1"/>
  <c r="E7286" i="1"/>
  <c r="E7285" i="1"/>
  <c r="E7284" i="1"/>
  <c r="E7283" i="1"/>
  <c r="E7282" i="1"/>
  <c r="E7281" i="1"/>
  <c r="E7280" i="1"/>
  <c r="E7279" i="1"/>
  <c r="E7278" i="1"/>
  <c r="E7277" i="1"/>
  <c r="E7276" i="1"/>
  <c r="E7275" i="1"/>
  <c r="E7274" i="1"/>
  <c r="E7273" i="1"/>
  <c r="E7272" i="1"/>
  <c r="E7271" i="1"/>
  <c r="E7270" i="1"/>
  <c r="E7269" i="1"/>
  <c r="E7268" i="1"/>
  <c r="E7267" i="1"/>
  <c r="E7266" i="1"/>
  <c r="E7265" i="1"/>
  <c r="E7264" i="1"/>
  <c r="E7263" i="1"/>
  <c r="E7262" i="1"/>
  <c r="E7261" i="1"/>
  <c r="E7260" i="1"/>
  <c r="E7259" i="1"/>
  <c r="E7258" i="1"/>
  <c r="E7257" i="1"/>
  <c r="E7256" i="1"/>
  <c r="E7255" i="1"/>
  <c r="E7254" i="1"/>
  <c r="E7253" i="1"/>
  <c r="E7252" i="1"/>
  <c r="E7251" i="1"/>
  <c r="E7250" i="1"/>
  <c r="E7249" i="1"/>
  <c r="E7248" i="1"/>
  <c r="E7247" i="1"/>
  <c r="E7246" i="1"/>
  <c r="E7245" i="1"/>
  <c r="E7244" i="1"/>
  <c r="E7243" i="1"/>
  <c r="E7242" i="1"/>
  <c r="E7241" i="1"/>
  <c r="E7240" i="1"/>
  <c r="E7239" i="1"/>
  <c r="E7238" i="1"/>
  <c r="E7237" i="1"/>
  <c r="E7236" i="1"/>
  <c r="E7235" i="1"/>
  <c r="E7234" i="1"/>
  <c r="E7233" i="1"/>
  <c r="E7232" i="1"/>
  <c r="E7231" i="1"/>
  <c r="E7230" i="1"/>
  <c r="E7229" i="1"/>
  <c r="E7228" i="1"/>
  <c r="E7227" i="1"/>
  <c r="E7226" i="1"/>
  <c r="E7225" i="1"/>
  <c r="E7224" i="1"/>
  <c r="E7223" i="1"/>
  <c r="E7222" i="1"/>
  <c r="E7221" i="1"/>
  <c r="E7220" i="1"/>
  <c r="E7219" i="1"/>
  <c r="E7218" i="1"/>
  <c r="E7217" i="1"/>
  <c r="E7216" i="1"/>
  <c r="E7215" i="1"/>
  <c r="E7214" i="1"/>
  <c r="E7213" i="1"/>
  <c r="E7212" i="1"/>
  <c r="E7211" i="1"/>
  <c r="E7210" i="1"/>
  <c r="E7209" i="1"/>
  <c r="E7208" i="1"/>
  <c r="E7207" i="1"/>
  <c r="E7206" i="1"/>
  <c r="E7205" i="1"/>
  <c r="E7204" i="1"/>
  <c r="E7203" i="1"/>
  <c r="E7202" i="1"/>
  <c r="E7201" i="1"/>
  <c r="E7200" i="1"/>
  <c r="E7199" i="1"/>
  <c r="E7198" i="1"/>
  <c r="E7197" i="1"/>
  <c r="E7196" i="1"/>
  <c r="E7195" i="1"/>
  <c r="E7194" i="1"/>
  <c r="E7193" i="1"/>
  <c r="E7192" i="1"/>
  <c r="E7191" i="1"/>
  <c r="E7190" i="1"/>
  <c r="E7189" i="1"/>
  <c r="E7188" i="1"/>
  <c r="E7187" i="1"/>
  <c r="E7186" i="1"/>
  <c r="E7185" i="1"/>
  <c r="E7184" i="1"/>
  <c r="E7183" i="1"/>
  <c r="E7182" i="1"/>
  <c r="E7181" i="1"/>
  <c r="E7180" i="1"/>
  <c r="E7179" i="1"/>
  <c r="E7178" i="1"/>
  <c r="E7177" i="1"/>
  <c r="E7176" i="1"/>
  <c r="E7175" i="1"/>
  <c r="E7174" i="1"/>
  <c r="E7173" i="1"/>
  <c r="E7172" i="1"/>
  <c r="E7171" i="1"/>
  <c r="E7170" i="1"/>
  <c r="E7169" i="1"/>
  <c r="E7168" i="1"/>
  <c r="E7167" i="1"/>
  <c r="E7166" i="1"/>
  <c r="E7165" i="1"/>
  <c r="E7164" i="1"/>
  <c r="E7163" i="1"/>
  <c r="E7162" i="1"/>
  <c r="E7161" i="1"/>
  <c r="E7160" i="1"/>
  <c r="E7159" i="1"/>
  <c r="E7158" i="1"/>
  <c r="E7157" i="1"/>
  <c r="E7156" i="1"/>
  <c r="E7155" i="1"/>
  <c r="E7154" i="1"/>
  <c r="E7153" i="1"/>
  <c r="E7152" i="1"/>
  <c r="E7151" i="1"/>
  <c r="E7150" i="1"/>
  <c r="E7149" i="1"/>
  <c r="E7148" i="1"/>
  <c r="E7147" i="1"/>
  <c r="E7146" i="1"/>
  <c r="E7145" i="1"/>
  <c r="E7144" i="1"/>
  <c r="E7143" i="1"/>
  <c r="E7142" i="1"/>
  <c r="E7141" i="1"/>
  <c r="E7140" i="1"/>
  <c r="E7139" i="1"/>
  <c r="E7138" i="1"/>
  <c r="E7137" i="1"/>
  <c r="E7136" i="1"/>
  <c r="E7135" i="1"/>
  <c r="E7134" i="1"/>
  <c r="E7133" i="1"/>
  <c r="E7132" i="1"/>
  <c r="E7131" i="1"/>
  <c r="E7130" i="1"/>
  <c r="E7129" i="1"/>
  <c r="E7128" i="1"/>
  <c r="E7127" i="1"/>
  <c r="E7126" i="1"/>
  <c r="E7125" i="1"/>
  <c r="E7124" i="1"/>
  <c r="E7123" i="1"/>
  <c r="E7122" i="1"/>
  <c r="E7121" i="1"/>
  <c r="E7120" i="1"/>
  <c r="E7119" i="1"/>
  <c r="E7118" i="1"/>
  <c r="E7117" i="1"/>
  <c r="E7116" i="1"/>
  <c r="E7115" i="1"/>
  <c r="E7114" i="1"/>
  <c r="E7113" i="1"/>
  <c r="E7112" i="1"/>
  <c r="E7111" i="1"/>
  <c r="E7110" i="1"/>
  <c r="E7109" i="1"/>
  <c r="E7108" i="1"/>
  <c r="E7107" i="1"/>
  <c r="E7106" i="1"/>
  <c r="E7105" i="1"/>
  <c r="E7104" i="1"/>
  <c r="E7103" i="1"/>
  <c r="E7102" i="1"/>
  <c r="E7101" i="1"/>
  <c r="E7100" i="1"/>
  <c r="E7099" i="1"/>
  <c r="E7098" i="1"/>
  <c r="E7097" i="1"/>
  <c r="E7096" i="1"/>
  <c r="E7095" i="1"/>
  <c r="E7094" i="1"/>
  <c r="E7093" i="1"/>
  <c r="E7092" i="1"/>
  <c r="E7091" i="1"/>
  <c r="E7090" i="1"/>
  <c r="E7089" i="1"/>
  <c r="E7088" i="1"/>
  <c r="E7087" i="1"/>
  <c r="E7086" i="1"/>
  <c r="E7085" i="1"/>
  <c r="E7084" i="1"/>
  <c r="E7083" i="1"/>
  <c r="E7082" i="1"/>
  <c r="E7081" i="1"/>
  <c r="E7080" i="1"/>
  <c r="E7079" i="1"/>
  <c r="E7078" i="1"/>
  <c r="E7077" i="1"/>
  <c r="E7076" i="1"/>
  <c r="E7075" i="1"/>
  <c r="E7074" i="1"/>
  <c r="E7073" i="1"/>
  <c r="E7072" i="1"/>
  <c r="E7071" i="1"/>
  <c r="E7070" i="1"/>
  <c r="E7069" i="1"/>
  <c r="E7068" i="1"/>
  <c r="E7067" i="1"/>
  <c r="E7066" i="1"/>
  <c r="E7065" i="1"/>
  <c r="E7064" i="1"/>
  <c r="E7063" i="1"/>
  <c r="E7062" i="1"/>
  <c r="E7061" i="1"/>
  <c r="E7060" i="1"/>
  <c r="E7059" i="1"/>
  <c r="E7058" i="1"/>
  <c r="E7057" i="1"/>
  <c r="E7056" i="1"/>
  <c r="E7055" i="1"/>
  <c r="E7054" i="1"/>
  <c r="E7053" i="1"/>
  <c r="E7052" i="1"/>
  <c r="E7051" i="1"/>
  <c r="E7050" i="1"/>
  <c r="E7049" i="1"/>
  <c r="E7048" i="1"/>
  <c r="E7047" i="1"/>
  <c r="E7046" i="1"/>
  <c r="E7045" i="1"/>
  <c r="E7044" i="1"/>
  <c r="E7043" i="1"/>
  <c r="E7042" i="1"/>
  <c r="E7041" i="1"/>
  <c r="E7040" i="1"/>
  <c r="E7039" i="1"/>
  <c r="E7038" i="1"/>
  <c r="E7037" i="1"/>
  <c r="E7036" i="1"/>
  <c r="E7035" i="1"/>
  <c r="E7034" i="1"/>
  <c r="E7033" i="1"/>
  <c r="E7032" i="1"/>
  <c r="E7031" i="1"/>
  <c r="E7030" i="1"/>
  <c r="E7029" i="1"/>
  <c r="E7028" i="1"/>
  <c r="E7027" i="1"/>
  <c r="E7026" i="1"/>
  <c r="E7025" i="1"/>
  <c r="E7024" i="1"/>
  <c r="E7023" i="1"/>
  <c r="E7022" i="1"/>
  <c r="E7021" i="1"/>
  <c r="E7020" i="1"/>
  <c r="E7019" i="1"/>
  <c r="E7018" i="1"/>
  <c r="E7017" i="1"/>
  <c r="E7016" i="1"/>
  <c r="E7015" i="1"/>
  <c r="E7014" i="1"/>
  <c r="E7013" i="1"/>
  <c r="E7012" i="1"/>
  <c r="E7011" i="1"/>
  <c r="E7010" i="1"/>
  <c r="E7009" i="1"/>
  <c r="E7008" i="1"/>
  <c r="E7007" i="1"/>
  <c r="E7006" i="1"/>
  <c r="E7005" i="1"/>
  <c r="E7004" i="1"/>
  <c r="E7003" i="1"/>
  <c r="E7002" i="1"/>
  <c r="E7001" i="1"/>
  <c r="E7000" i="1"/>
  <c r="E6999" i="1"/>
  <c r="E6998" i="1"/>
  <c r="E6997" i="1"/>
  <c r="E6996" i="1"/>
  <c r="E6995" i="1"/>
  <c r="E6994" i="1"/>
  <c r="E6993" i="1"/>
  <c r="E6992" i="1"/>
  <c r="E6991" i="1"/>
  <c r="E6990" i="1"/>
  <c r="E6989" i="1"/>
  <c r="E6988" i="1"/>
  <c r="E6987" i="1"/>
  <c r="E6986" i="1"/>
  <c r="E6985" i="1"/>
  <c r="E6984" i="1"/>
  <c r="E6983" i="1"/>
  <c r="E6982" i="1"/>
  <c r="E6981" i="1"/>
  <c r="E6980" i="1"/>
  <c r="E6979" i="1"/>
  <c r="E6978" i="1"/>
  <c r="E6977" i="1"/>
  <c r="E6976" i="1"/>
  <c r="E6975" i="1"/>
  <c r="E6974" i="1"/>
  <c r="E6973" i="1"/>
  <c r="E6972" i="1"/>
  <c r="E6971" i="1"/>
  <c r="E6970" i="1"/>
  <c r="E6969" i="1"/>
  <c r="E6968" i="1"/>
  <c r="E6967" i="1"/>
  <c r="E6966" i="1"/>
  <c r="E6965" i="1"/>
  <c r="E6964" i="1"/>
  <c r="E6963" i="1"/>
  <c r="E6962" i="1"/>
  <c r="E6961" i="1"/>
  <c r="E6960" i="1"/>
  <c r="E6959" i="1"/>
  <c r="E6958" i="1"/>
  <c r="E6957" i="1"/>
  <c r="E6956" i="1"/>
  <c r="E6955" i="1"/>
  <c r="E6954" i="1"/>
  <c r="E6953" i="1"/>
  <c r="E6952" i="1"/>
  <c r="E6951" i="1"/>
  <c r="E6950" i="1"/>
  <c r="E6949" i="1"/>
  <c r="E6948" i="1"/>
  <c r="E6947" i="1"/>
  <c r="E6946" i="1"/>
  <c r="E6945" i="1"/>
  <c r="E6944" i="1"/>
  <c r="E6943" i="1"/>
  <c r="E6942" i="1"/>
  <c r="E6941" i="1"/>
  <c r="E6940" i="1"/>
  <c r="E6939" i="1"/>
  <c r="E6938" i="1"/>
  <c r="E6937" i="1"/>
  <c r="E6936" i="1"/>
  <c r="E6935" i="1"/>
  <c r="E6934" i="1"/>
  <c r="E6933" i="1"/>
  <c r="E6932" i="1"/>
  <c r="E6931" i="1"/>
  <c r="E6930" i="1"/>
  <c r="E6929" i="1"/>
  <c r="E6928" i="1"/>
  <c r="E6927" i="1"/>
  <c r="E6926" i="1"/>
  <c r="E6925" i="1"/>
  <c r="E6924" i="1"/>
  <c r="E6923" i="1"/>
  <c r="E6922" i="1"/>
  <c r="E6921" i="1"/>
  <c r="E6920" i="1"/>
  <c r="E6919" i="1"/>
  <c r="E6918" i="1"/>
  <c r="E6917" i="1"/>
  <c r="E6916" i="1"/>
  <c r="E6915" i="1"/>
  <c r="E6914" i="1"/>
  <c r="E6913" i="1"/>
  <c r="E6912" i="1"/>
  <c r="E6911" i="1"/>
  <c r="E6910" i="1"/>
  <c r="E6909" i="1"/>
  <c r="E6908" i="1"/>
  <c r="E6907" i="1"/>
  <c r="E6906" i="1"/>
  <c r="E6905" i="1"/>
  <c r="E6904" i="1"/>
  <c r="E6903" i="1"/>
  <c r="E6902" i="1"/>
  <c r="E6901" i="1"/>
  <c r="E6900" i="1"/>
  <c r="E6899" i="1"/>
  <c r="E6898" i="1"/>
  <c r="E6897" i="1"/>
  <c r="E6896" i="1"/>
  <c r="E6895" i="1"/>
  <c r="E6894" i="1"/>
  <c r="E6893" i="1"/>
  <c r="E6892" i="1"/>
  <c r="E6891" i="1"/>
  <c r="E6890" i="1"/>
  <c r="E6889" i="1"/>
  <c r="E6888" i="1"/>
  <c r="E6887" i="1"/>
  <c r="E6886" i="1"/>
  <c r="E6885" i="1"/>
  <c r="E6884" i="1"/>
  <c r="E6883" i="1"/>
  <c r="E6882" i="1"/>
  <c r="E6881" i="1"/>
  <c r="E6880" i="1"/>
  <c r="E6879" i="1"/>
  <c r="E6878" i="1"/>
  <c r="E6877" i="1"/>
  <c r="E6876" i="1"/>
  <c r="E6875" i="1"/>
  <c r="E6874" i="1"/>
  <c r="E6873" i="1"/>
  <c r="E6872" i="1"/>
  <c r="E6871" i="1"/>
  <c r="E6870" i="1"/>
  <c r="E6869" i="1"/>
  <c r="E6868" i="1"/>
  <c r="E6867" i="1"/>
  <c r="E6866" i="1"/>
  <c r="E6865" i="1"/>
  <c r="E6864" i="1"/>
  <c r="E6863" i="1"/>
  <c r="E6862" i="1"/>
  <c r="E6861" i="1"/>
  <c r="E6860" i="1"/>
  <c r="E6859" i="1"/>
  <c r="E6858" i="1"/>
  <c r="E6857" i="1"/>
  <c r="E6856" i="1"/>
  <c r="E6855" i="1"/>
  <c r="E6854" i="1"/>
  <c r="E6853" i="1"/>
  <c r="E6852" i="1"/>
  <c r="E6851" i="1"/>
  <c r="E6850" i="1"/>
  <c r="E6849" i="1"/>
  <c r="E6848" i="1"/>
  <c r="E6847" i="1"/>
  <c r="E6846" i="1"/>
  <c r="E6845" i="1"/>
  <c r="E6844" i="1"/>
  <c r="E6843" i="1"/>
  <c r="E6842" i="1"/>
  <c r="E6841" i="1"/>
  <c r="E6840" i="1"/>
  <c r="E6839" i="1"/>
  <c r="E6838" i="1"/>
  <c r="E6837" i="1"/>
  <c r="E6836" i="1"/>
  <c r="E6835" i="1"/>
  <c r="E6834" i="1"/>
  <c r="E6833" i="1"/>
  <c r="E6832" i="1"/>
  <c r="E6831" i="1"/>
  <c r="E6830" i="1"/>
  <c r="E6829" i="1"/>
  <c r="E6828" i="1"/>
  <c r="E6827" i="1"/>
  <c r="E6826" i="1"/>
  <c r="E6825" i="1"/>
  <c r="E6824" i="1"/>
  <c r="E6823" i="1"/>
  <c r="E6822" i="1"/>
  <c r="E6821" i="1"/>
  <c r="E6820" i="1"/>
  <c r="E6819" i="1"/>
  <c r="E6818" i="1"/>
  <c r="E6817" i="1"/>
  <c r="E6816" i="1"/>
  <c r="E6815" i="1"/>
  <c r="E6814" i="1"/>
  <c r="E6813" i="1"/>
  <c r="E6812" i="1"/>
  <c r="E6811" i="1"/>
  <c r="E6810" i="1"/>
  <c r="E6809" i="1"/>
  <c r="E6808" i="1"/>
  <c r="E6807" i="1"/>
  <c r="E6806" i="1"/>
  <c r="E6805" i="1"/>
  <c r="E6804" i="1"/>
  <c r="E6803" i="1"/>
  <c r="E6802" i="1"/>
  <c r="E6801" i="1"/>
  <c r="E6800" i="1"/>
  <c r="E6799" i="1"/>
  <c r="E6798" i="1"/>
  <c r="E6797" i="1"/>
  <c r="E6796" i="1"/>
  <c r="E6795" i="1"/>
  <c r="E6794" i="1"/>
  <c r="E6793" i="1"/>
  <c r="E6792" i="1"/>
  <c r="E6791" i="1"/>
  <c r="E6790" i="1"/>
  <c r="E6789" i="1"/>
  <c r="E6788" i="1"/>
  <c r="E6787" i="1"/>
  <c r="E6786" i="1"/>
  <c r="E6785" i="1"/>
  <c r="E6784" i="1"/>
  <c r="E6783" i="1"/>
  <c r="E6782" i="1"/>
  <c r="E6781" i="1"/>
  <c r="E6780" i="1"/>
  <c r="E6779" i="1"/>
  <c r="E6778" i="1"/>
  <c r="E6777" i="1"/>
  <c r="E6776" i="1"/>
  <c r="E6775" i="1"/>
  <c r="E6774" i="1"/>
  <c r="E6773" i="1"/>
  <c r="E6772" i="1"/>
  <c r="E6771" i="1"/>
  <c r="E6770" i="1"/>
  <c r="E6769" i="1"/>
  <c r="E6768" i="1"/>
  <c r="E6767" i="1"/>
  <c r="E6766" i="1"/>
  <c r="E6765" i="1"/>
  <c r="E6764" i="1"/>
  <c r="E6763" i="1"/>
  <c r="E6762" i="1"/>
  <c r="E6761" i="1"/>
  <c r="E6760" i="1"/>
  <c r="E6759" i="1"/>
  <c r="E6758" i="1"/>
  <c r="E6757" i="1"/>
  <c r="E6756" i="1"/>
  <c r="E6755" i="1"/>
  <c r="E6754" i="1"/>
  <c r="E6753" i="1"/>
  <c r="E6752" i="1"/>
  <c r="E6751" i="1"/>
  <c r="E6750" i="1"/>
  <c r="E6749" i="1"/>
  <c r="E6748" i="1"/>
  <c r="E6747" i="1"/>
  <c r="E6746" i="1"/>
  <c r="E6745" i="1"/>
  <c r="E6744" i="1"/>
  <c r="E6743" i="1"/>
  <c r="E6742" i="1"/>
  <c r="E6741" i="1"/>
  <c r="E6740" i="1"/>
  <c r="E6739" i="1"/>
  <c r="E6738" i="1"/>
  <c r="E6737" i="1"/>
  <c r="E6736" i="1"/>
  <c r="E6735" i="1"/>
  <c r="E6734" i="1"/>
  <c r="E6733" i="1"/>
  <c r="E6732" i="1"/>
  <c r="E6731" i="1"/>
  <c r="E6730" i="1"/>
  <c r="E6729" i="1"/>
  <c r="E6728" i="1"/>
  <c r="E6727" i="1"/>
  <c r="E6726" i="1"/>
  <c r="E6725" i="1"/>
  <c r="E6724" i="1"/>
  <c r="E6723" i="1"/>
  <c r="E6722" i="1"/>
  <c r="E6721" i="1"/>
  <c r="E6720" i="1"/>
  <c r="E6719" i="1"/>
  <c r="E6718" i="1"/>
  <c r="E6717" i="1"/>
  <c r="E6716" i="1"/>
  <c r="E6715" i="1"/>
  <c r="E6714" i="1"/>
  <c r="E6713" i="1"/>
  <c r="E6712" i="1"/>
  <c r="E6711" i="1"/>
  <c r="E6710" i="1"/>
  <c r="E6709" i="1"/>
  <c r="E6708" i="1"/>
  <c r="E6707" i="1"/>
  <c r="E6706" i="1"/>
  <c r="E6705" i="1"/>
  <c r="E6704" i="1"/>
  <c r="E6703" i="1"/>
  <c r="E6702" i="1"/>
  <c r="E6701" i="1"/>
  <c r="E6700" i="1"/>
  <c r="E6699" i="1"/>
  <c r="E6698" i="1"/>
  <c r="E6697" i="1"/>
  <c r="E6696" i="1"/>
  <c r="E6695" i="1"/>
  <c r="E6694" i="1"/>
  <c r="E6693" i="1"/>
  <c r="E6692" i="1"/>
  <c r="E6691" i="1"/>
  <c r="E6690" i="1"/>
  <c r="E6689" i="1"/>
  <c r="E6688" i="1"/>
  <c r="E6687" i="1"/>
  <c r="E6686" i="1"/>
  <c r="E6685" i="1"/>
  <c r="E6684" i="1"/>
  <c r="E6683" i="1"/>
  <c r="E6682" i="1"/>
  <c r="E6681" i="1"/>
  <c r="E6680" i="1"/>
  <c r="E6679" i="1"/>
  <c r="E6678" i="1"/>
  <c r="E6677" i="1"/>
  <c r="E6676" i="1"/>
  <c r="E6675" i="1"/>
  <c r="E6674" i="1"/>
  <c r="E6673" i="1"/>
  <c r="E6672" i="1"/>
  <c r="E6671" i="1"/>
  <c r="E6670" i="1"/>
  <c r="E6669" i="1"/>
  <c r="E6668" i="1"/>
  <c r="E6667" i="1"/>
  <c r="E6666" i="1"/>
  <c r="E6665" i="1"/>
  <c r="E6664" i="1"/>
  <c r="E6663" i="1"/>
  <c r="E6662" i="1"/>
  <c r="E6661" i="1"/>
  <c r="E6660" i="1"/>
  <c r="E6659" i="1"/>
  <c r="E6658" i="1"/>
  <c r="E6657" i="1"/>
  <c r="E6656" i="1"/>
  <c r="E6655" i="1"/>
  <c r="E6654" i="1"/>
  <c r="E6653" i="1"/>
  <c r="E6652" i="1"/>
  <c r="E6651" i="1"/>
  <c r="E6650" i="1"/>
  <c r="E6649" i="1"/>
  <c r="E6648" i="1"/>
  <c r="E6647" i="1"/>
  <c r="E6646" i="1"/>
  <c r="E6645" i="1"/>
  <c r="E6644" i="1"/>
  <c r="E6643" i="1"/>
  <c r="E6642" i="1"/>
  <c r="E6641" i="1"/>
  <c r="E6640" i="1"/>
  <c r="E6639" i="1"/>
  <c r="E6638" i="1"/>
  <c r="E6637" i="1"/>
  <c r="E6636" i="1"/>
  <c r="E6635" i="1"/>
  <c r="E6634" i="1"/>
  <c r="E6633" i="1"/>
  <c r="E6632" i="1"/>
  <c r="E6631" i="1"/>
  <c r="E6630" i="1"/>
  <c r="E6629" i="1"/>
  <c r="E6628" i="1"/>
  <c r="E6627" i="1"/>
  <c r="E6626" i="1"/>
  <c r="E6625" i="1"/>
  <c r="E6624" i="1"/>
  <c r="E6623" i="1"/>
  <c r="E6622" i="1"/>
  <c r="E6621" i="1"/>
  <c r="E6620" i="1"/>
  <c r="E6619" i="1"/>
  <c r="E6618" i="1"/>
  <c r="E6617" i="1"/>
  <c r="E6616" i="1"/>
  <c r="E6615" i="1"/>
  <c r="E6614" i="1"/>
  <c r="E6613" i="1"/>
  <c r="E6612" i="1"/>
  <c r="E6611" i="1"/>
  <c r="E6610" i="1"/>
  <c r="E6609" i="1"/>
  <c r="E6608" i="1"/>
  <c r="E6607" i="1"/>
  <c r="E6606" i="1"/>
  <c r="E6605" i="1"/>
  <c r="E6604" i="1"/>
  <c r="E6603" i="1"/>
  <c r="E6602" i="1"/>
  <c r="E6601" i="1"/>
  <c r="E6600" i="1"/>
  <c r="E6599" i="1"/>
  <c r="E6598" i="1"/>
  <c r="E6597" i="1"/>
  <c r="E6596" i="1"/>
  <c r="E6595" i="1"/>
  <c r="E6594" i="1"/>
  <c r="E6593" i="1"/>
  <c r="E6592" i="1"/>
  <c r="E6591" i="1"/>
  <c r="E6590" i="1"/>
  <c r="E6589" i="1"/>
  <c r="E6588" i="1"/>
  <c r="E6587" i="1"/>
  <c r="E6586" i="1"/>
  <c r="E6585" i="1"/>
  <c r="E6584" i="1"/>
  <c r="E6583" i="1"/>
  <c r="E6582" i="1"/>
  <c r="E6581" i="1"/>
  <c r="E6580" i="1"/>
  <c r="E6579" i="1"/>
  <c r="E6578" i="1"/>
  <c r="E6577" i="1"/>
  <c r="E6576" i="1"/>
  <c r="E6575" i="1"/>
  <c r="E6574" i="1"/>
  <c r="E6573" i="1"/>
  <c r="E6572" i="1"/>
  <c r="E6571" i="1"/>
  <c r="E6570" i="1"/>
  <c r="E6569" i="1"/>
  <c r="E6568" i="1"/>
  <c r="E6567" i="1"/>
  <c r="E6566" i="1"/>
  <c r="E6565" i="1"/>
  <c r="E6564" i="1"/>
  <c r="E6563" i="1"/>
  <c r="E6562" i="1"/>
  <c r="E6561" i="1"/>
  <c r="E6560" i="1"/>
  <c r="E6559" i="1"/>
  <c r="E6558" i="1"/>
  <c r="E6557" i="1"/>
  <c r="E6556" i="1"/>
  <c r="E6555" i="1"/>
  <c r="E6554" i="1"/>
  <c r="E6553" i="1"/>
  <c r="E6552" i="1"/>
  <c r="E6551" i="1"/>
  <c r="E6550" i="1"/>
  <c r="E6549" i="1"/>
  <c r="E6548" i="1"/>
  <c r="E6547" i="1"/>
  <c r="E6546" i="1"/>
  <c r="E6545" i="1"/>
  <c r="E6544" i="1"/>
  <c r="E6543" i="1"/>
  <c r="E6542" i="1"/>
  <c r="E6541" i="1"/>
  <c r="E6540" i="1"/>
  <c r="E6539" i="1"/>
  <c r="E6538" i="1"/>
  <c r="E6537" i="1"/>
  <c r="E6536" i="1"/>
  <c r="E6535" i="1"/>
  <c r="E6534" i="1"/>
  <c r="E6533" i="1"/>
  <c r="E6532" i="1"/>
  <c r="E6531" i="1"/>
  <c r="E6530" i="1"/>
  <c r="E6529" i="1"/>
  <c r="E6528" i="1"/>
  <c r="E6527" i="1"/>
  <c r="E6526" i="1"/>
  <c r="E6525" i="1"/>
  <c r="E6524" i="1"/>
  <c r="E6523" i="1"/>
  <c r="E6522" i="1"/>
  <c r="E6521" i="1"/>
  <c r="E6520" i="1"/>
  <c r="E6519" i="1"/>
  <c r="E6518" i="1"/>
  <c r="E6517" i="1"/>
  <c r="E6516" i="1"/>
  <c r="E6515" i="1"/>
  <c r="E6514" i="1"/>
  <c r="E6513" i="1"/>
  <c r="E6512" i="1"/>
  <c r="E6511" i="1"/>
  <c r="E6510" i="1"/>
  <c r="E6509" i="1"/>
  <c r="E6508" i="1"/>
  <c r="E6507" i="1"/>
  <c r="E6506" i="1"/>
  <c r="E6505" i="1"/>
  <c r="E6504" i="1"/>
  <c r="E6503" i="1"/>
  <c r="E6502" i="1"/>
  <c r="E6501" i="1"/>
  <c r="E6500" i="1"/>
  <c r="E6499" i="1"/>
  <c r="E6498" i="1"/>
  <c r="E6497" i="1"/>
  <c r="E6496" i="1"/>
  <c r="E6495" i="1"/>
  <c r="E6494" i="1"/>
  <c r="E6493" i="1"/>
  <c r="E6492" i="1"/>
  <c r="E6491" i="1"/>
  <c r="E6490" i="1"/>
  <c r="E6489" i="1"/>
  <c r="E6488" i="1"/>
  <c r="E6487" i="1"/>
  <c r="E6486" i="1"/>
  <c r="E6485" i="1"/>
  <c r="E6484" i="1"/>
  <c r="E6483" i="1"/>
  <c r="E6482" i="1"/>
  <c r="E6481" i="1"/>
  <c r="E6480" i="1"/>
  <c r="E6479" i="1"/>
  <c r="E6478" i="1"/>
  <c r="E6477" i="1"/>
  <c r="E6476" i="1"/>
  <c r="E6475" i="1"/>
  <c r="E6474" i="1"/>
  <c r="E6473" i="1"/>
  <c r="E6472" i="1"/>
  <c r="E6471" i="1"/>
  <c r="E6470" i="1"/>
  <c r="E6469" i="1"/>
  <c r="E6468" i="1"/>
  <c r="E6467" i="1"/>
  <c r="E6466" i="1"/>
  <c r="E6465" i="1"/>
  <c r="E6464" i="1"/>
  <c r="E6463" i="1"/>
  <c r="E6462" i="1"/>
  <c r="E6461" i="1"/>
  <c r="E6460" i="1"/>
  <c r="E6459" i="1"/>
  <c r="E6458" i="1"/>
  <c r="E6457" i="1"/>
  <c r="E6456" i="1"/>
  <c r="E6455" i="1"/>
  <c r="E6454" i="1"/>
  <c r="E6453" i="1"/>
  <c r="E6452" i="1"/>
  <c r="E6451" i="1"/>
  <c r="E6450" i="1"/>
  <c r="E6449" i="1"/>
  <c r="E6448" i="1"/>
  <c r="E6447" i="1"/>
  <c r="E6446" i="1"/>
  <c r="E6445" i="1"/>
  <c r="E6444" i="1"/>
  <c r="E6443" i="1"/>
  <c r="E6442" i="1"/>
  <c r="E6441" i="1"/>
  <c r="E6440" i="1"/>
  <c r="E6439" i="1"/>
  <c r="E6438" i="1"/>
  <c r="E6437" i="1"/>
  <c r="E6436" i="1"/>
  <c r="E6435" i="1"/>
  <c r="E6434" i="1"/>
  <c r="E6433" i="1"/>
  <c r="E6432" i="1"/>
  <c r="E6431" i="1"/>
  <c r="E6430" i="1"/>
  <c r="E6429" i="1"/>
  <c r="E6428" i="1"/>
  <c r="E6427" i="1"/>
  <c r="E6426" i="1"/>
  <c r="E6425" i="1"/>
  <c r="E6424" i="1"/>
  <c r="E6423" i="1"/>
  <c r="E6422" i="1"/>
  <c r="E6421" i="1"/>
  <c r="E6420" i="1"/>
  <c r="E6419" i="1"/>
  <c r="E6418" i="1"/>
  <c r="E6417" i="1"/>
  <c r="E6416" i="1"/>
  <c r="E6415" i="1"/>
  <c r="E6414" i="1"/>
  <c r="E6413" i="1"/>
  <c r="E6412" i="1"/>
  <c r="E6411" i="1"/>
  <c r="E6410" i="1"/>
  <c r="E6409" i="1"/>
  <c r="E6408" i="1"/>
  <c r="E6407" i="1"/>
  <c r="E6406" i="1"/>
  <c r="E6405" i="1"/>
  <c r="E6404" i="1"/>
  <c r="E6403" i="1"/>
  <c r="E6402" i="1"/>
  <c r="E6401" i="1"/>
  <c r="E6400" i="1"/>
  <c r="E6399" i="1"/>
  <c r="E6398" i="1"/>
  <c r="E6397" i="1"/>
  <c r="E6396" i="1"/>
  <c r="E6395" i="1"/>
  <c r="E6394" i="1"/>
  <c r="E6393" i="1"/>
  <c r="E6392" i="1"/>
  <c r="E6391" i="1"/>
  <c r="E6390" i="1"/>
  <c r="E6389" i="1"/>
  <c r="E6388" i="1"/>
  <c r="E6387" i="1"/>
  <c r="E6386" i="1"/>
  <c r="E6385" i="1"/>
  <c r="E6384" i="1"/>
  <c r="E6383" i="1"/>
  <c r="E6382" i="1"/>
  <c r="E6381" i="1"/>
  <c r="E6380" i="1"/>
  <c r="E6379" i="1"/>
  <c r="E6378" i="1"/>
  <c r="E6377" i="1"/>
  <c r="E6376" i="1"/>
  <c r="E6375" i="1"/>
  <c r="E6374" i="1"/>
  <c r="E6373" i="1"/>
  <c r="E6372" i="1"/>
  <c r="E6371" i="1"/>
  <c r="E6370" i="1"/>
  <c r="E6369" i="1"/>
  <c r="E6368" i="1"/>
  <c r="E6367" i="1"/>
  <c r="E6366" i="1"/>
  <c r="E6365" i="1"/>
  <c r="E6364" i="1"/>
  <c r="E6363" i="1"/>
  <c r="E6362" i="1"/>
  <c r="E6361" i="1"/>
  <c r="E6360" i="1"/>
  <c r="E6359" i="1"/>
  <c r="E6358" i="1"/>
  <c r="E6357" i="1"/>
  <c r="E6356" i="1"/>
  <c r="E6355" i="1"/>
  <c r="E6354" i="1"/>
  <c r="E6353" i="1"/>
  <c r="E6352" i="1"/>
  <c r="E6351" i="1"/>
  <c r="E6350" i="1"/>
  <c r="E6349" i="1"/>
  <c r="E6348" i="1"/>
  <c r="E6347" i="1"/>
  <c r="E6346" i="1"/>
  <c r="E6345" i="1"/>
  <c r="E6344" i="1"/>
  <c r="E6343" i="1"/>
  <c r="E6342" i="1"/>
  <c r="E6341" i="1"/>
  <c r="E6340" i="1"/>
  <c r="E6339" i="1"/>
  <c r="E6338" i="1"/>
  <c r="E6337" i="1"/>
  <c r="E6336" i="1"/>
  <c r="E6335" i="1"/>
  <c r="E6334" i="1"/>
  <c r="E6333" i="1"/>
  <c r="E6332" i="1"/>
  <c r="E6331" i="1"/>
  <c r="E6330" i="1"/>
  <c r="E6329" i="1"/>
  <c r="E6328" i="1"/>
  <c r="E6327" i="1"/>
  <c r="E6326" i="1"/>
  <c r="E6325" i="1"/>
  <c r="E6324" i="1"/>
  <c r="E6323" i="1"/>
  <c r="E6322" i="1"/>
  <c r="E6321" i="1"/>
  <c r="E6320" i="1"/>
  <c r="E6319" i="1"/>
  <c r="E6318" i="1"/>
  <c r="E6317" i="1"/>
  <c r="E6316" i="1"/>
  <c r="E6315" i="1"/>
  <c r="E6314" i="1"/>
  <c r="E6313" i="1"/>
  <c r="E6312" i="1"/>
  <c r="E6311" i="1"/>
  <c r="E6310" i="1"/>
  <c r="E6309" i="1"/>
  <c r="E6308" i="1"/>
  <c r="E6307" i="1"/>
  <c r="E6306" i="1"/>
  <c r="E6305" i="1"/>
  <c r="E6304" i="1"/>
  <c r="E6303" i="1"/>
  <c r="E6302" i="1"/>
  <c r="E6301" i="1"/>
  <c r="E6300" i="1"/>
  <c r="E6299" i="1"/>
  <c r="E6298" i="1"/>
  <c r="E6297" i="1"/>
  <c r="E6296" i="1"/>
  <c r="E6295" i="1"/>
  <c r="E6294" i="1"/>
  <c r="E6293" i="1"/>
  <c r="E6292" i="1"/>
  <c r="E6291" i="1"/>
  <c r="E6290" i="1"/>
  <c r="E6289" i="1"/>
  <c r="E6288" i="1"/>
  <c r="E6287" i="1"/>
  <c r="E6286" i="1"/>
  <c r="E6285" i="1"/>
  <c r="E6284" i="1"/>
  <c r="E6283" i="1"/>
  <c r="E6282" i="1"/>
  <c r="E6281" i="1"/>
  <c r="E6280" i="1"/>
  <c r="E6279" i="1"/>
  <c r="E6278" i="1"/>
  <c r="E6277" i="1"/>
  <c r="E6276" i="1"/>
  <c r="E6275" i="1"/>
  <c r="E6274" i="1"/>
  <c r="E6273" i="1"/>
  <c r="E6272" i="1"/>
  <c r="E6271" i="1"/>
  <c r="E6270" i="1"/>
  <c r="E6269" i="1"/>
  <c r="E6268" i="1"/>
  <c r="E6267" i="1"/>
  <c r="E6266" i="1"/>
  <c r="E6265" i="1"/>
  <c r="E6264" i="1"/>
  <c r="E6263" i="1"/>
  <c r="E6262" i="1"/>
  <c r="E6261" i="1"/>
  <c r="E6260" i="1"/>
  <c r="E6259" i="1"/>
  <c r="E6258" i="1"/>
  <c r="E6257" i="1"/>
  <c r="E6256" i="1"/>
  <c r="E6255" i="1"/>
  <c r="E6254" i="1"/>
  <c r="E6253" i="1"/>
  <c r="E6252" i="1"/>
  <c r="E6251" i="1"/>
  <c r="E6250" i="1"/>
  <c r="E6249" i="1"/>
  <c r="E6248" i="1"/>
  <c r="E6247" i="1"/>
  <c r="E6246" i="1"/>
  <c r="E6245" i="1"/>
  <c r="E6244" i="1"/>
  <c r="E6243" i="1"/>
  <c r="E6242" i="1"/>
  <c r="E6241" i="1"/>
  <c r="E6240" i="1"/>
  <c r="E6239" i="1"/>
  <c r="E6238" i="1"/>
  <c r="E6237" i="1"/>
  <c r="E6236" i="1"/>
  <c r="E6235" i="1"/>
  <c r="E6234" i="1"/>
  <c r="E6233" i="1"/>
  <c r="E6232" i="1"/>
  <c r="E6231" i="1"/>
  <c r="E6230" i="1"/>
  <c r="E6229" i="1"/>
  <c r="E6228" i="1"/>
  <c r="E6227" i="1"/>
  <c r="E6226" i="1"/>
  <c r="E6225" i="1"/>
  <c r="E6224" i="1"/>
  <c r="E6223" i="1"/>
  <c r="E6222" i="1"/>
  <c r="E6221" i="1"/>
  <c r="E6220" i="1"/>
  <c r="E6219" i="1"/>
  <c r="E6218" i="1"/>
  <c r="E6217" i="1"/>
  <c r="E6216" i="1"/>
  <c r="E6215" i="1"/>
  <c r="E6214" i="1"/>
  <c r="E6213" i="1"/>
  <c r="E6212" i="1"/>
  <c r="E6211" i="1"/>
  <c r="E6210" i="1"/>
  <c r="E6209" i="1"/>
  <c r="E6208" i="1"/>
  <c r="E6207" i="1"/>
  <c r="E6206" i="1"/>
  <c r="E6205" i="1"/>
  <c r="E6204" i="1"/>
  <c r="E6203" i="1"/>
  <c r="E6202" i="1"/>
  <c r="E6201" i="1"/>
  <c r="E6200" i="1"/>
  <c r="E6199" i="1"/>
  <c r="E6198" i="1"/>
  <c r="E6197" i="1"/>
  <c r="E6196" i="1"/>
  <c r="E6195" i="1"/>
  <c r="E6194" i="1"/>
  <c r="E6193" i="1"/>
  <c r="E6192" i="1"/>
  <c r="E6191" i="1"/>
  <c r="E6190" i="1"/>
  <c r="E6189" i="1"/>
  <c r="E6188" i="1"/>
  <c r="E6187" i="1"/>
  <c r="E6186" i="1"/>
  <c r="E6185" i="1"/>
  <c r="E6184" i="1"/>
  <c r="E6183" i="1"/>
  <c r="E6182" i="1"/>
  <c r="E6181" i="1"/>
  <c r="E6180" i="1"/>
  <c r="E6179" i="1"/>
  <c r="E6178" i="1"/>
  <c r="E6177" i="1"/>
  <c r="E6176" i="1"/>
  <c r="E6175" i="1"/>
  <c r="E6174" i="1"/>
  <c r="E6173" i="1"/>
  <c r="E6172" i="1"/>
  <c r="E6171" i="1"/>
  <c r="E6170" i="1"/>
  <c r="E6169" i="1"/>
  <c r="E6168" i="1"/>
  <c r="E6167" i="1"/>
  <c r="E6166" i="1"/>
  <c r="E6165" i="1"/>
  <c r="E6164" i="1"/>
  <c r="E6163" i="1"/>
  <c r="E6162" i="1"/>
  <c r="E6161" i="1"/>
  <c r="E6160" i="1"/>
  <c r="E6159" i="1"/>
  <c r="E6158" i="1"/>
  <c r="E6157" i="1"/>
  <c r="E6156" i="1"/>
  <c r="E6155" i="1"/>
  <c r="E6154" i="1"/>
  <c r="E6153" i="1"/>
  <c r="E6152" i="1"/>
  <c r="E6151" i="1"/>
  <c r="E6150" i="1"/>
  <c r="E6149" i="1"/>
  <c r="E6148" i="1"/>
  <c r="E6147" i="1"/>
  <c r="E6146" i="1"/>
  <c r="E6145" i="1"/>
  <c r="E6144" i="1"/>
  <c r="E6143" i="1"/>
  <c r="E6142" i="1"/>
  <c r="E6141" i="1"/>
  <c r="E6140" i="1"/>
  <c r="E6139" i="1"/>
  <c r="E6138" i="1"/>
  <c r="E6137" i="1"/>
  <c r="E6136" i="1"/>
  <c r="E6135" i="1"/>
  <c r="E6134" i="1"/>
  <c r="E6133" i="1"/>
  <c r="E6132" i="1"/>
  <c r="E6131" i="1"/>
  <c r="E6130" i="1"/>
  <c r="E6129" i="1"/>
  <c r="E6128" i="1"/>
  <c r="E6127" i="1"/>
  <c r="E6126" i="1"/>
  <c r="E6125" i="1"/>
  <c r="E6124" i="1"/>
  <c r="E6123" i="1"/>
  <c r="E6122" i="1"/>
  <c r="E6121" i="1"/>
  <c r="E6120" i="1"/>
  <c r="E6119" i="1"/>
  <c r="E6118" i="1"/>
  <c r="E6117" i="1"/>
  <c r="E6116" i="1"/>
  <c r="E6115" i="1"/>
  <c r="E6114" i="1"/>
  <c r="E6113" i="1"/>
  <c r="E6112" i="1"/>
  <c r="E6111" i="1"/>
  <c r="E6110" i="1"/>
  <c r="E6109" i="1"/>
  <c r="E6108" i="1"/>
  <c r="E6107" i="1"/>
  <c r="E6106" i="1"/>
  <c r="E6105" i="1"/>
  <c r="E6104" i="1"/>
  <c r="E6103" i="1"/>
  <c r="E6102" i="1"/>
  <c r="E6101" i="1"/>
  <c r="E6100" i="1"/>
  <c r="E6099" i="1"/>
  <c r="E6098" i="1"/>
  <c r="E6097" i="1"/>
  <c r="E6096" i="1"/>
  <c r="E6095" i="1"/>
  <c r="E6094" i="1"/>
  <c r="E6093" i="1"/>
  <c r="E6092" i="1"/>
  <c r="E6091" i="1"/>
  <c r="E6090" i="1"/>
  <c r="E6089" i="1"/>
  <c r="E6088" i="1"/>
  <c r="E6087" i="1"/>
  <c r="E6086" i="1"/>
  <c r="E6085" i="1"/>
  <c r="E6084" i="1"/>
  <c r="E6083" i="1"/>
  <c r="E6082" i="1"/>
  <c r="E6081" i="1"/>
  <c r="E6080" i="1"/>
  <c r="E6079" i="1"/>
  <c r="E6078" i="1"/>
  <c r="E6077" i="1"/>
  <c r="E6076" i="1"/>
  <c r="E6075" i="1"/>
  <c r="E6074" i="1"/>
  <c r="E6073" i="1"/>
  <c r="E6072" i="1"/>
  <c r="E6071" i="1"/>
  <c r="E6070" i="1"/>
  <c r="E6069" i="1"/>
  <c r="E6068" i="1"/>
  <c r="E6067" i="1"/>
  <c r="E6066" i="1"/>
  <c r="E6065" i="1"/>
  <c r="E6064" i="1"/>
  <c r="E6063" i="1"/>
  <c r="E6062" i="1"/>
  <c r="E6061" i="1"/>
  <c r="E6060" i="1"/>
  <c r="E6059" i="1"/>
  <c r="E6058" i="1"/>
  <c r="E6057" i="1"/>
  <c r="E6056" i="1"/>
  <c r="E6055" i="1"/>
  <c r="E6054" i="1"/>
  <c r="E6053" i="1"/>
  <c r="E6052" i="1"/>
  <c r="E6051" i="1"/>
  <c r="E6050" i="1"/>
  <c r="E6049" i="1"/>
  <c r="E6048" i="1"/>
  <c r="E6047" i="1"/>
  <c r="E6046" i="1"/>
  <c r="E6045" i="1"/>
  <c r="E6044" i="1"/>
  <c r="E6043" i="1"/>
  <c r="E6042" i="1"/>
  <c r="E6041" i="1"/>
  <c r="E6040" i="1"/>
  <c r="E6039" i="1"/>
  <c r="E6038" i="1"/>
  <c r="E6037" i="1"/>
  <c r="E6036" i="1"/>
  <c r="E6035" i="1"/>
  <c r="E6034" i="1"/>
  <c r="E6033" i="1"/>
  <c r="E6032" i="1"/>
  <c r="E6031" i="1"/>
  <c r="E6030" i="1"/>
  <c r="E6029" i="1"/>
  <c r="E6028" i="1"/>
  <c r="E6027" i="1"/>
  <c r="E6026" i="1"/>
  <c r="E6025" i="1"/>
  <c r="E6024" i="1"/>
  <c r="E6023" i="1"/>
  <c r="E6022" i="1"/>
  <c r="E6021" i="1"/>
  <c r="E6020" i="1"/>
  <c r="E6019" i="1"/>
  <c r="E6018" i="1"/>
  <c r="E6017" i="1"/>
  <c r="E6016" i="1"/>
  <c r="E6015" i="1"/>
  <c r="E6014" i="1"/>
  <c r="E6013" i="1"/>
  <c r="E6012" i="1"/>
  <c r="E6011" i="1"/>
  <c r="E6010" i="1"/>
  <c r="E6009" i="1"/>
  <c r="E6008" i="1"/>
  <c r="E6007" i="1"/>
  <c r="E6006" i="1"/>
  <c r="E6005" i="1"/>
  <c r="E6004" i="1"/>
  <c r="E6003" i="1"/>
  <c r="E6002" i="1"/>
  <c r="E6001" i="1"/>
  <c r="E6000" i="1"/>
  <c r="E5999" i="1"/>
  <c r="E5998" i="1"/>
  <c r="E5997" i="1"/>
  <c r="E5996" i="1"/>
  <c r="E5995" i="1"/>
  <c r="E5994" i="1"/>
  <c r="E5993" i="1"/>
  <c r="E5992" i="1"/>
  <c r="E5991" i="1"/>
  <c r="E5990" i="1"/>
  <c r="E5989" i="1"/>
  <c r="E5988" i="1"/>
  <c r="E5987" i="1"/>
  <c r="E5986" i="1"/>
  <c r="E5985" i="1"/>
  <c r="E5984" i="1"/>
  <c r="E5983" i="1"/>
  <c r="E5982" i="1"/>
  <c r="E5981" i="1"/>
  <c r="E5980" i="1"/>
  <c r="E5979" i="1"/>
  <c r="E5978" i="1"/>
  <c r="E5977" i="1"/>
  <c r="E5976" i="1"/>
  <c r="E5975" i="1"/>
  <c r="E5974" i="1"/>
  <c r="E5973" i="1"/>
  <c r="E5972" i="1"/>
  <c r="E5971" i="1"/>
  <c r="E5970" i="1"/>
  <c r="E5969" i="1"/>
  <c r="E5968" i="1"/>
  <c r="E5967" i="1"/>
  <c r="E5966" i="1"/>
  <c r="E5965" i="1"/>
  <c r="E5964" i="1"/>
  <c r="E5963" i="1"/>
  <c r="E5962" i="1"/>
  <c r="E5961" i="1"/>
  <c r="E5960" i="1"/>
  <c r="E5959" i="1"/>
  <c r="E5958" i="1"/>
  <c r="E5957" i="1"/>
  <c r="E5956" i="1"/>
  <c r="E5955" i="1"/>
  <c r="E5954" i="1"/>
  <c r="E5953" i="1"/>
  <c r="E5952" i="1"/>
  <c r="E5951" i="1"/>
  <c r="E5950" i="1"/>
  <c r="E5949" i="1"/>
  <c r="E5948" i="1"/>
  <c r="E5947" i="1"/>
  <c r="E5946" i="1"/>
  <c r="E5945" i="1"/>
  <c r="E5944" i="1"/>
  <c r="E5943" i="1"/>
  <c r="E5942" i="1"/>
  <c r="E5941" i="1"/>
  <c r="E5940" i="1"/>
  <c r="E5939" i="1"/>
  <c r="E5938" i="1"/>
  <c r="E5937" i="1"/>
  <c r="E5936" i="1"/>
  <c r="E5935" i="1"/>
  <c r="E5934" i="1"/>
  <c r="E5933" i="1"/>
  <c r="E5932" i="1"/>
  <c r="E5931" i="1"/>
  <c r="E5930" i="1"/>
  <c r="E5929" i="1"/>
  <c r="E5928" i="1"/>
  <c r="E5927" i="1"/>
  <c r="E5926" i="1"/>
  <c r="E5925" i="1"/>
  <c r="E5924" i="1"/>
  <c r="E5923" i="1"/>
  <c r="E5922" i="1"/>
  <c r="E5921" i="1"/>
  <c r="E5920" i="1"/>
  <c r="E5919" i="1"/>
  <c r="E5918" i="1"/>
  <c r="E5917" i="1"/>
  <c r="E5916" i="1"/>
  <c r="E5915" i="1"/>
  <c r="E5914" i="1"/>
  <c r="E5913" i="1"/>
  <c r="E5912" i="1"/>
  <c r="E5911" i="1"/>
  <c r="E5910" i="1"/>
  <c r="E5909" i="1"/>
  <c r="E5908" i="1"/>
  <c r="E5907" i="1"/>
  <c r="E5906" i="1"/>
  <c r="E5905" i="1"/>
  <c r="E5904" i="1"/>
  <c r="E5903" i="1"/>
  <c r="E5902" i="1"/>
  <c r="E5901" i="1"/>
  <c r="E5900" i="1"/>
  <c r="E5899" i="1"/>
  <c r="E5898" i="1"/>
  <c r="E5897" i="1"/>
  <c r="E5896" i="1"/>
  <c r="E5895" i="1"/>
  <c r="E5894" i="1"/>
  <c r="E5893" i="1"/>
  <c r="E5892" i="1"/>
  <c r="E5891" i="1"/>
  <c r="E5890" i="1"/>
  <c r="E5889" i="1"/>
  <c r="E5888" i="1"/>
  <c r="E5887" i="1"/>
  <c r="E5886" i="1"/>
  <c r="E5885" i="1"/>
  <c r="E5884" i="1"/>
  <c r="E5883" i="1"/>
  <c r="E5882" i="1"/>
  <c r="E5881" i="1"/>
  <c r="E5880" i="1"/>
  <c r="E5879" i="1"/>
  <c r="E5878" i="1"/>
  <c r="E5877" i="1"/>
  <c r="E5876" i="1"/>
  <c r="E5875" i="1"/>
  <c r="E5874" i="1"/>
  <c r="E5873" i="1"/>
  <c r="E5872" i="1"/>
  <c r="E5871" i="1"/>
  <c r="E5870" i="1"/>
  <c r="E5869" i="1"/>
  <c r="E5868" i="1"/>
  <c r="E5867" i="1"/>
  <c r="E5866" i="1"/>
  <c r="E5865" i="1"/>
  <c r="E5864" i="1"/>
  <c r="E5863" i="1"/>
  <c r="E5862" i="1"/>
  <c r="E5861" i="1"/>
  <c r="E5860" i="1"/>
  <c r="E5859" i="1"/>
  <c r="E5858" i="1"/>
  <c r="E5857" i="1"/>
  <c r="E5856" i="1"/>
  <c r="E5855" i="1"/>
  <c r="E5854" i="1"/>
  <c r="E5853" i="1"/>
  <c r="E5852" i="1"/>
  <c r="E5851" i="1"/>
  <c r="E5850" i="1"/>
  <c r="E5849" i="1"/>
  <c r="E5848" i="1"/>
  <c r="E5847" i="1"/>
  <c r="E5846" i="1"/>
  <c r="E5845" i="1"/>
  <c r="E5844" i="1"/>
  <c r="E5843" i="1"/>
  <c r="E5842" i="1"/>
  <c r="E5841" i="1"/>
  <c r="E5840" i="1"/>
  <c r="E5839" i="1"/>
  <c r="E5838" i="1"/>
  <c r="E5837" i="1"/>
  <c r="E5836" i="1"/>
  <c r="E5835" i="1"/>
  <c r="E5834" i="1"/>
  <c r="E5833" i="1"/>
  <c r="E5832" i="1"/>
  <c r="E5831" i="1"/>
  <c r="E5830" i="1"/>
  <c r="E5829" i="1"/>
  <c r="E5828" i="1"/>
  <c r="E5827" i="1"/>
  <c r="E5826" i="1"/>
  <c r="E5825" i="1"/>
  <c r="E5824" i="1"/>
  <c r="E5823" i="1"/>
  <c r="E5822" i="1"/>
  <c r="E5821" i="1"/>
  <c r="E5820" i="1"/>
  <c r="E5819" i="1"/>
  <c r="E5818" i="1"/>
  <c r="E5817" i="1"/>
  <c r="E5816" i="1"/>
  <c r="E5815" i="1"/>
  <c r="E5814" i="1"/>
  <c r="E5813" i="1"/>
  <c r="E5812" i="1"/>
  <c r="E5811" i="1"/>
  <c r="E5810" i="1"/>
  <c r="E5809" i="1"/>
  <c r="E5808" i="1"/>
  <c r="E5807" i="1"/>
  <c r="E5806" i="1"/>
  <c r="E5805" i="1"/>
  <c r="E5804" i="1"/>
  <c r="E5803" i="1"/>
  <c r="E5802" i="1"/>
  <c r="E5801" i="1"/>
  <c r="E5800" i="1"/>
  <c r="E5799" i="1"/>
  <c r="E5798" i="1"/>
  <c r="E5797" i="1"/>
  <c r="E5796" i="1"/>
  <c r="E5795" i="1"/>
  <c r="E5794" i="1"/>
  <c r="E5793" i="1"/>
  <c r="E5792" i="1"/>
  <c r="E5791" i="1"/>
  <c r="E5790" i="1"/>
  <c r="E5789" i="1"/>
  <c r="E5788" i="1"/>
  <c r="E5787" i="1"/>
  <c r="E5786" i="1"/>
  <c r="E5785" i="1"/>
  <c r="E5784" i="1"/>
  <c r="E5783" i="1"/>
  <c r="E5782" i="1"/>
  <c r="E5781" i="1"/>
  <c r="E5780" i="1"/>
  <c r="E5779" i="1"/>
  <c r="E5778" i="1"/>
  <c r="E5777" i="1"/>
  <c r="E5776" i="1"/>
  <c r="E5775" i="1"/>
  <c r="E5774" i="1"/>
  <c r="E5773" i="1"/>
  <c r="E5772" i="1"/>
  <c r="E5771" i="1"/>
  <c r="E5770" i="1"/>
  <c r="E5769" i="1"/>
  <c r="E5768" i="1"/>
  <c r="E5767" i="1"/>
  <c r="E5766" i="1"/>
  <c r="E5765" i="1"/>
  <c r="E5764" i="1"/>
  <c r="E5763" i="1"/>
  <c r="E5762" i="1"/>
  <c r="E5761" i="1"/>
  <c r="E5760" i="1"/>
  <c r="E5759" i="1"/>
  <c r="E5758" i="1"/>
  <c r="E5757" i="1"/>
  <c r="E5756" i="1"/>
  <c r="E5755" i="1"/>
  <c r="E5754" i="1"/>
  <c r="E5753" i="1"/>
  <c r="E5752" i="1"/>
  <c r="E5751" i="1"/>
  <c r="E5750" i="1"/>
  <c r="E5749" i="1"/>
  <c r="E5748" i="1"/>
  <c r="E5747" i="1"/>
  <c r="E5746" i="1"/>
  <c r="E5745" i="1"/>
  <c r="E5744" i="1"/>
  <c r="E5743" i="1"/>
  <c r="E5742" i="1"/>
  <c r="E5741" i="1"/>
  <c r="E5740" i="1"/>
  <c r="E5739" i="1"/>
  <c r="E5738" i="1"/>
  <c r="E5737" i="1"/>
  <c r="E5736" i="1"/>
  <c r="E5735" i="1"/>
  <c r="E5734" i="1"/>
  <c r="E5733" i="1"/>
  <c r="E5732" i="1"/>
  <c r="E5731" i="1"/>
  <c r="E5730" i="1"/>
  <c r="E5729" i="1"/>
  <c r="E5728" i="1"/>
  <c r="E5727" i="1"/>
  <c r="E5726" i="1"/>
  <c r="E5725" i="1"/>
  <c r="E5724" i="1"/>
  <c r="E5723" i="1"/>
  <c r="E5722" i="1"/>
  <c r="E5721" i="1"/>
  <c r="E5720" i="1"/>
  <c r="E5719" i="1"/>
  <c r="E5718" i="1"/>
  <c r="E5717" i="1"/>
  <c r="E5716" i="1"/>
  <c r="E5715" i="1"/>
  <c r="E5714" i="1"/>
  <c r="E5713" i="1"/>
  <c r="E5712" i="1"/>
  <c r="E5711" i="1"/>
  <c r="E5710" i="1"/>
  <c r="E5709" i="1"/>
  <c r="E5708" i="1"/>
  <c r="E5707" i="1"/>
  <c r="E5706" i="1"/>
  <c r="E5705" i="1"/>
  <c r="E5704" i="1"/>
  <c r="E5703" i="1"/>
  <c r="E5702" i="1"/>
  <c r="E5701" i="1"/>
  <c r="E5700" i="1"/>
  <c r="E5699" i="1"/>
  <c r="E5698" i="1"/>
  <c r="E5697" i="1"/>
  <c r="E5696" i="1"/>
  <c r="E5695" i="1"/>
  <c r="E5694" i="1"/>
  <c r="E5693" i="1"/>
  <c r="E5692" i="1"/>
  <c r="E5691" i="1"/>
  <c r="E5690" i="1"/>
  <c r="E5689" i="1"/>
  <c r="E5688" i="1"/>
  <c r="E5687" i="1"/>
  <c r="E5686" i="1"/>
  <c r="E5685" i="1"/>
  <c r="E5684" i="1"/>
  <c r="E5683" i="1"/>
  <c r="E5682" i="1"/>
  <c r="E5681" i="1"/>
  <c r="E5680" i="1"/>
  <c r="E5679" i="1"/>
  <c r="E5678" i="1"/>
  <c r="E5677" i="1"/>
  <c r="E5676" i="1"/>
  <c r="E5675" i="1"/>
  <c r="E5674" i="1"/>
  <c r="E5673" i="1"/>
  <c r="E5672" i="1"/>
  <c r="E5671" i="1"/>
  <c r="E5670" i="1"/>
  <c r="E5669" i="1"/>
  <c r="E5668" i="1"/>
  <c r="E5667" i="1"/>
  <c r="E5666" i="1"/>
  <c r="E5665" i="1"/>
  <c r="E5664" i="1"/>
  <c r="E5663" i="1"/>
  <c r="E5662" i="1"/>
  <c r="E5661" i="1"/>
  <c r="E5660" i="1"/>
  <c r="E5659" i="1"/>
  <c r="E5658" i="1"/>
  <c r="E5657" i="1"/>
  <c r="E5656" i="1"/>
  <c r="E5655" i="1"/>
  <c r="E5654" i="1"/>
  <c r="E5653" i="1"/>
  <c r="E5652" i="1"/>
  <c r="E5651" i="1"/>
  <c r="E5650" i="1"/>
  <c r="E5649" i="1"/>
  <c r="E5648" i="1"/>
  <c r="E5647" i="1"/>
  <c r="E5646" i="1"/>
  <c r="E5645" i="1"/>
  <c r="E5644" i="1"/>
  <c r="E5643" i="1"/>
  <c r="E5642" i="1"/>
  <c r="E5641" i="1"/>
  <c r="E5640" i="1"/>
  <c r="E5639" i="1"/>
  <c r="E5638" i="1"/>
  <c r="E5637" i="1"/>
  <c r="E5636" i="1"/>
  <c r="E5635" i="1"/>
  <c r="E5634" i="1"/>
  <c r="E5633" i="1"/>
  <c r="E5632" i="1"/>
  <c r="E5631" i="1"/>
  <c r="E5630" i="1"/>
  <c r="E5629" i="1"/>
  <c r="E5628" i="1"/>
  <c r="E5627" i="1"/>
  <c r="E5626" i="1"/>
  <c r="E5625" i="1"/>
  <c r="E5624" i="1"/>
  <c r="E5623" i="1"/>
  <c r="E5622" i="1"/>
  <c r="E5621" i="1"/>
  <c r="E5620" i="1"/>
  <c r="E5619" i="1"/>
  <c r="E5618" i="1"/>
  <c r="E5617" i="1"/>
  <c r="E5616" i="1"/>
  <c r="E5615" i="1"/>
  <c r="E5614" i="1"/>
  <c r="E5613" i="1"/>
  <c r="E5612" i="1"/>
  <c r="E5611" i="1"/>
  <c r="E5610" i="1"/>
  <c r="E5609" i="1"/>
  <c r="E5608" i="1"/>
  <c r="E5607" i="1"/>
  <c r="E5606" i="1"/>
  <c r="E5605" i="1"/>
  <c r="E5604" i="1"/>
  <c r="E5603" i="1"/>
  <c r="E5602" i="1"/>
  <c r="E5601" i="1"/>
  <c r="E5600" i="1"/>
  <c r="E5599" i="1"/>
  <c r="E5598" i="1"/>
  <c r="E5597" i="1"/>
  <c r="E5596" i="1"/>
  <c r="E5595" i="1"/>
  <c r="E5594" i="1"/>
  <c r="E5593" i="1"/>
  <c r="E5592" i="1"/>
  <c r="E5591" i="1"/>
  <c r="E5590" i="1"/>
  <c r="E5589" i="1"/>
  <c r="E5588" i="1"/>
  <c r="E5587" i="1"/>
  <c r="E5586" i="1"/>
  <c r="E5585" i="1"/>
  <c r="E5584" i="1"/>
  <c r="E5583" i="1"/>
  <c r="E5582" i="1"/>
  <c r="E5581" i="1"/>
  <c r="E5580" i="1"/>
  <c r="E5579" i="1"/>
  <c r="E5578" i="1"/>
  <c r="E5577" i="1"/>
  <c r="E5576" i="1"/>
  <c r="E5575" i="1"/>
  <c r="E5574" i="1"/>
  <c r="E5573" i="1"/>
  <c r="E5572" i="1"/>
  <c r="E5571" i="1"/>
  <c r="E5570" i="1"/>
  <c r="E5569" i="1"/>
  <c r="E5568" i="1"/>
  <c r="E5567" i="1"/>
  <c r="E5566" i="1"/>
  <c r="E5565" i="1"/>
  <c r="E5564" i="1"/>
  <c r="E5563" i="1"/>
  <c r="E5562" i="1"/>
  <c r="E5561" i="1"/>
  <c r="E5560" i="1"/>
  <c r="E5559" i="1"/>
  <c r="E5558" i="1"/>
  <c r="E5557" i="1"/>
  <c r="E5556" i="1"/>
  <c r="E5555" i="1"/>
  <c r="E5554" i="1"/>
  <c r="E5553" i="1"/>
  <c r="E5552" i="1"/>
  <c r="E5551" i="1"/>
  <c r="E5550" i="1"/>
  <c r="E5549" i="1"/>
  <c r="E5548" i="1"/>
  <c r="E5547" i="1"/>
  <c r="E5546" i="1"/>
  <c r="E5545" i="1"/>
  <c r="E5544" i="1"/>
  <c r="E5543" i="1"/>
  <c r="E5542" i="1"/>
  <c r="E5541" i="1"/>
  <c r="E5540" i="1"/>
  <c r="E5539" i="1"/>
  <c r="E5538" i="1"/>
  <c r="E5537" i="1"/>
  <c r="E5536" i="1"/>
  <c r="E5535" i="1"/>
  <c r="E5534" i="1"/>
  <c r="E5533" i="1"/>
  <c r="E5532" i="1"/>
  <c r="E5531" i="1"/>
  <c r="E5530" i="1"/>
  <c r="E5529" i="1"/>
  <c r="E5528" i="1"/>
  <c r="E5527" i="1"/>
  <c r="E5526" i="1"/>
  <c r="E5525" i="1"/>
  <c r="E5524" i="1"/>
  <c r="E5523" i="1"/>
  <c r="E5522" i="1"/>
  <c r="E5521" i="1"/>
  <c r="E5520" i="1"/>
  <c r="E5519" i="1"/>
  <c r="E5518" i="1"/>
  <c r="E5517" i="1"/>
  <c r="E5516" i="1"/>
  <c r="E5515" i="1"/>
  <c r="E5514" i="1"/>
  <c r="E5513" i="1"/>
  <c r="E5512" i="1"/>
  <c r="E5511" i="1"/>
  <c r="E5510" i="1"/>
  <c r="E5509" i="1"/>
  <c r="E5508" i="1"/>
  <c r="E5507" i="1"/>
  <c r="E5506" i="1"/>
  <c r="E5505" i="1"/>
  <c r="E5504" i="1"/>
  <c r="E5503" i="1"/>
  <c r="E5502" i="1"/>
  <c r="E5501" i="1"/>
  <c r="E5500" i="1"/>
  <c r="E5499" i="1"/>
  <c r="E5498" i="1"/>
  <c r="E5497" i="1"/>
  <c r="E5496" i="1"/>
  <c r="E5495" i="1"/>
  <c r="E5494" i="1"/>
  <c r="E5493" i="1"/>
  <c r="E5492" i="1"/>
  <c r="E5491" i="1"/>
  <c r="E5490" i="1"/>
  <c r="E5489" i="1"/>
  <c r="E5488" i="1"/>
  <c r="E5487" i="1"/>
  <c r="E5486" i="1"/>
  <c r="E5485" i="1"/>
  <c r="E5484" i="1"/>
  <c r="E5483" i="1"/>
  <c r="E5482" i="1"/>
  <c r="E5481" i="1"/>
  <c r="E5480" i="1"/>
  <c r="E5479" i="1"/>
  <c r="E5478" i="1"/>
  <c r="E5477" i="1"/>
  <c r="E5476" i="1"/>
  <c r="E5475" i="1"/>
  <c r="E5474" i="1"/>
  <c r="E5473" i="1"/>
  <c r="E5472" i="1"/>
  <c r="E5471" i="1"/>
  <c r="E5470" i="1"/>
  <c r="E5469" i="1"/>
  <c r="E5468" i="1"/>
  <c r="E5467" i="1"/>
  <c r="E5466" i="1"/>
  <c r="E5465" i="1"/>
  <c r="E5464" i="1"/>
  <c r="E5463" i="1"/>
  <c r="E5462" i="1"/>
  <c r="E5461" i="1"/>
  <c r="E5460" i="1"/>
  <c r="E5459" i="1"/>
  <c r="E5458" i="1"/>
  <c r="E5457" i="1"/>
  <c r="E5456" i="1"/>
  <c r="E5455" i="1"/>
  <c r="E5454" i="1"/>
  <c r="E5453" i="1"/>
  <c r="E5452" i="1"/>
  <c r="E5451" i="1"/>
  <c r="E5450" i="1"/>
  <c r="E5449" i="1"/>
  <c r="E5448" i="1"/>
  <c r="E5447" i="1"/>
  <c r="E5446" i="1"/>
  <c r="E5445" i="1"/>
  <c r="E5444" i="1"/>
  <c r="E5443" i="1"/>
  <c r="E5442" i="1"/>
  <c r="E5441" i="1"/>
  <c r="E5440" i="1"/>
  <c r="E5439" i="1"/>
  <c r="E5438" i="1"/>
  <c r="E5437" i="1"/>
  <c r="E5436" i="1"/>
  <c r="E5435" i="1"/>
  <c r="E5434" i="1"/>
  <c r="E5433" i="1"/>
  <c r="E5432" i="1"/>
  <c r="E5431" i="1"/>
  <c r="E5430" i="1"/>
  <c r="E5429" i="1"/>
  <c r="E5428" i="1"/>
  <c r="E5427" i="1"/>
  <c r="E5426" i="1"/>
  <c r="E5425" i="1"/>
  <c r="E5424" i="1"/>
  <c r="E5423" i="1"/>
  <c r="E5422" i="1"/>
  <c r="E5421" i="1"/>
  <c r="E5420" i="1"/>
  <c r="E5419" i="1"/>
  <c r="E5418" i="1"/>
  <c r="E5417" i="1"/>
  <c r="E5416" i="1"/>
  <c r="E5415" i="1"/>
  <c r="E5414" i="1"/>
  <c r="E5413" i="1"/>
  <c r="E5412" i="1"/>
  <c r="E5411" i="1"/>
  <c r="E5410" i="1"/>
  <c r="E5409" i="1"/>
  <c r="E5408" i="1"/>
  <c r="E5407" i="1"/>
  <c r="E5406" i="1"/>
  <c r="E5405" i="1"/>
  <c r="E5404" i="1"/>
  <c r="E5403" i="1"/>
  <c r="E5402" i="1"/>
  <c r="E5401" i="1"/>
  <c r="E5400" i="1"/>
  <c r="E5399" i="1"/>
  <c r="E5398" i="1"/>
  <c r="E5397" i="1"/>
  <c r="E5396" i="1"/>
  <c r="E5395" i="1"/>
  <c r="E5394" i="1"/>
  <c r="E5393" i="1"/>
  <c r="E5392" i="1"/>
  <c r="E5391" i="1"/>
  <c r="E5390" i="1"/>
  <c r="E5389" i="1"/>
  <c r="E5388" i="1"/>
  <c r="E5387" i="1"/>
  <c r="E5386" i="1"/>
  <c r="E5385" i="1"/>
  <c r="E5384" i="1"/>
  <c r="E5383" i="1"/>
  <c r="E5382" i="1"/>
  <c r="E5381" i="1"/>
  <c r="E5380" i="1"/>
  <c r="E5379" i="1"/>
  <c r="E5378" i="1"/>
  <c r="E5377" i="1"/>
  <c r="E5376" i="1"/>
  <c r="E5375" i="1"/>
  <c r="E5374" i="1"/>
  <c r="E5373" i="1"/>
  <c r="E5372" i="1"/>
  <c r="E5371" i="1"/>
  <c r="E5370" i="1"/>
  <c r="E5369" i="1"/>
  <c r="E5368" i="1"/>
  <c r="E5367" i="1"/>
  <c r="E5366" i="1"/>
  <c r="E5365" i="1"/>
  <c r="E5364" i="1"/>
  <c r="E5363" i="1"/>
  <c r="E5362" i="1"/>
  <c r="E5361" i="1"/>
  <c r="E5360" i="1"/>
  <c r="E5359" i="1"/>
  <c r="E5358" i="1"/>
  <c r="E5357" i="1"/>
  <c r="E5356" i="1"/>
  <c r="E5355" i="1"/>
  <c r="E5354" i="1"/>
  <c r="E5353" i="1"/>
  <c r="E5352" i="1"/>
  <c r="E5351" i="1"/>
  <c r="E5350" i="1"/>
  <c r="E5349" i="1"/>
  <c r="E5348" i="1"/>
  <c r="E5347" i="1"/>
  <c r="E5346" i="1"/>
  <c r="E5345" i="1"/>
  <c r="E5344" i="1"/>
  <c r="E5343" i="1"/>
  <c r="E5342" i="1"/>
  <c r="E5341" i="1"/>
  <c r="E5340" i="1"/>
  <c r="E5339" i="1"/>
  <c r="E5338" i="1"/>
  <c r="E5337" i="1"/>
  <c r="E5336" i="1"/>
  <c r="E5335" i="1"/>
  <c r="E5334" i="1"/>
  <c r="E5333" i="1"/>
  <c r="E5332" i="1"/>
  <c r="E5331" i="1"/>
  <c r="E5330" i="1"/>
  <c r="E5329" i="1"/>
  <c r="E5328" i="1"/>
  <c r="E5327" i="1"/>
  <c r="E5326" i="1"/>
  <c r="E5325" i="1"/>
  <c r="E5324" i="1"/>
  <c r="E5323" i="1"/>
  <c r="E5322" i="1"/>
  <c r="E5321" i="1"/>
  <c r="E5320" i="1"/>
  <c r="E5319" i="1"/>
  <c r="E5318" i="1"/>
  <c r="E5317" i="1"/>
  <c r="E5316" i="1"/>
  <c r="E5315" i="1"/>
  <c r="E5314" i="1"/>
  <c r="E5313" i="1"/>
  <c r="E5312" i="1"/>
  <c r="E5311" i="1"/>
  <c r="E5310" i="1"/>
  <c r="E5309" i="1"/>
  <c r="E5308" i="1"/>
  <c r="E5307" i="1"/>
  <c r="E5306" i="1"/>
  <c r="E5305" i="1"/>
  <c r="E5304" i="1"/>
  <c r="E5303" i="1"/>
  <c r="E5302" i="1"/>
  <c r="E5301" i="1"/>
  <c r="E5300" i="1"/>
  <c r="E5299" i="1"/>
  <c r="E5298" i="1"/>
  <c r="E5297" i="1"/>
  <c r="E5296" i="1"/>
  <c r="E5295" i="1"/>
  <c r="E5294" i="1"/>
  <c r="E5293" i="1"/>
  <c r="E5292" i="1"/>
  <c r="E5291" i="1"/>
  <c r="E5290" i="1"/>
  <c r="E5289" i="1"/>
  <c r="E5288" i="1"/>
  <c r="E5287" i="1"/>
  <c r="E5286" i="1"/>
  <c r="E5285" i="1"/>
  <c r="E5284" i="1"/>
  <c r="E5283" i="1"/>
  <c r="E5282" i="1"/>
  <c r="E5281" i="1"/>
  <c r="E5280" i="1"/>
  <c r="E5279" i="1"/>
  <c r="E5278" i="1"/>
  <c r="E5277" i="1"/>
  <c r="E5276" i="1"/>
  <c r="E5275" i="1"/>
  <c r="E5274" i="1"/>
  <c r="E5273" i="1"/>
  <c r="E5272" i="1"/>
  <c r="E5271" i="1"/>
  <c r="E5270" i="1"/>
  <c r="E5269" i="1"/>
  <c r="E5268" i="1"/>
  <c r="E5267" i="1"/>
  <c r="E5266" i="1"/>
  <c r="E5265" i="1"/>
  <c r="E5264" i="1"/>
  <c r="E5263" i="1"/>
  <c r="E5262" i="1"/>
  <c r="E5261" i="1"/>
  <c r="E5260" i="1"/>
  <c r="E5259" i="1"/>
  <c r="E5258" i="1"/>
  <c r="E5257" i="1"/>
  <c r="E5256" i="1"/>
  <c r="E5255" i="1"/>
  <c r="E5254" i="1"/>
  <c r="E5253" i="1"/>
  <c r="E5252" i="1"/>
  <c r="E5251" i="1"/>
  <c r="E5250" i="1"/>
  <c r="E5249" i="1"/>
  <c r="E5248" i="1"/>
  <c r="E5247" i="1"/>
  <c r="E5246" i="1"/>
  <c r="E5245" i="1"/>
  <c r="E5244" i="1"/>
  <c r="E5243" i="1"/>
  <c r="E5242" i="1"/>
  <c r="E5241" i="1"/>
  <c r="E5240" i="1"/>
  <c r="E5239" i="1"/>
  <c r="E5238" i="1"/>
  <c r="E5237" i="1"/>
  <c r="E5236" i="1"/>
  <c r="E5235" i="1"/>
  <c r="E5234" i="1"/>
  <c r="E5233" i="1"/>
  <c r="E5232" i="1"/>
  <c r="E5231" i="1"/>
  <c r="E5230" i="1"/>
  <c r="E5229" i="1"/>
  <c r="E5228" i="1"/>
  <c r="E5227" i="1"/>
  <c r="E5226" i="1"/>
  <c r="E5225" i="1"/>
  <c r="E5224" i="1"/>
  <c r="E5223" i="1"/>
  <c r="E5222" i="1"/>
  <c r="E5221" i="1"/>
  <c r="E5220" i="1"/>
  <c r="E5219" i="1"/>
  <c r="E5218" i="1"/>
  <c r="E5217" i="1"/>
  <c r="E5216" i="1"/>
  <c r="E5215" i="1"/>
  <c r="E5214" i="1"/>
  <c r="E5213" i="1"/>
  <c r="E5212" i="1"/>
  <c r="E5211" i="1"/>
  <c r="E5210" i="1"/>
  <c r="E5209" i="1"/>
  <c r="E5208" i="1"/>
  <c r="E5207" i="1"/>
  <c r="E5206" i="1"/>
  <c r="E5205" i="1"/>
  <c r="E5204" i="1"/>
  <c r="E5203" i="1"/>
  <c r="E5202" i="1"/>
  <c r="E5201" i="1"/>
  <c r="E5200" i="1"/>
  <c r="E5199" i="1"/>
  <c r="E5198" i="1"/>
  <c r="E5197" i="1"/>
  <c r="E5196" i="1"/>
  <c r="E5195" i="1"/>
  <c r="E5194" i="1"/>
  <c r="E5193" i="1"/>
  <c r="E5192" i="1"/>
  <c r="E5191" i="1"/>
  <c r="E5190" i="1"/>
  <c r="E5189" i="1"/>
  <c r="E5188" i="1"/>
  <c r="E5187" i="1"/>
  <c r="E5186" i="1"/>
  <c r="E5185" i="1"/>
  <c r="E5184" i="1"/>
  <c r="E5183" i="1"/>
  <c r="E5182" i="1"/>
  <c r="E5181" i="1"/>
  <c r="E5180" i="1"/>
  <c r="E5179" i="1"/>
  <c r="E5178" i="1"/>
  <c r="E5177" i="1"/>
  <c r="E5176" i="1"/>
  <c r="E5175" i="1"/>
  <c r="E5174" i="1"/>
  <c r="E5173" i="1"/>
  <c r="E5172" i="1"/>
  <c r="E5171" i="1"/>
  <c r="E5170" i="1"/>
  <c r="E5169" i="1"/>
  <c r="E5168" i="1"/>
  <c r="E5167" i="1"/>
  <c r="E5166" i="1"/>
  <c r="E5165" i="1"/>
  <c r="E5164" i="1"/>
  <c r="E5163" i="1"/>
  <c r="E5162" i="1"/>
  <c r="E5161" i="1"/>
  <c r="E5160" i="1"/>
  <c r="E5159" i="1"/>
  <c r="E5158" i="1"/>
  <c r="E5157" i="1"/>
  <c r="E5156" i="1"/>
  <c r="E5155" i="1"/>
  <c r="E5154" i="1"/>
  <c r="E5153" i="1"/>
  <c r="E5152" i="1"/>
  <c r="E5151" i="1"/>
  <c r="E5150" i="1"/>
  <c r="E5149" i="1"/>
  <c r="E5148" i="1"/>
  <c r="E5147" i="1"/>
  <c r="E5146" i="1"/>
  <c r="E5145" i="1"/>
  <c r="E5144" i="1"/>
  <c r="E5143" i="1"/>
  <c r="E5142" i="1"/>
  <c r="E5141" i="1"/>
  <c r="E5140" i="1"/>
  <c r="E5139" i="1"/>
  <c r="E5138" i="1"/>
  <c r="E5137" i="1"/>
  <c r="E5136" i="1"/>
  <c r="E5135" i="1"/>
  <c r="E5134" i="1"/>
  <c r="E5133" i="1"/>
  <c r="E5132" i="1"/>
  <c r="E5131" i="1"/>
  <c r="E5130" i="1"/>
  <c r="E5129" i="1"/>
  <c r="E5128" i="1"/>
  <c r="E5127" i="1"/>
  <c r="E5126" i="1"/>
  <c r="E5125" i="1"/>
  <c r="E5124" i="1"/>
  <c r="E5123" i="1"/>
  <c r="E5122" i="1"/>
  <c r="E5121" i="1"/>
  <c r="E5120" i="1"/>
  <c r="E5119" i="1"/>
  <c r="E5118" i="1"/>
  <c r="E5117" i="1"/>
  <c r="E5116" i="1"/>
  <c r="E5115" i="1"/>
  <c r="E5114" i="1"/>
  <c r="E5113" i="1"/>
  <c r="E5112" i="1"/>
  <c r="E5111" i="1"/>
  <c r="E5110" i="1"/>
  <c r="E5109" i="1"/>
  <c r="E5108" i="1"/>
  <c r="E5107" i="1"/>
  <c r="E5106" i="1"/>
  <c r="E5105" i="1"/>
  <c r="E5104" i="1"/>
  <c r="E5103" i="1"/>
  <c r="E5102" i="1"/>
  <c r="E5101" i="1"/>
  <c r="E5100" i="1"/>
  <c r="E5099" i="1"/>
  <c r="E5098" i="1"/>
  <c r="E5097" i="1"/>
  <c r="E5096" i="1"/>
  <c r="E5095" i="1"/>
  <c r="E5094" i="1"/>
  <c r="E5093" i="1"/>
  <c r="E5092" i="1"/>
  <c r="E5091" i="1"/>
  <c r="E5090" i="1"/>
  <c r="E5089" i="1"/>
  <c r="E5088" i="1"/>
  <c r="E5087" i="1"/>
  <c r="E5086" i="1"/>
  <c r="E5085" i="1"/>
  <c r="E5084" i="1"/>
  <c r="E5083" i="1"/>
  <c r="E5082" i="1"/>
  <c r="E5081" i="1"/>
  <c r="E5080" i="1"/>
  <c r="E5079" i="1"/>
  <c r="E5078" i="1"/>
  <c r="E5077" i="1"/>
  <c r="E5076" i="1"/>
  <c r="E5075" i="1"/>
  <c r="E5074" i="1"/>
  <c r="E5073" i="1"/>
  <c r="E5072" i="1"/>
  <c r="E5071" i="1"/>
  <c r="E5070" i="1"/>
  <c r="E5069" i="1"/>
  <c r="E5068" i="1"/>
  <c r="E5067" i="1"/>
  <c r="E5066" i="1"/>
  <c r="E5065" i="1"/>
  <c r="E5064" i="1"/>
  <c r="E5063" i="1"/>
  <c r="E5062" i="1"/>
  <c r="E5061" i="1"/>
  <c r="E5060" i="1"/>
  <c r="E5059" i="1"/>
  <c r="E5058" i="1"/>
  <c r="E5057" i="1"/>
  <c r="E5056" i="1"/>
  <c r="E5055" i="1"/>
  <c r="E5054" i="1"/>
  <c r="E5053" i="1"/>
  <c r="E5052" i="1"/>
  <c r="E5051" i="1"/>
  <c r="E5050" i="1"/>
  <c r="E5049" i="1"/>
  <c r="E5048" i="1"/>
  <c r="E5047" i="1"/>
  <c r="E5046" i="1"/>
  <c r="E5045" i="1"/>
  <c r="E5044" i="1"/>
  <c r="E5043" i="1"/>
  <c r="E5042" i="1"/>
  <c r="E5041" i="1"/>
  <c r="E5040" i="1"/>
  <c r="E5039" i="1"/>
  <c r="E5038" i="1"/>
  <c r="E5037" i="1"/>
  <c r="E5036" i="1"/>
  <c r="E5035" i="1"/>
  <c r="E5034" i="1"/>
  <c r="E5033" i="1"/>
  <c r="E5032" i="1"/>
  <c r="E5031" i="1"/>
  <c r="E5030" i="1"/>
  <c r="E5029" i="1"/>
  <c r="E5028" i="1"/>
  <c r="E5027" i="1"/>
  <c r="E5026" i="1"/>
  <c r="E5025" i="1"/>
  <c r="E5024" i="1"/>
  <c r="E5023" i="1"/>
  <c r="E5022" i="1"/>
  <c r="E5021" i="1"/>
  <c r="E5020" i="1"/>
  <c r="E5019" i="1"/>
  <c r="E5018" i="1"/>
  <c r="E5017" i="1"/>
  <c r="E5016" i="1"/>
  <c r="E5015" i="1"/>
  <c r="E5014" i="1"/>
  <c r="E5013" i="1"/>
  <c r="E5012" i="1"/>
  <c r="E5011" i="1"/>
  <c r="E5010" i="1"/>
  <c r="E5009" i="1"/>
  <c r="E5008" i="1"/>
  <c r="E5007" i="1"/>
  <c r="E5006" i="1"/>
  <c r="E5005" i="1"/>
  <c r="E5004" i="1"/>
  <c r="E5003" i="1"/>
  <c r="E5002" i="1"/>
  <c r="E5001" i="1"/>
  <c r="E5000" i="1"/>
  <c r="E4999" i="1"/>
  <c r="E4998" i="1"/>
  <c r="E4997" i="1"/>
  <c r="E4996" i="1"/>
  <c r="E4995" i="1"/>
  <c r="E4994" i="1"/>
  <c r="E4993" i="1"/>
  <c r="E4992" i="1"/>
  <c r="E4991" i="1"/>
  <c r="E4990" i="1"/>
  <c r="E4989" i="1"/>
  <c r="E4988" i="1"/>
  <c r="E4987" i="1"/>
  <c r="E4986" i="1"/>
  <c r="E4985" i="1"/>
  <c r="E4984" i="1"/>
  <c r="E4983" i="1"/>
  <c r="E4982" i="1"/>
  <c r="E4981" i="1"/>
  <c r="E4980" i="1"/>
  <c r="E4979" i="1"/>
  <c r="E4978" i="1"/>
  <c r="E4977" i="1"/>
  <c r="E4976" i="1"/>
  <c r="E4975" i="1"/>
  <c r="E4974" i="1"/>
  <c r="E4973" i="1"/>
  <c r="E4972" i="1"/>
  <c r="E4971" i="1"/>
  <c r="E4970" i="1"/>
  <c r="E4969" i="1"/>
  <c r="E4968" i="1"/>
  <c r="E4967" i="1"/>
  <c r="E4966" i="1"/>
  <c r="E4965" i="1"/>
  <c r="E4964" i="1"/>
  <c r="E4963" i="1"/>
  <c r="E4962" i="1"/>
  <c r="E4961" i="1"/>
  <c r="E4960" i="1"/>
  <c r="E4959" i="1"/>
  <c r="E4958" i="1"/>
  <c r="E4957" i="1"/>
  <c r="E4956" i="1"/>
  <c r="E4955" i="1"/>
  <c r="E4954" i="1"/>
  <c r="E4953" i="1"/>
  <c r="E4952" i="1"/>
  <c r="E4951" i="1"/>
  <c r="E4950" i="1"/>
  <c r="E4949" i="1"/>
  <c r="E4948" i="1"/>
  <c r="E4947" i="1"/>
  <c r="E4946" i="1"/>
  <c r="E4945" i="1"/>
  <c r="E4944" i="1"/>
  <c r="E4943" i="1"/>
  <c r="E4942" i="1"/>
  <c r="E4941" i="1"/>
  <c r="E4940" i="1"/>
  <c r="E4939" i="1"/>
  <c r="E4938" i="1"/>
  <c r="E4937" i="1"/>
  <c r="E4936" i="1"/>
  <c r="E4935" i="1"/>
  <c r="E4934" i="1"/>
  <c r="E4933" i="1"/>
  <c r="E4932" i="1"/>
  <c r="E4931" i="1"/>
  <c r="E4930" i="1"/>
  <c r="E4929" i="1"/>
  <c r="E4928" i="1"/>
  <c r="E4927" i="1"/>
  <c r="E4926" i="1"/>
  <c r="E4925" i="1"/>
  <c r="E4924" i="1"/>
  <c r="E4923" i="1"/>
  <c r="E4922" i="1"/>
  <c r="E4921" i="1"/>
  <c r="E4920" i="1"/>
  <c r="E4919" i="1"/>
  <c r="E4918" i="1"/>
  <c r="E4917" i="1"/>
  <c r="E4916" i="1"/>
  <c r="E4915" i="1"/>
  <c r="E4914" i="1"/>
  <c r="E4913" i="1"/>
  <c r="E4912" i="1"/>
  <c r="E4911" i="1"/>
  <c r="E4910" i="1"/>
  <c r="E4909" i="1"/>
  <c r="E4908" i="1"/>
  <c r="E4907" i="1"/>
  <c r="E4906" i="1"/>
  <c r="E4905" i="1"/>
  <c r="E4904" i="1"/>
  <c r="E4903" i="1"/>
  <c r="E4902" i="1"/>
  <c r="E4901" i="1"/>
  <c r="E4900" i="1"/>
  <c r="E4899" i="1"/>
  <c r="E4898" i="1"/>
  <c r="E4897" i="1"/>
  <c r="E4896" i="1"/>
  <c r="E4895" i="1"/>
  <c r="E4894" i="1"/>
  <c r="E4893" i="1"/>
  <c r="E4892" i="1"/>
  <c r="E4891" i="1"/>
  <c r="E4890" i="1"/>
  <c r="E4889" i="1"/>
  <c r="E4888" i="1"/>
  <c r="E4887" i="1"/>
  <c r="E4886" i="1"/>
  <c r="E4885" i="1"/>
  <c r="E4884" i="1"/>
  <c r="E4883" i="1"/>
  <c r="E4882" i="1"/>
  <c r="E4881" i="1"/>
  <c r="E4880" i="1"/>
  <c r="E4879" i="1"/>
  <c r="E4878" i="1"/>
  <c r="E4877" i="1"/>
  <c r="E4876" i="1"/>
  <c r="E4875" i="1"/>
  <c r="E4874" i="1"/>
  <c r="E4873" i="1"/>
  <c r="E4872" i="1"/>
  <c r="E4871" i="1"/>
  <c r="E4870" i="1"/>
  <c r="E4869" i="1"/>
  <c r="E4868" i="1"/>
  <c r="E4867" i="1"/>
  <c r="E4866" i="1"/>
  <c r="E4865" i="1"/>
  <c r="E4864" i="1"/>
  <c r="E4863" i="1"/>
  <c r="E4862" i="1"/>
  <c r="E4861" i="1"/>
  <c r="E4860" i="1"/>
  <c r="E4859" i="1"/>
  <c r="E4858" i="1"/>
  <c r="E4857" i="1"/>
  <c r="E4856" i="1"/>
  <c r="E4855" i="1"/>
  <c r="E4854" i="1"/>
  <c r="E4853" i="1"/>
  <c r="E4852" i="1"/>
  <c r="E4851" i="1"/>
  <c r="E4850" i="1"/>
  <c r="E4849" i="1"/>
  <c r="E4848" i="1"/>
  <c r="E4847" i="1"/>
  <c r="E4846" i="1"/>
  <c r="E4845" i="1"/>
  <c r="E4844" i="1"/>
  <c r="E4843" i="1"/>
  <c r="E4842" i="1"/>
  <c r="E4841" i="1"/>
  <c r="E4840" i="1"/>
  <c r="E4839" i="1"/>
  <c r="E4838" i="1"/>
  <c r="E4837" i="1"/>
  <c r="E4836" i="1"/>
  <c r="E4835" i="1"/>
  <c r="E4834" i="1"/>
  <c r="E4833" i="1"/>
  <c r="E4832" i="1"/>
  <c r="E4831" i="1"/>
  <c r="E4830" i="1"/>
  <c r="E4829" i="1"/>
  <c r="E4828" i="1"/>
  <c r="E4827" i="1"/>
  <c r="E4826" i="1"/>
  <c r="E4825" i="1"/>
  <c r="E4824" i="1"/>
  <c r="E4823" i="1"/>
  <c r="E4822" i="1"/>
  <c r="E4821" i="1"/>
  <c r="E4820" i="1"/>
  <c r="E4819" i="1"/>
  <c r="E4818" i="1"/>
  <c r="E4817" i="1"/>
  <c r="E4816" i="1"/>
  <c r="E4815" i="1"/>
  <c r="E4814" i="1"/>
  <c r="E4813" i="1"/>
  <c r="E4812" i="1"/>
  <c r="E4811" i="1"/>
  <c r="E4810" i="1"/>
  <c r="E4809" i="1"/>
  <c r="E4808" i="1"/>
  <c r="E4807" i="1"/>
  <c r="E4806" i="1"/>
  <c r="E4805" i="1"/>
  <c r="E4804" i="1"/>
  <c r="E4803" i="1"/>
  <c r="E4802" i="1"/>
  <c r="E4801" i="1"/>
  <c r="E4800" i="1"/>
  <c r="E4799" i="1"/>
  <c r="E4798" i="1"/>
  <c r="E4797" i="1"/>
  <c r="E4796" i="1"/>
  <c r="E4795" i="1"/>
  <c r="E4794" i="1"/>
  <c r="E4793" i="1"/>
  <c r="E4792" i="1"/>
  <c r="E4791" i="1"/>
  <c r="E4790" i="1"/>
  <c r="E4789" i="1"/>
  <c r="E4788" i="1"/>
  <c r="E4787" i="1"/>
  <c r="E4786" i="1"/>
  <c r="E4785" i="1"/>
  <c r="E4784" i="1"/>
  <c r="E4783" i="1"/>
  <c r="E4782" i="1"/>
  <c r="E4781" i="1"/>
  <c r="E4780" i="1"/>
  <c r="E4779" i="1"/>
  <c r="E4778" i="1"/>
  <c r="E4777" i="1"/>
  <c r="E4776" i="1"/>
  <c r="E4775" i="1"/>
  <c r="E4774" i="1"/>
  <c r="E4773" i="1"/>
  <c r="E4772" i="1"/>
  <c r="E4771" i="1"/>
  <c r="E4770" i="1"/>
  <c r="E4769" i="1"/>
  <c r="E4768" i="1"/>
  <c r="E4767" i="1"/>
  <c r="E4766" i="1"/>
  <c r="E4765" i="1"/>
  <c r="E4764" i="1"/>
  <c r="E4763" i="1"/>
  <c r="E4762" i="1"/>
  <c r="E4761" i="1"/>
  <c r="E4760" i="1"/>
  <c r="E4759" i="1"/>
  <c r="E4758" i="1"/>
  <c r="E4757" i="1"/>
  <c r="E4756" i="1"/>
  <c r="E4755" i="1"/>
  <c r="E4754" i="1"/>
  <c r="E4753" i="1"/>
  <c r="E4752" i="1"/>
  <c r="E4751" i="1"/>
  <c r="E4750" i="1"/>
  <c r="E4749" i="1"/>
  <c r="E4748" i="1"/>
  <c r="E4747" i="1"/>
  <c r="E4746" i="1"/>
  <c r="E4745" i="1"/>
  <c r="E4744" i="1"/>
  <c r="E4743" i="1"/>
  <c r="E4742" i="1"/>
  <c r="E4741" i="1"/>
  <c r="E4740" i="1"/>
  <c r="E4739" i="1"/>
  <c r="E4738" i="1"/>
  <c r="E4737" i="1"/>
  <c r="E4736" i="1"/>
  <c r="E4735" i="1"/>
  <c r="E4734" i="1"/>
  <c r="E4733" i="1"/>
  <c r="E4732" i="1"/>
  <c r="E4731" i="1"/>
  <c r="E4730" i="1"/>
  <c r="E4729" i="1"/>
  <c r="E4728" i="1"/>
  <c r="E4727" i="1"/>
  <c r="E4726" i="1"/>
  <c r="E4725" i="1"/>
  <c r="E4724" i="1"/>
  <c r="E4723" i="1"/>
  <c r="E4722" i="1"/>
  <c r="E4721" i="1"/>
  <c r="E4720" i="1"/>
  <c r="E4719" i="1"/>
  <c r="E4718" i="1"/>
  <c r="E4717" i="1"/>
  <c r="E4716" i="1"/>
  <c r="E4715" i="1"/>
  <c r="E4714" i="1"/>
  <c r="E4713" i="1"/>
  <c r="E4712" i="1"/>
  <c r="E4711" i="1"/>
  <c r="E4710" i="1"/>
  <c r="E4709" i="1"/>
  <c r="E4708" i="1"/>
  <c r="E4707" i="1"/>
  <c r="E4706" i="1"/>
  <c r="E4705" i="1"/>
  <c r="E4704" i="1"/>
  <c r="E4703" i="1"/>
  <c r="E4702" i="1"/>
  <c r="E4701" i="1"/>
  <c r="E4700" i="1"/>
  <c r="E4699" i="1"/>
  <c r="E4698" i="1"/>
  <c r="E4697" i="1"/>
  <c r="E4696" i="1"/>
  <c r="E4695" i="1"/>
  <c r="E4694" i="1"/>
  <c r="E4693" i="1"/>
  <c r="E4692" i="1"/>
  <c r="E4691" i="1"/>
  <c r="E4690" i="1"/>
  <c r="E4689" i="1"/>
  <c r="E4688" i="1"/>
  <c r="E4687" i="1"/>
  <c r="E4686" i="1"/>
  <c r="E4685" i="1"/>
  <c r="E4684" i="1"/>
  <c r="E4683" i="1"/>
  <c r="E4682" i="1"/>
  <c r="E4681" i="1"/>
  <c r="E4680" i="1"/>
  <c r="E4679" i="1"/>
  <c r="E4678" i="1"/>
  <c r="E4677" i="1"/>
  <c r="E4676" i="1"/>
  <c r="E4675" i="1"/>
  <c r="E4674" i="1"/>
  <c r="E4673" i="1"/>
  <c r="E4672" i="1"/>
  <c r="E4671" i="1"/>
  <c r="E4670" i="1"/>
  <c r="E4669" i="1"/>
  <c r="E4668" i="1"/>
  <c r="E4667" i="1"/>
  <c r="E4666" i="1"/>
  <c r="E4665" i="1"/>
  <c r="E4664" i="1"/>
  <c r="E4663" i="1"/>
  <c r="E4662" i="1"/>
  <c r="E4661" i="1"/>
  <c r="E4660" i="1"/>
  <c r="E4659" i="1"/>
  <c r="E4658" i="1"/>
  <c r="E4657" i="1"/>
  <c r="E4656" i="1"/>
  <c r="E4655" i="1"/>
  <c r="E4654" i="1"/>
  <c r="E4653" i="1"/>
  <c r="E4652" i="1"/>
  <c r="E4651" i="1"/>
  <c r="E4650" i="1"/>
  <c r="E4649" i="1"/>
  <c r="E4648" i="1"/>
  <c r="E4647" i="1"/>
  <c r="E4646" i="1"/>
  <c r="E4645" i="1"/>
  <c r="E4644" i="1"/>
  <c r="E4643" i="1"/>
  <c r="E4642" i="1"/>
  <c r="E4641" i="1"/>
  <c r="E4640" i="1"/>
  <c r="E4639" i="1"/>
  <c r="E4638" i="1"/>
  <c r="E4637" i="1"/>
  <c r="E4636" i="1"/>
  <c r="E4635" i="1"/>
  <c r="E4634" i="1"/>
  <c r="E4633" i="1"/>
  <c r="E4632" i="1"/>
  <c r="E4631" i="1"/>
  <c r="E4630" i="1"/>
  <c r="E4629" i="1"/>
  <c r="E4628" i="1"/>
  <c r="E4627" i="1"/>
  <c r="E4626" i="1"/>
  <c r="E4625" i="1"/>
  <c r="E4624" i="1"/>
  <c r="E4623" i="1"/>
  <c r="E4622" i="1"/>
  <c r="E4621" i="1"/>
  <c r="E4620" i="1"/>
  <c r="E4619" i="1"/>
  <c r="E4618" i="1"/>
  <c r="E4617" i="1"/>
  <c r="E4616" i="1"/>
  <c r="E4615" i="1"/>
  <c r="E4614" i="1"/>
  <c r="E4613" i="1"/>
  <c r="E4612" i="1"/>
  <c r="E4611" i="1"/>
  <c r="E4610" i="1"/>
  <c r="E4609" i="1"/>
  <c r="E4608" i="1"/>
  <c r="E4607" i="1"/>
  <c r="E4606" i="1"/>
  <c r="E4605" i="1"/>
  <c r="E4604" i="1"/>
  <c r="E4603" i="1"/>
  <c r="E4602" i="1"/>
  <c r="E4601" i="1"/>
  <c r="E4600" i="1"/>
  <c r="E4599" i="1"/>
  <c r="E4598" i="1"/>
  <c r="E4597" i="1"/>
  <c r="E4596" i="1"/>
  <c r="E4595" i="1"/>
  <c r="E4594" i="1"/>
  <c r="E4593" i="1"/>
  <c r="E4592" i="1"/>
  <c r="E4591" i="1"/>
  <c r="E4590" i="1"/>
  <c r="E4589" i="1"/>
  <c r="E4588" i="1"/>
  <c r="E4587" i="1"/>
  <c r="E4586" i="1"/>
  <c r="E4585" i="1"/>
  <c r="E4584" i="1"/>
  <c r="E4583" i="1"/>
  <c r="E4582" i="1"/>
  <c r="E4581" i="1"/>
  <c r="E4580" i="1"/>
  <c r="E4579" i="1"/>
  <c r="E4578" i="1"/>
  <c r="E4577" i="1"/>
  <c r="E4576" i="1"/>
  <c r="E4575" i="1"/>
  <c r="E4574" i="1"/>
  <c r="E4573" i="1"/>
  <c r="E4572" i="1"/>
  <c r="E4571" i="1"/>
  <c r="E4570" i="1"/>
  <c r="E4569" i="1"/>
  <c r="E4568" i="1"/>
  <c r="E4567" i="1"/>
  <c r="E4566" i="1"/>
  <c r="E4565" i="1"/>
  <c r="E4564" i="1"/>
  <c r="E4563" i="1"/>
  <c r="E4562" i="1"/>
  <c r="E4561" i="1"/>
  <c r="E4560" i="1"/>
  <c r="E4559" i="1"/>
  <c r="E4558" i="1"/>
  <c r="E4557" i="1"/>
  <c r="E4556" i="1"/>
  <c r="E4555" i="1"/>
  <c r="E4554" i="1"/>
  <c r="E4553" i="1"/>
  <c r="E4552" i="1"/>
  <c r="E4551" i="1"/>
  <c r="E4550" i="1"/>
  <c r="E4549" i="1"/>
  <c r="E4548" i="1"/>
  <c r="E4547" i="1"/>
  <c r="E4546" i="1"/>
  <c r="E4545" i="1"/>
  <c r="E4544" i="1"/>
  <c r="E4543" i="1"/>
  <c r="E4542" i="1"/>
  <c r="E4541" i="1"/>
  <c r="E4540" i="1"/>
  <c r="E4539" i="1"/>
  <c r="E4538" i="1"/>
  <c r="E4537" i="1"/>
  <c r="E4536" i="1"/>
  <c r="E4535" i="1"/>
  <c r="E4534" i="1"/>
  <c r="E4533" i="1"/>
  <c r="E4532" i="1"/>
  <c r="E4531" i="1"/>
  <c r="E4530" i="1"/>
  <c r="E4529" i="1"/>
  <c r="E4528" i="1"/>
  <c r="E4527" i="1"/>
  <c r="E4526" i="1"/>
  <c r="E4525" i="1"/>
  <c r="E4524" i="1"/>
  <c r="E4523" i="1"/>
  <c r="E4522" i="1"/>
  <c r="E4521" i="1"/>
  <c r="E4520" i="1"/>
  <c r="E4519" i="1"/>
  <c r="E4518" i="1"/>
  <c r="E4517" i="1"/>
  <c r="E4516" i="1"/>
  <c r="E4515" i="1"/>
  <c r="E4514" i="1"/>
  <c r="E4513" i="1"/>
  <c r="E4512" i="1"/>
  <c r="E4511" i="1"/>
  <c r="E4510" i="1"/>
  <c r="E4509" i="1"/>
  <c r="E4508" i="1"/>
  <c r="E4507" i="1"/>
  <c r="E4506" i="1"/>
  <c r="E4505" i="1"/>
  <c r="E4504" i="1"/>
  <c r="E4503" i="1"/>
  <c r="E4502" i="1"/>
  <c r="E4501" i="1"/>
  <c r="E4500" i="1"/>
  <c r="E4499" i="1"/>
  <c r="E4498" i="1"/>
  <c r="E4497" i="1"/>
  <c r="E4496" i="1"/>
  <c r="E4495" i="1"/>
  <c r="E4494" i="1"/>
  <c r="E4493" i="1"/>
  <c r="E4492" i="1"/>
  <c r="E4491" i="1"/>
  <c r="E4490" i="1"/>
  <c r="E4489" i="1"/>
  <c r="E4488" i="1"/>
  <c r="E4487" i="1"/>
  <c r="E4486" i="1"/>
  <c r="E4485" i="1"/>
  <c r="E4484" i="1"/>
  <c r="E4483" i="1"/>
  <c r="E4482" i="1"/>
  <c r="E4481" i="1"/>
  <c r="E4480" i="1"/>
  <c r="E4479" i="1"/>
  <c r="E4478" i="1"/>
  <c r="E4477" i="1"/>
  <c r="E4476" i="1"/>
  <c r="E4475" i="1"/>
  <c r="E4474" i="1"/>
  <c r="E4473" i="1"/>
  <c r="E4472" i="1"/>
  <c r="E4471" i="1"/>
  <c r="E4470" i="1"/>
  <c r="E4469" i="1"/>
  <c r="E4468" i="1"/>
  <c r="E4467" i="1"/>
  <c r="E4466" i="1"/>
  <c r="E4465" i="1"/>
  <c r="E4464" i="1"/>
  <c r="E4463" i="1"/>
  <c r="E4462" i="1"/>
  <c r="E4461" i="1"/>
  <c r="E4460" i="1"/>
  <c r="E4459" i="1"/>
  <c r="E4458" i="1"/>
  <c r="E4457" i="1"/>
  <c r="E4456" i="1"/>
  <c r="E4455" i="1"/>
  <c r="E4454" i="1"/>
  <c r="E4453" i="1"/>
  <c r="E4452" i="1"/>
  <c r="E4451" i="1"/>
  <c r="E4450" i="1"/>
  <c r="E4449" i="1"/>
  <c r="E4448" i="1"/>
  <c r="E4447" i="1"/>
  <c r="E4446" i="1"/>
  <c r="E4445" i="1"/>
  <c r="E4444" i="1"/>
  <c r="E4443" i="1"/>
  <c r="E4442" i="1"/>
  <c r="E4441" i="1"/>
  <c r="E4440" i="1"/>
  <c r="E4439" i="1"/>
  <c r="E4438" i="1"/>
  <c r="E4437" i="1"/>
  <c r="E4436" i="1"/>
  <c r="E4435" i="1"/>
  <c r="E4434" i="1"/>
  <c r="E4433" i="1"/>
  <c r="E4432" i="1"/>
  <c r="E4431" i="1"/>
  <c r="E4430" i="1"/>
  <c r="E4429" i="1"/>
  <c r="E4428" i="1"/>
  <c r="E4427" i="1"/>
  <c r="E4426" i="1"/>
  <c r="E4425" i="1"/>
  <c r="E4424" i="1"/>
  <c r="E4423" i="1"/>
  <c r="E4422" i="1"/>
  <c r="E4421" i="1"/>
  <c r="E4420" i="1"/>
  <c r="E4419" i="1"/>
  <c r="E4418" i="1"/>
  <c r="E4417" i="1"/>
  <c r="E4416" i="1"/>
  <c r="E4415" i="1"/>
  <c r="E4414" i="1"/>
  <c r="E4413" i="1"/>
  <c r="E4412" i="1"/>
  <c r="E4411" i="1"/>
  <c r="E4410" i="1"/>
  <c r="E4409" i="1"/>
  <c r="E4408" i="1"/>
  <c r="E4407" i="1"/>
  <c r="E4406" i="1"/>
  <c r="E4405" i="1"/>
  <c r="E4404" i="1"/>
  <c r="E4403" i="1"/>
  <c r="E4402" i="1"/>
  <c r="E4401" i="1"/>
  <c r="E4400" i="1"/>
  <c r="E4399" i="1"/>
  <c r="E4398" i="1"/>
  <c r="E4397" i="1"/>
  <c r="E4396" i="1"/>
  <c r="E4395" i="1"/>
  <c r="E4394" i="1"/>
  <c r="E4393" i="1"/>
  <c r="E4392" i="1"/>
  <c r="E4391" i="1"/>
  <c r="E4390" i="1"/>
  <c r="E4389" i="1"/>
  <c r="E4388" i="1"/>
  <c r="E4387" i="1"/>
  <c r="E4386" i="1"/>
  <c r="E4385" i="1"/>
  <c r="E4384" i="1"/>
  <c r="E4383" i="1"/>
  <c r="E4382" i="1"/>
  <c r="E4381" i="1"/>
  <c r="E4380" i="1"/>
  <c r="E4379" i="1"/>
  <c r="E4378" i="1"/>
  <c r="E4377" i="1"/>
  <c r="E4376" i="1"/>
  <c r="E4375" i="1"/>
  <c r="E4374" i="1"/>
  <c r="E4373" i="1"/>
  <c r="E4372" i="1"/>
  <c r="E4371" i="1"/>
  <c r="E4370" i="1"/>
  <c r="E4369" i="1"/>
  <c r="E4368" i="1"/>
  <c r="E4367" i="1"/>
  <c r="E4366" i="1"/>
  <c r="E4365" i="1"/>
  <c r="E4364" i="1"/>
  <c r="E4363" i="1"/>
  <c r="E4362" i="1"/>
  <c r="E4361" i="1"/>
  <c r="E4360" i="1"/>
  <c r="E4359" i="1"/>
  <c r="E4358" i="1"/>
  <c r="E4357" i="1"/>
  <c r="E4356" i="1"/>
  <c r="E4355" i="1"/>
  <c r="E4354" i="1"/>
  <c r="E4353" i="1"/>
  <c r="E4352" i="1"/>
  <c r="E4351" i="1"/>
  <c r="E4350" i="1"/>
  <c r="E4349" i="1"/>
  <c r="E4348" i="1"/>
  <c r="E4347" i="1"/>
  <c r="E4346" i="1"/>
  <c r="E4345" i="1"/>
  <c r="E4344" i="1"/>
  <c r="E4343" i="1"/>
  <c r="E4342" i="1"/>
  <c r="E4341" i="1"/>
  <c r="E4340" i="1"/>
  <c r="E4339" i="1"/>
  <c r="E4338" i="1"/>
  <c r="E4337" i="1"/>
  <c r="E4336" i="1"/>
  <c r="E4335" i="1"/>
  <c r="E4334" i="1"/>
  <c r="E4333" i="1"/>
  <c r="E4332" i="1"/>
  <c r="E4331" i="1"/>
  <c r="E4330" i="1"/>
  <c r="E4329" i="1"/>
  <c r="E4328" i="1"/>
  <c r="E4327" i="1"/>
  <c r="E4326" i="1"/>
  <c r="E4325" i="1"/>
  <c r="E4324" i="1"/>
  <c r="E4323" i="1"/>
  <c r="E4322" i="1"/>
  <c r="E4321" i="1"/>
  <c r="E4320" i="1"/>
  <c r="E4319" i="1"/>
  <c r="E4318" i="1"/>
  <c r="E4317" i="1"/>
  <c r="E4316" i="1"/>
  <c r="E4315" i="1"/>
  <c r="E4314" i="1"/>
  <c r="E4313" i="1"/>
  <c r="E4312" i="1"/>
  <c r="E4311" i="1"/>
  <c r="E4310" i="1"/>
  <c r="E4309" i="1"/>
  <c r="E4308" i="1"/>
  <c r="E4307" i="1"/>
  <c r="E4306" i="1"/>
  <c r="E4305" i="1"/>
  <c r="E4304" i="1"/>
  <c r="E4303" i="1"/>
  <c r="E4302" i="1"/>
  <c r="E4301" i="1"/>
  <c r="E4300" i="1"/>
  <c r="E4299" i="1"/>
  <c r="E4298" i="1"/>
  <c r="E4297" i="1"/>
  <c r="E4296" i="1"/>
  <c r="E4295" i="1"/>
  <c r="E4294" i="1"/>
  <c r="E4293" i="1"/>
  <c r="E4292" i="1"/>
  <c r="E4291" i="1"/>
  <c r="E4290" i="1"/>
  <c r="E4289" i="1"/>
  <c r="E4288" i="1"/>
  <c r="E4287" i="1"/>
  <c r="E4286" i="1"/>
  <c r="E4285" i="1"/>
  <c r="E4284" i="1"/>
  <c r="E4283" i="1"/>
  <c r="E4282" i="1"/>
  <c r="E4281" i="1"/>
  <c r="E4280" i="1"/>
  <c r="E4279" i="1"/>
  <c r="E4278" i="1"/>
  <c r="E4277" i="1"/>
  <c r="E4276" i="1"/>
  <c r="E4275" i="1"/>
  <c r="E4274" i="1"/>
  <c r="E4273" i="1"/>
  <c r="E4272" i="1"/>
  <c r="E4271" i="1"/>
  <c r="E4270" i="1"/>
  <c r="E4269" i="1"/>
  <c r="E4268" i="1"/>
  <c r="E4267" i="1"/>
  <c r="E4266" i="1"/>
  <c r="E4265" i="1"/>
  <c r="E4264" i="1"/>
  <c r="E4263" i="1"/>
  <c r="E4262" i="1"/>
  <c r="E4261" i="1"/>
  <c r="E4260" i="1"/>
  <c r="E4259" i="1"/>
  <c r="E4258" i="1"/>
  <c r="E4257" i="1"/>
  <c r="E4256" i="1"/>
  <c r="E4255" i="1"/>
  <c r="E4254" i="1"/>
  <c r="E4253" i="1"/>
  <c r="E4252" i="1"/>
  <c r="E4251" i="1"/>
  <c r="E4250" i="1"/>
  <c r="E4249" i="1"/>
  <c r="E4248" i="1"/>
  <c r="E4247" i="1"/>
  <c r="E4246" i="1"/>
  <c r="E4245" i="1"/>
  <c r="E4244" i="1"/>
  <c r="E4243" i="1"/>
  <c r="E4242" i="1"/>
  <c r="E4241" i="1"/>
  <c r="E4240" i="1"/>
  <c r="E4239" i="1"/>
  <c r="E4238" i="1"/>
  <c r="E4237" i="1"/>
  <c r="E4236" i="1"/>
  <c r="E4235" i="1"/>
  <c r="E4234" i="1"/>
  <c r="E4233" i="1"/>
  <c r="E4232" i="1"/>
  <c r="E4231" i="1"/>
  <c r="E4230" i="1"/>
  <c r="E4229" i="1"/>
  <c r="E4228" i="1"/>
  <c r="E4227" i="1"/>
  <c r="E4226" i="1"/>
  <c r="E4225" i="1"/>
  <c r="E4224" i="1"/>
  <c r="E4223" i="1"/>
  <c r="E4222" i="1"/>
  <c r="E4221" i="1"/>
  <c r="E4220" i="1"/>
  <c r="E4219" i="1"/>
  <c r="E4218" i="1"/>
  <c r="E4217" i="1"/>
  <c r="E4216" i="1"/>
  <c r="E4215" i="1"/>
  <c r="E4214" i="1"/>
  <c r="E4213" i="1"/>
  <c r="E4212" i="1"/>
  <c r="E4211" i="1"/>
  <c r="E4210" i="1"/>
  <c r="E4209" i="1"/>
  <c r="E4208" i="1"/>
  <c r="E4207" i="1"/>
  <c r="E4206" i="1"/>
  <c r="E4205" i="1"/>
  <c r="E4204" i="1"/>
  <c r="E4203" i="1"/>
  <c r="E4202" i="1"/>
  <c r="E4201" i="1"/>
  <c r="E4200" i="1"/>
  <c r="E4199" i="1"/>
  <c r="E4198" i="1"/>
  <c r="E4197" i="1"/>
  <c r="E4196" i="1"/>
  <c r="E4195" i="1"/>
  <c r="E4194" i="1"/>
  <c r="E4193" i="1"/>
  <c r="E4192" i="1"/>
  <c r="E4191" i="1"/>
  <c r="E4190" i="1"/>
  <c r="E4189" i="1"/>
  <c r="E4188" i="1"/>
  <c r="E4187" i="1"/>
  <c r="E4186" i="1"/>
  <c r="E4185" i="1"/>
  <c r="E4184" i="1"/>
  <c r="E4183" i="1"/>
  <c r="E4182" i="1"/>
  <c r="E4181" i="1"/>
  <c r="E4180" i="1"/>
  <c r="E4179" i="1"/>
  <c r="E4178" i="1"/>
  <c r="E4177" i="1"/>
  <c r="E4176" i="1"/>
  <c r="E4175" i="1"/>
  <c r="E4174" i="1"/>
  <c r="E4173" i="1"/>
  <c r="E4172" i="1"/>
  <c r="E4171" i="1"/>
  <c r="E4170" i="1"/>
  <c r="E4169" i="1"/>
  <c r="E4168" i="1"/>
  <c r="E4167" i="1"/>
  <c r="E4166" i="1"/>
  <c r="E4165" i="1"/>
  <c r="E4164" i="1"/>
  <c r="E4163" i="1"/>
  <c r="E4162" i="1"/>
  <c r="E4161" i="1"/>
  <c r="E4160" i="1"/>
  <c r="E4159" i="1"/>
  <c r="E4158" i="1"/>
  <c r="E4157" i="1"/>
  <c r="E4156" i="1"/>
  <c r="E4155" i="1"/>
  <c r="E4154" i="1"/>
  <c r="E4153" i="1"/>
  <c r="E4152" i="1"/>
  <c r="E4151" i="1"/>
  <c r="E4150" i="1"/>
  <c r="E4149" i="1"/>
  <c r="E4148" i="1"/>
  <c r="E4147" i="1"/>
  <c r="E4146" i="1"/>
  <c r="E4145" i="1"/>
  <c r="E4144" i="1"/>
  <c r="E4143" i="1"/>
  <c r="E4142" i="1"/>
  <c r="E4141" i="1"/>
  <c r="E4140" i="1"/>
  <c r="E4139" i="1"/>
  <c r="E4138" i="1"/>
  <c r="E4137" i="1"/>
  <c r="E4136" i="1"/>
  <c r="E4135" i="1"/>
  <c r="E4134" i="1"/>
  <c r="E4133" i="1"/>
  <c r="E4132" i="1"/>
  <c r="E4131" i="1"/>
  <c r="E4130" i="1"/>
  <c r="E4129" i="1"/>
  <c r="E4128" i="1"/>
  <c r="E4127" i="1"/>
  <c r="E4126" i="1"/>
  <c r="E4125" i="1"/>
  <c r="E4124" i="1"/>
  <c r="E4123" i="1"/>
  <c r="E4122" i="1"/>
  <c r="E4121" i="1"/>
  <c r="E4120" i="1"/>
  <c r="E4119" i="1"/>
  <c r="E4118" i="1"/>
  <c r="E4117" i="1"/>
  <c r="E4116" i="1"/>
  <c r="E4115" i="1"/>
  <c r="E4114" i="1"/>
  <c r="E4113" i="1"/>
  <c r="E4112" i="1"/>
  <c r="E4111" i="1"/>
  <c r="E4110" i="1"/>
  <c r="E4109" i="1"/>
  <c r="E4108" i="1"/>
  <c r="E4107" i="1"/>
  <c r="E4106" i="1"/>
  <c r="E4105" i="1"/>
  <c r="E4104" i="1"/>
  <c r="E4103" i="1"/>
  <c r="E4102" i="1"/>
  <c r="E4101" i="1"/>
  <c r="E4100" i="1"/>
  <c r="E4099" i="1"/>
  <c r="E4098" i="1"/>
  <c r="E4097" i="1"/>
  <c r="E4096" i="1"/>
  <c r="E4095" i="1"/>
  <c r="E4094" i="1"/>
  <c r="E4093" i="1"/>
  <c r="E4092" i="1"/>
  <c r="E4091" i="1"/>
  <c r="E4090" i="1"/>
  <c r="E4089" i="1"/>
  <c r="E4088" i="1"/>
  <c r="E4087" i="1"/>
  <c r="E4086" i="1"/>
  <c r="E4085" i="1"/>
  <c r="E4084" i="1"/>
  <c r="E4083" i="1"/>
  <c r="E4082" i="1"/>
  <c r="E4081" i="1"/>
  <c r="E4080" i="1"/>
  <c r="E4079" i="1"/>
  <c r="E4078" i="1"/>
  <c r="E4077" i="1"/>
  <c r="E4076" i="1"/>
  <c r="E4075" i="1"/>
  <c r="E4074" i="1"/>
  <c r="E4073" i="1"/>
  <c r="E4072" i="1"/>
  <c r="E4071" i="1"/>
  <c r="E4070" i="1"/>
  <c r="E4069" i="1"/>
  <c r="E4068" i="1"/>
  <c r="E4067" i="1"/>
  <c r="E4066" i="1"/>
  <c r="E4065" i="1"/>
  <c r="E4064" i="1"/>
  <c r="E4063" i="1"/>
  <c r="E4062" i="1"/>
  <c r="E4061" i="1"/>
  <c r="E4060" i="1"/>
  <c r="E4059" i="1"/>
  <c r="E4058" i="1"/>
  <c r="E4057" i="1"/>
  <c r="E4056" i="1"/>
  <c r="E4055" i="1"/>
  <c r="E4054" i="1"/>
  <c r="E4053" i="1"/>
  <c r="E4052" i="1"/>
  <c r="E4051" i="1"/>
  <c r="E4050" i="1"/>
  <c r="E4049" i="1"/>
  <c r="E4048" i="1"/>
  <c r="E4047" i="1"/>
  <c r="E4046" i="1"/>
  <c r="E4045" i="1"/>
  <c r="E4044" i="1"/>
  <c r="E4043" i="1"/>
  <c r="E4042" i="1"/>
  <c r="E4041" i="1"/>
  <c r="E4040" i="1"/>
  <c r="E4039" i="1"/>
  <c r="E4038" i="1"/>
  <c r="E4037" i="1"/>
  <c r="E4036" i="1"/>
  <c r="E4035" i="1"/>
  <c r="E4034" i="1"/>
  <c r="E4033" i="1"/>
  <c r="E4032" i="1"/>
  <c r="E4031" i="1"/>
  <c r="E4030" i="1"/>
  <c r="E4029" i="1"/>
  <c r="E4028" i="1"/>
  <c r="E4027" i="1"/>
  <c r="E4026" i="1"/>
  <c r="E4025" i="1"/>
  <c r="E4024" i="1"/>
  <c r="E4023" i="1"/>
  <c r="E4022" i="1"/>
  <c r="E4021" i="1"/>
  <c r="E4020" i="1"/>
  <c r="E4019" i="1"/>
  <c r="E4018" i="1"/>
  <c r="E4017" i="1"/>
  <c r="E4016" i="1"/>
  <c r="E4015" i="1"/>
  <c r="E4014" i="1"/>
  <c r="E4013" i="1"/>
  <c r="E4012" i="1"/>
  <c r="E4011" i="1"/>
  <c r="E4010" i="1"/>
  <c r="E4009" i="1"/>
  <c r="E4008" i="1"/>
  <c r="E4007" i="1"/>
  <c r="E4006" i="1"/>
  <c r="E4005" i="1"/>
  <c r="E4004" i="1"/>
  <c r="E4003" i="1"/>
  <c r="E4002" i="1"/>
  <c r="E4001" i="1"/>
  <c r="E4000" i="1"/>
  <c r="E3999" i="1"/>
  <c r="E3998" i="1"/>
  <c r="E3997" i="1"/>
  <c r="E3996" i="1"/>
  <c r="E3995" i="1"/>
  <c r="E3994" i="1"/>
  <c r="E3993" i="1"/>
  <c r="E3992" i="1"/>
  <c r="E3991" i="1"/>
  <c r="E3990" i="1"/>
  <c r="E3989" i="1"/>
  <c r="E3988" i="1"/>
  <c r="E3987" i="1"/>
  <c r="E3986" i="1"/>
  <c r="E3985" i="1"/>
  <c r="E3984" i="1"/>
  <c r="E3983" i="1"/>
  <c r="E3982" i="1"/>
  <c r="E3981" i="1"/>
  <c r="E3980" i="1"/>
  <c r="E3979" i="1"/>
  <c r="E3978" i="1"/>
  <c r="E3977" i="1"/>
  <c r="E3976" i="1"/>
  <c r="E3975" i="1"/>
  <c r="E3974" i="1"/>
  <c r="E3973" i="1"/>
  <c r="E3972" i="1"/>
  <c r="E3971" i="1"/>
  <c r="E3970" i="1"/>
  <c r="E3969" i="1"/>
  <c r="E3968" i="1"/>
  <c r="E3967" i="1"/>
  <c r="E3966" i="1"/>
  <c r="E3965" i="1"/>
  <c r="E3964" i="1"/>
  <c r="E3963" i="1"/>
  <c r="E3962" i="1"/>
  <c r="E3961" i="1"/>
  <c r="E3960" i="1"/>
  <c r="E3959" i="1"/>
  <c r="E3958" i="1"/>
  <c r="E3957" i="1"/>
  <c r="E3956" i="1"/>
  <c r="E3955" i="1"/>
  <c r="E3954" i="1"/>
  <c r="E3953" i="1"/>
  <c r="E3952" i="1"/>
  <c r="E3951" i="1"/>
  <c r="E3950" i="1"/>
  <c r="E3949" i="1"/>
  <c r="E3948" i="1"/>
  <c r="E3947" i="1"/>
  <c r="E3946" i="1"/>
  <c r="E3945" i="1"/>
  <c r="E3944" i="1"/>
  <c r="E3943" i="1"/>
  <c r="E3942" i="1"/>
  <c r="E3941" i="1"/>
  <c r="E3940" i="1"/>
  <c r="E3939" i="1"/>
  <c r="E3938" i="1"/>
  <c r="E3937" i="1"/>
  <c r="E3936" i="1"/>
  <c r="E3935" i="1"/>
  <c r="E3934" i="1"/>
  <c r="E3933" i="1"/>
  <c r="E3932" i="1"/>
  <c r="E3931" i="1"/>
  <c r="E3930" i="1"/>
  <c r="E3929" i="1"/>
  <c r="E3928" i="1"/>
  <c r="E3927" i="1"/>
  <c r="E3926" i="1"/>
  <c r="E3925" i="1"/>
  <c r="E3924" i="1"/>
  <c r="E3923" i="1"/>
  <c r="E3922" i="1"/>
  <c r="E3921" i="1"/>
  <c r="E3920" i="1"/>
  <c r="E3919" i="1"/>
  <c r="E3918" i="1"/>
  <c r="E3917" i="1"/>
  <c r="E3916" i="1"/>
  <c r="E3915" i="1"/>
  <c r="E3914" i="1"/>
  <c r="E3913" i="1"/>
  <c r="E3912" i="1"/>
  <c r="E3911" i="1"/>
  <c r="E3910" i="1"/>
  <c r="E3909" i="1"/>
  <c r="E3908" i="1"/>
  <c r="E3907" i="1"/>
  <c r="E3906" i="1"/>
  <c r="E3905" i="1"/>
  <c r="E3904" i="1"/>
  <c r="E3903" i="1"/>
  <c r="E3902" i="1"/>
  <c r="E3901" i="1"/>
  <c r="E3900" i="1"/>
  <c r="E3899" i="1"/>
  <c r="E3898" i="1"/>
  <c r="E3897" i="1"/>
  <c r="E3896" i="1"/>
  <c r="E3895" i="1"/>
  <c r="E3894" i="1"/>
  <c r="E3893" i="1"/>
  <c r="E3892" i="1"/>
  <c r="E3891" i="1"/>
  <c r="E3890" i="1"/>
  <c r="E3889" i="1"/>
  <c r="E3888" i="1"/>
  <c r="E3887" i="1"/>
  <c r="E3886" i="1"/>
  <c r="E3885" i="1"/>
  <c r="E3884" i="1"/>
  <c r="E3883" i="1"/>
  <c r="E3882" i="1"/>
  <c r="E3881" i="1"/>
  <c r="E3880" i="1"/>
  <c r="E3879" i="1"/>
  <c r="E3878" i="1"/>
  <c r="E3877" i="1"/>
  <c r="E3876" i="1"/>
  <c r="E3875" i="1"/>
  <c r="E3874" i="1"/>
  <c r="E3873" i="1"/>
  <c r="E3872" i="1"/>
  <c r="E3871" i="1"/>
  <c r="E3870" i="1"/>
  <c r="E3869" i="1"/>
  <c r="E3868" i="1"/>
  <c r="E3867" i="1"/>
  <c r="E3866" i="1"/>
  <c r="E3865" i="1"/>
  <c r="E3864" i="1"/>
  <c r="E3863" i="1"/>
  <c r="E3862" i="1"/>
  <c r="E3861" i="1"/>
  <c r="E3860" i="1"/>
  <c r="E3859" i="1"/>
  <c r="E3858" i="1"/>
  <c r="E3857" i="1"/>
  <c r="E3856" i="1"/>
  <c r="E3855" i="1"/>
  <c r="E3854" i="1"/>
  <c r="E3853" i="1"/>
  <c r="E3852" i="1"/>
  <c r="E3851" i="1"/>
  <c r="E3850" i="1"/>
  <c r="E3849" i="1"/>
  <c r="E3848" i="1"/>
  <c r="E3847" i="1"/>
  <c r="E3846" i="1"/>
  <c r="E3845" i="1"/>
  <c r="E3844" i="1"/>
  <c r="E3843" i="1"/>
  <c r="E3842" i="1"/>
  <c r="E3841" i="1"/>
  <c r="E3840" i="1"/>
  <c r="E3839" i="1"/>
  <c r="E3838" i="1"/>
  <c r="E3837" i="1"/>
  <c r="E3836" i="1"/>
  <c r="E3835" i="1"/>
  <c r="E3834" i="1"/>
  <c r="E3833" i="1"/>
  <c r="E3832" i="1"/>
  <c r="E3831" i="1"/>
  <c r="E3830" i="1"/>
  <c r="E3829" i="1"/>
  <c r="E3828" i="1"/>
  <c r="E3827" i="1"/>
  <c r="E3826" i="1"/>
  <c r="E3825" i="1"/>
  <c r="E3824" i="1"/>
  <c r="E3823" i="1"/>
  <c r="E3822" i="1"/>
  <c r="E3821" i="1"/>
  <c r="E3820" i="1"/>
  <c r="E3819" i="1"/>
  <c r="E3818" i="1"/>
  <c r="E3817" i="1"/>
  <c r="E3816" i="1"/>
  <c r="E3815" i="1"/>
  <c r="E3814" i="1"/>
  <c r="E3813" i="1"/>
  <c r="E3812" i="1"/>
  <c r="E3811" i="1"/>
  <c r="E3810" i="1"/>
  <c r="E3809" i="1"/>
  <c r="E3808" i="1"/>
  <c r="E3807" i="1"/>
  <c r="E3806" i="1"/>
  <c r="E3805" i="1"/>
  <c r="E3804" i="1"/>
  <c r="E3803" i="1"/>
  <c r="E3802" i="1"/>
  <c r="E3801" i="1"/>
  <c r="E3800" i="1"/>
  <c r="E3799" i="1"/>
  <c r="E3798" i="1"/>
  <c r="E3797" i="1"/>
  <c r="E3796" i="1"/>
  <c r="E3795" i="1"/>
  <c r="E3794" i="1"/>
  <c r="E3793" i="1"/>
  <c r="E3792" i="1"/>
  <c r="E3791" i="1"/>
  <c r="E3790" i="1"/>
  <c r="E3789" i="1"/>
  <c r="E3788" i="1"/>
  <c r="E3787" i="1"/>
  <c r="E3786" i="1"/>
  <c r="E3785" i="1"/>
  <c r="E3784" i="1"/>
  <c r="E3783" i="1"/>
  <c r="E3782" i="1"/>
  <c r="E3781" i="1"/>
  <c r="E3780" i="1"/>
  <c r="E3779" i="1"/>
  <c r="E3778" i="1"/>
  <c r="E3777" i="1"/>
  <c r="E3776" i="1"/>
  <c r="E3775" i="1"/>
  <c r="E3774" i="1"/>
  <c r="E3773" i="1"/>
  <c r="E3772" i="1"/>
  <c r="E3771" i="1"/>
  <c r="E3770" i="1"/>
  <c r="E3769" i="1"/>
  <c r="E3768" i="1"/>
  <c r="E3767" i="1"/>
  <c r="E3766" i="1"/>
  <c r="E3765" i="1"/>
  <c r="E3764" i="1"/>
  <c r="E3763" i="1"/>
  <c r="E3762" i="1"/>
  <c r="E3761" i="1"/>
  <c r="E3760" i="1"/>
  <c r="E3759" i="1"/>
  <c r="E3758" i="1"/>
  <c r="E3757" i="1"/>
  <c r="E3756" i="1"/>
  <c r="E3755" i="1"/>
  <c r="E3754" i="1"/>
  <c r="E3753" i="1"/>
  <c r="E3752" i="1"/>
  <c r="E3751" i="1"/>
  <c r="E3750" i="1"/>
  <c r="E3749" i="1"/>
  <c r="E3748" i="1"/>
  <c r="E3747" i="1"/>
  <c r="E3746" i="1"/>
  <c r="E3745" i="1"/>
  <c r="E3744" i="1"/>
  <c r="E3743" i="1"/>
  <c r="E3742" i="1"/>
  <c r="E3741" i="1"/>
  <c r="E3740" i="1"/>
  <c r="E3739" i="1"/>
  <c r="E3738" i="1"/>
  <c r="E3737" i="1"/>
  <c r="E3736" i="1"/>
  <c r="E3735" i="1"/>
  <c r="E3734" i="1"/>
  <c r="E3733" i="1"/>
  <c r="E3732" i="1"/>
  <c r="E3731" i="1"/>
  <c r="E3730" i="1"/>
  <c r="E3729" i="1"/>
  <c r="E3728" i="1"/>
  <c r="E3727" i="1"/>
  <c r="E3726" i="1"/>
  <c r="E3725" i="1"/>
  <c r="E3724" i="1"/>
  <c r="E3723" i="1"/>
  <c r="E3722" i="1"/>
  <c r="E3721" i="1"/>
  <c r="E3720" i="1"/>
  <c r="E3719" i="1"/>
  <c r="E3718" i="1"/>
  <c r="E3717" i="1"/>
  <c r="E3716" i="1"/>
  <c r="E3715" i="1"/>
  <c r="E3714" i="1"/>
  <c r="E3713" i="1"/>
  <c r="E3712" i="1"/>
  <c r="E3711" i="1"/>
  <c r="E3710" i="1"/>
  <c r="E3709" i="1"/>
  <c r="E3708" i="1"/>
  <c r="E3707" i="1"/>
  <c r="E3706" i="1"/>
  <c r="E3705" i="1"/>
  <c r="E3704" i="1"/>
  <c r="E3703" i="1"/>
  <c r="E3702" i="1"/>
  <c r="E3701" i="1"/>
  <c r="E3700" i="1"/>
  <c r="E3699" i="1"/>
  <c r="E3698" i="1"/>
  <c r="E3697" i="1"/>
  <c r="E3696" i="1"/>
  <c r="E3695" i="1"/>
  <c r="E3694" i="1"/>
  <c r="E3693" i="1"/>
  <c r="E3692" i="1"/>
  <c r="E3691" i="1"/>
  <c r="E3690" i="1"/>
  <c r="E3689" i="1"/>
  <c r="E3688" i="1"/>
  <c r="E3687" i="1"/>
  <c r="E3686" i="1"/>
  <c r="E3685" i="1"/>
  <c r="E3684" i="1"/>
  <c r="E3683" i="1"/>
  <c r="E3682" i="1"/>
  <c r="E3681" i="1"/>
  <c r="E3680" i="1"/>
  <c r="E3679" i="1"/>
  <c r="E3678" i="1"/>
  <c r="E3677" i="1"/>
  <c r="E3676" i="1"/>
  <c r="E3675" i="1"/>
  <c r="E3674" i="1"/>
  <c r="E3673" i="1"/>
  <c r="E3672" i="1"/>
  <c r="E3671" i="1"/>
  <c r="E3670" i="1"/>
  <c r="E3669" i="1"/>
  <c r="E3668" i="1"/>
  <c r="E3667" i="1"/>
  <c r="E3666" i="1"/>
  <c r="E3665" i="1"/>
  <c r="E3664" i="1"/>
  <c r="E3663" i="1"/>
  <c r="E3662" i="1"/>
  <c r="E3661" i="1"/>
  <c r="E3660" i="1"/>
  <c r="E3659" i="1"/>
  <c r="E3658" i="1"/>
  <c r="E3657" i="1"/>
  <c r="E3656" i="1"/>
  <c r="E3655" i="1"/>
  <c r="E3654" i="1"/>
  <c r="E3653" i="1"/>
  <c r="E3652" i="1"/>
  <c r="E3651" i="1"/>
  <c r="E3650" i="1"/>
  <c r="E3649" i="1"/>
  <c r="E3648" i="1"/>
  <c r="E3647" i="1"/>
  <c r="E3646" i="1"/>
  <c r="E3645" i="1"/>
  <c r="E3644" i="1"/>
  <c r="E3643" i="1"/>
  <c r="E3642" i="1"/>
  <c r="E3641" i="1"/>
  <c r="E3640" i="1"/>
  <c r="E3639" i="1"/>
  <c r="E3638" i="1"/>
  <c r="E3637" i="1"/>
  <c r="E3636" i="1"/>
  <c r="E3635" i="1"/>
  <c r="E3634" i="1"/>
  <c r="E3633" i="1"/>
  <c r="E3632" i="1"/>
  <c r="E3631" i="1"/>
  <c r="E3630" i="1"/>
  <c r="E3629" i="1"/>
  <c r="E3628" i="1"/>
  <c r="E3627" i="1"/>
  <c r="E3626" i="1"/>
  <c r="E3625" i="1"/>
  <c r="E3624" i="1"/>
  <c r="E3623" i="1"/>
  <c r="E3622" i="1"/>
  <c r="E3621" i="1"/>
  <c r="E3620" i="1"/>
  <c r="E3619" i="1"/>
  <c r="E3618" i="1"/>
  <c r="E3617" i="1"/>
  <c r="E3616" i="1"/>
  <c r="E3615" i="1"/>
  <c r="E3614" i="1"/>
  <c r="E3613" i="1"/>
  <c r="E3612" i="1"/>
  <c r="E3611" i="1"/>
  <c r="E3610" i="1"/>
  <c r="E3609" i="1"/>
  <c r="E3608" i="1"/>
  <c r="E3607" i="1"/>
  <c r="E3606" i="1"/>
  <c r="E3605" i="1"/>
  <c r="E3604" i="1"/>
  <c r="E3603" i="1"/>
  <c r="E3602" i="1"/>
  <c r="E3601" i="1"/>
  <c r="E3600" i="1"/>
  <c r="E3599" i="1"/>
  <c r="E3598" i="1"/>
  <c r="E3597" i="1"/>
  <c r="E3596" i="1"/>
  <c r="E3595" i="1"/>
  <c r="E3594" i="1"/>
  <c r="E3593" i="1"/>
  <c r="E3592" i="1"/>
  <c r="E3591" i="1"/>
  <c r="E3590" i="1"/>
  <c r="E3589" i="1"/>
  <c r="E3588" i="1"/>
  <c r="E3587" i="1"/>
  <c r="E3586" i="1"/>
  <c r="E3585" i="1"/>
  <c r="E3584" i="1"/>
  <c r="E3583" i="1"/>
  <c r="E3582" i="1"/>
  <c r="E3581" i="1"/>
  <c r="E3580" i="1"/>
  <c r="E3579" i="1"/>
  <c r="E3578" i="1"/>
  <c r="E3577" i="1"/>
  <c r="E3576" i="1"/>
  <c r="E3575" i="1"/>
  <c r="E3574" i="1"/>
  <c r="E3573" i="1"/>
  <c r="E3572" i="1"/>
  <c r="E3571" i="1"/>
  <c r="E3570" i="1"/>
  <c r="E3569" i="1"/>
  <c r="E3568" i="1"/>
  <c r="E3567" i="1"/>
  <c r="E3566" i="1"/>
  <c r="E3565" i="1"/>
  <c r="E3564" i="1"/>
  <c r="E3563" i="1"/>
  <c r="E3562" i="1"/>
  <c r="E3561" i="1"/>
  <c r="E3560" i="1"/>
  <c r="E3559" i="1"/>
  <c r="E3558" i="1"/>
  <c r="E3557" i="1"/>
  <c r="E3556" i="1"/>
  <c r="E3555" i="1"/>
  <c r="E3554" i="1"/>
  <c r="E3553" i="1"/>
  <c r="E3552" i="1"/>
  <c r="E3551" i="1"/>
  <c r="E3550" i="1"/>
  <c r="E3549" i="1"/>
  <c r="E3548" i="1"/>
  <c r="E3547" i="1"/>
  <c r="E3546" i="1"/>
  <c r="E3545" i="1"/>
  <c r="E3544" i="1"/>
  <c r="E3543" i="1"/>
  <c r="E3542" i="1"/>
  <c r="E3541" i="1"/>
  <c r="E3540" i="1"/>
  <c r="E3539" i="1"/>
  <c r="E3538" i="1"/>
  <c r="E3537" i="1"/>
  <c r="E3536" i="1"/>
  <c r="E3535" i="1"/>
  <c r="E3534" i="1"/>
  <c r="E3533" i="1"/>
  <c r="E3532" i="1"/>
  <c r="E3531" i="1"/>
  <c r="E3530" i="1"/>
  <c r="E3529" i="1"/>
  <c r="E3528" i="1"/>
  <c r="E3527" i="1"/>
  <c r="E3526" i="1"/>
  <c r="E3525" i="1"/>
  <c r="E3524" i="1"/>
  <c r="E3523" i="1"/>
  <c r="E3522" i="1"/>
  <c r="E3521" i="1"/>
  <c r="E3520" i="1"/>
  <c r="E3519" i="1"/>
  <c r="E3518" i="1"/>
  <c r="E3517" i="1"/>
  <c r="E3516" i="1"/>
  <c r="E3515" i="1"/>
  <c r="E3514" i="1"/>
  <c r="E3513" i="1"/>
  <c r="E3512" i="1"/>
  <c r="E3511" i="1"/>
  <c r="E3510" i="1"/>
  <c r="E3509" i="1"/>
  <c r="E3508" i="1"/>
  <c r="E3507" i="1"/>
  <c r="E3506" i="1"/>
  <c r="E3505" i="1"/>
  <c r="E3504" i="1"/>
  <c r="E3503" i="1"/>
  <c r="E3502" i="1"/>
  <c r="E3501" i="1"/>
  <c r="E3500" i="1"/>
  <c r="E3499" i="1"/>
  <c r="E3498" i="1"/>
  <c r="E3497" i="1"/>
  <c r="E3496" i="1"/>
  <c r="E3495" i="1"/>
  <c r="E3494" i="1"/>
  <c r="E3493" i="1"/>
  <c r="E3492" i="1"/>
  <c r="E3491" i="1"/>
  <c r="E3490" i="1"/>
  <c r="E3489" i="1"/>
  <c r="E3488" i="1"/>
  <c r="E3487" i="1"/>
  <c r="E3486" i="1"/>
  <c r="E3485" i="1"/>
  <c r="E3484" i="1"/>
  <c r="E3483" i="1"/>
  <c r="E3482" i="1"/>
  <c r="E3481" i="1"/>
  <c r="E3480" i="1"/>
  <c r="E3479" i="1"/>
  <c r="E3478" i="1"/>
  <c r="E3477" i="1"/>
  <c r="E3476" i="1"/>
  <c r="E3475" i="1"/>
  <c r="E3474" i="1"/>
  <c r="E3473" i="1"/>
  <c r="E3472" i="1"/>
  <c r="E3471" i="1"/>
  <c r="E3470" i="1"/>
  <c r="E3469" i="1"/>
  <c r="E3468" i="1"/>
  <c r="E3467" i="1"/>
  <c r="E3466" i="1"/>
  <c r="E3465" i="1"/>
  <c r="E3464" i="1"/>
  <c r="E3463" i="1"/>
  <c r="E3462" i="1"/>
  <c r="E3461" i="1"/>
  <c r="E3460" i="1"/>
  <c r="E3459" i="1"/>
  <c r="E3458" i="1"/>
  <c r="E3457" i="1"/>
  <c r="E3456" i="1"/>
  <c r="E3455" i="1"/>
  <c r="E3454" i="1"/>
  <c r="E3453" i="1"/>
  <c r="E3452" i="1"/>
  <c r="E3451" i="1"/>
  <c r="E3450" i="1"/>
  <c r="E3449" i="1"/>
  <c r="E3448" i="1"/>
  <c r="E3447" i="1"/>
  <c r="E3446" i="1"/>
  <c r="E3445" i="1"/>
  <c r="E3444" i="1"/>
  <c r="E3443" i="1"/>
  <c r="E3442" i="1"/>
  <c r="E3441" i="1"/>
  <c r="E3440" i="1"/>
  <c r="E3439" i="1"/>
  <c r="E3438" i="1"/>
  <c r="E3437" i="1"/>
  <c r="E3436" i="1"/>
  <c r="E3435" i="1"/>
  <c r="E3434" i="1"/>
  <c r="E3433" i="1"/>
  <c r="E3432" i="1"/>
  <c r="E3431" i="1"/>
  <c r="E3430" i="1"/>
  <c r="E3429" i="1"/>
  <c r="E3428" i="1"/>
  <c r="E3427" i="1"/>
  <c r="E3426" i="1"/>
  <c r="E3425" i="1"/>
  <c r="E3424" i="1"/>
  <c r="E3423" i="1"/>
  <c r="E3422" i="1"/>
  <c r="E3421" i="1"/>
  <c r="E3420" i="1"/>
  <c r="E3419" i="1"/>
  <c r="E3418" i="1"/>
  <c r="E3417" i="1"/>
  <c r="E3416" i="1"/>
  <c r="E3415" i="1"/>
  <c r="E3414" i="1"/>
  <c r="E3413" i="1"/>
  <c r="E3412" i="1"/>
  <c r="E3411" i="1"/>
  <c r="E3410" i="1"/>
  <c r="E3409" i="1"/>
  <c r="E3408" i="1"/>
  <c r="E3407" i="1"/>
  <c r="E3406" i="1"/>
  <c r="E3405" i="1"/>
  <c r="E3404" i="1"/>
  <c r="E3403" i="1"/>
  <c r="E3402" i="1"/>
  <c r="E3401" i="1"/>
  <c r="E3400" i="1"/>
  <c r="E3399" i="1"/>
  <c r="E3398" i="1"/>
  <c r="E3397" i="1"/>
  <c r="E3396" i="1"/>
  <c r="E3395" i="1"/>
  <c r="E3394" i="1"/>
  <c r="E3393" i="1"/>
  <c r="E3392" i="1"/>
  <c r="E3391" i="1"/>
  <c r="E3390" i="1"/>
  <c r="E3389" i="1"/>
  <c r="E3388" i="1"/>
  <c r="E3387" i="1"/>
  <c r="E3386" i="1"/>
  <c r="E3385" i="1"/>
  <c r="E3384" i="1"/>
  <c r="E3383" i="1"/>
  <c r="E3382" i="1"/>
  <c r="E3381" i="1"/>
  <c r="E3380" i="1"/>
  <c r="E3379" i="1"/>
  <c r="E3378" i="1"/>
  <c r="E3377" i="1"/>
  <c r="E3376" i="1"/>
  <c r="E3375" i="1"/>
  <c r="E3374" i="1"/>
  <c r="E3373" i="1"/>
  <c r="E3372" i="1"/>
  <c r="E3371" i="1"/>
  <c r="E3370" i="1"/>
  <c r="E3369" i="1"/>
  <c r="E3368" i="1"/>
  <c r="E3367" i="1"/>
  <c r="E3366" i="1"/>
  <c r="E3365" i="1"/>
  <c r="E3364" i="1"/>
  <c r="E3363" i="1"/>
  <c r="E3362" i="1"/>
  <c r="E3361" i="1"/>
  <c r="E3360" i="1"/>
  <c r="E3359" i="1"/>
  <c r="E3358" i="1"/>
  <c r="E3357" i="1"/>
  <c r="E3356" i="1"/>
  <c r="E3355" i="1"/>
  <c r="E3354" i="1"/>
  <c r="E3353" i="1"/>
  <c r="E3352" i="1"/>
  <c r="E3351" i="1"/>
  <c r="E3350" i="1"/>
  <c r="E3349" i="1"/>
  <c r="E3348" i="1"/>
  <c r="E3347" i="1"/>
  <c r="E3346" i="1"/>
  <c r="E3345" i="1"/>
  <c r="E3344" i="1"/>
  <c r="E3343" i="1"/>
  <c r="E3342" i="1"/>
  <c r="E3341" i="1"/>
  <c r="E3340" i="1"/>
  <c r="E3339" i="1"/>
  <c r="E3338" i="1"/>
  <c r="E3337" i="1"/>
  <c r="E3336" i="1"/>
  <c r="E3335" i="1"/>
  <c r="E3334" i="1"/>
  <c r="E3333" i="1"/>
  <c r="E3332" i="1"/>
  <c r="E3331" i="1"/>
  <c r="E3330" i="1"/>
  <c r="E3329" i="1"/>
  <c r="E3328" i="1"/>
  <c r="E3327" i="1"/>
  <c r="E3326" i="1"/>
  <c r="E3325" i="1"/>
  <c r="E3324" i="1"/>
  <c r="E3323" i="1"/>
  <c r="E3322" i="1"/>
  <c r="E3321" i="1"/>
  <c r="E3320" i="1"/>
  <c r="E3319" i="1"/>
  <c r="E3318" i="1"/>
  <c r="E3317" i="1"/>
  <c r="E3316" i="1"/>
  <c r="E3315" i="1"/>
  <c r="E3314" i="1"/>
  <c r="E3313" i="1"/>
  <c r="E3312" i="1"/>
  <c r="E3311" i="1"/>
  <c r="E3310" i="1"/>
  <c r="E3309" i="1"/>
  <c r="E3308" i="1"/>
  <c r="E3307" i="1"/>
  <c r="E3306" i="1"/>
  <c r="E3305" i="1"/>
  <c r="E3304" i="1"/>
  <c r="E3303" i="1"/>
  <c r="E3302" i="1"/>
  <c r="E3301" i="1"/>
  <c r="E3300" i="1"/>
  <c r="E3299" i="1"/>
  <c r="E3298" i="1"/>
  <c r="E3297" i="1"/>
  <c r="E3296" i="1"/>
  <c r="E3295" i="1"/>
  <c r="E3294" i="1"/>
  <c r="E3293" i="1"/>
  <c r="E3292" i="1"/>
  <c r="E3291" i="1"/>
  <c r="E3290" i="1"/>
  <c r="E3289" i="1"/>
  <c r="E3288" i="1"/>
  <c r="E3287" i="1"/>
  <c r="E3286" i="1"/>
  <c r="E3285" i="1"/>
  <c r="E3284" i="1"/>
  <c r="E3283" i="1"/>
  <c r="E3282" i="1"/>
  <c r="E3281" i="1"/>
  <c r="E3280" i="1"/>
  <c r="E3279" i="1"/>
  <c r="E3278" i="1"/>
  <c r="E3277" i="1"/>
  <c r="E3276" i="1"/>
  <c r="E3275" i="1"/>
  <c r="E3274" i="1"/>
  <c r="E3273" i="1"/>
  <c r="E3272" i="1"/>
  <c r="E3271" i="1"/>
  <c r="E3270" i="1"/>
  <c r="E3269" i="1"/>
  <c r="E3268" i="1"/>
  <c r="E3267" i="1"/>
  <c r="E3266" i="1"/>
  <c r="E3265" i="1"/>
  <c r="E3264" i="1"/>
  <c r="E3263" i="1"/>
  <c r="E3262" i="1"/>
  <c r="E3261" i="1"/>
  <c r="E3260" i="1"/>
  <c r="E3259" i="1"/>
  <c r="E3258" i="1"/>
  <c r="E3257" i="1"/>
  <c r="E3256" i="1"/>
  <c r="E3255" i="1"/>
  <c r="E3254" i="1"/>
  <c r="E3253" i="1"/>
  <c r="E3252" i="1"/>
  <c r="E3251" i="1"/>
  <c r="E3250" i="1"/>
  <c r="E3249" i="1"/>
  <c r="E3248" i="1"/>
  <c r="E3247" i="1"/>
  <c r="E3246" i="1"/>
  <c r="E3245" i="1"/>
  <c r="E3244" i="1"/>
  <c r="E3243" i="1"/>
  <c r="E3242" i="1"/>
  <c r="E3241" i="1"/>
  <c r="E3240" i="1"/>
  <c r="E3239" i="1"/>
  <c r="E3238" i="1"/>
  <c r="E3237" i="1"/>
  <c r="E3236" i="1"/>
  <c r="E3235" i="1"/>
  <c r="E3234" i="1"/>
  <c r="E3233" i="1"/>
  <c r="E3232" i="1"/>
  <c r="E3231" i="1"/>
  <c r="E3230" i="1"/>
  <c r="E3229" i="1"/>
  <c r="E3228" i="1"/>
  <c r="E3227" i="1"/>
  <c r="E3226" i="1"/>
  <c r="E3225" i="1"/>
  <c r="E3224" i="1"/>
  <c r="E3223" i="1"/>
  <c r="E3222" i="1"/>
  <c r="E3221" i="1"/>
  <c r="E3220" i="1"/>
  <c r="E3219" i="1"/>
  <c r="E3218" i="1"/>
  <c r="E3217" i="1"/>
  <c r="E3216" i="1"/>
  <c r="E3215" i="1"/>
  <c r="E3214" i="1"/>
  <c r="E3213" i="1"/>
  <c r="E3212" i="1"/>
  <c r="E3211" i="1"/>
  <c r="E3210" i="1"/>
  <c r="E3209" i="1"/>
  <c r="E3208" i="1"/>
  <c r="E3207" i="1"/>
  <c r="E3206" i="1"/>
  <c r="E3205" i="1"/>
  <c r="E3204" i="1"/>
  <c r="E3203" i="1"/>
  <c r="E3202" i="1"/>
  <c r="E3201" i="1"/>
  <c r="E3200" i="1"/>
  <c r="E3199" i="1"/>
  <c r="E3198" i="1"/>
  <c r="E3197" i="1"/>
  <c r="E3196" i="1"/>
  <c r="E3195" i="1"/>
  <c r="E3194" i="1"/>
  <c r="E3193" i="1"/>
  <c r="E3192" i="1"/>
  <c r="E3191" i="1"/>
  <c r="E3190" i="1"/>
  <c r="E3189" i="1"/>
  <c r="E3188" i="1"/>
  <c r="E3187" i="1"/>
  <c r="E3186" i="1"/>
  <c r="E3185" i="1"/>
  <c r="E3184" i="1"/>
  <c r="E3183" i="1"/>
  <c r="E3182" i="1"/>
  <c r="E3181" i="1"/>
  <c r="E3180" i="1"/>
  <c r="E3179" i="1"/>
  <c r="E3178" i="1"/>
  <c r="E3177" i="1"/>
  <c r="E3176" i="1"/>
  <c r="E3175" i="1"/>
  <c r="E3174" i="1"/>
  <c r="E3173" i="1"/>
  <c r="E3172" i="1"/>
  <c r="E3171" i="1"/>
  <c r="E3170" i="1"/>
  <c r="E3169" i="1"/>
  <c r="E3168" i="1"/>
  <c r="E3167" i="1"/>
  <c r="E3166" i="1"/>
  <c r="E3165" i="1"/>
  <c r="E3164" i="1"/>
  <c r="E3163" i="1"/>
  <c r="E3162" i="1"/>
  <c r="E3161" i="1"/>
  <c r="E3160" i="1"/>
  <c r="E3159" i="1"/>
  <c r="E3158" i="1"/>
  <c r="E3157" i="1"/>
  <c r="E3156" i="1"/>
  <c r="E3155" i="1"/>
  <c r="E3154" i="1"/>
  <c r="E3153" i="1"/>
  <c r="E3152" i="1"/>
  <c r="E3151" i="1"/>
  <c r="E3150" i="1"/>
  <c r="E3149" i="1"/>
  <c r="E3148" i="1"/>
  <c r="E3147" i="1"/>
  <c r="E3146" i="1"/>
  <c r="E3145" i="1"/>
  <c r="E3144" i="1"/>
  <c r="E3143" i="1"/>
  <c r="E3142" i="1"/>
  <c r="E3141" i="1"/>
  <c r="E3140" i="1"/>
  <c r="E3139" i="1"/>
  <c r="E3138" i="1"/>
  <c r="E3137" i="1"/>
  <c r="E3136" i="1"/>
  <c r="E3135" i="1"/>
  <c r="E3134" i="1"/>
  <c r="E3133" i="1"/>
  <c r="E3132" i="1"/>
  <c r="E3131" i="1"/>
  <c r="E3130" i="1"/>
  <c r="E3129" i="1"/>
  <c r="E3128" i="1"/>
  <c r="E3127" i="1"/>
  <c r="E3126" i="1"/>
  <c r="E3125" i="1"/>
  <c r="E3124" i="1"/>
  <c r="E3123" i="1"/>
  <c r="E3122" i="1"/>
  <c r="E3121" i="1"/>
  <c r="E3120" i="1"/>
  <c r="E3119" i="1"/>
  <c r="E3118" i="1"/>
  <c r="E3117" i="1"/>
  <c r="E3116" i="1"/>
  <c r="E3115" i="1"/>
  <c r="E3114" i="1"/>
  <c r="E3113" i="1"/>
  <c r="E3112" i="1"/>
  <c r="E3111" i="1"/>
  <c r="E3110" i="1"/>
  <c r="E3109" i="1"/>
  <c r="E3108" i="1"/>
  <c r="E3107" i="1"/>
  <c r="E3106" i="1"/>
  <c r="E3105" i="1"/>
  <c r="E3104" i="1"/>
  <c r="E3103" i="1"/>
  <c r="E3102" i="1"/>
  <c r="E3101" i="1"/>
  <c r="E3100" i="1"/>
  <c r="E3099" i="1"/>
  <c r="E3098" i="1"/>
  <c r="E3097" i="1"/>
  <c r="E3096" i="1"/>
  <c r="E3095" i="1"/>
  <c r="E3094" i="1"/>
  <c r="E3093" i="1"/>
  <c r="E3092" i="1"/>
  <c r="E3091" i="1"/>
  <c r="E3090" i="1"/>
  <c r="E3089" i="1"/>
  <c r="E3088" i="1"/>
  <c r="E3087" i="1"/>
  <c r="E3086" i="1"/>
  <c r="E3085" i="1"/>
  <c r="E3084" i="1"/>
  <c r="E3083" i="1"/>
  <c r="E3082" i="1"/>
  <c r="E3081" i="1"/>
  <c r="E3080" i="1"/>
  <c r="E3079" i="1"/>
  <c r="E3078" i="1"/>
  <c r="E3077" i="1"/>
  <c r="E3076" i="1"/>
  <c r="E3075" i="1"/>
  <c r="E3074" i="1"/>
  <c r="E3073" i="1"/>
  <c r="E3072" i="1"/>
  <c r="E3071" i="1"/>
  <c r="E3070" i="1"/>
  <c r="E3069" i="1"/>
  <c r="E3068" i="1"/>
  <c r="E3067" i="1"/>
  <c r="E3066" i="1"/>
  <c r="E3065" i="1"/>
  <c r="E3064" i="1"/>
  <c r="E3063" i="1"/>
  <c r="E3062" i="1"/>
  <c r="E3061" i="1"/>
  <c r="E3060" i="1"/>
  <c r="E3059" i="1"/>
  <c r="E3058" i="1"/>
  <c r="E3057" i="1"/>
  <c r="E3056" i="1"/>
  <c r="E3055" i="1"/>
  <c r="E3054" i="1"/>
  <c r="E3053" i="1"/>
  <c r="E3052" i="1"/>
  <c r="E3051" i="1"/>
  <c r="E3050" i="1"/>
  <c r="E3049" i="1"/>
  <c r="E3048" i="1"/>
  <c r="E3047" i="1"/>
  <c r="E3046" i="1"/>
  <c r="E3045" i="1"/>
  <c r="E3044" i="1"/>
  <c r="E3043" i="1"/>
  <c r="E3042" i="1"/>
  <c r="E3041" i="1"/>
  <c r="E3040" i="1"/>
  <c r="E3039" i="1"/>
  <c r="E3038" i="1"/>
  <c r="E3037" i="1"/>
  <c r="E3036" i="1"/>
  <c r="E3035" i="1"/>
  <c r="E3034" i="1"/>
  <c r="E3033" i="1"/>
  <c r="E3032" i="1"/>
  <c r="E3031" i="1"/>
  <c r="E3030" i="1"/>
  <c r="E3029" i="1"/>
  <c r="E3028" i="1"/>
  <c r="E3027" i="1"/>
  <c r="E3026" i="1"/>
  <c r="E3025" i="1"/>
  <c r="E3024" i="1"/>
  <c r="E3023" i="1"/>
  <c r="E3022" i="1"/>
  <c r="E3021" i="1"/>
  <c r="E3020" i="1"/>
  <c r="E3019" i="1"/>
  <c r="E3018" i="1"/>
  <c r="E3017" i="1"/>
  <c r="E3016" i="1"/>
  <c r="E3015" i="1"/>
  <c r="E3014" i="1"/>
  <c r="E3013" i="1"/>
  <c r="E3012" i="1"/>
  <c r="E3011" i="1"/>
  <c r="E3010" i="1"/>
  <c r="E3009" i="1"/>
  <c r="E3008" i="1"/>
  <c r="E3007" i="1"/>
  <c r="E3006" i="1"/>
  <c r="E3005" i="1"/>
  <c r="E3004" i="1"/>
  <c r="E3003" i="1"/>
  <c r="E3002" i="1"/>
  <c r="E3001" i="1"/>
  <c r="E3000" i="1"/>
  <c r="E2999" i="1"/>
  <c r="E2998" i="1"/>
  <c r="E2997" i="1"/>
  <c r="E2996" i="1"/>
  <c r="E2995" i="1"/>
  <c r="E2994" i="1"/>
  <c r="E2993" i="1"/>
  <c r="E2992" i="1"/>
  <c r="E2991" i="1"/>
  <c r="E2990" i="1"/>
  <c r="E2989" i="1"/>
  <c r="E2988" i="1"/>
  <c r="E2987" i="1"/>
  <c r="E2986" i="1"/>
  <c r="E2985" i="1"/>
  <c r="E2984" i="1"/>
  <c r="E2983" i="1"/>
  <c r="E2982" i="1"/>
  <c r="E2981" i="1"/>
  <c r="E2980" i="1"/>
  <c r="E2979" i="1"/>
  <c r="E2978" i="1"/>
  <c r="E2977" i="1"/>
  <c r="E2976" i="1"/>
  <c r="E2975" i="1"/>
  <c r="E2974" i="1"/>
  <c r="E2973" i="1"/>
  <c r="E2972" i="1"/>
  <c r="E2971" i="1"/>
  <c r="E2970" i="1"/>
  <c r="E2969" i="1"/>
  <c r="E2968" i="1"/>
  <c r="E2967" i="1"/>
  <c r="E2966" i="1"/>
  <c r="E2965" i="1"/>
  <c r="E2964" i="1"/>
  <c r="E2963" i="1"/>
  <c r="E2962" i="1"/>
  <c r="E2961" i="1"/>
  <c r="E2960" i="1"/>
  <c r="E2959" i="1"/>
  <c r="E2958" i="1"/>
  <c r="E2957" i="1"/>
  <c r="E2956" i="1"/>
  <c r="E2955" i="1"/>
  <c r="E2954" i="1"/>
  <c r="E2953" i="1"/>
  <c r="E2952" i="1"/>
  <c r="E2951" i="1"/>
  <c r="E2950" i="1"/>
  <c r="E2949" i="1"/>
  <c r="E2948" i="1"/>
  <c r="E2947" i="1"/>
  <c r="E2946" i="1"/>
  <c r="E2945" i="1"/>
  <c r="E2944" i="1"/>
  <c r="E2943" i="1"/>
  <c r="E2942" i="1"/>
  <c r="E2941" i="1"/>
  <c r="E2940" i="1"/>
  <c r="E2939" i="1"/>
  <c r="E2938" i="1"/>
  <c r="E2937" i="1"/>
  <c r="E2936" i="1"/>
  <c r="E2935" i="1"/>
  <c r="E2934" i="1"/>
  <c r="E2933" i="1"/>
  <c r="E2932" i="1"/>
  <c r="E2931" i="1"/>
  <c r="E2930" i="1"/>
  <c r="E2929" i="1"/>
  <c r="E2928" i="1"/>
  <c r="E2927" i="1"/>
  <c r="E2926" i="1"/>
  <c r="E2925" i="1"/>
  <c r="E2924" i="1"/>
  <c r="E2923" i="1"/>
  <c r="E2922" i="1"/>
  <c r="E2921" i="1"/>
  <c r="E2920" i="1"/>
  <c r="E2919" i="1"/>
  <c r="E2918" i="1"/>
  <c r="E2917" i="1"/>
  <c r="E2916" i="1"/>
  <c r="E2915" i="1"/>
  <c r="E2914" i="1"/>
  <c r="E2913" i="1"/>
  <c r="E2912" i="1"/>
  <c r="E2911" i="1"/>
  <c r="E2910" i="1"/>
  <c r="E2909" i="1"/>
  <c r="E2908" i="1"/>
  <c r="E2907" i="1"/>
  <c r="E2906" i="1"/>
  <c r="E2905" i="1"/>
  <c r="E2904" i="1"/>
  <c r="E2903" i="1"/>
  <c r="E2902" i="1"/>
  <c r="E2901" i="1"/>
  <c r="E2900" i="1"/>
  <c r="E2899" i="1"/>
  <c r="E2898" i="1"/>
  <c r="E2897" i="1"/>
  <c r="E2896" i="1"/>
  <c r="E2895" i="1"/>
  <c r="E2894" i="1"/>
  <c r="E2893" i="1"/>
  <c r="E2892" i="1"/>
  <c r="E2891" i="1"/>
  <c r="E2890" i="1"/>
  <c r="E2889" i="1"/>
  <c r="E2888" i="1"/>
  <c r="E2887" i="1"/>
  <c r="E2886" i="1"/>
  <c r="E2885" i="1"/>
  <c r="E2884" i="1"/>
  <c r="E2883" i="1"/>
  <c r="E2882" i="1"/>
  <c r="E2881" i="1"/>
  <c r="E2880" i="1"/>
  <c r="E2879" i="1"/>
  <c r="E2878" i="1"/>
  <c r="E2877" i="1"/>
  <c r="E2876" i="1"/>
  <c r="E2875" i="1"/>
  <c r="E2874" i="1"/>
  <c r="E2873" i="1"/>
  <c r="E2872" i="1"/>
  <c r="E2871" i="1"/>
  <c r="E2870" i="1"/>
  <c r="E2869" i="1"/>
  <c r="E2868" i="1"/>
  <c r="E2867" i="1"/>
  <c r="E2866" i="1"/>
  <c r="E2865" i="1"/>
  <c r="E2864" i="1"/>
  <c r="E2863" i="1"/>
  <c r="E2862" i="1"/>
  <c r="E2861" i="1"/>
  <c r="E2860" i="1"/>
  <c r="E2859" i="1"/>
  <c r="E2858" i="1"/>
  <c r="E2857" i="1"/>
  <c r="E2856" i="1"/>
  <c r="E2855" i="1"/>
  <c r="E2854" i="1"/>
  <c r="E2853" i="1"/>
  <c r="E2852" i="1"/>
  <c r="E2851" i="1"/>
  <c r="E2850" i="1"/>
  <c r="E2849" i="1"/>
  <c r="E2848" i="1"/>
  <c r="E2847" i="1"/>
  <c r="E2846" i="1"/>
  <c r="E2845" i="1"/>
  <c r="E2844" i="1"/>
  <c r="E2843" i="1"/>
  <c r="E2842" i="1"/>
  <c r="E2841" i="1"/>
  <c r="E2840" i="1"/>
  <c r="E2839" i="1"/>
  <c r="E2838" i="1"/>
  <c r="E2837" i="1"/>
  <c r="E2836" i="1"/>
  <c r="E2835" i="1"/>
  <c r="E2834" i="1"/>
  <c r="E2833" i="1"/>
  <c r="E2832" i="1"/>
  <c r="E2831" i="1"/>
  <c r="E2830" i="1"/>
  <c r="E2829" i="1"/>
  <c r="E2828" i="1"/>
  <c r="E2827" i="1"/>
  <c r="E2826" i="1"/>
  <c r="E2825" i="1"/>
  <c r="E2824" i="1"/>
  <c r="E2823" i="1"/>
  <c r="E2822" i="1"/>
  <c r="E2821" i="1"/>
  <c r="E2820" i="1"/>
  <c r="E2819" i="1"/>
  <c r="E2818" i="1"/>
  <c r="E2817" i="1"/>
  <c r="E2816" i="1"/>
  <c r="E2815" i="1"/>
  <c r="E2814" i="1"/>
  <c r="E2813" i="1"/>
  <c r="E2812" i="1"/>
  <c r="E2811" i="1"/>
  <c r="E2810" i="1"/>
  <c r="E2809" i="1"/>
  <c r="E2808" i="1"/>
  <c r="E2807" i="1"/>
  <c r="E2806" i="1"/>
  <c r="E2805" i="1"/>
  <c r="E2804" i="1"/>
  <c r="E2803" i="1"/>
  <c r="E2802" i="1"/>
  <c r="E2801" i="1"/>
  <c r="E2800" i="1"/>
  <c r="E2799" i="1"/>
  <c r="E2798" i="1"/>
  <c r="E2797" i="1"/>
  <c r="E2796" i="1"/>
  <c r="E2795" i="1"/>
  <c r="E2794" i="1"/>
  <c r="E2793" i="1"/>
  <c r="E2792" i="1"/>
  <c r="E2791" i="1"/>
  <c r="E2790" i="1"/>
  <c r="E2789" i="1"/>
  <c r="E2788" i="1"/>
  <c r="E2787" i="1"/>
  <c r="E2786" i="1"/>
  <c r="E2785" i="1"/>
  <c r="E2784" i="1"/>
  <c r="E2783" i="1"/>
  <c r="E2782" i="1"/>
  <c r="E2781" i="1"/>
  <c r="E2780" i="1"/>
  <c r="E2779" i="1"/>
  <c r="E2778" i="1"/>
  <c r="E2777" i="1"/>
  <c r="E2776" i="1"/>
  <c r="E2775" i="1"/>
  <c r="E2774" i="1"/>
  <c r="E2773" i="1"/>
  <c r="E2772" i="1"/>
  <c r="E2771" i="1"/>
  <c r="E2770" i="1"/>
  <c r="E2769" i="1"/>
  <c r="E2768" i="1"/>
  <c r="E2767" i="1"/>
  <c r="E2766" i="1"/>
  <c r="E2765" i="1"/>
  <c r="E2764" i="1"/>
  <c r="E2763" i="1"/>
  <c r="E2762" i="1"/>
  <c r="E2761" i="1"/>
  <c r="E2760" i="1"/>
  <c r="E2759" i="1"/>
  <c r="E2758" i="1"/>
  <c r="E2757" i="1"/>
  <c r="E2756" i="1"/>
  <c r="E2755" i="1"/>
  <c r="E2754" i="1"/>
  <c r="E2753" i="1"/>
  <c r="E2752" i="1"/>
  <c r="E2751" i="1"/>
  <c r="E2750" i="1"/>
  <c r="E2749" i="1"/>
  <c r="E2748" i="1"/>
  <c r="E2747" i="1"/>
  <c r="E2746" i="1"/>
  <c r="E2745" i="1"/>
  <c r="E2744" i="1"/>
  <c r="E2743" i="1"/>
  <c r="E2742" i="1"/>
  <c r="E2741" i="1"/>
  <c r="E2740" i="1"/>
  <c r="E2739" i="1"/>
  <c r="E2738" i="1"/>
  <c r="E2737" i="1"/>
  <c r="E2736" i="1"/>
  <c r="E2735" i="1"/>
  <c r="E2734" i="1"/>
  <c r="E2733" i="1"/>
  <c r="E2732" i="1"/>
  <c r="E2731" i="1"/>
  <c r="E2730" i="1"/>
  <c r="E2729" i="1"/>
  <c r="E2728" i="1"/>
  <c r="E2727" i="1"/>
  <c r="E2726" i="1"/>
  <c r="E2725" i="1"/>
  <c r="E2724" i="1"/>
  <c r="E2723" i="1"/>
  <c r="E2722" i="1"/>
  <c r="E2721" i="1"/>
  <c r="E2720" i="1"/>
  <c r="E2719" i="1"/>
  <c r="E2718" i="1"/>
  <c r="E2717" i="1"/>
  <c r="E2716" i="1"/>
  <c r="E2715" i="1"/>
  <c r="E2714" i="1"/>
  <c r="E2713" i="1"/>
  <c r="E2712" i="1"/>
  <c r="E2711" i="1"/>
  <c r="E2710" i="1"/>
  <c r="E2709" i="1"/>
  <c r="E2708" i="1"/>
  <c r="E2707" i="1"/>
  <c r="E2706" i="1"/>
  <c r="E2705" i="1"/>
  <c r="E2704" i="1"/>
  <c r="E2703" i="1"/>
  <c r="E2702" i="1"/>
  <c r="E2701" i="1"/>
  <c r="E2700" i="1"/>
  <c r="E2699" i="1"/>
  <c r="E2698" i="1"/>
  <c r="E2697" i="1"/>
  <c r="E2696" i="1"/>
  <c r="E2695" i="1"/>
  <c r="E2694" i="1"/>
  <c r="E2693" i="1"/>
  <c r="E2692" i="1"/>
  <c r="E2691" i="1"/>
  <c r="E2690" i="1"/>
  <c r="E2689" i="1"/>
  <c r="E2688" i="1"/>
  <c r="E2687" i="1"/>
  <c r="E2686" i="1"/>
  <c r="E2685" i="1"/>
  <c r="E2684" i="1"/>
  <c r="E2683" i="1"/>
  <c r="E2682" i="1"/>
  <c r="E2681" i="1"/>
  <c r="E2680" i="1"/>
  <c r="E2679" i="1"/>
  <c r="E2678" i="1"/>
  <c r="E2677" i="1"/>
  <c r="E2676" i="1"/>
  <c r="E2675" i="1"/>
  <c r="E2674" i="1"/>
  <c r="E2673" i="1"/>
  <c r="E2672" i="1"/>
  <c r="E2671" i="1"/>
  <c r="E2670" i="1"/>
  <c r="E2669" i="1"/>
  <c r="E2668" i="1"/>
  <c r="E2667" i="1"/>
  <c r="E2666" i="1"/>
  <c r="E2665" i="1"/>
  <c r="E2664" i="1"/>
  <c r="E2663" i="1"/>
  <c r="E2662" i="1"/>
  <c r="E2661" i="1"/>
  <c r="E2660" i="1"/>
  <c r="E2659" i="1"/>
  <c r="E2658" i="1"/>
  <c r="E2657" i="1"/>
  <c r="E2656" i="1"/>
  <c r="E2655" i="1"/>
  <c r="E2654" i="1"/>
  <c r="E2653" i="1"/>
  <c r="E2652" i="1"/>
  <c r="E2651" i="1"/>
  <c r="E2650" i="1"/>
  <c r="E2649" i="1"/>
  <c r="E2648" i="1"/>
  <c r="E2647" i="1"/>
  <c r="E2646" i="1"/>
  <c r="E2645" i="1"/>
  <c r="E2644" i="1"/>
  <c r="E2643" i="1"/>
  <c r="E2642" i="1"/>
  <c r="E2641" i="1"/>
  <c r="E2640" i="1"/>
  <c r="E2639" i="1"/>
  <c r="E2638" i="1"/>
  <c r="E2637" i="1"/>
  <c r="E2636" i="1"/>
  <c r="E2635" i="1"/>
  <c r="E2634" i="1"/>
  <c r="E2633" i="1"/>
  <c r="E2632" i="1"/>
  <c r="E2631" i="1"/>
  <c r="E2630" i="1"/>
  <c r="E2629" i="1"/>
  <c r="E2628" i="1"/>
  <c r="E2627" i="1"/>
  <c r="E2626" i="1"/>
  <c r="E2625" i="1"/>
  <c r="E2624" i="1"/>
  <c r="E2623" i="1"/>
  <c r="E2622" i="1"/>
  <c r="E2621" i="1"/>
  <c r="E2620" i="1"/>
  <c r="E2619" i="1"/>
  <c r="E2618" i="1"/>
  <c r="E2617" i="1"/>
  <c r="E2616" i="1"/>
  <c r="E2615" i="1"/>
  <c r="E2614" i="1"/>
  <c r="E2613" i="1"/>
  <c r="E2612" i="1"/>
  <c r="E2611" i="1"/>
  <c r="E2610" i="1"/>
  <c r="E2609" i="1"/>
  <c r="E2608" i="1"/>
  <c r="E2607" i="1"/>
  <c r="E2606" i="1"/>
  <c r="E2605" i="1"/>
  <c r="E2604" i="1"/>
  <c r="E2603" i="1"/>
  <c r="E2602" i="1"/>
  <c r="E2601" i="1"/>
  <c r="E2600" i="1"/>
  <c r="E2599" i="1"/>
  <c r="E2598" i="1"/>
  <c r="E2597" i="1"/>
  <c r="E2596" i="1"/>
  <c r="E2595" i="1"/>
  <c r="E2594" i="1"/>
  <c r="E2593" i="1"/>
  <c r="E2592" i="1"/>
  <c r="E2591" i="1"/>
  <c r="E2590" i="1"/>
  <c r="E2589" i="1"/>
  <c r="E2588" i="1"/>
  <c r="E2587" i="1"/>
  <c r="E2586" i="1"/>
  <c r="E2585" i="1"/>
  <c r="E2584" i="1"/>
  <c r="E2583" i="1"/>
  <c r="E2582" i="1"/>
  <c r="E2581" i="1"/>
  <c r="E2580" i="1"/>
  <c r="E2579" i="1"/>
  <c r="E2578" i="1"/>
  <c r="E2577" i="1"/>
  <c r="E2576" i="1"/>
  <c r="E2575" i="1"/>
  <c r="E2574" i="1"/>
  <c r="E2573" i="1"/>
  <c r="E2572" i="1"/>
  <c r="E2571" i="1"/>
  <c r="E2570" i="1"/>
  <c r="E2569" i="1"/>
  <c r="E2568" i="1"/>
  <c r="E2567" i="1"/>
  <c r="E2566" i="1"/>
  <c r="E2565" i="1"/>
  <c r="E2564" i="1"/>
  <c r="E2563" i="1"/>
  <c r="E2562" i="1"/>
  <c r="E2561" i="1"/>
  <c r="E2560" i="1"/>
  <c r="E2559" i="1"/>
  <c r="E2558" i="1"/>
  <c r="E2557" i="1"/>
  <c r="E2556" i="1"/>
  <c r="E2555" i="1"/>
  <c r="E2554" i="1"/>
  <c r="E2553" i="1"/>
  <c r="E2552" i="1"/>
  <c r="E2551" i="1"/>
  <c r="E2550" i="1"/>
  <c r="E2549" i="1"/>
  <c r="E2548" i="1"/>
  <c r="E2547" i="1"/>
  <c r="E2546" i="1"/>
  <c r="E2545" i="1"/>
  <c r="E2544" i="1"/>
  <c r="E2543" i="1"/>
  <c r="E2542" i="1"/>
  <c r="E2541" i="1"/>
  <c r="E2540" i="1"/>
  <c r="E2539" i="1"/>
  <c r="E2538" i="1"/>
  <c r="E2537" i="1"/>
  <c r="E2536" i="1"/>
  <c r="E2535" i="1"/>
  <c r="E2534" i="1"/>
  <c r="E2533" i="1"/>
  <c r="E2532" i="1"/>
  <c r="E2531" i="1"/>
  <c r="E2530" i="1"/>
  <c r="E2529" i="1"/>
  <c r="E2528" i="1"/>
  <c r="E2527" i="1"/>
  <c r="E2526" i="1"/>
  <c r="E2525" i="1"/>
  <c r="E2524" i="1"/>
  <c r="E2523" i="1"/>
  <c r="E2522" i="1"/>
  <c r="E2521" i="1"/>
  <c r="E2520" i="1"/>
  <c r="E2519" i="1"/>
  <c r="E2518" i="1"/>
  <c r="E2517" i="1"/>
  <c r="E2516" i="1"/>
  <c r="E2515" i="1"/>
  <c r="E2514" i="1"/>
  <c r="E2513" i="1"/>
  <c r="E2512" i="1"/>
  <c r="E2511" i="1"/>
  <c r="E2510" i="1"/>
  <c r="E2509" i="1"/>
  <c r="E2508" i="1"/>
  <c r="E2507" i="1"/>
  <c r="E2506" i="1"/>
  <c r="E2505" i="1"/>
  <c r="E2504" i="1"/>
  <c r="E2503" i="1"/>
  <c r="E2502" i="1"/>
  <c r="E2501" i="1"/>
  <c r="E2500" i="1"/>
  <c r="E2499" i="1"/>
  <c r="E2498" i="1"/>
  <c r="E2497" i="1"/>
  <c r="E2496" i="1"/>
  <c r="E2495" i="1"/>
  <c r="E2494" i="1"/>
  <c r="E2493" i="1"/>
  <c r="E2492" i="1"/>
  <c r="E2491" i="1"/>
  <c r="E2490" i="1"/>
  <c r="E2489" i="1"/>
  <c r="E2488" i="1"/>
  <c r="E2487" i="1"/>
  <c r="E2486" i="1"/>
  <c r="E2485" i="1"/>
  <c r="E2484" i="1"/>
  <c r="E2483" i="1"/>
  <c r="E2482" i="1"/>
  <c r="E2481" i="1"/>
  <c r="E2480" i="1"/>
  <c r="E2479" i="1"/>
  <c r="E2478" i="1"/>
  <c r="E2477" i="1"/>
  <c r="E2476" i="1"/>
  <c r="E2475" i="1"/>
  <c r="E2474" i="1"/>
  <c r="E2473" i="1"/>
  <c r="E2472" i="1"/>
  <c r="E2471" i="1"/>
  <c r="E2470" i="1"/>
  <c r="E2469" i="1"/>
  <c r="E2468" i="1"/>
  <c r="E2467" i="1"/>
  <c r="E2466" i="1"/>
  <c r="E2465" i="1"/>
  <c r="E2464" i="1"/>
  <c r="E2463" i="1"/>
  <c r="E2462" i="1"/>
  <c r="E2461" i="1"/>
  <c r="E2460" i="1"/>
  <c r="E2459" i="1"/>
  <c r="E2458" i="1"/>
  <c r="E2457" i="1"/>
  <c r="E2456" i="1"/>
  <c r="E2455" i="1"/>
  <c r="E2454" i="1"/>
  <c r="E2453" i="1"/>
  <c r="E2452" i="1"/>
  <c r="E2451" i="1"/>
  <c r="E2450" i="1"/>
  <c r="E2449" i="1"/>
  <c r="E2448" i="1"/>
  <c r="E2447" i="1"/>
  <c r="E2446" i="1"/>
  <c r="E2445" i="1"/>
  <c r="E2444" i="1"/>
  <c r="E2443" i="1"/>
  <c r="E2442" i="1"/>
  <c r="E2441" i="1"/>
  <c r="E2440" i="1"/>
  <c r="E2439" i="1"/>
  <c r="E2438" i="1"/>
  <c r="E2437" i="1"/>
  <c r="E2436" i="1"/>
  <c r="E2435" i="1"/>
  <c r="E2434" i="1"/>
  <c r="E2433" i="1"/>
  <c r="E2432" i="1"/>
  <c r="E2431" i="1"/>
  <c r="E2430" i="1"/>
  <c r="E2429" i="1"/>
  <c r="E2428" i="1"/>
  <c r="E2427" i="1"/>
  <c r="E2426" i="1"/>
  <c r="E2425" i="1"/>
  <c r="E2424" i="1"/>
  <c r="E2423" i="1"/>
  <c r="E2422" i="1"/>
  <c r="E2421" i="1"/>
  <c r="E2420" i="1"/>
  <c r="E2419" i="1"/>
  <c r="E2418" i="1"/>
  <c r="E2417" i="1"/>
  <c r="E2416" i="1"/>
  <c r="E2415" i="1"/>
  <c r="E2414" i="1"/>
  <c r="E2413" i="1"/>
  <c r="E2412" i="1"/>
  <c r="E2411" i="1"/>
  <c r="E2410" i="1"/>
  <c r="E2409" i="1"/>
  <c r="E2408" i="1"/>
  <c r="E2407" i="1"/>
  <c r="E2406" i="1"/>
  <c r="E2405" i="1"/>
  <c r="E2404" i="1"/>
  <c r="E2403" i="1"/>
  <c r="E2402" i="1"/>
  <c r="E2401" i="1"/>
  <c r="E2400" i="1"/>
  <c r="E2399" i="1"/>
  <c r="E2398" i="1"/>
  <c r="E2397" i="1"/>
  <c r="E2396" i="1"/>
  <c r="E2395" i="1"/>
  <c r="E2394" i="1"/>
  <c r="E2393" i="1"/>
  <c r="E2392" i="1"/>
  <c r="E2391" i="1"/>
  <c r="E2390" i="1"/>
  <c r="E2389" i="1"/>
  <c r="E2388" i="1"/>
  <c r="E2387" i="1"/>
  <c r="E2386" i="1"/>
  <c r="E2385" i="1"/>
  <c r="E2384" i="1"/>
  <c r="E2383" i="1"/>
  <c r="E2382" i="1"/>
  <c r="E2381" i="1"/>
  <c r="E2380" i="1"/>
  <c r="E2379" i="1"/>
  <c r="E2378" i="1"/>
  <c r="E2377" i="1"/>
  <c r="E2376" i="1"/>
  <c r="E2375" i="1"/>
  <c r="E2374" i="1"/>
  <c r="E2373" i="1"/>
  <c r="E2372" i="1"/>
  <c r="E2371" i="1"/>
  <c r="E2370" i="1"/>
  <c r="E2369" i="1"/>
  <c r="E2368" i="1"/>
  <c r="E2367" i="1"/>
  <c r="E2366" i="1"/>
  <c r="E2365" i="1"/>
  <c r="E2364" i="1"/>
  <c r="E2363" i="1"/>
  <c r="E2362" i="1"/>
  <c r="E2361" i="1"/>
  <c r="E2360" i="1"/>
  <c r="E2359" i="1"/>
  <c r="E2358" i="1"/>
  <c r="E2357" i="1"/>
  <c r="E2356" i="1"/>
  <c r="E2355" i="1"/>
  <c r="E2354" i="1"/>
  <c r="E2353" i="1"/>
  <c r="E2352" i="1"/>
  <c r="E2351" i="1"/>
  <c r="E2350" i="1"/>
  <c r="E2349" i="1"/>
  <c r="E2348" i="1"/>
  <c r="E2347" i="1"/>
  <c r="E2346" i="1"/>
  <c r="E2345" i="1"/>
  <c r="E2344" i="1"/>
  <c r="E2343" i="1"/>
  <c r="E2342" i="1"/>
  <c r="E2341" i="1"/>
  <c r="E2340" i="1"/>
  <c r="E2339" i="1"/>
  <c r="E2338" i="1"/>
  <c r="E2337" i="1"/>
  <c r="E2336" i="1"/>
  <c r="E2335" i="1"/>
  <c r="E2334" i="1"/>
  <c r="E2333" i="1"/>
  <c r="E2332" i="1"/>
  <c r="E2331" i="1"/>
  <c r="E2330" i="1"/>
  <c r="E2329" i="1"/>
  <c r="E2328" i="1"/>
  <c r="E2327" i="1"/>
  <c r="E2326" i="1"/>
  <c r="E2325" i="1"/>
  <c r="E2324" i="1"/>
  <c r="E2323" i="1"/>
  <c r="E2322" i="1"/>
  <c r="E2321" i="1"/>
  <c r="E2320" i="1"/>
  <c r="E2319" i="1"/>
  <c r="E2318" i="1"/>
  <c r="E2317" i="1"/>
  <c r="E2316" i="1"/>
  <c r="E2315" i="1"/>
  <c r="E2314" i="1"/>
  <c r="E2313" i="1"/>
  <c r="E2312" i="1"/>
  <c r="E2311" i="1"/>
  <c r="E2310" i="1"/>
  <c r="E2309" i="1"/>
  <c r="E2308" i="1"/>
  <c r="E2307" i="1"/>
  <c r="E2306" i="1"/>
  <c r="E2305" i="1"/>
  <c r="E2304" i="1"/>
  <c r="E2303" i="1"/>
  <c r="E2302" i="1"/>
  <c r="E2301" i="1"/>
  <c r="E2300" i="1"/>
  <c r="E2299" i="1"/>
  <c r="E2298" i="1"/>
  <c r="E2297" i="1"/>
  <c r="E2296" i="1"/>
  <c r="E2295" i="1"/>
  <c r="E2294" i="1"/>
  <c r="E2293" i="1"/>
  <c r="E2292" i="1"/>
  <c r="E2291" i="1"/>
  <c r="E2290" i="1"/>
  <c r="E2289" i="1"/>
  <c r="E2288" i="1"/>
  <c r="E2287" i="1"/>
  <c r="E2286" i="1"/>
  <c r="E2285" i="1"/>
  <c r="E2284" i="1"/>
  <c r="E2283" i="1"/>
  <c r="E2282" i="1"/>
  <c r="E2281" i="1"/>
  <c r="E2280" i="1"/>
  <c r="E2279" i="1"/>
  <c r="E2278" i="1"/>
  <c r="E2277" i="1"/>
  <c r="E2276" i="1"/>
  <c r="E2275" i="1"/>
  <c r="E2274" i="1"/>
  <c r="E2273" i="1"/>
  <c r="E2272" i="1"/>
  <c r="E2271" i="1"/>
  <c r="E2270" i="1"/>
  <c r="E2269" i="1"/>
  <c r="E2268" i="1"/>
  <c r="E2267" i="1"/>
  <c r="E2266" i="1"/>
  <c r="E2265" i="1"/>
  <c r="E2264" i="1"/>
  <c r="E2263" i="1"/>
  <c r="E2262" i="1"/>
  <c r="E2261" i="1"/>
  <c r="E2260" i="1"/>
  <c r="E2259" i="1"/>
  <c r="E2258" i="1"/>
  <c r="E2257" i="1"/>
  <c r="E2256" i="1"/>
  <c r="E2255" i="1"/>
  <c r="E2254" i="1"/>
  <c r="E2253" i="1"/>
  <c r="E2252" i="1"/>
  <c r="E2251" i="1"/>
  <c r="E2250" i="1"/>
  <c r="E2249" i="1"/>
  <c r="E2248" i="1"/>
  <c r="E2247" i="1"/>
  <c r="E2246" i="1"/>
  <c r="E2245" i="1"/>
  <c r="E2244" i="1"/>
  <c r="E2243" i="1"/>
  <c r="E2242" i="1"/>
  <c r="E2241" i="1"/>
  <c r="E2240" i="1"/>
  <c r="E2239" i="1"/>
  <c r="E2238" i="1"/>
  <c r="E2237" i="1"/>
  <c r="E2236" i="1"/>
  <c r="E2235" i="1"/>
  <c r="E2234" i="1"/>
  <c r="E2233" i="1"/>
  <c r="E2232" i="1"/>
  <c r="E2231" i="1"/>
  <c r="E2230" i="1"/>
  <c r="E2229" i="1"/>
  <c r="E2228" i="1"/>
  <c r="E2227" i="1"/>
  <c r="E2226" i="1"/>
  <c r="E2225" i="1"/>
  <c r="E2224" i="1"/>
  <c r="E2223" i="1"/>
  <c r="E2222" i="1"/>
  <c r="E2221" i="1"/>
  <c r="E2220" i="1"/>
  <c r="E2219" i="1"/>
  <c r="E2218" i="1"/>
  <c r="E2217" i="1"/>
  <c r="E2216" i="1"/>
  <c r="E2215" i="1"/>
  <c r="E2214" i="1"/>
  <c r="E2213" i="1"/>
  <c r="E2212" i="1"/>
  <c r="E2211" i="1"/>
  <c r="E2210" i="1"/>
  <c r="E2209" i="1"/>
  <c r="E2208" i="1"/>
  <c r="E2207" i="1"/>
  <c r="E2206" i="1"/>
  <c r="E2205" i="1"/>
  <c r="E2204" i="1"/>
  <c r="E2203" i="1"/>
  <c r="E2202" i="1"/>
  <c r="E2201" i="1"/>
  <c r="E2200" i="1"/>
  <c r="E2199" i="1"/>
  <c r="E2198" i="1"/>
  <c r="E2197" i="1"/>
  <c r="E2196" i="1"/>
  <c r="E2195" i="1"/>
  <c r="E2194" i="1"/>
  <c r="E2193" i="1"/>
  <c r="E2192" i="1"/>
  <c r="E2191" i="1"/>
  <c r="E2190" i="1"/>
  <c r="E2189" i="1"/>
  <c r="E2188" i="1"/>
  <c r="E2187" i="1"/>
  <c r="E2186" i="1"/>
  <c r="E2185" i="1"/>
  <c r="E2184" i="1"/>
  <c r="E2183" i="1"/>
  <c r="E2182" i="1"/>
  <c r="E2181" i="1"/>
  <c r="E2180" i="1"/>
  <c r="E2179" i="1"/>
  <c r="E2178" i="1"/>
  <c r="E2177" i="1"/>
  <c r="E2176" i="1"/>
  <c r="E2175" i="1"/>
  <c r="E2174" i="1"/>
  <c r="E2173" i="1"/>
  <c r="E2172" i="1"/>
  <c r="E2171" i="1"/>
  <c r="E2170" i="1"/>
  <c r="E2169" i="1"/>
  <c r="E2168" i="1"/>
  <c r="E2167" i="1"/>
  <c r="E2166" i="1"/>
  <c r="E2165" i="1"/>
  <c r="E2164" i="1"/>
  <c r="E2163" i="1"/>
  <c r="E2162" i="1"/>
  <c r="E2161" i="1"/>
  <c r="E2160" i="1"/>
  <c r="E2159" i="1"/>
  <c r="E2158" i="1"/>
  <c r="E2157" i="1"/>
  <c r="E2156" i="1"/>
  <c r="E2155" i="1"/>
  <c r="E2154" i="1"/>
  <c r="E2153" i="1"/>
  <c r="E2152" i="1"/>
  <c r="E2151" i="1"/>
  <c r="E2150" i="1"/>
  <c r="E2149" i="1"/>
  <c r="E2148" i="1"/>
  <c r="E2147" i="1"/>
  <c r="E2146" i="1"/>
  <c r="E2145" i="1"/>
  <c r="E2144" i="1"/>
  <c r="E2143" i="1"/>
  <c r="E2142" i="1"/>
  <c r="E2141" i="1"/>
  <c r="E2140" i="1"/>
  <c r="E2139" i="1"/>
  <c r="E2138" i="1"/>
  <c r="E2137" i="1"/>
  <c r="E2136" i="1"/>
  <c r="E2135" i="1"/>
  <c r="E2134" i="1"/>
  <c r="E2133" i="1"/>
  <c r="E2132" i="1"/>
  <c r="E2131" i="1"/>
  <c r="E2130" i="1"/>
  <c r="E2129" i="1"/>
  <c r="E2128" i="1"/>
  <c r="E2127" i="1"/>
  <c r="E2126" i="1"/>
  <c r="E2125" i="1"/>
  <c r="E2124" i="1"/>
  <c r="E2123" i="1"/>
  <c r="E2122" i="1"/>
  <c r="E2121" i="1"/>
  <c r="E2120" i="1"/>
  <c r="E2119" i="1"/>
  <c r="E2118" i="1"/>
  <c r="E2117" i="1"/>
  <c r="E2116" i="1"/>
  <c r="E2115" i="1"/>
  <c r="E2114" i="1"/>
  <c r="E2113" i="1"/>
  <c r="E2112" i="1"/>
  <c r="E2111" i="1"/>
  <c r="E2110" i="1"/>
  <c r="E2109" i="1"/>
  <c r="E2108" i="1"/>
  <c r="E2107" i="1"/>
  <c r="E2106" i="1"/>
  <c r="E2105" i="1"/>
  <c r="E2104" i="1"/>
  <c r="E2103" i="1"/>
  <c r="E2102" i="1"/>
  <c r="E2101" i="1"/>
  <c r="E2100" i="1"/>
  <c r="E2099" i="1"/>
  <c r="E2098" i="1"/>
  <c r="E2097" i="1"/>
  <c r="E2096" i="1"/>
  <c r="E2095" i="1"/>
  <c r="E2094" i="1"/>
  <c r="E2093" i="1"/>
  <c r="E2092" i="1"/>
  <c r="E2091" i="1"/>
  <c r="E2090" i="1"/>
  <c r="E2089" i="1"/>
  <c r="E2088" i="1"/>
  <c r="E2087" i="1"/>
  <c r="E2086" i="1"/>
  <c r="E2085" i="1"/>
  <c r="E2084" i="1"/>
  <c r="E2083" i="1"/>
  <c r="E2082" i="1"/>
  <c r="E2081" i="1"/>
  <c r="E2080" i="1"/>
  <c r="E2079" i="1"/>
  <c r="E2078" i="1"/>
  <c r="E2077" i="1"/>
  <c r="E2076" i="1"/>
  <c r="E2075" i="1"/>
  <c r="E2074" i="1"/>
  <c r="E2073" i="1"/>
  <c r="E2072" i="1"/>
  <c r="E2071" i="1"/>
  <c r="E2070" i="1"/>
  <c r="E2069" i="1"/>
  <c r="E2068" i="1"/>
  <c r="E2067" i="1"/>
  <c r="E2066" i="1"/>
  <c r="E2065" i="1"/>
  <c r="E2064" i="1"/>
  <c r="E2063" i="1"/>
  <c r="E2062" i="1"/>
  <c r="E2061" i="1"/>
  <c r="E2060" i="1"/>
  <c r="E2059" i="1"/>
  <c r="E2058" i="1"/>
  <c r="E2057" i="1"/>
  <c r="E2056" i="1"/>
  <c r="E2055" i="1"/>
  <c r="E2054" i="1"/>
  <c r="E2053" i="1"/>
  <c r="E2052" i="1"/>
  <c r="E2051" i="1"/>
  <c r="E2050" i="1"/>
  <c r="E2049" i="1"/>
  <c r="E2048" i="1"/>
  <c r="E2047" i="1"/>
  <c r="E2046" i="1"/>
  <c r="E2045" i="1"/>
  <c r="E2044" i="1"/>
  <c r="E2043" i="1"/>
  <c r="E2042" i="1"/>
  <c r="E2041" i="1"/>
  <c r="E2040" i="1"/>
  <c r="E2039" i="1"/>
  <c r="E2038" i="1"/>
  <c r="E2037" i="1"/>
  <c r="E2036" i="1"/>
  <c r="E2035" i="1"/>
  <c r="E2034" i="1"/>
  <c r="E2033" i="1"/>
  <c r="E2032" i="1"/>
  <c r="E2031" i="1"/>
  <c r="E2030" i="1"/>
  <c r="E2029" i="1"/>
  <c r="E2028" i="1"/>
  <c r="E2027" i="1"/>
  <c r="E2026" i="1"/>
  <c r="E2025" i="1"/>
  <c r="E2024" i="1"/>
  <c r="E2023" i="1"/>
  <c r="E2022" i="1"/>
  <c r="E2021" i="1"/>
  <c r="E2020" i="1"/>
  <c r="E2019" i="1"/>
  <c r="E2018" i="1"/>
  <c r="E2017" i="1"/>
  <c r="E2016" i="1"/>
  <c r="E2015" i="1"/>
  <c r="E2014" i="1"/>
  <c r="E2013" i="1"/>
  <c r="E2012" i="1"/>
  <c r="E2011" i="1"/>
  <c r="E2010" i="1"/>
  <c r="E2009" i="1"/>
  <c r="E2008" i="1"/>
  <c r="E2007" i="1"/>
  <c r="E2006" i="1"/>
  <c r="E2005" i="1"/>
  <c r="E2004" i="1"/>
  <c r="E2003" i="1"/>
  <c r="E2002" i="1"/>
  <c r="E2001" i="1"/>
  <c r="E2000" i="1"/>
  <c r="E1999" i="1"/>
  <c r="E1998" i="1"/>
  <c r="E1997" i="1"/>
  <c r="E1996" i="1"/>
  <c r="E1995" i="1"/>
  <c r="E1994" i="1"/>
  <c r="E1993" i="1"/>
  <c r="E1992" i="1"/>
  <c r="E1991" i="1"/>
  <c r="E1990" i="1"/>
  <c r="E1989" i="1"/>
  <c r="E1988" i="1"/>
  <c r="E1987" i="1"/>
  <c r="E1986" i="1"/>
  <c r="E1985" i="1"/>
  <c r="E1984" i="1"/>
  <c r="E1983" i="1"/>
  <c r="E1982" i="1"/>
  <c r="E1981" i="1"/>
  <c r="E1980" i="1"/>
  <c r="E1979" i="1"/>
  <c r="E1978" i="1"/>
  <c r="E1977" i="1"/>
  <c r="E1976" i="1"/>
  <c r="E1975" i="1"/>
  <c r="E1974" i="1"/>
  <c r="E1973" i="1"/>
  <c r="E1972" i="1"/>
  <c r="E1971" i="1"/>
  <c r="E1970" i="1"/>
  <c r="E1969" i="1"/>
  <c r="E1968" i="1"/>
  <c r="E1967" i="1"/>
  <c r="E1966" i="1"/>
  <c r="E1965" i="1"/>
  <c r="E1964" i="1"/>
  <c r="E1963" i="1"/>
  <c r="E1962" i="1"/>
  <c r="E1961" i="1"/>
  <c r="E1960" i="1"/>
  <c r="E1959" i="1"/>
  <c r="E1958" i="1"/>
  <c r="E1957" i="1"/>
  <c r="E1956" i="1"/>
  <c r="E1955" i="1"/>
  <c r="E1954" i="1"/>
  <c r="E1953" i="1"/>
  <c r="E1952" i="1"/>
  <c r="E1951" i="1"/>
  <c r="E1950" i="1"/>
  <c r="E1949" i="1"/>
  <c r="E1948" i="1"/>
  <c r="E1947" i="1"/>
  <c r="E1946" i="1"/>
  <c r="E1945" i="1"/>
  <c r="E1944" i="1"/>
  <c r="E1943" i="1"/>
  <c r="E1942" i="1"/>
  <c r="E1941" i="1"/>
  <c r="E1940" i="1"/>
  <c r="E1939" i="1"/>
  <c r="E1938" i="1"/>
  <c r="E1937" i="1"/>
  <c r="E1936" i="1"/>
  <c r="E1935" i="1"/>
  <c r="E1934" i="1"/>
  <c r="E1933" i="1"/>
  <c r="E1932" i="1"/>
  <c r="E1931" i="1"/>
  <c r="E1930" i="1"/>
  <c r="E1929" i="1"/>
  <c r="E1928" i="1"/>
  <c r="E1927" i="1"/>
  <c r="E1926" i="1"/>
  <c r="E1925" i="1"/>
  <c r="E1924" i="1"/>
  <c r="E1923" i="1"/>
  <c r="E1922" i="1"/>
  <c r="E1921" i="1"/>
  <c r="E1920" i="1"/>
  <c r="E1919" i="1"/>
  <c r="E1918" i="1"/>
  <c r="E1917" i="1"/>
  <c r="E1916" i="1"/>
  <c r="E1915" i="1"/>
  <c r="E1914" i="1"/>
  <c r="E1913" i="1"/>
  <c r="E1912" i="1"/>
  <c r="E1911" i="1"/>
  <c r="E1910" i="1"/>
  <c r="E1909" i="1"/>
  <c r="E1908" i="1"/>
  <c r="E1907" i="1"/>
  <c r="E1906" i="1"/>
  <c r="E1905" i="1"/>
  <c r="E1904" i="1"/>
  <c r="E1903" i="1"/>
  <c r="E1902" i="1"/>
  <c r="E1901" i="1"/>
  <c r="E1900" i="1"/>
  <c r="E1899" i="1"/>
  <c r="E1898" i="1"/>
  <c r="E1897" i="1"/>
  <c r="E1896" i="1"/>
  <c r="E1895" i="1"/>
  <c r="E1894" i="1"/>
  <c r="E1893" i="1"/>
  <c r="E1892" i="1"/>
  <c r="E1891" i="1"/>
  <c r="E1890" i="1"/>
  <c r="E1889" i="1"/>
  <c r="E1888" i="1"/>
  <c r="E1887" i="1"/>
  <c r="E1886" i="1"/>
  <c r="E1885" i="1"/>
  <c r="E1884" i="1"/>
  <c r="E1883" i="1"/>
  <c r="E1882" i="1"/>
  <c r="E1881" i="1"/>
  <c r="E1880" i="1"/>
  <c r="E1879" i="1"/>
  <c r="E1878" i="1"/>
  <c r="E1877" i="1"/>
  <c r="E1876" i="1"/>
  <c r="E1875" i="1"/>
  <c r="E1874" i="1"/>
  <c r="E1873" i="1"/>
  <c r="E1872" i="1"/>
  <c r="E1871" i="1"/>
  <c r="E1870" i="1"/>
  <c r="E1869" i="1"/>
  <c r="E1868" i="1"/>
  <c r="E1867" i="1"/>
  <c r="E1866" i="1"/>
  <c r="E1865" i="1"/>
  <c r="E1864" i="1"/>
  <c r="E1863" i="1"/>
  <c r="E1862" i="1"/>
  <c r="E1861" i="1"/>
  <c r="E1860" i="1"/>
  <c r="E1859" i="1"/>
  <c r="E1858" i="1"/>
  <c r="E1857" i="1"/>
  <c r="E1856" i="1"/>
  <c r="E1855" i="1"/>
  <c r="E1854" i="1"/>
  <c r="E1853" i="1"/>
  <c r="E1852" i="1"/>
  <c r="E1851" i="1"/>
  <c r="E1850" i="1"/>
  <c r="E1849" i="1"/>
  <c r="E1848" i="1"/>
  <c r="E1847" i="1"/>
  <c r="E1846" i="1"/>
  <c r="E1845" i="1"/>
  <c r="E1844" i="1"/>
  <c r="E1843" i="1"/>
  <c r="E1842" i="1"/>
  <c r="E1841" i="1"/>
  <c r="E1840" i="1"/>
  <c r="E1839" i="1"/>
  <c r="E1838" i="1"/>
  <c r="E1837" i="1"/>
  <c r="E1836" i="1"/>
  <c r="E1835" i="1"/>
  <c r="E1834" i="1"/>
  <c r="E1833" i="1"/>
  <c r="E1832" i="1"/>
  <c r="E1831" i="1"/>
  <c r="E1830" i="1"/>
  <c r="E1829" i="1"/>
  <c r="E1828" i="1"/>
  <c r="E1827" i="1"/>
  <c r="E1826" i="1"/>
  <c r="E1825" i="1"/>
  <c r="E1824" i="1"/>
  <c r="E1823" i="1"/>
  <c r="E1822" i="1"/>
  <c r="E1821" i="1"/>
  <c r="E1820" i="1"/>
  <c r="E1819" i="1"/>
  <c r="E1818" i="1"/>
  <c r="E1817" i="1"/>
  <c r="E1816" i="1"/>
  <c r="E1815" i="1"/>
  <c r="E1814" i="1"/>
  <c r="E1813" i="1"/>
  <c r="E1812" i="1"/>
  <c r="E1811" i="1"/>
  <c r="E1810" i="1"/>
  <c r="E1809" i="1"/>
  <c r="E1808" i="1"/>
  <c r="E1807" i="1"/>
  <c r="E1806" i="1"/>
  <c r="E1805" i="1"/>
  <c r="E1804" i="1"/>
  <c r="E1803" i="1"/>
  <c r="E1802" i="1"/>
  <c r="E1801" i="1"/>
  <c r="E1800" i="1"/>
  <c r="E1799" i="1"/>
  <c r="E1798" i="1"/>
  <c r="E1797" i="1"/>
  <c r="E1796" i="1"/>
  <c r="E1795" i="1"/>
  <c r="E1794" i="1"/>
  <c r="E1793" i="1"/>
  <c r="E1792" i="1"/>
  <c r="E1791" i="1"/>
  <c r="E1790" i="1"/>
  <c r="E1789" i="1"/>
  <c r="E1788" i="1"/>
  <c r="E1787" i="1"/>
  <c r="E1786" i="1"/>
  <c r="E1785" i="1"/>
  <c r="E1784" i="1"/>
  <c r="E1783" i="1"/>
  <c r="E1782" i="1"/>
  <c r="E1781" i="1"/>
  <c r="E1780" i="1"/>
  <c r="E1779" i="1"/>
  <c r="E1778" i="1"/>
  <c r="E1777" i="1"/>
  <c r="E1776" i="1"/>
  <c r="E1775" i="1"/>
  <c r="E1774" i="1"/>
  <c r="E1773" i="1"/>
  <c r="E1772" i="1"/>
  <c r="E1771" i="1"/>
  <c r="E1770" i="1"/>
  <c r="E1769" i="1"/>
  <c r="E1768" i="1"/>
  <c r="E1767" i="1"/>
  <c r="E1766" i="1"/>
  <c r="E1765" i="1"/>
  <c r="E1764" i="1"/>
  <c r="E1763" i="1"/>
  <c r="E1762" i="1"/>
  <c r="E1761" i="1"/>
  <c r="E1760" i="1"/>
  <c r="E1759" i="1"/>
  <c r="E1758" i="1"/>
  <c r="E1757" i="1"/>
  <c r="E1756" i="1"/>
  <c r="E1755" i="1"/>
  <c r="E1754" i="1"/>
  <c r="E1753" i="1"/>
  <c r="E1752" i="1"/>
  <c r="E1751" i="1"/>
  <c r="E1750" i="1"/>
  <c r="E1749" i="1"/>
  <c r="E1748" i="1"/>
  <c r="E1747" i="1"/>
  <c r="E1746" i="1"/>
  <c r="E1745" i="1"/>
  <c r="E1744" i="1"/>
  <c r="E1743" i="1"/>
  <c r="E1742" i="1"/>
  <c r="E1741" i="1"/>
  <c r="E1740" i="1"/>
  <c r="E1739" i="1"/>
  <c r="E1738" i="1"/>
  <c r="E1737" i="1"/>
  <c r="E1736" i="1"/>
  <c r="E1735" i="1"/>
  <c r="E1734" i="1"/>
  <c r="E1733" i="1"/>
  <c r="E1732" i="1"/>
  <c r="E1731" i="1"/>
  <c r="E1730" i="1"/>
  <c r="E1729" i="1"/>
  <c r="E1728" i="1"/>
  <c r="E1727" i="1"/>
  <c r="E1726" i="1"/>
  <c r="E1725" i="1"/>
  <c r="E1724" i="1"/>
  <c r="E1723" i="1"/>
  <c r="E1722" i="1"/>
  <c r="E1721" i="1"/>
  <c r="E1720" i="1"/>
  <c r="E1719" i="1"/>
  <c r="E1718" i="1"/>
  <c r="E1717" i="1"/>
  <c r="E1716" i="1"/>
  <c r="E1715" i="1"/>
  <c r="E1714" i="1"/>
  <c r="E1713" i="1"/>
  <c r="E1712" i="1"/>
  <c r="E1711" i="1"/>
  <c r="E1710" i="1"/>
  <c r="E1709" i="1"/>
  <c r="E1708" i="1"/>
  <c r="E1707" i="1"/>
  <c r="E1706" i="1"/>
  <c r="E1705" i="1"/>
  <c r="E1704" i="1"/>
  <c r="E1703" i="1"/>
  <c r="E1702" i="1"/>
  <c r="E1701" i="1"/>
  <c r="E1700" i="1"/>
  <c r="E1699" i="1"/>
  <c r="E1698" i="1"/>
  <c r="E1697" i="1"/>
  <c r="E1696" i="1"/>
  <c r="E1695" i="1"/>
  <c r="E1694" i="1"/>
  <c r="E1693" i="1"/>
  <c r="E1692" i="1"/>
  <c r="E1691" i="1"/>
  <c r="E1690" i="1"/>
  <c r="E1689" i="1"/>
  <c r="E1688" i="1"/>
  <c r="E1687" i="1"/>
  <c r="E1686" i="1"/>
  <c r="E1685" i="1"/>
  <c r="E1684" i="1"/>
  <c r="E1683" i="1"/>
  <c r="E1682" i="1"/>
  <c r="E1681" i="1"/>
  <c r="E1680" i="1"/>
  <c r="E1679" i="1"/>
  <c r="E1678" i="1"/>
  <c r="E1677" i="1"/>
  <c r="E1676" i="1"/>
  <c r="E1675" i="1"/>
  <c r="E1674" i="1"/>
  <c r="E1673" i="1"/>
  <c r="E1672" i="1"/>
  <c r="E1671" i="1"/>
  <c r="E1670" i="1"/>
  <c r="E1669" i="1"/>
  <c r="E1668" i="1"/>
  <c r="E1667" i="1"/>
  <c r="E1666" i="1"/>
  <c r="E1665" i="1"/>
  <c r="E1664" i="1"/>
  <c r="E1663" i="1"/>
  <c r="E1662" i="1"/>
  <c r="E1661" i="1"/>
  <c r="E1660" i="1"/>
  <c r="E1659" i="1"/>
  <c r="E1658" i="1"/>
  <c r="E1657" i="1"/>
  <c r="E1656" i="1"/>
  <c r="E1655" i="1"/>
  <c r="E1654" i="1"/>
  <c r="E1653" i="1"/>
  <c r="E1652" i="1"/>
  <c r="E1651" i="1"/>
  <c r="E1650" i="1"/>
  <c r="E1649" i="1"/>
  <c r="E1648" i="1"/>
  <c r="E1647" i="1"/>
  <c r="E1646" i="1"/>
  <c r="E1645" i="1"/>
  <c r="E1644" i="1"/>
  <c r="E1643" i="1"/>
  <c r="E1642" i="1"/>
  <c r="E1641" i="1"/>
  <c r="E1640" i="1"/>
  <c r="E1639" i="1"/>
  <c r="E1638" i="1"/>
  <c r="E1637" i="1"/>
  <c r="E1636" i="1"/>
  <c r="E1635" i="1"/>
  <c r="E1634" i="1"/>
  <c r="E1633" i="1"/>
  <c r="E1632" i="1"/>
  <c r="E1631" i="1"/>
  <c r="E1630" i="1"/>
  <c r="E1629" i="1"/>
  <c r="E1628" i="1"/>
  <c r="E1627" i="1"/>
  <c r="E1626" i="1"/>
  <c r="E1625" i="1"/>
  <c r="E1624" i="1"/>
  <c r="E1623" i="1"/>
  <c r="E1622" i="1"/>
  <c r="E1621" i="1"/>
  <c r="E1620" i="1"/>
  <c r="E1619" i="1"/>
  <c r="E1618" i="1"/>
  <c r="E1617" i="1"/>
  <c r="E1616" i="1"/>
  <c r="E1615" i="1"/>
  <c r="E1614" i="1"/>
  <c r="E1613" i="1"/>
  <c r="E1612" i="1"/>
  <c r="E1611" i="1"/>
  <c r="E1610" i="1"/>
  <c r="E1609" i="1"/>
  <c r="E1608" i="1"/>
  <c r="E1607" i="1"/>
  <c r="E1606" i="1"/>
  <c r="E1605" i="1"/>
  <c r="E1604" i="1"/>
  <c r="E1603" i="1"/>
  <c r="E1602" i="1"/>
  <c r="E1601" i="1"/>
  <c r="E1600" i="1"/>
  <c r="E1599" i="1"/>
  <c r="E1598" i="1"/>
  <c r="E1597" i="1"/>
  <c r="E1596" i="1"/>
  <c r="E1595" i="1"/>
  <c r="E1594" i="1"/>
  <c r="E1593" i="1"/>
  <c r="E1592" i="1"/>
  <c r="E1591" i="1"/>
  <c r="E1590" i="1"/>
  <c r="E1589" i="1"/>
  <c r="E1588" i="1"/>
  <c r="E1587" i="1"/>
  <c r="E1586" i="1"/>
  <c r="E1585" i="1"/>
  <c r="E1584" i="1"/>
  <c r="E1583" i="1"/>
  <c r="E1582" i="1"/>
  <c r="E1581" i="1"/>
  <c r="E1580" i="1"/>
  <c r="E1579" i="1"/>
  <c r="E1578" i="1"/>
  <c r="E1577" i="1"/>
  <c r="E1576" i="1"/>
  <c r="E1575" i="1"/>
  <c r="E1574" i="1"/>
  <c r="E1573" i="1"/>
  <c r="E1572" i="1"/>
  <c r="E1571" i="1"/>
  <c r="E1570" i="1"/>
  <c r="E1569" i="1"/>
  <c r="E1568" i="1"/>
  <c r="E1567" i="1"/>
  <c r="E1566" i="1"/>
  <c r="E1565" i="1"/>
  <c r="E1564" i="1"/>
  <c r="E1563" i="1"/>
  <c r="E1562" i="1"/>
  <c r="E1561" i="1"/>
  <c r="E1560" i="1"/>
  <c r="E1559" i="1"/>
  <c r="E1558" i="1"/>
  <c r="E1557" i="1"/>
  <c r="E1556" i="1"/>
  <c r="E1555" i="1"/>
  <c r="E1554" i="1"/>
  <c r="E1553" i="1"/>
  <c r="E1552" i="1"/>
  <c r="E1551" i="1"/>
  <c r="E1550" i="1"/>
  <c r="E1549" i="1"/>
  <c r="E1548" i="1"/>
  <c r="E1547" i="1"/>
  <c r="E1546" i="1"/>
  <c r="E1545" i="1"/>
  <c r="E1544" i="1"/>
  <c r="E1543" i="1"/>
  <c r="E1542" i="1"/>
  <c r="E1541" i="1"/>
  <c r="E1540" i="1"/>
  <c r="E1539" i="1"/>
  <c r="E1538" i="1"/>
  <c r="E1537" i="1"/>
  <c r="E1536" i="1"/>
  <c r="E1535" i="1"/>
  <c r="E1534" i="1"/>
  <c r="E1533" i="1"/>
  <c r="E1532" i="1"/>
  <c r="E1531" i="1"/>
  <c r="E1530" i="1"/>
  <c r="E1529" i="1"/>
  <c r="E1528" i="1"/>
  <c r="E1527" i="1"/>
  <c r="E1526" i="1"/>
  <c r="E1525" i="1"/>
  <c r="E1524" i="1"/>
  <c r="E1523" i="1"/>
  <c r="E1522" i="1"/>
  <c r="E1521" i="1"/>
  <c r="E1520" i="1"/>
  <c r="E1519" i="1"/>
  <c r="E1518" i="1"/>
  <c r="E1517" i="1"/>
  <c r="E1516" i="1"/>
  <c r="E1515" i="1"/>
  <c r="E1514" i="1"/>
  <c r="E1513" i="1"/>
  <c r="E1512" i="1"/>
  <c r="E1511" i="1"/>
  <c r="E1510" i="1"/>
  <c r="E1509" i="1"/>
  <c r="E1508" i="1"/>
  <c r="E1507" i="1"/>
  <c r="E1506" i="1"/>
  <c r="E1505" i="1"/>
  <c r="E1504" i="1"/>
  <c r="E1503" i="1"/>
  <c r="E1502" i="1"/>
  <c r="E1501" i="1"/>
  <c r="E1500" i="1"/>
  <c r="E1499" i="1"/>
  <c r="E1498" i="1"/>
  <c r="E1497" i="1"/>
  <c r="E1496" i="1"/>
  <c r="E1495" i="1"/>
  <c r="E1494" i="1"/>
  <c r="E1493" i="1"/>
  <c r="E1492" i="1"/>
  <c r="E1491" i="1"/>
  <c r="E1490" i="1"/>
  <c r="E1489" i="1"/>
  <c r="E1488" i="1"/>
  <c r="E1487" i="1"/>
  <c r="E1486" i="1"/>
  <c r="E1485" i="1"/>
  <c r="E1484" i="1"/>
  <c r="E1483" i="1"/>
  <c r="E1482" i="1"/>
  <c r="E1481" i="1"/>
  <c r="E1480" i="1"/>
  <c r="E1479" i="1"/>
  <c r="E1478" i="1"/>
  <c r="E1477" i="1"/>
  <c r="E1476" i="1"/>
  <c r="E1475" i="1"/>
  <c r="E1474" i="1"/>
  <c r="E1473" i="1"/>
  <c r="E1472" i="1"/>
  <c r="E1471" i="1"/>
  <c r="E1470" i="1"/>
  <c r="E1469" i="1"/>
  <c r="E1468" i="1"/>
  <c r="E1467" i="1"/>
  <c r="E1466" i="1"/>
  <c r="E1465" i="1"/>
  <c r="E1464" i="1"/>
  <c r="E1463" i="1"/>
  <c r="E1462" i="1"/>
  <c r="E1461" i="1"/>
  <c r="E1460" i="1"/>
  <c r="E1459" i="1"/>
  <c r="E1458" i="1"/>
  <c r="E1457" i="1"/>
  <c r="E1456" i="1"/>
  <c r="E1455" i="1"/>
  <c r="E1454" i="1"/>
  <c r="E1453" i="1"/>
  <c r="E1452" i="1"/>
  <c r="E1451" i="1"/>
  <c r="E1450" i="1"/>
  <c r="E1449" i="1"/>
  <c r="E1448" i="1"/>
  <c r="E1447" i="1"/>
  <c r="E1446" i="1"/>
  <c r="E1445" i="1"/>
  <c r="E1444" i="1"/>
  <c r="E1443" i="1"/>
  <c r="E1442" i="1"/>
  <c r="E1441" i="1"/>
  <c r="E1440" i="1"/>
  <c r="E1439" i="1"/>
  <c r="E1438" i="1"/>
  <c r="E1437" i="1"/>
  <c r="E1436" i="1"/>
  <c r="E1435" i="1"/>
  <c r="E1434" i="1"/>
  <c r="E1433" i="1"/>
  <c r="E1432" i="1"/>
  <c r="E1431" i="1"/>
  <c r="E1430" i="1"/>
  <c r="E1429" i="1"/>
  <c r="E1428" i="1"/>
  <c r="E1427" i="1"/>
  <c r="E1426" i="1"/>
  <c r="E1425" i="1"/>
  <c r="E1424" i="1"/>
  <c r="E1423" i="1"/>
  <c r="E1422" i="1"/>
  <c r="E1421" i="1"/>
  <c r="E1420" i="1"/>
  <c r="E1419" i="1"/>
  <c r="E1418" i="1"/>
  <c r="E1417" i="1"/>
  <c r="E1416" i="1"/>
  <c r="E1415" i="1"/>
  <c r="E1414" i="1"/>
  <c r="E1413" i="1"/>
  <c r="E1412" i="1"/>
  <c r="E1411" i="1"/>
  <c r="E1410" i="1"/>
  <c r="E1409" i="1"/>
  <c r="E1408" i="1"/>
  <c r="E1407" i="1"/>
  <c r="E1406" i="1"/>
  <c r="E1405" i="1"/>
  <c r="E1404" i="1"/>
  <c r="E1403" i="1"/>
  <c r="E1402" i="1"/>
  <c r="E1401" i="1"/>
  <c r="E1400" i="1"/>
  <c r="E1399" i="1"/>
  <c r="E1398" i="1"/>
  <c r="E1397" i="1"/>
  <c r="E1396" i="1"/>
  <c r="E1395" i="1"/>
  <c r="E1394" i="1"/>
  <c r="E1393" i="1"/>
  <c r="E1392" i="1"/>
  <c r="E1391" i="1"/>
  <c r="E1390" i="1"/>
  <c r="E1389" i="1"/>
  <c r="E1388" i="1"/>
  <c r="E1387" i="1"/>
  <c r="E1386" i="1"/>
  <c r="E1385" i="1"/>
  <c r="E1384" i="1"/>
  <c r="E1383" i="1"/>
  <c r="E1382" i="1"/>
  <c r="E1381" i="1"/>
  <c r="E1380" i="1"/>
  <c r="E1379" i="1"/>
  <c r="E1378" i="1"/>
  <c r="E1377" i="1"/>
  <c r="E1376" i="1"/>
  <c r="E1375" i="1"/>
  <c r="E1374" i="1"/>
  <c r="E1373" i="1"/>
  <c r="E1372" i="1"/>
  <c r="E1371" i="1"/>
  <c r="E1370" i="1"/>
  <c r="E1369" i="1"/>
  <c r="E1368" i="1"/>
  <c r="E1367" i="1"/>
  <c r="E1366" i="1"/>
  <c r="E1365" i="1"/>
  <c r="E1364" i="1"/>
  <c r="E1363" i="1"/>
  <c r="E1362" i="1"/>
  <c r="E1361" i="1"/>
  <c r="E1360" i="1"/>
  <c r="E1359" i="1"/>
  <c r="E1358" i="1"/>
  <c r="E1357" i="1"/>
  <c r="E1356" i="1"/>
  <c r="E1355" i="1"/>
  <c r="E1354" i="1"/>
  <c r="E1353" i="1"/>
  <c r="E1352" i="1"/>
  <c r="E1351" i="1"/>
  <c r="E1350" i="1"/>
  <c r="E1349" i="1"/>
  <c r="E1348" i="1"/>
  <c r="E1347" i="1"/>
  <c r="E1346" i="1"/>
  <c r="E1345" i="1"/>
  <c r="E1344" i="1"/>
  <c r="E1343" i="1"/>
  <c r="E1342" i="1"/>
  <c r="E1341" i="1"/>
  <c r="E1340" i="1"/>
  <c r="E1339" i="1"/>
  <c r="E1338" i="1"/>
  <c r="E1337" i="1"/>
  <c r="E1336" i="1"/>
  <c r="E1335" i="1"/>
  <c r="E1334" i="1"/>
  <c r="E1333" i="1"/>
  <c r="E1332" i="1"/>
  <c r="E1331" i="1"/>
  <c r="E1330" i="1"/>
  <c r="E1329" i="1"/>
  <c r="E1328" i="1"/>
  <c r="E1327" i="1"/>
  <c r="E1326" i="1"/>
  <c r="E1325" i="1"/>
  <c r="E1324" i="1"/>
  <c r="E1323" i="1"/>
  <c r="E1322" i="1"/>
  <c r="E1321" i="1"/>
  <c r="E1320" i="1"/>
  <c r="E1319" i="1"/>
  <c r="E1318" i="1"/>
  <c r="E1317" i="1"/>
  <c r="E1316" i="1"/>
  <c r="E1315" i="1"/>
  <c r="E1314" i="1"/>
  <c r="E1313" i="1"/>
  <c r="E1312" i="1"/>
  <c r="E1311" i="1"/>
  <c r="E1310" i="1"/>
  <c r="E1309" i="1"/>
  <c r="E1308" i="1"/>
  <c r="E1307" i="1"/>
  <c r="E1306" i="1"/>
  <c r="E1305" i="1"/>
  <c r="E1304" i="1"/>
  <c r="E1303" i="1"/>
  <c r="E1302" i="1"/>
  <c r="E1301" i="1"/>
  <c r="E1300" i="1"/>
  <c r="E1299" i="1"/>
  <c r="E1298" i="1"/>
  <c r="E1297" i="1"/>
  <c r="E1296" i="1"/>
  <c r="E1295" i="1"/>
  <c r="E1294" i="1"/>
  <c r="E1293" i="1"/>
  <c r="E1292" i="1"/>
  <c r="E1291" i="1"/>
  <c r="E1290" i="1"/>
  <c r="E1289" i="1"/>
  <c r="E1288" i="1"/>
  <c r="E1287" i="1"/>
  <c r="E1286" i="1"/>
  <c r="E1285" i="1"/>
  <c r="E1284" i="1"/>
  <c r="E1283" i="1"/>
  <c r="E1282" i="1"/>
  <c r="E1281" i="1"/>
  <c r="E1280" i="1"/>
  <c r="E1279" i="1"/>
  <c r="E1278" i="1"/>
  <c r="E1277" i="1"/>
  <c r="E1276" i="1"/>
  <c r="E1275" i="1"/>
  <c r="E1274" i="1"/>
  <c r="E1273" i="1"/>
  <c r="E1272" i="1"/>
  <c r="E1271" i="1"/>
  <c r="E1270" i="1"/>
  <c r="E1269" i="1"/>
  <c r="E1268" i="1"/>
  <c r="E1267" i="1"/>
  <c r="E1266" i="1"/>
  <c r="E1265" i="1"/>
  <c r="E1264" i="1"/>
  <c r="E1263" i="1"/>
  <c r="E1262" i="1"/>
  <c r="E1261" i="1"/>
  <c r="E1260" i="1"/>
  <c r="E1259" i="1"/>
  <c r="E1258" i="1"/>
  <c r="E1257" i="1"/>
  <c r="E1256" i="1"/>
  <c r="E1255" i="1"/>
  <c r="E1254" i="1"/>
  <c r="E1253" i="1"/>
  <c r="E1252" i="1"/>
  <c r="E1251" i="1"/>
  <c r="E1250" i="1"/>
  <c r="E1249" i="1"/>
  <c r="E1248" i="1"/>
  <c r="E1247" i="1"/>
  <c r="E1246" i="1"/>
  <c r="E1245" i="1"/>
  <c r="E1244" i="1"/>
  <c r="E1243" i="1"/>
  <c r="E1242" i="1"/>
  <c r="E1241" i="1"/>
  <c r="E1240" i="1"/>
  <c r="E1239" i="1"/>
  <c r="E1238" i="1"/>
  <c r="E1237" i="1"/>
  <c r="E1236" i="1"/>
  <c r="E1235" i="1"/>
  <c r="E1234" i="1"/>
  <c r="E1233" i="1"/>
  <c r="E1232" i="1"/>
  <c r="E1231" i="1"/>
  <c r="E1230" i="1"/>
  <c r="E1229" i="1"/>
  <c r="E1228" i="1"/>
  <c r="E1227" i="1"/>
  <c r="E1226" i="1"/>
  <c r="E1225" i="1"/>
  <c r="E1224" i="1"/>
  <c r="E1223" i="1"/>
  <c r="E1222" i="1"/>
  <c r="E1221" i="1"/>
  <c r="E1220" i="1"/>
  <c r="E1219" i="1"/>
  <c r="E1218" i="1"/>
  <c r="E1217" i="1"/>
  <c r="E1216" i="1"/>
  <c r="E1215" i="1"/>
  <c r="E1214" i="1"/>
  <c r="E1213" i="1"/>
  <c r="E1212" i="1"/>
  <c r="E1211" i="1"/>
  <c r="E1210" i="1"/>
  <c r="E1209" i="1"/>
  <c r="E1208" i="1"/>
  <c r="E1207" i="1"/>
  <c r="E1206" i="1"/>
  <c r="E1205" i="1"/>
  <c r="E1204" i="1"/>
  <c r="E1203" i="1"/>
  <c r="E1202" i="1"/>
  <c r="E1201" i="1"/>
  <c r="E1200" i="1"/>
  <c r="E1199" i="1"/>
  <c r="E1198" i="1"/>
  <c r="E1197" i="1"/>
  <c r="E1196" i="1"/>
  <c r="E1195" i="1"/>
  <c r="E1194" i="1"/>
  <c r="E1193" i="1"/>
  <c r="E1192" i="1"/>
  <c r="E1191" i="1"/>
  <c r="E1190" i="1"/>
  <c r="E1189" i="1"/>
  <c r="E1188" i="1"/>
  <c r="E1187" i="1"/>
  <c r="E1186" i="1"/>
  <c r="E1185" i="1"/>
  <c r="E1184" i="1"/>
  <c r="E1183" i="1"/>
  <c r="E1182" i="1"/>
  <c r="E1181" i="1"/>
  <c r="E1180" i="1"/>
  <c r="E1179" i="1"/>
  <c r="E1178" i="1"/>
  <c r="E1177" i="1"/>
  <c r="E1176" i="1"/>
  <c r="E1175" i="1"/>
  <c r="E1174" i="1"/>
  <c r="E1173" i="1"/>
  <c r="E1172" i="1"/>
  <c r="E1171" i="1"/>
  <c r="E1170" i="1"/>
  <c r="E1169" i="1"/>
  <c r="E1168" i="1"/>
  <c r="E1167" i="1"/>
  <c r="E1166" i="1"/>
  <c r="E1165" i="1"/>
  <c r="E1164" i="1"/>
  <c r="E1163" i="1"/>
  <c r="E1162" i="1"/>
  <c r="E1161" i="1"/>
  <c r="E1160" i="1"/>
  <c r="E1159" i="1"/>
  <c r="E1158" i="1"/>
  <c r="E1157" i="1"/>
  <c r="E1156" i="1"/>
  <c r="E1155" i="1"/>
  <c r="E1154" i="1"/>
  <c r="E1153" i="1"/>
  <c r="E1152" i="1"/>
  <c r="E1151" i="1"/>
  <c r="E1150" i="1"/>
  <c r="E1149" i="1"/>
  <c r="E1148" i="1"/>
  <c r="E1147" i="1"/>
  <c r="E1146" i="1"/>
  <c r="E1145" i="1"/>
  <c r="E1144" i="1"/>
  <c r="E1143" i="1"/>
  <c r="E1142" i="1"/>
  <c r="E1141" i="1"/>
  <c r="E1140" i="1"/>
  <c r="E1139" i="1"/>
  <c r="E1138" i="1"/>
  <c r="E1137" i="1"/>
  <c r="E1136" i="1"/>
  <c r="E1135" i="1"/>
  <c r="E1134" i="1"/>
  <c r="E1133" i="1"/>
  <c r="E1132" i="1"/>
  <c r="E1131" i="1"/>
  <c r="E1130" i="1"/>
  <c r="E1129" i="1"/>
  <c r="E1128" i="1"/>
  <c r="E1127" i="1"/>
  <c r="E1126" i="1"/>
  <c r="E1125" i="1"/>
  <c r="E1124" i="1"/>
  <c r="E1123" i="1"/>
  <c r="E1122" i="1"/>
  <c r="E1121" i="1"/>
  <c r="E1120" i="1"/>
  <c r="E1119" i="1"/>
  <c r="E1118" i="1"/>
  <c r="E1117" i="1"/>
  <c r="E1116" i="1"/>
  <c r="E1115" i="1"/>
  <c r="E1114" i="1"/>
  <c r="E1113" i="1"/>
  <c r="E1112" i="1"/>
  <c r="E1111" i="1"/>
  <c r="E1110" i="1"/>
  <c r="E1109" i="1"/>
  <c r="E1108" i="1"/>
  <c r="E1107" i="1"/>
  <c r="E1106" i="1"/>
  <c r="E1105" i="1"/>
  <c r="E1104" i="1"/>
  <c r="E1103" i="1"/>
  <c r="E1102" i="1"/>
  <c r="E1101" i="1"/>
  <c r="E1100" i="1"/>
  <c r="E1099" i="1"/>
  <c r="E1098" i="1"/>
  <c r="E1097" i="1"/>
  <c r="E1096" i="1"/>
  <c r="E1095" i="1"/>
  <c r="E1094" i="1"/>
  <c r="E1093" i="1"/>
  <c r="E1092" i="1"/>
  <c r="E1091" i="1"/>
  <c r="E1090" i="1"/>
  <c r="E1089" i="1"/>
  <c r="E1088" i="1"/>
  <c r="E1087" i="1"/>
  <c r="E1086" i="1"/>
  <c r="E1085" i="1"/>
  <c r="E1084" i="1"/>
  <c r="E1083" i="1"/>
  <c r="E1082" i="1"/>
  <c r="E1081" i="1"/>
  <c r="E1080" i="1"/>
  <c r="E1079" i="1"/>
  <c r="E1078" i="1"/>
  <c r="E1077" i="1"/>
  <c r="E1076" i="1"/>
  <c r="E1075" i="1"/>
  <c r="E1074" i="1"/>
  <c r="E1073" i="1"/>
  <c r="E1072" i="1"/>
  <c r="E1071" i="1"/>
  <c r="E1070" i="1"/>
  <c r="E1069" i="1"/>
  <c r="E1068" i="1"/>
  <c r="E1067" i="1"/>
  <c r="E1066" i="1"/>
  <c r="E1065" i="1"/>
  <c r="E1064" i="1"/>
  <c r="E1063" i="1"/>
  <c r="E1062" i="1"/>
  <c r="E1061" i="1"/>
  <c r="E1060" i="1"/>
  <c r="E1059" i="1"/>
  <c r="E1058" i="1"/>
  <c r="E1057" i="1"/>
  <c r="E1056" i="1"/>
  <c r="E1055" i="1"/>
  <c r="E1054" i="1"/>
  <c r="E1053" i="1"/>
  <c r="E1052" i="1"/>
  <c r="E1051" i="1"/>
  <c r="E1050" i="1"/>
  <c r="E1049" i="1"/>
  <c r="E1048" i="1"/>
  <c r="E1047" i="1"/>
  <c r="E1046" i="1"/>
  <c r="E1045" i="1"/>
  <c r="E1044" i="1"/>
  <c r="E1043" i="1"/>
  <c r="E1042" i="1"/>
  <c r="E1041" i="1"/>
  <c r="E1040" i="1"/>
  <c r="E1039" i="1"/>
  <c r="E1038" i="1"/>
  <c r="E1037" i="1"/>
  <c r="E1036" i="1"/>
  <c r="E1035" i="1"/>
  <c r="E1034" i="1"/>
  <c r="E1033" i="1"/>
  <c r="E1032" i="1"/>
  <c r="E1031" i="1"/>
  <c r="E1030" i="1"/>
  <c r="E1029" i="1"/>
  <c r="E1028" i="1"/>
  <c r="E1027" i="1"/>
  <c r="E1026" i="1"/>
  <c r="E1025" i="1"/>
  <c r="E1024" i="1"/>
  <c r="E1023" i="1"/>
  <c r="E1022" i="1"/>
  <c r="E1021" i="1"/>
  <c r="E1020" i="1"/>
  <c r="E1019" i="1"/>
  <c r="E1018" i="1"/>
  <c r="E1017" i="1"/>
  <c r="E1016" i="1"/>
  <c r="E1015" i="1"/>
  <c r="E1014" i="1"/>
  <c r="E1013" i="1"/>
  <c r="E1012" i="1"/>
  <c r="E1011" i="1"/>
  <c r="E1010" i="1"/>
  <c r="E1009" i="1"/>
  <c r="E1008" i="1"/>
  <c r="E1007" i="1"/>
  <c r="E1006" i="1"/>
  <c r="E1005" i="1"/>
  <c r="E1004" i="1"/>
  <c r="E1003" i="1"/>
  <c r="E1002" i="1"/>
  <c r="E1001" i="1"/>
  <c r="E1000" i="1"/>
  <c r="E999" i="1"/>
  <c r="E998" i="1"/>
  <c r="E997" i="1"/>
  <c r="E996" i="1"/>
  <c r="E995" i="1"/>
  <c r="E994" i="1"/>
  <c r="E993" i="1"/>
  <c r="E992" i="1"/>
  <c r="E991" i="1"/>
  <c r="E990" i="1"/>
  <c r="E989" i="1"/>
  <c r="E988" i="1"/>
  <c r="E987" i="1"/>
  <c r="E986" i="1"/>
  <c r="E985" i="1"/>
  <c r="E984" i="1"/>
  <c r="E983" i="1"/>
  <c r="E982" i="1"/>
  <c r="E981" i="1"/>
  <c r="E980" i="1"/>
  <c r="E979" i="1"/>
  <c r="E978" i="1"/>
  <c r="E977" i="1"/>
  <c r="E976" i="1"/>
  <c r="E975" i="1"/>
  <c r="E974" i="1"/>
  <c r="E973" i="1"/>
  <c r="E972" i="1"/>
  <c r="E971" i="1"/>
  <c r="E970" i="1"/>
  <c r="E969" i="1"/>
  <c r="E968" i="1"/>
  <c r="E967" i="1"/>
  <c r="E966" i="1"/>
  <c r="E965" i="1"/>
  <c r="E964" i="1"/>
  <c r="E963" i="1"/>
  <c r="E962" i="1"/>
  <c r="E961" i="1"/>
  <c r="E960" i="1"/>
  <c r="E959" i="1"/>
  <c r="E958" i="1"/>
  <c r="E957" i="1"/>
  <c r="E956" i="1"/>
  <c r="E955" i="1"/>
  <c r="E954" i="1"/>
  <c r="E953" i="1"/>
  <c r="E952" i="1"/>
  <c r="E951" i="1"/>
  <c r="E950" i="1"/>
  <c r="E949" i="1"/>
  <c r="E948" i="1"/>
  <c r="E947" i="1"/>
  <c r="E946" i="1"/>
  <c r="E945" i="1"/>
  <c r="E944" i="1"/>
  <c r="E943" i="1"/>
  <c r="E942" i="1"/>
  <c r="E941" i="1"/>
  <c r="E940" i="1"/>
  <c r="E939" i="1"/>
  <c r="E938" i="1"/>
  <c r="E937" i="1"/>
  <c r="E936" i="1"/>
  <c r="E935" i="1"/>
  <c r="E934" i="1"/>
  <c r="E933" i="1"/>
  <c r="E932" i="1"/>
  <c r="E931" i="1"/>
  <c r="E930" i="1"/>
  <c r="E929" i="1"/>
  <c r="E928" i="1"/>
  <c r="E927" i="1"/>
  <c r="E926" i="1"/>
  <c r="E925" i="1"/>
  <c r="E924" i="1"/>
  <c r="E923" i="1"/>
  <c r="E922" i="1"/>
  <c r="E921" i="1"/>
  <c r="E920" i="1"/>
  <c r="E919" i="1"/>
  <c r="E918" i="1"/>
  <c r="E917" i="1"/>
  <c r="E916" i="1"/>
  <c r="E915" i="1"/>
  <c r="E914" i="1"/>
  <c r="E913" i="1"/>
  <c r="E912" i="1"/>
  <c r="E911" i="1"/>
  <c r="E910" i="1"/>
  <c r="E909" i="1"/>
  <c r="E908" i="1"/>
  <c r="E907" i="1"/>
  <c r="E906" i="1"/>
  <c r="E905" i="1"/>
  <c r="E904" i="1"/>
  <c r="E903" i="1"/>
  <c r="E902" i="1"/>
  <c r="E901" i="1"/>
  <c r="E900" i="1"/>
  <c r="E899" i="1"/>
  <c r="E898" i="1"/>
  <c r="E897" i="1"/>
  <c r="E896" i="1"/>
  <c r="E895" i="1"/>
  <c r="E894" i="1"/>
  <c r="E893" i="1"/>
  <c r="E892" i="1"/>
  <c r="E891" i="1"/>
  <c r="E890" i="1"/>
  <c r="E889" i="1"/>
  <c r="E888" i="1"/>
  <c r="E887" i="1"/>
  <c r="E886" i="1"/>
  <c r="E885" i="1"/>
  <c r="E884" i="1"/>
  <c r="E883" i="1"/>
  <c r="E882" i="1"/>
  <c r="E881" i="1"/>
  <c r="E880" i="1"/>
  <c r="E879" i="1"/>
  <c r="E878" i="1"/>
  <c r="E877" i="1"/>
  <c r="E876" i="1"/>
  <c r="E875" i="1"/>
  <c r="E874" i="1"/>
  <c r="E873" i="1"/>
  <c r="E872" i="1"/>
  <c r="E871" i="1"/>
  <c r="E870" i="1"/>
  <c r="E869" i="1"/>
  <c r="E868" i="1"/>
  <c r="E867" i="1"/>
  <c r="E866" i="1"/>
  <c r="E865" i="1"/>
  <c r="E864" i="1"/>
  <c r="E863" i="1"/>
  <c r="E862" i="1"/>
  <c r="E861" i="1"/>
  <c r="E860" i="1"/>
  <c r="E859" i="1"/>
  <c r="E858" i="1"/>
  <c r="E857" i="1"/>
  <c r="E856" i="1"/>
  <c r="E855" i="1"/>
  <c r="E854" i="1"/>
  <c r="E853" i="1"/>
  <c r="E852" i="1"/>
  <c r="E851" i="1"/>
  <c r="E850" i="1"/>
  <c r="E849" i="1"/>
  <c r="E848" i="1"/>
  <c r="E847" i="1"/>
  <c r="E846" i="1"/>
  <c r="E845" i="1"/>
  <c r="E844" i="1"/>
  <c r="E843" i="1"/>
  <c r="E842" i="1"/>
  <c r="E841" i="1"/>
  <c r="E840" i="1"/>
  <c r="E839" i="1"/>
  <c r="E838" i="1"/>
  <c r="E837" i="1"/>
  <c r="E836" i="1"/>
  <c r="E835" i="1"/>
  <c r="E834" i="1"/>
  <c r="E833" i="1"/>
  <c r="E832" i="1"/>
  <c r="E831" i="1"/>
  <c r="E830" i="1"/>
  <c r="E829" i="1"/>
  <c r="E828" i="1"/>
  <c r="E827" i="1"/>
  <c r="E826" i="1"/>
  <c r="E825" i="1"/>
  <c r="E824" i="1"/>
  <c r="E823" i="1"/>
  <c r="E822" i="1"/>
  <c r="E821" i="1"/>
  <c r="E820" i="1"/>
  <c r="E819" i="1"/>
  <c r="E818" i="1"/>
  <c r="E817" i="1"/>
  <c r="E816" i="1"/>
  <c r="E815" i="1"/>
  <c r="E814" i="1"/>
  <c r="E813" i="1"/>
  <c r="E812" i="1"/>
  <c r="E811" i="1"/>
  <c r="E810" i="1"/>
  <c r="E809" i="1"/>
  <c r="E808" i="1"/>
  <c r="E807" i="1"/>
  <c r="E806" i="1"/>
  <c r="E805" i="1"/>
  <c r="E804" i="1"/>
  <c r="E803" i="1"/>
  <c r="E802" i="1"/>
  <c r="E801" i="1"/>
  <c r="E800" i="1"/>
  <c r="E799" i="1"/>
  <c r="E798" i="1"/>
  <c r="E797" i="1"/>
  <c r="E796" i="1"/>
  <c r="E795" i="1"/>
  <c r="E794" i="1"/>
  <c r="E793" i="1"/>
  <c r="E792" i="1"/>
  <c r="E791" i="1"/>
  <c r="E790" i="1"/>
  <c r="E789" i="1"/>
  <c r="E788" i="1"/>
  <c r="E787" i="1"/>
  <c r="E786" i="1"/>
  <c r="E785" i="1"/>
  <c r="E784" i="1"/>
  <c r="E783" i="1"/>
  <c r="E782" i="1"/>
  <c r="E781" i="1"/>
  <c r="E780" i="1"/>
  <c r="E779" i="1"/>
  <c r="E778" i="1"/>
  <c r="E777" i="1"/>
  <c r="E776" i="1"/>
  <c r="E775" i="1"/>
  <c r="E774" i="1"/>
  <c r="E773" i="1"/>
  <c r="E772" i="1"/>
  <c r="E771" i="1"/>
  <c r="E770" i="1"/>
  <c r="E769" i="1"/>
  <c r="E768" i="1"/>
  <c r="E767" i="1"/>
  <c r="E766" i="1"/>
  <c r="E765" i="1"/>
  <c r="E764" i="1"/>
  <c r="E763" i="1"/>
  <c r="E762" i="1"/>
  <c r="E761" i="1"/>
  <c r="E760" i="1"/>
  <c r="E759" i="1"/>
  <c r="E758" i="1"/>
  <c r="E757" i="1"/>
  <c r="E756" i="1"/>
  <c r="E755" i="1"/>
  <c r="E754" i="1"/>
  <c r="E753" i="1"/>
  <c r="E752" i="1"/>
  <c r="E751" i="1"/>
  <c r="E750" i="1"/>
  <c r="E749" i="1"/>
  <c r="E748" i="1"/>
  <c r="E747" i="1"/>
  <c r="E746" i="1"/>
  <c r="E745" i="1"/>
  <c r="E744" i="1"/>
  <c r="E743" i="1"/>
  <c r="E742" i="1"/>
  <c r="E741" i="1"/>
  <c r="E740" i="1"/>
  <c r="E739" i="1"/>
  <c r="E738" i="1"/>
  <c r="E737" i="1"/>
  <c r="E736" i="1"/>
  <c r="E735" i="1"/>
  <c r="E734" i="1"/>
  <c r="E733" i="1"/>
  <c r="E732" i="1"/>
  <c r="E731" i="1"/>
  <c r="E730" i="1"/>
  <c r="E729" i="1"/>
  <c r="E728" i="1"/>
  <c r="E727" i="1"/>
  <c r="E726" i="1"/>
  <c r="E725" i="1"/>
  <c r="E724" i="1"/>
  <c r="E723" i="1"/>
  <c r="E722" i="1"/>
  <c r="E721" i="1"/>
  <c r="E720" i="1"/>
  <c r="E719" i="1"/>
  <c r="E718" i="1"/>
  <c r="E717" i="1"/>
  <c r="E716" i="1"/>
  <c r="E715" i="1"/>
  <c r="E714" i="1"/>
  <c r="E713" i="1"/>
  <c r="E712" i="1"/>
  <c r="E711" i="1"/>
  <c r="E710" i="1"/>
  <c r="E709" i="1"/>
  <c r="E708" i="1"/>
  <c r="E707" i="1"/>
  <c r="E706" i="1"/>
  <c r="E705" i="1"/>
  <c r="E704" i="1"/>
  <c r="E703" i="1"/>
  <c r="E702" i="1"/>
  <c r="E701" i="1"/>
  <c r="E700" i="1"/>
  <c r="E699" i="1"/>
  <c r="E698" i="1"/>
  <c r="E697" i="1"/>
  <c r="E696" i="1"/>
  <c r="E695" i="1"/>
  <c r="E694" i="1"/>
  <c r="E693" i="1"/>
  <c r="E692" i="1"/>
  <c r="E691" i="1"/>
  <c r="E690" i="1"/>
  <c r="E689" i="1"/>
  <c r="E688" i="1"/>
  <c r="E687" i="1"/>
  <c r="E686" i="1"/>
  <c r="E685" i="1"/>
  <c r="E684" i="1"/>
  <c r="E683" i="1"/>
  <c r="E682" i="1"/>
  <c r="E681" i="1"/>
  <c r="E680" i="1"/>
  <c r="E679" i="1"/>
  <c r="E678" i="1"/>
  <c r="E677" i="1"/>
  <c r="E676" i="1"/>
  <c r="E675" i="1"/>
  <c r="E674" i="1"/>
  <c r="E673" i="1"/>
  <c r="E672" i="1"/>
  <c r="E671" i="1"/>
  <c r="E670" i="1"/>
  <c r="E669" i="1"/>
  <c r="E668" i="1"/>
  <c r="E667" i="1"/>
  <c r="E666" i="1"/>
  <c r="E665" i="1"/>
  <c r="E664" i="1"/>
  <c r="E663" i="1"/>
  <c r="E662" i="1"/>
  <c r="E661" i="1"/>
  <c r="E660" i="1"/>
  <c r="E659" i="1"/>
  <c r="E658" i="1"/>
  <c r="E657" i="1"/>
  <c r="E656" i="1"/>
  <c r="E655" i="1"/>
  <c r="E654" i="1"/>
  <c r="E653" i="1"/>
  <c r="E652" i="1"/>
  <c r="E651" i="1"/>
  <c r="E650" i="1"/>
  <c r="E649" i="1"/>
  <c r="E648" i="1"/>
  <c r="E647" i="1"/>
  <c r="E646" i="1"/>
  <c r="E645" i="1"/>
  <c r="E644" i="1"/>
  <c r="E643" i="1"/>
  <c r="E642" i="1"/>
  <c r="E641" i="1"/>
  <c r="E640" i="1"/>
  <c r="E639" i="1"/>
  <c r="E638" i="1"/>
  <c r="E637" i="1"/>
  <c r="E636" i="1"/>
  <c r="E635" i="1"/>
  <c r="E634" i="1"/>
  <c r="E633" i="1"/>
  <c r="E632" i="1"/>
  <c r="E631" i="1"/>
  <c r="E630" i="1"/>
  <c r="E629" i="1"/>
  <c r="E628" i="1"/>
  <c r="E627" i="1"/>
  <c r="E626" i="1"/>
  <c r="E625" i="1"/>
  <c r="E624" i="1"/>
  <c r="E623" i="1"/>
  <c r="E622" i="1"/>
  <c r="E621" i="1"/>
  <c r="E620" i="1"/>
  <c r="E619" i="1"/>
  <c r="E618" i="1"/>
  <c r="E617" i="1"/>
  <c r="E616" i="1"/>
  <c r="E615" i="1"/>
  <c r="E614" i="1"/>
  <c r="E613" i="1"/>
  <c r="E612" i="1"/>
  <c r="E611" i="1"/>
  <c r="E610" i="1"/>
  <c r="E609" i="1"/>
  <c r="E608" i="1"/>
  <c r="E607" i="1"/>
  <c r="E606" i="1"/>
  <c r="E605" i="1"/>
  <c r="E604" i="1"/>
  <c r="E603" i="1"/>
  <c r="E602" i="1"/>
  <c r="E601" i="1"/>
  <c r="E600" i="1"/>
  <c r="E599" i="1"/>
  <c r="E598" i="1"/>
  <c r="E597" i="1"/>
  <c r="E596" i="1"/>
  <c r="E595" i="1"/>
  <c r="E594" i="1"/>
  <c r="E593" i="1"/>
  <c r="E592" i="1"/>
  <c r="E591" i="1"/>
  <c r="E590" i="1"/>
  <c r="E589" i="1"/>
  <c r="E588" i="1"/>
  <c r="E587" i="1"/>
  <c r="E586" i="1"/>
  <c r="E585" i="1"/>
  <c r="E584" i="1"/>
  <c r="E583" i="1"/>
  <c r="E582" i="1"/>
  <c r="E581" i="1"/>
  <c r="E580" i="1"/>
  <c r="E579" i="1"/>
  <c r="E578" i="1"/>
  <c r="E577" i="1"/>
  <c r="E576" i="1"/>
  <c r="E575" i="1"/>
  <c r="E574" i="1"/>
  <c r="E573" i="1"/>
  <c r="E572" i="1"/>
  <c r="E571" i="1"/>
  <c r="E570" i="1"/>
  <c r="E569" i="1"/>
  <c r="E568" i="1"/>
  <c r="E567" i="1"/>
  <c r="E566" i="1"/>
  <c r="E565" i="1"/>
  <c r="E564" i="1"/>
  <c r="E563" i="1"/>
  <c r="E562" i="1"/>
  <c r="E561" i="1"/>
  <c r="E560" i="1"/>
  <c r="E559" i="1"/>
  <c r="E558" i="1"/>
  <c r="E557" i="1"/>
  <c r="E556" i="1"/>
  <c r="E555" i="1"/>
  <c r="E554" i="1"/>
  <c r="E553" i="1"/>
  <c r="E552" i="1"/>
  <c r="E551" i="1"/>
  <c r="E550" i="1"/>
  <c r="E549" i="1"/>
  <c r="E548" i="1"/>
  <c r="E547" i="1"/>
  <c r="E546" i="1"/>
  <c r="E545" i="1"/>
  <c r="E544" i="1"/>
  <c r="E543" i="1"/>
  <c r="E542" i="1"/>
  <c r="E541" i="1"/>
  <c r="E540" i="1"/>
  <c r="E539" i="1"/>
  <c r="E538" i="1"/>
  <c r="E537" i="1"/>
  <c r="E536" i="1"/>
  <c r="E535" i="1"/>
  <c r="E534" i="1"/>
  <c r="E533" i="1"/>
  <c r="E532" i="1"/>
  <c r="E531" i="1"/>
  <c r="E530" i="1"/>
  <c r="E529" i="1"/>
  <c r="E528" i="1"/>
  <c r="E527" i="1"/>
  <c r="E526" i="1"/>
  <c r="E525" i="1"/>
  <c r="E524" i="1"/>
  <c r="E523" i="1"/>
  <c r="E522" i="1"/>
  <c r="E521" i="1"/>
  <c r="E520" i="1"/>
  <c r="E519" i="1"/>
  <c r="E518" i="1"/>
  <c r="E517" i="1"/>
  <c r="E516" i="1"/>
  <c r="E515" i="1"/>
  <c r="E514" i="1"/>
  <c r="E513" i="1"/>
  <c r="E512" i="1"/>
  <c r="E511" i="1"/>
  <c r="E510" i="1"/>
  <c r="E509" i="1"/>
  <c r="E508" i="1"/>
  <c r="E507" i="1"/>
  <c r="E506" i="1"/>
  <c r="E505" i="1"/>
  <c r="E504" i="1"/>
  <c r="E503" i="1"/>
  <c r="E502" i="1"/>
  <c r="E501" i="1"/>
  <c r="E500" i="1"/>
  <c r="E499" i="1"/>
  <c r="E498" i="1"/>
  <c r="E497" i="1"/>
  <c r="E496" i="1"/>
  <c r="E495" i="1"/>
  <c r="E494" i="1"/>
  <c r="E493" i="1"/>
  <c r="E492" i="1"/>
  <c r="E491" i="1"/>
  <c r="E490" i="1"/>
  <c r="E489" i="1"/>
  <c r="E488" i="1"/>
  <c r="E487" i="1"/>
  <c r="E486" i="1"/>
  <c r="E485" i="1"/>
  <c r="E484" i="1"/>
  <c r="E483" i="1"/>
  <c r="E482" i="1"/>
  <c r="E481" i="1"/>
  <c r="E480" i="1"/>
  <c r="E479" i="1"/>
  <c r="E478" i="1"/>
  <c r="E477" i="1"/>
  <c r="E476" i="1"/>
  <c r="E475" i="1"/>
  <c r="E474" i="1"/>
  <c r="E473" i="1"/>
  <c r="E472" i="1"/>
  <c r="E471" i="1"/>
  <c r="E470" i="1"/>
  <c r="E469" i="1"/>
  <c r="E468" i="1"/>
  <c r="E467" i="1"/>
  <c r="E466" i="1"/>
  <c r="E465" i="1"/>
  <c r="E464" i="1"/>
  <c r="E463" i="1"/>
  <c r="E462" i="1"/>
  <c r="E461" i="1"/>
  <c r="E460" i="1"/>
  <c r="E459" i="1"/>
  <c r="E458" i="1"/>
  <c r="E457" i="1"/>
  <c r="E456" i="1"/>
  <c r="E455" i="1"/>
  <c r="E454" i="1"/>
  <c r="E453" i="1"/>
  <c r="E452" i="1"/>
  <c r="E451" i="1"/>
  <c r="E450" i="1"/>
  <c r="E449" i="1"/>
  <c r="E448" i="1"/>
  <c r="E447" i="1"/>
  <c r="E446" i="1"/>
  <c r="E445" i="1"/>
  <c r="E444" i="1"/>
  <c r="E443" i="1"/>
  <c r="E442" i="1"/>
  <c r="E441" i="1"/>
  <c r="E440" i="1"/>
  <c r="E439" i="1"/>
  <c r="E438" i="1"/>
  <c r="E437" i="1"/>
  <c r="E436" i="1"/>
  <c r="E435" i="1"/>
  <c r="E434" i="1"/>
  <c r="E433" i="1"/>
  <c r="E432" i="1"/>
  <c r="E431" i="1"/>
  <c r="E430" i="1"/>
  <c r="E429" i="1"/>
  <c r="E428" i="1"/>
  <c r="E427" i="1"/>
  <c r="E426" i="1"/>
  <c r="E425" i="1"/>
  <c r="E424" i="1"/>
  <c r="E423" i="1"/>
  <c r="E422" i="1"/>
  <c r="E421" i="1"/>
  <c r="E420" i="1"/>
  <c r="E419" i="1"/>
  <c r="E418" i="1"/>
  <c r="E417" i="1"/>
  <c r="E416" i="1"/>
  <c r="E415" i="1"/>
  <c r="E414" i="1"/>
  <c r="E413" i="1"/>
  <c r="E412" i="1"/>
  <c r="E411" i="1"/>
  <c r="E410" i="1"/>
  <c r="E409" i="1"/>
  <c r="E408" i="1"/>
  <c r="E407" i="1"/>
  <c r="E406" i="1"/>
  <c r="E405" i="1"/>
  <c r="E404" i="1"/>
  <c r="E403" i="1"/>
  <c r="E402" i="1"/>
  <c r="E401" i="1"/>
  <c r="E400" i="1"/>
  <c r="E399" i="1"/>
  <c r="E398" i="1"/>
  <c r="E397" i="1"/>
  <c r="E396" i="1"/>
  <c r="E395" i="1"/>
  <c r="E394" i="1"/>
  <c r="E393" i="1"/>
  <c r="E392" i="1"/>
  <c r="E391" i="1"/>
  <c r="E390" i="1"/>
  <c r="E389" i="1"/>
  <c r="E388" i="1"/>
  <c r="E387" i="1"/>
  <c r="E386" i="1"/>
  <c r="E385" i="1"/>
  <c r="E384" i="1"/>
  <c r="E383" i="1"/>
  <c r="E382" i="1"/>
  <c r="E381" i="1"/>
  <c r="E380" i="1"/>
  <c r="E379" i="1"/>
  <c r="E378" i="1"/>
  <c r="E377" i="1"/>
  <c r="E376" i="1"/>
  <c r="E375" i="1"/>
  <c r="E374" i="1"/>
  <c r="E373" i="1"/>
  <c r="E372" i="1"/>
  <c r="E371" i="1"/>
  <c r="E370" i="1"/>
  <c r="E369" i="1"/>
  <c r="E368" i="1"/>
  <c r="E367" i="1"/>
  <c r="E366" i="1"/>
  <c r="E365" i="1"/>
  <c r="E364" i="1"/>
  <c r="E363" i="1"/>
  <c r="E362" i="1"/>
  <c r="E361" i="1"/>
  <c r="E360" i="1"/>
  <c r="E359" i="1"/>
  <c r="E358" i="1"/>
  <c r="E357" i="1"/>
  <c r="E356" i="1"/>
  <c r="E355" i="1"/>
  <c r="E354" i="1"/>
  <c r="E353" i="1"/>
  <c r="E352" i="1"/>
  <c r="E351" i="1"/>
  <c r="E350" i="1"/>
  <c r="E349" i="1"/>
  <c r="E348" i="1"/>
  <c r="E347" i="1"/>
  <c r="E346" i="1"/>
  <c r="E345" i="1"/>
  <c r="E344" i="1"/>
  <c r="E343" i="1"/>
  <c r="E342" i="1"/>
  <c r="E341" i="1"/>
  <c r="E340" i="1"/>
  <c r="E339" i="1"/>
  <c r="E338" i="1"/>
  <c r="E337" i="1"/>
  <c r="E336" i="1"/>
  <c r="E335" i="1"/>
  <c r="E334" i="1"/>
  <c r="E333" i="1"/>
  <c r="E332" i="1"/>
  <c r="E331" i="1"/>
  <c r="E330" i="1"/>
  <c r="E329" i="1"/>
  <c r="E328" i="1"/>
  <c r="E327" i="1"/>
  <c r="E326" i="1"/>
  <c r="E325" i="1"/>
  <c r="E324" i="1"/>
  <c r="E323" i="1"/>
  <c r="E322" i="1"/>
  <c r="E321" i="1"/>
  <c r="E320" i="1"/>
  <c r="E319" i="1"/>
  <c r="E318" i="1"/>
  <c r="E317" i="1"/>
  <c r="E316" i="1"/>
  <c r="E315" i="1"/>
  <c r="E314" i="1"/>
  <c r="E313" i="1"/>
  <c r="E312" i="1"/>
  <c r="E311" i="1"/>
  <c r="E310" i="1"/>
  <c r="E309" i="1"/>
  <c r="E308" i="1"/>
  <c r="E307" i="1"/>
  <c r="E306" i="1"/>
  <c r="E305" i="1"/>
  <c r="E304" i="1"/>
  <c r="E303" i="1"/>
  <c r="E302" i="1"/>
  <c r="E301" i="1"/>
  <c r="E300" i="1"/>
  <c r="E299" i="1"/>
  <c r="E298" i="1"/>
  <c r="E297" i="1"/>
  <c r="E296" i="1"/>
  <c r="E295" i="1"/>
  <c r="E294" i="1"/>
  <c r="E293" i="1"/>
  <c r="E292" i="1"/>
  <c r="E291" i="1"/>
  <c r="E290" i="1"/>
  <c r="E289" i="1"/>
  <c r="E288" i="1"/>
  <c r="E287" i="1"/>
  <c r="E286" i="1"/>
  <c r="E285" i="1"/>
  <c r="E284" i="1"/>
  <c r="E283" i="1"/>
  <c r="E282" i="1"/>
  <c r="E281" i="1"/>
  <c r="E280" i="1"/>
  <c r="E279" i="1"/>
  <c r="E278" i="1"/>
  <c r="E277" i="1"/>
  <c r="E276" i="1"/>
  <c r="E275" i="1"/>
  <c r="E274" i="1"/>
  <c r="E273" i="1"/>
  <c r="E272" i="1"/>
  <c r="E271" i="1"/>
  <c r="E270" i="1"/>
  <c r="E269" i="1"/>
  <c r="E268" i="1"/>
  <c r="E267" i="1"/>
  <c r="E266" i="1"/>
  <c r="E265" i="1"/>
  <c r="E264" i="1"/>
  <c r="E263" i="1"/>
  <c r="E262" i="1"/>
  <c r="E261" i="1"/>
  <c r="E260" i="1"/>
  <c r="E259" i="1"/>
  <c r="E258" i="1"/>
  <c r="E257" i="1"/>
  <c r="E256" i="1"/>
  <c r="E255" i="1"/>
  <c r="E254" i="1"/>
  <c r="E253" i="1"/>
  <c r="E252" i="1"/>
  <c r="E251" i="1"/>
  <c r="E250" i="1"/>
  <c r="E249" i="1"/>
  <c r="E248" i="1"/>
  <c r="E247" i="1"/>
  <c r="E246" i="1"/>
  <c r="E245" i="1"/>
  <c r="E244" i="1"/>
  <c r="E243" i="1"/>
  <c r="E242" i="1"/>
  <c r="E241" i="1"/>
  <c r="E240" i="1"/>
  <c r="E239" i="1"/>
  <c r="E238" i="1"/>
  <c r="E237" i="1"/>
  <c r="E236" i="1"/>
  <c r="E235" i="1"/>
  <c r="E234" i="1"/>
  <c r="E233" i="1"/>
  <c r="E232" i="1"/>
  <c r="E231" i="1"/>
  <c r="E230" i="1"/>
  <c r="E229" i="1"/>
  <c r="E228" i="1"/>
  <c r="E227" i="1"/>
  <c r="E226" i="1"/>
  <c r="E225" i="1"/>
  <c r="E224" i="1"/>
  <c r="E223" i="1"/>
  <c r="E222" i="1"/>
  <c r="E221" i="1"/>
  <c r="E220" i="1"/>
  <c r="E219" i="1"/>
  <c r="E218" i="1"/>
  <c r="E217" i="1"/>
  <c r="E216" i="1"/>
  <c r="E215" i="1"/>
  <c r="E214" i="1"/>
  <c r="E213" i="1"/>
  <c r="E212" i="1"/>
  <c r="E211" i="1"/>
  <c r="E210" i="1"/>
  <c r="E209" i="1"/>
  <c r="E208" i="1"/>
  <c r="E207" i="1"/>
  <c r="E206" i="1"/>
  <c r="E205" i="1"/>
  <c r="E204" i="1"/>
  <c r="E203" i="1"/>
  <c r="E202" i="1"/>
  <c r="E201" i="1"/>
  <c r="E200" i="1"/>
  <c r="E199" i="1"/>
  <c r="E198" i="1"/>
  <c r="E197" i="1"/>
  <c r="E196" i="1"/>
  <c r="E195" i="1"/>
  <c r="E194" i="1"/>
  <c r="E193" i="1"/>
  <c r="E192" i="1"/>
  <c r="E191" i="1"/>
  <c r="E190" i="1"/>
  <c r="E189" i="1"/>
  <c r="E188" i="1"/>
  <c r="E187" i="1"/>
  <c r="E186" i="1"/>
  <c r="E185" i="1"/>
  <c r="E184" i="1"/>
  <c r="E183" i="1"/>
  <c r="E182" i="1"/>
  <c r="E181" i="1"/>
  <c r="E180" i="1"/>
  <c r="E179" i="1"/>
  <c r="E178" i="1"/>
  <c r="E177" i="1"/>
  <c r="E176" i="1"/>
  <c r="E175" i="1"/>
  <c r="E174" i="1"/>
  <c r="E173" i="1"/>
  <c r="E172" i="1"/>
  <c r="E171" i="1"/>
  <c r="E170" i="1"/>
  <c r="E169" i="1"/>
  <c r="E168" i="1"/>
  <c r="E167" i="1"/>
  <c r="E166" i="1"/>
  <c r="E165" i="1"/>
  <c r="E164" i="1"/>
  <c r="E163" i="1"/>
  <c r="E162" i="1"/>
  <c r="E161" i="1"/>
  <c r="E160" i="1"/>
  <c r="E159" i="1"/>
  <c r="E158" i="1"/>
  <c r="E157" i="1"/>
  <c r="E156" i="1"/>
  <c r="E155" i="1"/>
  <c r="E154" i="1"/>
  <c r="E153" i="1"/>
  <c r="E152" i="1"/>
  <c r="E151" i="1"/>
  <c r="E150" i="1"/>
  <c r="E149" i="1"/>
  <c r="E148" i="1"/>
  <c r="E147" i="1"/>
  <c r="E146" i="1"/>
  <c r="E145" i="1"/>
  <c r="E144" i="1"/>
  <c r="E143" i="1"/>
  <c r="E142" i="1"/>
  <c r="E141" i="1"/>
  <c r="E140" i="1"/>
  <c r="E139" i="1"/>
  <c r="E138" i="1"/>
  <c r="E137" i="1"/>
  <c r="E136" i="1"/>
  <c r="E135" i="1"/>
  <c r="E134" i="1"/>
  <c r="E133" i="1"/>
  <c r="E132" i="1"/>
  <c r="E131" i="1"/>
  <c r="E130" i="1"/>
  <c r="E129" i="1"/>
  <c r="E128" i="1"/>
  <c r="E127" i="1"/>
  <c r="E126" i="1"/>
  <c r="E125" i="1"/>
  <c r="E124" i="1"/>
  <c r="E123" i="1"/>
  <c r="E122" i="1"/>
  <c r="E121" i="1"/>
  <c r="E120" i="1"/>
  <c r="E119" i="1"/>
  <c r="E118" i="1"/>
  <c r="E117" i="1"/>
  <c r="E116" i="1"/>
  <c r="E115" i="1"/>
  <c r="E114" i="1"/>
  <c r="E113" i="1"/>
  <c r="E112" i="1"/>
  <c r="E111" i="1"/>
  <c r="E110" i="1"/>
  <c r="E109" i="1"/>
  <c r="E108" i="1"/>
  <c r="E107" i="1"/>
  <c r="E106" i="1"/>
  <c r="E105" i="1"/>
  <c r="E104" i="1"/>
  <c r="E103" i="1"/>
  <c r="E102" i="1"/>
  <c r="E101" i="1"/>
  <c r="E100" i="1"/>
  <c r="E99" i="1"/>
  <c r="E98" i="1"/>
  <c r="E97" i="1"/>
  <c r="E96" i="1"/>
  <c r="E95" i="1"/>
  <c r="E94" i="1"/>
  <c r="E93" i="1"/>
  <c r="E92" i="1"/>
  <c r="E91" i="1"/>
  <c r="E90" i="1"/>
  <c r="E89" i="1"/>
  <c r="E88" i="1"/>
  <c r="E87" i="1"/>
  <c r="E86" i="1"/>
  <c r="E85" i="1"/>
  <c r="E84" i="1"/>
  <c r="E83" i="1"/>
  <c r="E82" i="1"/>
  <c r="E81" i="1"/>
  <c r="E80" i="1"/>
  <c r="E79" i="1"/>
  <c r="E78" i="1"/>
  <c r="E77" i="1"/>
  <c r="E76" i="1"/>
  <c r="E75" i="1"/>
  <c r="E74" i="1"/>
  <c r="E73" i="1"/>
  <c r="E72" i="1"/>
  <c r="E71" i="1"/>
  <c r="E70" i="1"/>
  <c r="E69" i="1"/>
  <c r="E68" i="1"/>
  <c r="E67" i="1"/>
  <c r="E66" i="1"/>
  <c r="E65" i="1"/>
  <c r="E64" i="1"/>
  <c r="E63" i="1"/>
  <c r="E62" i="1"/>
  <c r="E61" i="1"/>
  <c r="E60" i="1"/>
  <c r="E59" i="1"/>
  <c r="E58" i="1"/>
  <c r="E57" i="1"/>
  <c r="E56" i="1"/>
  <c r="E55" i="1"/>
  <c r="E54" i="1"/>
  <c r="E53" i="1"/>
  <c r="E52" i="1"/>
  <c r="E51" i="1"/>
  <c r="E50" i="1"/>
  <c r="E49" i="1"/>
  <c r="E48" i="1"/>
  <c r="E47" i="1"/>
  <c r="E46" i="1"/>
  <c r="E45" i="1"/>
  <c r="E44" i="1"/>
  <c r="E43" i="1"/>
  <c r="E42" i="1"/>
  <c r="E41" i="1"/>
  <c r="E40" i="1"/>
  <c r="E39" i="1"/>
  <c r="E38" i="1"/>
  <c r="E37" i="1"/>
  <c r="E36" i="1"/>
  <c r="E35" i="1"/>
  <c r="E34" i="1"/>
  <c r="E33" i="1"/>
  <c r="E32" i="1"/>
  <c r="E31" i="1"/>
  <c r="E30" i="1"/>
  <c r="E29" i="1"/>
  <c r="E28" i="1"/>
  <c r="E27" i="1"/>
  <c r="E26" i="1"/>
  <c r="E25" i="1"/>
  <c r="E24" i="1"/>
  <c r="E23" i="1"/>
  <c r="E22" i="1"/>
  <c r="E21" i="1"/>
  <c r="E20" i="1"/>
  <c r="E19" i="1"/>
  <c r="E18" i="1"/>
  <c r="E17" i="1"/>
  <c r="E16" i="1"/>
  <c r="E15" i="1"/>
  <c r="E14" i="1"/>
  <c r="E13" i="1"/>
  <c r="E12" i="1"/>
  <c r="E11" i="1"/>
  <c r="E10" i="1"/>
  <c r="E9" i="1"/>
  <c r="E8" i="1"/>
  <c r="E7" i="1"/>
  <c r="E6" i="1"/>
  <c r="E5" i="1"/>
  <c r="E4" i="1"/>
  <c r="E3" i="1"/>
  <c r="E2" i="1"/>
</calcChain>
</file>

<file path=xl/sharedStrings.xml><?xml version="1.0" encoding="utf-8"?>
<sst xmlns="http://schemas.openxmlformats.org/spreadsheetml/2006/main" count="95408" uniqueCount="16261">
  <si>
    <t>DATA_TYPE</t>
  </si>
  <si>
    <t>PRODUCT_NM</t>
  </si>
  <si>
    <t>PRODUCT_LINE_NM</t>
  </si>
  <si>
    <t>MODEL</t>
  </si>
  <si>
    <t>SERIAL_NO</t>
  </si>
  <si>
    <t>DEFECT_TYPE</t>
  </si>
  <si>
    <t>SECTION_CD</t>
  </si>
  <si>
    <t>SYMPTOM_CD</t>
  </si>
  <si>
    <t>CAUSE_CD</t>
  </si>
  <si>
    <t>REPAIR_CD1</t>
  </si>
  <si>
    <t>REPAIR_CD2</t>
  </si>
  <si>
    <t>REPAIR_CD3</t>
  </si>
  <si>
    <t>COND_CD</t>
  </si>
  <si>
    <t>PROC_DETAIL</t>
  </si>
  <si>
    <t>SOURCING_CD</t>
  </si>
  <si>
    <t>PASS_MON</t>
  </si>
  <si>
    <t>PROD_DT</t>
  </si>
  <si>
    <t>PURC_DT</t>
  </si>
  <si>
    <t>RCPT_NO_ORD_NO</t>
  </si>
  <si>
    <t>CLOSE_DT_RTN_DT</t>
  </si>
  <si>
    <t>PART_NO1_WH_NM</t>
  </si>
  <si>
    <t>PART_NO2_SHIP_TO_NM</t>
  </si>
  <si>
    <t>PART_NO3_BUYER_NM</t>
  </si>
  <si>
    <t>PART_NO4_RTN_CD</t>
  </si>
  <si>
    <t>PART_NO5_RTN_NM</t>
  </si>
  <si>
    <t>CORP_CD</t>
  </si>
  <si>
    <t>SVC</t>
  </si>
  <si>
    <t>Clothes Washer</t>
  </si>
  <si>
    <t>Clothes Washer_Turbo Drum</t>
  </si>
  <si>
    <t>WT7300CW</t>
  </si>
  <si>
    <t>FIELD SERVICE</t>
  </si>
  <si>
    <t>FEAT</t>
  </si>
  <si>
    <t>IADJ</t>
  </si>
  <si>
    <t>#FEE CUSTOMER WARE OF SERVICE CHARGE FOR ISSUES NOT RELATED                                                          TESTED OK INSTRUCTED ON BALANCING LOADS</t>
  </si>
  <si>
    <t>TN</t>
  </si>
  <si>
    <t>RNN211002063093</t>
  </si>
  <si>
    <t>LGEAI</t>
  </si>
  <si>
    <t>WT7800CW</t>
  </si>
  <si>
    <t>MECH</t>
  </si>
  <si>
    <t>ALME</t>
  </si>
  <si>
    <t>CHK OVER UNIT AND FOUND NO ISSUES. LOADED UNIT WITH 8 TOWELS AND TEST  NO NOISE  IF NOISE HAPPENS AGAIN CUST WILL RECORD NOISE</t>
  </si>
  <si>
    <t>RNN211007095574</t>
  </si>
  <si>
    <t>WT7800CV</t>
  </si>
  <si>
    <t>EADJ</t>
  </si>
  <si>
    <t>WATER BARELY DRAINS AND MAKING A REALLY LOUD NOISE. WON'T SPIN.DIAG: WASHER TO LOW. WHEN CLOTHES ARE IN WASHER THE MOTOR RUNS THE FLOOR TUB WP.. RAISED THE WASHER WITH ADJUSTABLE FEET. TESTED AND WORKING FINE</t>
  </si>
  <si>
    <t>RNN211011011118</t>
  </si>
  <si>
    <t>WT7300CV</t>
  </si>
  <si>
    <t>INTS</t>
  </si>
  <si>
    <t>ALEL</t>
  </si>
  <si>
    <t>Found and installed panel power amd start inserts per SB tested ok customer will pursue return of unit to retailer</t>
  </si>
  <si>
    <t>RNN211008002218</t>
  </si>
  <si>
    <t>INDE</t>
  </si>
  <si>
    <t>PTAP</t>
  </si>
  <si>
    <t>Unit came with cosmetics defect. Replaced broken parts tested operations test good.</t>
  </si>
  <si>
    <t>RNN211010008364</t>
  </si>
  <si>
    <t>4263FA3933C</t>
  </si>
  <si>
    <t>AEJ76300502</t>
  </si>
  <si>
    <t>LEAK</t>
  </si>
  <si>
    <t>PTME</t>
  </si>
  <si>
    <t>PRN211008065696 AEM73732901(Hose Assembly Drain)  PRN211011068641 AEM73732901(Hose Assembly Drain)  Customer complaint that drain hose has a hole in it causing it to leak on the wall when it is draining. Replacement drain hose also had a hole in it. Replaced drain hose for customer.</t>
  </si>
  <si>
    <t>RNN211007090533</t>
  </si>
  <si>
    <t>AEM73732901</t>
  </si>
  <si>
    <t>Adjusted clicking hinge</t>
  </si>
  <si>
    <t>RNN211013032063</t>
  </si>
  <si>
    <t>WT7900HBA</t>
  </si>
  <si>
    <t>#FEE CUSTOMER AWARE OF SERVICE CHARGE FOR ISSUES NOT RELATE                                                          LEVEL LEG OFF RESET LEVEL LEGS TEST UNIT OK</t>
  </si>
  <si>
    <t>RNN211006082705</t>
  </si>
  <si>
    <t>#FEE - WASHER LEAKING HOSE DISCONNECTED                                                                              DRAIN PUMP OUTLET HOSE NOT CONNECTED CORRECTLY. CORRECTED AN D TESTED ALL OK.</t>
  </si>
  <si>
    <t>RNN211011015178</t>
  </si>
  <si>
    <t>Found drain hose to have small hole in it. Replaced with new part and no further leaks found.</t>
  </si>
  <si>
    <t>RNN211013030643</t>
  </si>
  <si>
    <t>DEAD</t>
  </si>
  <si>
    <t>CHECKED UNIT FOUND DISPLAY NOT WORKING  REPLACED PARTS LEFT UNIT WORKING OK</t>
  </si>
  <si>
    <t>RNN211005079890</t>
  </si>
  <si>
    <t>EBR86692723</t>
  </si>
  <si>
    <t>EBR86498801</t>
  </si>
  <si>
    <t>NONE</t>
  </si>
  <si>
    <t>CUST</t>
  </si>
  <si>
    <t>Installation issue  the water lines were connect ed reverse   Problem solved  unit works accordingly</t>
  </si>
  <si>
    <t>RNN211014040341</t>
  </si>
  <si>
    <t>Tested unit full cycle  found water leaks from drain .  explained and showed  mrs. Bokser. The water backing up from drain tube.  She needs to call a plumber.</t>
  </si>
  <si>
    <t>RNN211015047157</t>
  </si>
  <si>
    <t>INOP</t>
  </si>
  <si>
    <t>INSN</t>
  </si>
  <si>
    <t>WALKED CLIENT THROUGH THE CYCLES ON THE WASHER AND WHAT THEY WILL DO</t>
  </si>
  <si>
    <t>RNN211019063829</t>
  </si>
  <si>
    <t>EXDL</t>
  </si>
  <si>
    <t>Customer is exchanging unit with dealer</t>
  </si>
  <si>
    <t>RNN211015043348</t>
  </si>
  <si>
    <t>EMSG</t>
  </si>
  <si>
    <t>PTEL</t>
  </si>
  <si>
    <t>Replaced UI and main pcb  some cycles not working on panel  tested express wash and spin only  no further issues found  secured drain line</t>
  </si>
  <si>
    <t>RNN211015045114</t>
  </si>
  <si>
    <t>EBR85755505</t>
  </si>
  <si>
    <t>EBR86692713</t>
  </si>
  <si>
    <t>#FEE CUSTOMER AWARE OF THE SERVICE CHARGE FOR ISSUES NOT RE                                                          FOUND HOME DEPOT INSTALLED WATER HOSES BACKWARDS. INSTALLED WATER HOSES THE CORRECT WAY UNIT TESTS OK NO LEAKS</t>
  </si>
  <si>
    <t>RNN211016050783</t>
  </si>
  <si>
    <t>INTD</t>
  </si>
  <si>
    <t>UNIT WAS RAN ON TEST CYCLE TO ENSURE PROPER FUNCTIONALITY. TESTS WERE SUCCESSFUL INDICATING NO ISSUES WITH WASHER. CLIENT WAS EDUCATED ON PROPER USE AS WELL AS TIPS ON PROPER LOAD QUANTITY SO THE UNIT CAN BALANCE LOAD PROPERLY.</t>
  </si>
  <si>
    <t>RNN211020073454</t>
  </si>
  <si>
    <t>UNIT LEAKING  INSPECTED UNIT AND REPLACED AEM73732904</t>
  </si>
  <si>
    <t>RNN211021080394</t>
  </si>
  <si>
    <t>AEM73732904</t>
  </si>
  <si>
    <t>PCNA HIGH PITCH NOISE ON SENSING AND FILL                                                                            CUSTOMER COMPLAINT OF NOISE AND LOUD RAN TESTED DIAGNOSTICS ALL CHECKS GOOD UNIT WORKING PROPERLY ALL SOUNDS ARE NORMAL</t>
  </si>
  <si>
    <t>RNN211009006488</t>
  </si>
  <si>
    <t>TECH CHECK THE UNIT.FILTER CLEAN.DRAIN HOSE CLEAN.LINE GOOD.PUMP GOOD.RUN THE TEST.UNIT WORKING FINE</t>
  </si>
  <si>
    <t>RNN211021077536</t>
  </si>
  <si>
    <t>#FEE CUSTOMER AWARE OF SERVICE CHARGE FOR ISSUES NOT RELATI                                                          CUSTOMER DECLINES SERVICE</t>
  </si>
  <si>
    <t>RNN211019061716</t>
  </si>
  <si>
    <t>Replaced pulsator from cwo part.  Unit working properly.    Issue: noise from unit during wash cycle.  Checked all functions.  Plaster had defect.  Need part order after 1st visit.</t>
  </si>
  <si>
    <t>RNN211020073813</t>
  </si>
  <si>
    <t>AGZ72909711</t>
  </si>
  <si>
    <t>Replace drain hose for pin hole leak and found drain tube overflowing when drain educated customer on drain issue.</t>
  </si>
  <si>
    <t>RNN211020076534</t>
  </si>
  <si>
    <t>AEM74073303</t>
  </si>
  <si>
    <t>WT7305CW</t>
  </si>
  <si>
    <t>RECO</t>
  </si>
  <si>
    <t>INSPECTED UNIT FOUND MOTOR HARNESS UNPLUGGED FROM MAIN PCB RECONNECTED CHECKED OPERATION</t>
  </si>
  <si>
    <t>RNN211022090434</t>
  </si>
  <si>
    <t>UNIT NOT DRAINING   REPAIRED WIRE CONECTOR TO PUMP</t>
  </si>
  <si>
    <t>RNN211022091331</t>
  </si>
  <si>
    <t>LE when I arrived unit had load of sheets wet spin only good checked cluck hung up adjusted tested all working to factory specification ran speed was with load all working to factory specification no leaks</t>
  </si>
  <si>
    <t>RNN211024094636</t>
  </si>
  <si>
    <t>APPR</t>
  </si>
  <si>
    <t>Ran test mode. Checked over tested ok. Ran washer with a load. Tested ok. Possibility un balance load cause noise.</t>
  </si>
  <si>
    <t>RNN211022090983</t>
  </si>
  <si>
    <t>#FEE CUSTOMER AWARE OF THE SERVICE CHARGE FOR ISSUES NOT RE                                                          WATER SPLASHING OVER SPLASH RING IN WASH CYCLE. ORDERED PCB AND PRESSURE SWITCH. REPLACED MAIN PCB AND PRESSURE SWITCH PER PREVIOU</t>
  </si>
  <si>
    <t>RNN211016050322</t>
  </si>
  <si>
    <t>6501EA1001R</t>
  </si>
  <si>
    <t>NOIS</t>
  </si>
  <si>
    <t>EADJ2</t>
  </si>
  <si>
    <t>Inspected unit and found unit stator rubbing a drip pan washer is set on  removed plan  testes unit all checks ok</t>
  </si>
  <si>
    <t>RNN211023092463</t>
  </si>
  <si>
    <t>WT7305CV</t>
  </si>
  <si>
    <t>INDO</t>
  </si>
  <si>
    <t>WASHER DOESN'T WORK PROPERLY CUSTOMER EDUCATION</t>
  </si>
  <si>
    <t>RNN211026012588</t>
  </si>
  <si>
    <t>REPAIRED LOOSE CONNECITON ON MOTOR &amp; CHECKED OPERAITON WORKS FINE NOW</t>
  </si>
  <si>
    <t>RNN211026012812</t>
  </si>
  <si>
    <t>#SW Unit working as designed..cx was just concerned about noises coming from unit ensure cx noises are normal all tested good job complete</t>
  </si>
  <si>
    <t>RNN211027016718</t>
  </si>
  <si>
    <t>LEAKING WATER ON THE FLOOR . REPLACED VALVES AND THE HOUSING FOR THE UNIT .</t>
  </si>
  <si>
    <t>RNN211027017693</t>
  </si>
  <si>
    <t>AEN74691601</t>
  </si>
  <si>
    <t>AJU75152602</t>
  </si>
  <si>
    <t>#FEE / PC :ABWEUUS                                                                                                   ORDERED PARTS: MIXER VALVE THREAD DAMAGE FROM SHIPPING  INSTALLED PARTS: INLET VALVE ALL OPERATIONS APPEAR OK AT TH IS TIME</t>
  </si>
  <si>
    <t>RNN211018054490</t>
  </si>
  <si>
    <t>unit tested ok after install.</t>
  </si>
  <si>
    <t>RNN211025004832</t>
  </si>
  <si>
    <t>EBR86498802</t>
  </si>
  <si>
    <t>6501KW2002A</t>
  </si>
  <si>
    <t>AHA75673401</t>
  </si>
  <si>
    <t>AGU72925523</t>
  </si>
  <si>
    <t>FOUND THRUST BEARING ON GEAR BOX SHAFT LOOSE  TIGHTEN.    RESET WASHER AND SNAP RING FOR END PLUG.  ALL TESTS OK. SLR</t>
  </si>
  <si>
    <t>RNN211027019276</t>
  </si>
  <si>
    <t>UNIT WAS LEAKING WATER IN SPIN CYCLE.   CUSTOMER INSTRUCT MACHINE WAS NOT LEVEL.</t>
  </si>
  <si>
    <t>RNN211028023587</t>
  </si>
  <si>
    <t>INTN</t>
  </si>
  <si>
    <t>Inspected unit. CX provided video if sound. Constant grinding  most likely drain pump. Nothing found in pump  unit working as it should. No noise during test.</t>
  </si>
  <si>
    <t>RNN211025002505</t>
  </si>
  <si>
    <t>SECURED ALL 4 SUSPENSION RODS AND TESTED WITH FULL LOAD  WORKING GOOD AFTER ADJUSTMENT</t>
  </si>
  <si>
    <t>RNN211026007542</t>
  </si>
  <si>
    <t>LKUP</t>
  </si>
  <si>
    <t>NPRB</t>
  </si>
  <si>
    <t>FOUND SOAKED HEAVY  CONFORTER  UNABLE TO FIGURE OTHER THAN MATERIAL GETS HEAVY AND WILL MAKE MACHINE OUT OF BALANCE WHICH IS NORMAL OPERATION.</t>
  </si>
  <si>
    <t>RNN211029029196</t>
  </si>
  <si>
    <t>WT7880HWA</t>
  </si>
  <si>
    <t>Unit originally having IE error code. Brand new unit and not able to drain. No foreign object found in drain pump. Replaced drain pump and unit test okay .    CX express unit is not washing the clothes properly. Motor seems weak. CX state unit is getting exchange. Pending CX confirmation .</t>
  </si>
  <si>
    <t>RNN211027014246</t>
  </si>
  <si>
    <t>Arrived at top load washer with noise issue. After diagnosis I found the customers washer was hitting the drain pan when weight was applied to the tub. I added the riser clips to each leg and tested the unit with a full load of wash. No further noises were found. Unit is now operational.</t>
  </si>
  <si>
    <t>RNN211026009922</t>
  </si>
  <si>
    <t>Washer is fine  unable to duplicate any complaints at this time.</t>
  </si>
  <si>
    <t>RNN211027015118</t>
  </si>
  <si>
    <t>#FEE-NOISE                                                                                                           FND COVER UNDER WASHER HITTING ROTOR ON WASH/SPIN CYCLE.REMO VED ALL OPS TEST OK COMPLETED CALL</t>
  </si>
  <si>
    <t>RNN211028023471</t>
  </si>
  <si>
    <t>SERVICE                                                                                                              FOUND DRAIN HOSE DISCONNECTED WHEN IT WAS DELIVERED LEAKING WATER. RECONNECTED UNIT WORKING OKAY</t>
  </si>
  <si>
    <t>RNN211101039946</t>
  </si>
  <si>
    <t>Cust stated that the unit would not stop filling. Upon inspection found that the main pcb and inlet valve were bad. Installed new inlet valves and pcb. Unit tests ok</t>
  </si>
  <si>
    <t>RNN211026012214</t>
  </si>
  <si>
    <t>AGM30029101</t>
  </si>
  <si>
    <t>EBR86498803</t>
  </si>
  <si>
    <t>Inst cust on use and loading. Tested. All ok.</t>
  </si>
  <si>
    <t>RNN211029034230</t>
  </si>
  <si>
    <t>Checked unit working properly on error message at this time ran a cycle unit ok  PRN211029001336 AJU75152602(Valve Assembly Inlet)part send it to me</t>
  </si>
  <si>
    <t>RNN211029035417</t>
  </si>
  <si>
    <t>FILLING WHEN OFF  INSPECTED UNIT AND REPLACED AJU75152602</t>
  </si>
  <si>
    <t>RNN211101045228</t>
  </si>
  <si>
    <t>Unit operations normal. No damage. Complete</t>
  </si>
  <si>
    <t>RNN211102046754</t>
  </si>
  <si>
    <t>Got sheet unstuck from under agitator. Checked over washer to see if there is an issue. Could not find any issue. Hopefully won't happen again. Checks to be ok.</t>
  </si>
  <si>
    <t>RNN211102046806</t>
  </si>
  <si>
    <t>WHEN TESTING   FOUND THE BOLT TO AGITATOR WAS OFF. REINSTALLED AND CYCLED. ALL NOISES AND OPERATIONS CHECK OK UPON TECH DEPARTURE</t>
  </si>
  <si>
    <t>RNN211102048629</t>
  </si>
  <si>
    <t>PC:// T17A1EFHUW.ABWEUUS - LE ERROR - #FEE - CHARGE THE CUS                                                          ZTDH. INTERMITTENT LE CODE. COULDNT DUPLICATE. REVIEWED WIT H LG. MAIN PCB CUSTOMER RETURNED WASHER TO THE STORE ALONG WITH PART</t>
  </si>
  <si>
    <t>RNN211017052029</t>
  </si>
  <si>
    <t>#FEE CUSTOMER AWARE ABOUT THE SERVICE CHARGE IF ISSUE IS NO                                                          CK UNIT WATER SHUT OFF NEED PLUMBER</t>
  </si>
  <si>
    <t>RNN211027020603</t>
  </si>
  <si>
    <t>#FEE CUSTOMER AWARE OF THE SERVICE CHARGE FOR ISSUES NOT RE                                                          NORMAL OPERATION CUSTOMER JUST DIDNT UNDERSTAND HOW TO OPER ATE THE MACHINE EVERYTHING CHECKS OUT OK</t>
  </si>
  <si>
    <t>RNN211028024305</t>
  </si>
  <si>
    <t>PC: PCNA MORE TROUBLESHOOTING - DRUM ISSUES #FEE - CHARGE T                                                          WENT OUT OF BALANCE FOUND WASHER WAS OVERLOADED WITH A BLAN KET CAUSING ISSUE RZT DRAIN HOSE THANK YOU.</t>
  </si>
  <si>
    <t>RNN211028027358</t>
  </si>
  <si>
    <t>#FEE AGITATOR LOUD AND CAUSING WHOLE MACHINE TO VIBRATE                                                              RAN AND TESTED OPERATION A SOUNDS NORMAL FROM SHOCKS AND MOT OR SOUNDS NO ISSUES FOUND WITH UNIT</t>
  </si>
  <si>
    <t>RNN211029033751</t>
  </si>
  <si>
    <t>Replaced complex and switch for no operation</t>
  </si>
  <si>
    <t>RNN211030038221</t>
  </si>
  <si>
    <t>EBF61674804</t>
  </si>
  <si>
    <t>EBR86498808</t>
  </si>
  <si>
    <t>Tested and check for water leaks.  Found leak is coming from drain pipe not washer.  Informed customer this is a plumbing issue and a plumber should check drain pipes.</t>
  </si>
  <si>
    <t>RNN211101045593</t>
  </si>
  <si>
    <t>Customer complaints water leak. Repaired drain pump. Cycled unit. No leaks.</t>
  </si>
  <si>
    <t>RNN211102049923</t>
  </si>
  <si>
    <t>AHA75673404</t>
  </si>
  <si>
    <t>LUBE</t>
  </si>
  <si>
    <t>Noise is coming from suspension rods. Found the lubrication was never put in the cup where the suspension rods seat in at the top from factory. Lubricated suspension rods. Noise went away.</t>
  </si>
  <si>
    <t>RNN211103058323</t>
  </si>
  <si>
    <t>#FEE CUSTOMER IS AWARE OF THE SERVICE CHARGE NOT RELATED TO                                                          WATER WILL NOT COME IN WASHER RIGHT.  REPLACED WATER VALVE AND LEVEL SENSOR ORDERED CONTROL BOARD  INSTALLED MAIN COMPUTER BOARD A</t>
  </si>
  <si>
    <t>RNN211013030151</t>
  </si>
  <si>
    <t>5210FA3427J</t>
  </si>
  <si>
    <t>CHECKED UNIT FOUND FILLING UP ALL THE WAY  ADJUSTED HOSE TO THE PRESSURE SWITCH  LEFT UNIT WORKING OK</t>
  </si>
  <si>
    <t>RNN211028026708</t>
  </si>
  <si>
    <t>#FEE CUSTOMER AWARE OF SERVICE CHARGE FOR ISSUES NOT RELAT                                                           REPAIRED WIRING HARNESS TESTED REPAIR AND COMPLETED</t>
  </si>
  <si>
    <t>RNN211030036283</t>
  </si>
  <si>
    <t>NOISE IS COMING FROM THE SHOCKS FOR THE TUB. PARTS ARE DEFECTIVE AND NEEDS TO BE</t>
  </si>
  <si>
    <t>RNN211104066028</t>
  </si>
  <si>
    <t>Outlet receiving 120. Noise filter is receiving 120. No voltage at main board. Fuse on noise filter also blown  Needs noise filter per tech support. Case # tcc211025689334 Defective noise filter and main board  Replaced noise filter and main board.</t>
  </si>
  <si>
    <t>RNN211015047593</t>
  </si>
  <si>
    <t>EBR86692722</t>
  </si>
  <si>
    <t>Unit leaked one time.   Replaced tub ring just in case.   Tested fai. No leaks.</t>
  </si>
  <si>
    <t>RNN211025004836</t>
  </si>
  <si>
    <t>ACQ88516305</t>
  </si>
  <si>
    <t>customer says unit making scraping noise ran unit through did diagnostic and found no problem</t>
  </si>
  <si>
    <t>RNN211028022285</t>
  </si>
  <si>
    <t>PC: ABWEUUS LEAKING - LEAKING#FEE - CHARGE THE CUSTOMER TH                                                           FOUND LEAKY WATER VALVE REPLACED UNIT TESTS OK NO LEAKS</t>
  </si>
  <si>
    <t>RNN211102048019</t>
  </si>
  <si>
    <t>Replaced warped agitator and all operations tested ok</t>
  </si>
  <si>
    <t>RNN211102051375</t>
  </si>
  <si>
    <t>MGP62562101</t>
  </si>
  <si>
    <t>Arrived at top load washer with water level error code. I replaced the water sensor and main board and educated the customer on detergent use. I tested the unit for errors. Unit is now operational.</t>
  </si>
  <si>
    <t>RNN211102051553</t>
  </si>
  <si>
    <t>EBR86692724</t>
  </si>
  <si>
    <t>Unit has a OE error code. No kinks in the drain hose. Bad drain pump. Costumer doesnt want unit to be fix. Just purchase the unit. She will return unit.</t>
  </si>
  <si>
    <t>RNN211103058825</t>
  </si>
  <si>
    <t>There is a leak from the wall water valve  it is a plumber issue.</t>
  </si>
  <si>
    <t>RNN211103058987</t>
  </si>
  <si>
    <t>REPLACED PART LISTED AND TEST OK</t>
  </si>
  <si>
    <t>RNN211104066138</t>
  </si>
  <si>
    <t>reinstalled control panel due to unit not not starting</t>
  </si>
  <si>
    <t>RNN211105072627</t>
  </si>
  <si>
    <t>Checked entire unit for performance and noise  leveled  customer education  all test pass.</t>
  </si>
  <si>
    <t>RNN211106077909</t>
  </si>
  <si>
    <t>#BLDRDISP FAULTY WATER INLET CONNECTION                                                                              SHIPPING DAMAGE TO CW INLET CONNECTION. ORDERED NEW INLET VA LVE ASSEMBLY. INSTALLED W INLET VALVE ASSEMBLY. TESTED ALL OPS NORMAL</t>
  </si>
  <si>
    <t>RNN211007094657</t>
  </si>
  <si>
    <t>#FEE CUSTOMER AWARE ABOUT THE SERVICE CHARGE IF ISSUE IS NO                                                          AGITATOR BOLT LOOSE TIGHTEN THE AGITATOR DOWN ALL TESTS OK</t>
  </si>
  <si>
    <t>RNN211028028273</t>
  </si>
  <si>
    <t>IE ERROR CODE                                                                                                        FOUND WATER TURNED TOO FAR DOWN. ALMOST OFF. TURNED ON WATER FULL. TESTED OK IN FILLWASH AND SPIN</t>
  </si>
  <si>
    <t>RNN211030038329</t>
  </si>
  <si>
    <t>#LOWES #FEE CUSTOMER AWARE AND AGREED FOR SERVICE FEE FOR I                                                          WASHER SCRAPING PVC PAN AND DRIP PIPE WASHER IS WORKING PROP ERLY</t>
  </si>
  <si>
    <t>RNN211101040275</t>
  </si>
  <si>
    <t>#FEE #LEAKING                                                                                                        MACHINE LEAKED FOUND A NO ACTIVE LEAKS CHECK OPERATION OK</t>
  </si>
  <si>
    <t>RNN211102049776</t>
  </si>
  <si>
    <t>Unit makes an unpleasant sound during the spin cycle. No issues found. Recommended using an H.E detergent.</t>
  </si>
  <si>
    <t>RNN211102051806</t>
  </si>
  <si>
    <t>E6 error code wire harness to motor clutch assembly disconnected reconnect motor connection ran test</t>
  </si>
  <si>
    <t>RNN211102051890</t>
  </si>
  <si>
    <t>5006EA3009B</t>
  </si>
  <si>
    <t>AEN74532609</t>
  </si>
  <si>
    <t>EAD62708436</t>
  </si>
  <si>
    <t>EAU63743301</t>
  </si>
  <si>
    <t>Customer complaint of leaking washer when in use. Found water in base ran unit to check for leak.RR drain hose and tub to pump hose.</t>
  </si>
  <si>
    <t>RNN211103054558</t>
  </si>
  <si>
    <t>AAS73229402</t>
  </si>
  <si>
    <t>EADJ1</t>
  </si>
  <si>
    <t>Found quarter in sump  drain pump propellers.   Removed and tested.  Unit is sound free also raised legs to prevent future issues.</t>
  </si>
  <si>
    <t>RNN211105071397</t>
  </si>
  <si>
    <t>ARRIVED AT CLIENTS. RAN CYCLES WITH AND WITHOUT CLOTHES. ADJUST FRONT ADJUSTERS.FEET.</t>
  </si>
  <si>
    <t>RNN211107079099</t>
  </si>
  <si>
    <t>Unit would not do anything and would give a dE error code replaced door latch and lid and main pcb tested good</t>
  </si>
  <si>
    <t>RNN211027018100</t>
  </si>
  <si>
    <t>AFG73629710</t>
  </si>
  <si>
    <t>THERE ARE FLAWS IN THE FINISH ON KNOB ASSEMBLY.   REPLACED FLAWED KNOB ASSEMBLY.</t>
  </si>
  <si>
    <t>RNN211109090041</t>
  </si>
  <si>
    <t>AEZ73913401</t>
  </si>
  <si>
    <t>ADJUSTMENT INTERNAL  RESEATED CONNECTIONS ON CONTROL PANEL AND TESTED</t>
  </si>
  <si>
    <t>RNN211109094567</t>
  </si>
  <si>
    <t>#FEE CUSTOMER IS AWARE OF CHARGES NOT RELATED TO A MANUFACT                                                          TECHNICIAN FOUND BAD LID SWITCH CUSTOMER ONLY HAD WASHER FOR ONE WEEK IS GOING TO EXCHANGE WASHERS</t>
  </si>
  <si>
    <t>RNN211105069583</t>
  </si>
  <si>
    <t>#FEE CUSTOMER AWARE OF THE SERVICE CHARGE FOR ISSUES NOT RE                                                          MADE ADJUSTMENTS TO DRIVE SYSTEM CHECK OPERATION EVERYTHING CK OK</t>
  </si>
  <si>
    <t>RNN211105069623</t>
  </si>
  <si>
    <t>REPLACED DRAIN HOSE</t>
  </si>
  <si>
    <t>RNN211106075804</t>
  </si>
  <si>
    <t>PC: ASSEUUS LEAKING - LEAKING#FEE - CHARGE THE CUSTOMER TH                                                           CUSTOMER INSTRUCTED TO CALL PLUMBER DRAIN PIPE CLOGGED UP W HEN DRAIN BACK UP RAN UNIT TESTED OK UNIT IS NOT LEAKING</t>
  </si>
  <si>
    <t>RNN211107078132</t>
  </si>
  <si>
    <t>LEAKING OIL FROM BOTTOM OF MACHINE                                                                                   NO PROBLEM FOUND</t>
  </si>
  <si>
    <t>RNN211107078489</t>
  </si>
  <si>
    <t>IE error code  water lines were mixed up  hot was connected to cold amd cold was connected to hot   i was able to reverse it for the customer</t>
  </si>
  <si>
    <t>RNN211109096055</t>
  </si>
  <si>
    <t>Leveled unit tub leaking</t>
  </si>
  <si>
    <t>RNN211109097155</t>
  </si>
  <si>
    <t>#FEE CUSTOMER AWARE OF THE SERVICE CHARGE FOR ISSUES NOT RE                                                          ADVISED MEMBER OF NORMAL OPERATING SOUNDS. FOUND NO ISSUES. TESTS OK.</t>
  </si>
  <si>
    <t>RNN211102047627</t>
  </si>
  <si>
    <t>Found all noises machine is making to be normal</t>
  </si>
  <si>
    <t>RNN211106077870</t>
  </si>
  <si>
    <t>INPR</t>
  </si>
  <si>
    <t>11/11  UNABLE TO CONNECT TO THINQ APP... helped customer connect washer/dryer to app...</t>
  </si>
  <si>
    <t>RNN211108082329</t>
  </si>
  <si>
    <t>#FEE CUSTOMER AWARE OF SERVICE CHARGE FOR ISSUES NOT RELATE                                                          UNIT IS SHOWING LE ERROR MOTOR STATOR CHECK ALL WIRING FROM CONTROL TO THE MOTOR LOOKS BUT UNIT IS NOT AGITATING WILL N</t>
  </si>
  <si>
    <t>RNN211108083427</t>
  </si>
  <si>
    <t>reinstalled loose wire to drain pump due to  unit not draining tested ok</t>
  </si>
  <si>
    <t>RNN211111005172</t>
  </si>
  <si>
    <t>CHECKED UNIT AND FOUND UNIT NOT STARTING CYCLE. REPAIRED LOOSE HARNESS CONNECTION TO CONTROL ASSY. TESTED OK.</t>
  </si>
  <si>
    <t>RNN211111006218</t>
  </si>
  <si>
    <t>TALKED WITH TECH AND ADDED WASHER   AND TESTED WASHER</t>
  </si>
  <si>
    <t>RNN211111008159</t>
  </si>
  <si>
    <t>1WZZEA4002C</t>
  </si>
  <si>
    <t>UNIT LEAKING WATER DURING WASH CYCLE.   ADVISED TO WATCH LOAD SIZE. THAT WAY DON'T GET AN UNBALANCED LOAD.</t>
  </si>
  <si>
    <t>RNN211111008214</t>
  </si>
  <si>
    <t>FOUND LOOSE CONNECTION ON COLD VALVE.  RECONNECT AND TESTS.  ALL OK. SLR</t>
  </si>
  <si>
    <t>RNN211111010492</t>
  </si>
  <si>
    <t>#BLDRDISP THERE IS WATER GETTING STUCK IN THE WASHER TRAY A                                                          DETERGENT DISPENSER NOT SNAP TOGETHER RIGHT  WOULD SIPHON T HE WATER OUT TEST OK</t>
  </si>
  <si>
    <t>RNN211102050462</t>
  </si>
  <si>
    <t>LE error  not agitaring. Missing shaft washer on motor. Installed kit AGM30032501. Unit not operating properly. No error code. Agitation normal.</t>
  </si>
  <si>
    <t>RNN211102051334</t>
  </si>
  <si>
    <t>AGM30032501</t>
  </si>
  <si>
    <t>no agitate</t>
  </si>
  <si>
    <t>RNN211103053812</t>
  </si>
  <si>
    <t>3921FZ4033A</t>
  </si>
  <si>
    <t>ACP73009001</t>
  </si>
  <si>
    <t>AEM74772904</t>
  </si>
  <si>
    <t>AEN74532607</t>
  </si>
  <si>
    <t>EBR85755504</t>
  </si>
  <si>
    <t>CX WASHER WAS INSTALLED TODAY 11/03. WATER WOULD NOT STOP F                                                          WASHER KEEP FILLING UP FOUND PRESSURE SWITCH CAUSING ISSUE PARTS ARE NAL THANK YOU. DOESNT STOP FILL FOUND PRESSURE SWITCH BAD CAU</t>
  </si>
  <si>
    <t>RNN211103058794</t>
  </si>
  <si>
    <t>Customer complaint of intermittent noise when washing heavy loads  the customer is not happy that parts are being replaced. Issue was confirmed and cx is taking unit back to home depot because she has only had it for 3 days.</t>
  </si>
  <si>
    <t>RNN211107078558</t>
  </si>
  <si>
    <t>complain water leaked .replaced below assembly cause by mouse .( 1x exception repaired )</t>
  </si>
  <si>
    <t>RNN211108080623</t>
  </si>
  <si>
    <t>MBL62061401</t>
  </si>
  <si>
    <t>Customer complaints about the washer makes noise   not balance and not complete the cycle after check found need to change the motor and the clutch plus the suspensions after replace all started to works good</t>
  </si>
  <si>
    <t>RNN211108082253</t>
  </si>
  <si>
    <t>AEN74532608</t>
  </si>
  <si>
    <t>AJK73229706</t>
  </si>
  <si>
    <t>Not filling on cold cycles and rinse  causing IE error. Found clogged valve/ filter screen. Clear out debris  tested fine.</t>
  </si>
  <si>
    <t>RNN211108087208</t>
  </si>
  <si>
    <t>Called when i was on my way.  She got an exchange from the dealer</t>
  </si>
  <si>
    <t>RNN211109090232</t>
  </si>
  <si>
    <t>#FEE CUSTOMER AWARE OF THE SERVICE CHARGE FOR ISSUES NOT RE                                                          LID LOCK WAS LOOSE. ADJUSTED THE LID LOCK UNIT TESTED OK</t>
  </si>
  <si>
    <t>RNN211109092077</t>
  </si>
  <si>
    <t>Drain hose stuffed in drain tube. Pulled out to recommeneded depth per lg install manual.   Ran unit and is working as designed.</t>
  </si>
  <si>
    <t>RNN211110002598</t>
  </si>
  <si>
    <t>Costumer complaint unit is shaking alot dont matter the load. Level the unit. Unit tested okay.</t>
  </si>
  <si>
    <t>RNN211111006203</t>
  </si>
  <si>
    <t>Cst complaint trips breaker when plugged in. Ran power from different outlet and does not trip breaker.  All checks good.  Cst is going to get a electrician.</t>
  </si>
  <si>
    <t>RNN211111006618</t>
  </si>
  <si>
    <t>#SW  Unit operating normally  checked operations  ok.</t>
  </si>
  <si>
    <t>RNN211111007177</t>
  </si>
  <si>
    <t>#FEE                                                                                                                 CUSTOMER IS GETTING WASHER REPLACED TOMORROW. WASHER NEEDS C ONTROL BOARD</t>
  </si>
  <si>
    <t>RNN211029029399</t>
  </si>
  <si>
    <t>#FEE - WATER FILLING IS NOT COMPLETING                                                                               NO PROBLEM FOUND</t>
  </si>
  <si>
    <t>RNN211108081458</t>
  </si>
  <si>
    <t>#FEE NOT FILLING AND GRINDING NOISES                                                                                 GRINDINGNOT FILLING. CONTROLS NOT RUNNING SENSING PORTIONC LUTCH NOT DISENGAGING. CUST HAVING HOME DEPOT REPLACE WASHER</t>
  </si>
  <si>
    <t>RNN211109091650</t>
  </si>
  <si>
    <t>Found items stuck on agitator causing it to malfunction.  Unit tested good after repair.</t>
  </si>
  <si>
    <t>RNN211110002601</t>
  </si>
  <si>
    <t>Ordered door lock and control board    Installed new lid latch.   Tested good washer   Spinning and draining</t>
  </si>
  <si>
    <t>RNN211110099075</t>
  </si>
  <si>
    <t>Unit checked ok</t>
  </si>
  <si>
    <t>RNN211111008601</t>
  </si>
  <si>
    <t>NO POWER  INSPECTED UNIT AND REPLACED EBR86498808                                       AGL76194026</t>
  </si>
  <si>
    <t>RNN211112017998</t>
  </si>
  <si>
    <t>AGL76194026</t>
  </si>
  <si>
    <t>Unit making noise during wash cycle raised legs fixed unit</t>
  </si>
  <si>
    <t>RNN211112018057</t>
  </si>
  <si>
    <t>UNIT WILL NOT GO THROUGH THE CYCLE. TECH OTU SECURED THE CONNECTION TO THE MAIN PCB AND TESTED</t>
  </si>
  <si>
    <t>RNN211115024071</t>
  </si>
  <si>
    <t>MAKING NOISES  INSPECTED UNIT AND REPLACED AHA75673404</t>
  </si>
  <si>
    <t>RNN211115024221</t>
  </si>
  <si>
    <t>Checked unit and ran it unit working good explained to customer how to maintain unit properly</t>
  </si>
  <si>
    <t>RNN211115024246</t>
  </si>
  <si>
    <t>adjusted pressure sensor and tube</t>
  </si>
  <si>
    <t>RNN211023092349</t>
  </si>
  <si>
    <t>WT7150CW</t>
  </si>
  <si>
    <t>Customer complaint   unit overfilling  not going into a wash cycle  not draining and leaking water.   Troubleshot punctured hole on pressure switch vinyl tubing at bottom part of drum.   Cut back on tubing  placed unit in wash cycle. Operating ok.</t>
  </si>
  <si>
    <t>RNN211113019940</t>
  </si>
  <si>
    <t>The customer was complaining that the washer leaks but during our service there wasnt any lak. POP and model/serial tag are attached</t>
  </si>
  <si>
    <t>RNN211115027627</t>
  </si>
  <si>
    <t>PC: T1789EFHU.ABWEUUS LEAKING #FEE - CHARGE THE CU                                                                   OVERFILLS AND RUNS OUT ONTO THE FLOOR INTERMITTENT ORDER MIX VALVE AND PRESSURE SWITCH INSTALL MIX VALVE AND PRESSURE SWITCH WORKE</t>
  </si>
  <si>
    <t>RNN211019067798</t>
  </si>
  <si>
    <t>Not filling properly with water and drain keeps running after cycle  found pressure sensor was defective and replaced 6501EA1001R(Switch Assembly Sensor)</t>
  </si>
  <si>
    <t>RNN211111011302</t>
  </si>
  <si>
    <t>FEE CUSTOMER IS AWARE OF CHARGES NOT RELATED TO MANUFACTURI                                                          LEAKING FROM DRAIN PIPE NEED PLUMMER TO FIX N CLEAN PIPE TO SHORT. NEED TO EXTEND IT PIPE UP N SNAKE IT N UNCLOGGED IT</t>
  </si>
  <si>
    <t>RNN211112016673</t>
  </si>
  <si>
    <t>Replaced drain hose.</t>
  </si>
  <si>
    <t>RNN211113020323</t>
  </si>
  <si>
    <t>Water leak  found drain pipe overflowing advice customer to have a plumber service drain pipe at property not handling amount of water unit drains per minute</t>
  </si>
  <si>
    <t>RNN211113020530</t>
  </si>
  <si>
    <t>#SW customer complaints louds spin cycle.  Diagnosed no defect or defective parts expalin to customer normal sounds job completed tested with customers</t>
  </si>
  <si>
    <t>RNN211116035726</t>
  </si>
  <si>
    <t>CHECKED UNIT AND HAD TO READJUSTED LID AND TEST OK</t>
  </si>
  <si>
    <t>RNN211116035928</t>
  </si>
  <si>
    <t>Replace the water valve assembly  Cracked housing. Test excellent.</t>
  </si>
  <si>
    <t>RNN211116037207</t>
  </si>
  <si>
    <t>TIGHTEN TUB SUSPENSION AND TEST OK</t>
  </si>
  <si>
    <t>RNN211117040589</t>
  </si>
  <si>
    <t>INSTALLED PARTS; UNIT TESTED OK</t>
  </si>
  <si>
    <t>RNN211117042063</t>
  </si>
  <si>
    <t>Knocking sound customer pointed out is during agitation when the motor changes direction causing tub to make a knocking sound. Ran washer after adjusting  tests SAT.</t>
  </si>
  <si>
    <t>RNN211117042910</t>
  </si>
  <si>
    <t>ADJUSTMENT MADE TO WASHER LEGS DUE TO NOISE WHEN RUBBING ON DRAIN PAN. WASHER WORKS TO SPEC AFTER ADJUSTMENT.</t>
  </si>
  <si>
    <t>RNN211117043496</t>
  </si>
  <si>
    <t>#FEE CUSTOMER AWARE OF SERVICE CHARGE FOR ISSUES NOT RELATI                                                          BAD LID SWITCH DE ERROR  INSTALLED DOOR LOCK ASSEMBLY. STILLL NOT WORKING. ORDERED M AIN PCB CUSTOMER EXCHANGE UNIT</t>
  </si>
  <si>
    <t>RNN211026011525</t>
  </si>
  <si>
    <t>PCT17A1EFHUW.ABWEUUS ERROR CODE LE #FEE CUSTOMER AWARE                                                               WASHER NOT AGITATINGWASHER NEEDS GEARCASE OR HOUSING ASSYS HIFTERAGITATOR CAP AND NUT GEARCASE NOISY NOT GOING INTO AGITATIONNEEDS</t>
  </si>
  <si>
    <t>RNN211108085835</t>
  </si>
  <si>
    <t>#FEE #DEALER SUPPORT// DENT ON THE TOP                                                                               LID SCRATCHED DURING DELIVERY PART IS NAL THANK YOU.  INSTALLED NEW LID UNIT TESTS OK</t>
  </si>
  <si>
    <t>RNN211108086015</t>
  </si>
  <si>
    <t>AFG73629704</t>
  </si>
  <si>
    <t>#FEE                                                                                                                 LID LOCK ENGAGES UNIT SHOULD BE LEVELED UNIT WORKING AT THIS TIME</t>
  </si>
  <si>
    <t>RNN211109089862</t>
  </si>
  <si>
    <t>PC-PC N\ALONG WASH TIME#FEE - CHARGE THE CUSTOMER THE APPLI                                                          OFF BALANCE LOADS</t>
  </si>
  <si>
    <t>RNN211110004688</t>
  </si>
  <si>
    <t>Inspected unit. Grinding only in agitation. Evidence of rotor grinding on floornpan present. Adjusted legs and ran test. Unit is operational. All functions of wash cycle work properly.</t>
  </si>
  <si>
    <t>RNN211113020216</t>
  </si>
  <si>
    <t>NO OHMS AT PUMP   REPLACED PUMP  TEST OK</t>
  </si>
  <si>
    <t>RNN211115026884</t>
  </si>
  <si>
    <t>Cx stating that unit is leaking. Water coming out from under tub cover. Replaced tub cover and original was missing seal.</t>
  </si>
  <si>
    <t>RNN211115028038</t>
  </si>
  <si>
    <t>ACQ88516306</t>
  </si>
  <si>
    <t>AEN73131406</t>
  </si>
  <si>
    <t>Concern was the unit is making noise  found the unit is not leveled properly  leveled the unit  unit checked all ops are good and normal.</t>
  </si>
  <si>
    <t>RNN211117045187</t>
  </si>
  <si>
    <t>#FEE#DEALERSUPPORT#LEAVINGINKRESIDUE ON CLOTHING                                                                     DIRTY AFTER A WASH = CLOTHES ARE NOT CLEAN AS EXPECTED. CUST OMER WANTS TO RETURN IT.</t>
  </si>
  <si>
    <t>RNN211111010136</t>
  </si>
  <si>
    <t>PC: ABWEUUS ERROR CODE - LE#FEE - CHARGE THE CUSTOMER THE                                                            CORRECTED ISSUE WITH ROTOR TESTED CHECKED OK NO LEAKS RZT DR AIN</t>
  </si>
  <si>
    <t>RNN211114022068</t>
  </si>
  <si>
    <t>Lis cratched by delivery crew replafed lid complete</t>
  </si>
  <si>
    <t>RNN211115026080</t>
  </si>
  <si>
    <t>AFG73629706</t>
  </si>
  <si>
    <t>Tcc211119275992 cosmetic scratch on unit chasi advise cz unit can not be repaired advise to talk with store they purchased from</t>
  </si>
  <si>
    <t>RNN211115026183</t>
  </si>
  <si>
    <t>NPRB1</t>
  </si>
  <si>
    <t>Washer intermittently leaking underneath lid due to condensation from hot water wash. Called TCC and spoke with Christian and Keith (TCC211119263161) to document. Found unit is working as designed. Excessive condensation can form from temperature differences between home ambient temperature and water temperature. Advised customer. Unit is installed properly and in a climate controlled environment. No misuse by customer found. All operations check normal.</t>
  </si>
  <si>
    <t>RNN211116031310</t>
  </si>
  <si>
    <t>#FEE CUSTOMER IS AWARE OF SERVICE CHARGE FOR ISSUES NOT REL                                                          UNABLE TO VERIFY CUSTOMER COMPLAINTS I RAN WASHER IN DIFEREN T CYCLES N DIDNT LEAK AT THIS TIME</t>
  </si>
  <si>
    <t>RNN211116037409</t>
  </si>
  <si>
    <t>removed excessive glue from pressure tube. tested. all working as it should</t>
  </si>
  <si>
    <t>RNN211118052193</t>
  </si>
  <si>
    <t>10/18/21 (DSB) FOUND WASHER IS MAKING A GRINDING NOISE DURING AGITATION WITH A LARGE LOAD. CHECKED OVER FOUND MOTOR IS SCRAPING DRAIN PAN RIBS. PER SERVICE BULLETIN DFZ20190015603 ON LG TECH SITE ORDER LEG HOLDER ASSEMBLY AND INSTALL. RESCH DATE 10/</t>
  </si>
  <si>
    <t>RNN211118052589</t>
  </si>
  <si>
    <t>no water.   cycled unit fill levels ok advised on proper use and functions</t>
  </si>
  <si>
    <t>RNN211119054301</t>
  </si>
  <si>
    <t>#FEE #DEALER SUPPORT// NOISE WHEN SPIN                                                                               SHOCK ABSORBER FROM FRONT LEFT SUSPENSION ROD TO TUB NOT SEC URED ON TUB SIDE. ORDER SHOCK COMES WITH SECURING PIN. NOISE DURING S</t>
  </si>
  <si>
    <t>RNN211025002525</t>
  </si>
  <si>
    <t>AGM74269801</t>
  </si>
  <si>
    <t>#FEE CUSTOMER AWARE OF THE SERVICE CHARGE FOR ISSUES NOT RE                                                          LOCAL PARTS  SOCPPU 11/11 SERVICE CA WARRANTY (HA) CONSUMER</t>
  </si>
  <si>
    <t>RNN211102051478</t>
  </si>
  <si>
    <t>#FEE WASHER SHAKING                                                                                                  RAN UNIT WITH CLOTHING UNABLE TO FIND PROBLEM. SHAKING FROM UNIT IS NORMAL THY IS NOTHING TO REPAIR OR REPLACE ON UNIT</t>
  </si>
  <si>
    <t>RNN211108085933</t>
  </si>
  <si>
    <t>adjusted loose  motor connection to driver makes grinding noise when agitating</t>
  </si>
  <si>
    <t>RNN211109096386</t>
  </si>
  <si>
    <t>#FEE CUSTOMER AWARE OF THE SERVICE CHARGE FOR ISSUES NOT RE                                                          I CHECKED ALL HOSES AND RAN THE WASHER. THERE IS NO LEAK FRO M THE WASHER. HOWEVER THE DRAIN IS BACKED UP. SEE PHOTO.</t>
  </si>
  <si>
    <t>RNN211114021586</t>
  </si>
  <si>
    <t>Replaced pulsator and drain pump tested ok</t>
  </si>
  <si>
    <t>RNN211114022395</t>
  </si>
  <si>
    <t>AGF30196101</t>
  </si>
  <si>
    <t>PC: PCNA ERROR CODE - IE #FEE - CHARGE THE CUSTOMER THE APP                                                          REPAIRED INLET VALVE RAN TEST CYCLE NO LEAKS CHECKED OK</t>
  </si>
  <si>
    <t>RNN211115023832</t>
  </si>
  <si>
    <t>TECH FOUND WATER VALVE DEFECTIVE. PART REPLACED. UNIT OK</t>
  </si>
  <si>
    <t>RNN211117042636</t>
  </si>
  <si>
    <t>AJU75152601</t>
  </si>
  <si>
    <t>Found all noises normal for this machine</t>
  </si>
  <si>
    <t>RNN211118049269</t>
  </si>
  <si>
    <t>PC- ABWETUS #FEE FOR THE PARTS AND LABOR NOT INCLUDED ON                                                             RZT T2F CHECKED OVER UNABLE TO VERIFY COMPLAINT INSTRUCT CUS TOMER CHECKS OK</t>
  </si>
  <si>
    <t>RNN211118051166</t>
  </si>
  <si>
    <t>Test to specs no issue instruc cust</t>
  </si>
  <si>
    <t>RNN211119056385</t>
  </si>
  <si>
    <t>DISP</t>
  </si>
  <si>
    <t>CHECKED OUT ALL OF THE CONTROL BOARD CONNECTIONS.  FOUND A LOOSE SPOT ON BOARD.  REATTACHED CONTROL BOARD AND THEN THE UNIT RAN AS IT SHOULD.  NO PARTS WERE NEEDED</t>
  </si>
  <si>
    <t>RNN211121063942</t>
  </si>
  <si>
    <t>MANGA DE DRENAJE ROTA INSTALLED REPLACEMENT PART</t>
  </si>
  <si>
    <t>RNN211122066833</t>
  </si>
  <si>
    <t>UNIT HAD 3 MAIN ISSUES. THE BASE OF UNIT WAS CRACKED AND UNSAFE TO OPERATE  AND THE POWER BUTTON AND KNOB HAD ISSUES WHEN CONTROLLING. AGENT REPLACED BASE ASSEMBLY WITH LEGS AND REPLACED MAIN BOARD AND KNOW TO SOLVE ISSUE. CONFIRMED FUNC WITH CLIENT</t>
  </si>
  <si>
    <t>RNN211122066918</t>
  </si>
  <si>
    <t>AAN76350201</t>
  </si>
  <si>
    <t>I was at the customer's home servicing the dryer. Customer stated that she was having an issue with turbo wash not being able to be activated on all Cycles. Customer also stated that she could not access the spin only cycle. I explained to customer that turbo wash is not available on every cycle. That it's available on normal  heavy duty  and bulky. I explained that turbo wash can be turned on  and off on these Cycles. As for her not being able to get the unit to go into a spin only customer was not holding down spin button long enough. I demonstrated to customer that you power on the unit  press  and hold down spin only button until you hear a beep. I also explain to customer that is how you activate any other secondary cycle that has an ash truck underneath it. Cast it all other remaining functions  and operation. Unit is functioning as designed.</t>
  </si>
  <si>
    <t>RNN211122072764</t>
  </si>
  <si>
    <t>PRN211104009448 AJB73816015(Stator Assembly) part installed for le error</t>
  </si>
  <si>
    <t>RNN211101045670</t>
  </si>
  <si>
    <t>AJB73816031</t>
  </si>
  <si>
    <t>Found bad drain pump replaced drain pump tested unit working properly ; Job Cmpltd</t>
  </si>
  <si>
    <t>RNN211110003615</t>
  </si>
  <si>
    <t>#SW CUSTOMER COMPLAINT UNIT DOOR SWIT H WINT LOCK DOOR ERROR CODE DL REPLACE WITH NEW FOOR SWITCH AN MAIN TO GET TO WORK LIKE DESIGN CYCLE TEST CHEFKS GOOD</t>
  </si>
  <si>
    <t>RNN211115027472</t>
  </si>
  <si>
    <t>Making noise in spin cycle faulty gearcase replaced</t>
  </si>
  <si>
    <t>RNN211117044902</t>
  </si>
  <si>
    <t>LE error code coming on intermittently    wiring in machine checks good   replaces pcb and stator/rotor   stayed at house while customer ran load of laundry   no codes coming on and machine operating as deisgned</t>
  </si>
  <si>
    <t>RNN211118052442</t>
  </si>
  <si>
    <t>AHL76195103</t>
  </si>
  <si>
    <t>AJB76315015</t>
  </si>
  <si>
    <t>NPRB2</t>
  </si>
  <si>
    <t>after texting CX im on the way  We spoke and his wife believes it was something else that was leaking. had CX check amount of hoae shoved down drain pipe. CX says everything is functioning correctly</t>
  </si>
  <si>
    <t>RNN211119054898</t>
  </si>
  <si>
    <t>ARCS</t>
  </si>
  <si>
    <t>TESTED UNIT  AND FOUND NO DEFECTS</t>
  </si>
  <si>
    <t>RNN211119058407</t>
  </si>
  <si>
    <t>Replaced parts functioning properly</t>
  </si>
  <si>
    <t>RNN211121062902</t>
  </si>
  <si>
    <t>AHL73894509</t>
  </si>
  <si>
    <t>TECHNICIAN REPLACED THE WATER VALVE  NOW UNIT WORKS OKAY.</t>
  </si>
  <si>
    <t>RNN211123074273</t>
  </si>
  <si>
    <t>Found washer wouldn't agitate. Found rotor was locking against gear on clutch housing causing error. Replaced rotor and was exactly the same. Smoothed out part on rotor. Working to factory specs.</t>
  </si>
  <si>
    <t>RNN211111007444</t>
  </si>
  <si>
    <t>Making clunking noise when in agitate found stripped spine on what plate replaced wash plate unit is working as designed</t>
  </si>
  <si>
    <t>RNN211113020316</t>
  </si>
  <si>
    <t>#FEE GRINDING NOISE DURING THE WASH CYCLE                                                                            UNIT IN PAN AND WHEN USING HIGH WATER LEVEL TUB DROPS AND MO TOR RUBS ON PAN. INST CUST</t>
  </si>
  <si>
    <t>RNN211116036878</t>
  </si>
  <si>
    <t>Washer had a hole replaced the drain hose.</t>
  </si>
  <si>
    <t>RNN211118049039</t>
  </si>
  <si>
    <t>AEM74772903</t>
  </si>
  <si>
    <t>Customer has two complaints one is it that will not power on and the other is that even though it was powered off is still filled with water replaced water valve and control assembly tested unit working to factory specs</t>
  </si>
  <si>
    <t>RNN211119059660</t>
  </si>
  <si>
    <t>AFTER RESET  THE UNIT WORKS IN SPEC</t>
  </si>
  <si>
    <t>RNN211121063716</t>
  </si>
  <si>
    <t>RNN211123078951</t>
  </si>
  <si>
    <t>Adjusted spray nozzle. Found facing upward and was causing leaking. In normal working order when left</t>
  </si>
  <si>
    <t>RNN211123079019</t>
  </si>
  <si>
    <t>REPLACED PARTS LISTED AND TEST OK</t>
  </si>
  <si>
    <t>RNN211123081276</t>
  </si>
  <si>
    <t>reinstalled loose hose from tub to pump due to unit leaking water tested unit ok</t>
  </si>
  <si>
    <t>RNN211124082386</t>
  </si>
  <si>
    <t>WASHER FLOODED BASEMENT   TECH OUT REPAIRED THE PRESSURE SWITCH AND TESTED</t>
  </si>
  <si>
    <t>RNN211124085048</t>
  </si>
  <si>
    <t>CLOTHE STUCK / RIPPED / DUE TO AGITATOR CALL ONLY NO TXT                                                             GARMENT STUCK UNDER AGITATOR. REMOVED GARMENTS. TESTED UNIT OPS FINE.</t>
  </si>
  <si>
    <t>RNN211112014401</t>
  </si>
  <si>
    <t>replaced PCB ASSEMBLY and SWITCH ASSEMBLY lid will not latch properly</t>
  </si>
  <si>
    <t>RNN211112018168</t>
  </si>
  <si>
    <t>PC:NA DAMAGED DRAIN HOSE                                                                                             DRAIN HOSE IS KENT CUSTOMER WAS COMPLAINING ABOUT THE DELIVE RY PEOPLE REPLACED DRAIN HOSE NO LEAKS. CUSTOMER REQUESTED NO RZT.</t>
  </si>
  <si>
    <t>RNN211115024218</t>
  </si>
  <si>
    <t>#FEE - UNIT MAKING GRINDING NOISE DURING SPIN                                                                        RAN DIAG AND TEST CYCLES WITH LOAD. REMOVED WASH PLATE AND C HECKED MOTOR AND SUSPENSION. UNABLE TO VERIFY COMPLAINT.</t>
  </si>
  <si>
    <t>RNN211116036430</t>
  </si>
  <si>
    <t>checked all cycles  no problem found  unit works properly</t>
  </si>
  <si>
    <t>RNN211119056341</t>
  </si>
  <si>
    <t>PCT1789EFHU.ABWEUUS// DL ERROR CODE//#FEE                                                                            DUPLICATE SERVICE ORDER</t>
  </si>
  <si>
    <t>RNN211121063497</t>
  </si>
  <si>
    <t>Customer exchanges at home depot.</t>
  </si>
  <si>
    <t>RNN211123075072</t>
  </si>
  <si>
    <t>TECH CHECK THE UNIT POWER GOOD.RUN THE CYCLE.NO LEAKS OR ERROR CODES.NO NOISE</t>
  </si>
  <si>
    <t>RNN211123075901</t>
  </si>
  <si>
    <t>Washer was not leveled and dispenser was draining improperly leaving water in the reservoir levels machine and tested feature to ensure proper operation educated customer that beeping was a signal prewash has completed</t>
  </si>
  <si>
    <t>RNN211124086031</t>
  </si>
  <si>
    <t>Cust had bed liner caught under agitator. Removed agitator cap n nut checked for jagged edges  none found.      Recommended using gentle cycle or selecting low n light soil cycles to prevent thin items wrapping and getting under the agitator.</t>
  </si>
  <si>
    <t>RNN211124086147</t>
  </si>
  <si>
    <t>TECH CHECK THE UNIT.POWER GOOD.RUNT HE CYCLE.NEED MOTOR.COSTUMER CANCELLED VISIT AFTER TECH LEFT THE HOUSE.</t>
  </si>
  <si>
    <t>RNN211125091252</t>
  </si>
  <si>
    <t>ie error  .replaces inlet valve</t>
  </si>
  <si>
    <t>RNN211125091665</t>
  </si>
  <si>
    <t>CLEA1</t>
  </si>
  <si>
    <t>Customer complaint  noise in drum. Disassembled and found loose screw had fallen into space between basket and tub. Removed  operations normal.</t>
  </si>
  <si>
    <t>RNN211126096266</t>
  </si>
  <si>
    <t>Customer stated that wm cycle takes Avery long time you complete sometimes. Ran washer through a field mode/cycle and did not detect any abnormalities. Provided customer with some proper use and care information specifically proper loading (minimum load size) as this model is not designed for running very small loads.    Also adjusted the leveling legs so that the washer remains leveled and stable during wash cycles.</t>
  </si>
  <si>
    <t>RNN211128002297</t>
  </si>
  <si>
    <t>Did not understand owners manual all the cycle and tub cleaning went over unit with customer and showed and answer questions</t>
  </si>
  <si>
    <t>RNN211129006918</t>
  </si>
  <si>
    <t>CHECKED UNIT AND LEAKS  CUSTOMER REFUSED ANY REPAIRS</t>
  </si>
  <si>
    <t>RNN211129010276</t>
  </si>
  <si>
    <t>REPLACE DEFECTIVE BOTH PCB MAIN&amp;DISPLAY  STATOR  ROTOR ASSEMBLY AND HOUSING ASSEMBLY CLUTCH. UNIT STILL NOT WORKING. DEALER REPLACE THE UNIT.</t>
  </si>
  <si>
    <t>RNN211119055043</t>
  </si>
  <si>
    <t>Leak issue. After testing found leak at drain hose. Replaced drain hose and all checked out ok</t>
  </si>
  <si>
    <t>RNN211122071942</t>
  </si>
  <si>
    <t>INST</t>
  </si>
  <si>
    <t>TECH REPLACED THE DRAIN HOSE.RUN THE CYCLE.NO LEAKS OR ERROR CODES.PROBLEM FIXED</t>
  </si>
  <si>
    <t>RNN211107079227</t>
  </si>
  <si>
    <t>Part delivered was the wrong part as 11/22 tcc21122319342  Service bulletin repair  added washer to shaft of the motor      Service bullettin only available thru calling tcc    washer needed</t>
  </si>
  <si>
    <t>RNN211115028585</t>
  </si>
  <si>
    <t>AJB73816004</t>
  </si>
  <si>
    <t>LE error. Found correct power to motor but not rotating. Found object wedged between basket and tub. Removed blockage and replaced stator. Warehouse sent a differnt statir packaged as a rotor. Unit tests ok.</t>
  </si>
  <si>
    <t>RNN211115029193</t>
  </si>
  <si>
    <t>GFCI outlet was tripped on other side of wall. Reset and tested unit.</t>
  </si>
  <si>
    <t>RNN211126097083</t>
  </si>
  <si>
    <t>#SW  Customer complaint is water is filling with hot water when customer select cold. I found red connector was on cold. I switch red to hot and washer started working correctly.</t>
  </si>
  <si>
    <t>RNN211126098320</t>
  </si>
  <si>
    <t>#SW  due to vibration  adjusted all the legs for proper function</t>
  </si>
  <si>
    <t>RNN211128002065</t>
  </si>
  <si>
    <t>AEJ76300501</t>
  </si>
  <si>
    <t>TECH CHECK THE UNIT.SWAPPED COLD AND HOT WATER SUPPLY.RUN THE CYCLE.NO ERROR OR LEAKS PROBLEM FIXED</t>
  </si>
  <si>
    <t>RNN211129005805</t>
  </si>
  <si>
    <t>WT7005CW</t>
  </si>
  <si>
    <t>DAMG</t>
  </si>
  <si>
    <t>Arrived to call costumer complaint about unit leaking. Diagnosed unit came to the conclusion leak was because of rat chewing up plastic on drain hoses. Instructed customer that is not manufacture defect and service will be charged parts and labor. Customer did not accept offer. Customer is gonna take care of rat problem.</t>
  </si>
  <si>
    <t>RNN211129010377</t>
  </si>
  <si>
    <t>Leaking  unit no longer leaking  decline services at door</t>
  </si>
  <si>
    <t>RNN211129010694</t>
  </si>
  <si>
    <t>Customer let me know that the washer had a leak after the delivery after checking the washer out I found no leaking or no signs of a leak but I found that the Trey that the washer sits in it was not fasten down it was loose that is not part of our machine I let the customer know they must get that fasten down our washer is working with LG electronics specifications</t>
  </si>
  <si>
    <t>RNN211129011656</t>
  </si>
  <si>
    <t>Customer complaint top load washer vibrating adjusted the legs replaced suspension</t>
  </si>
  <si>
    <t>RNN211130014440</t>
  </si>
  <si>
    <t>AJK73229709</t>
  </si>
  <si>
    <t>Ran unit through tests  unit is working to factory specs  explained to customer importance of stain pretreatment  customer is not satisfied with unit.</t>
  </si>
  <si>
    <t>RNN211130017041</t>
  </si>
  <si>
    <t>REINSTALLED LOOSE WIRE TO CLUTCH ON WASHER UNIT CHECKED OK</t>
  </si>
  <si>
    <t>RNN211130018258</t>
  </si>
  <si>
    <t>#FEE VIBRATING AND NOISE NEEDS VIBRATING MAKING SOUNDS TH                                                            WATER VALVES INTERMITTENTLY MAKING LOUD NOISE WHEN FILLING O RDERED REPLACEMENT UNIT WAS MAKING NOISE WITHIN THE FIRST THREE MINUT</t>
  </si>
  <si>
    <t>RNN211115024602</t>
  </si>
  <si>
    <t>#FEE CUSTOMER AWARE OF SERVICE CHARGE FOR ISSUES NOT RELATE                                                          GRINDING SOUND DURING WASH CYCLE; WASHER HITTING TRAY. NEEDS TO BE ELEVATED TO BE ABOVE TRAY WHEN FILLED. MACHINE GOOD</t>
  </si>
  <si>
    <t>RNN211117040256</t>
  </si>
  <si>
    <t>#FEE-NOISE                                                                                                           LEVEL UNIT TALKED ABOUT LOADING AND CYCLE SELECTION MADE REC OMMENDATIONS DUE TO TILE FLOOR</t>
  </si>
  <si>
    <t>RNN211124087522</t>
  </si>
  <si>
    <t>Per customer unit makes binging noise.. Run test with load all normal at this time. Advice customer on loading and unbalance load</t>
  </si>
  <si>
    <t>RNN211127001417</t>
  </si>
  <si>
    <t>Outer edge of pulsator plate coming apart scraping against the inner tub when agitating installed new pulsator plate and cap</t>
  </si>
  <si>
    <t>RNN211129005030</t>
  </si>
  <si>
    <t>All test pass</t>
  </si>
  <si>
    <t>RNN211129007284</t>
  </si>
  <si>
    <t>MEJ62284601</t>
  </si>
  <si>
    <t>Deep wash LED not illuminating when cycle is selected. Replaced pcb complex and tested all functions. Advised on usgae and maintenance.</t>
  </si>
  <si>
    <t>RNN211130014729</t>
  </si>
  <si>
    <t>Would fill and not spin and then throw IE error code. Replaced main board.</t>
  </si>
  <si>
    <t>RNN211130015151</t>
  </si>
  <si>
    <t>Unit leaking water from drain hose. Replace with new drain hose. Tested unit did not see any additional leaks anywhere.</t>
  </si>
  <si>
    <t>RNN211130017577</t>
  </si>
  <si>
    <t>GEAR BOX MAKING LOUD GRINDING NOISE  CLIENT WILL RETURN TO STORE.</t>
  </si>
  <si>
    <t>RNN211202029753</t>
  </si>
  <si>
    <t>LEAKING  TECH ORDERED AND REPLACED DRAIN HOSE AND TESTED</t>
  </si>
  <si>
    <t>RNN211202033332</t>
  </si>
  <si>
    <t>T17A1EFHUW.ABWEUUS / NOISE / #FEE                                                                                    CUSTOMER CANCELED BECAUSE WASHER WAS SUPPOSED TO BE REPLACED</t>
  </si>
  <si>
    <t>RNN211111007155</t>
  </si>
  <si>
    <t>PCNA: LE CODE\\#FEE CUSTOMER AWARE OF THE SERVICE CHARGE FO                                                          SHIFT MOTOR SEEMS TO BE OUT NOT WASHING BUT SPINS OUT  SERVICE CANCELLED</t>
  </si>
  <si>
    <t>RNN211114022185</t>
  </si>
  <si>
    <t>#FEE WATER ISSUES                                                                                                    SECURE DISPENSER HOSE TEST</t>
  </si>
  <si>
    <t>RNN211115024960</t>
  </si>
  <si>
    <t>#FEE- NOT FILLING UP WITH WATER                                                                                      MACHINE FILLING WHEN OFF. ORDERED FILL VALVE. CUSTOMER TO HA VE PLUMBER REPAIR VALVES AT WALL AND CHECK WATER PRESSURE CUSTOMER HA</t>
  </si>
  <si>
    <t>RNN211117044747</t>
  </si>
  <si>
    <t>PC:T17A1EFHU5B.ASSEUUS\\PRESSURE SENSOR IS STILL NOT WORKIN                                                          WASHER WILL NOT SHUT DOWN PRESSURE SWITCH WAS REPLACED NEEDS CONTROL BOARD CUSTOMER DECLINES SERVICE</t>
  </si>
  <si>
    <t>RNN211118051258</t>
  </si>
  <si>
    <t>NSTP</t>
  </si>
  <si>
    <t>Remounted dismounted RR damper asdy and tested  all ok at this time.</t>
  </si>
  <si>
    <t>RNN211123077329</t>
  </si>
  <si>
    <t>Tcc211203580553  #SW  due to not water coming out   found valve is bad after replaced the new valve all tested good</t>
  </si>
  <si>
    <t>RNN211129010454</t>
  </si>
  <si>
    <t>MEE61841401</t>
  </si>
  <si>
    <t>WT7305CV 9183816955 KEITHE CARNEY 106TNFAZK851G LE ERROR CO                                                          LE ERROR CODE. BASKET RUBBING TUB. REPAIRED SPLASH RING TES TED AND CHECKS OK.</t>
  </si>
  <si>
    <t>RNN211129011366</t>
  </si>
  <si>
    <t>Found bad lid switch  changed same all tests are good.</t>
  </si>
  <si>
    <t>RNN211130014150</t>
  </si>
  <si>
    <t>EBF61674802</t>
  </si>
  <si>
    <t>Found unit with faulty valve and pump assembly. Replaced and unit checks ok.</t>
  </si>
  <si>
    <t>RNN211130015620</t>
  </si>
  <si>
    <t>TEMT</t>
  </si>
  <si>
    <t>Customer instruct. Customer tried changing cycle mid wash. Unit working to factory specifications</t>
  </si>
  <si>
    <t>RNN211130016365</t>
  </si>
  <si>
    <t>The wall pipe is clogged and water pushing back  they need a plumber</t>
  </si>
  <si>
    <t>RNN211201024222</t>
  </si>
  <si>
    <t>Unit is leaking from the drain hoseReplaced defective drain hose and left unit working okay</t>
  </si>
  <si>
    <t>RNN211201024231</t>
  </si>
  <si>
    <t>Customer states door latch is broken  found error code DE  installed door latch. Unit tested ok.PRN211202053548 EBF61674804(Switch Assembly).</t>
  </si>
  <si>
    <t>RNN211202031319</t>
  </si>
  <si>
    <t>IE CODE ON FIRST LOAD RAN INLET VALVE ASSEMBLY BAD</t>
  </si>
  <si>
    <t>RNN211202035434</t>
  </si>
  <si>
    <t>Customer complaints water issues. Reversed water line connections. Verified operations.</t>
  </si>
  <si>
    <t>RNN211203037884</t>
  </si>
  <si>
    <t>ADH73150210</t>
  </si>
  <si>
    <t>TCA38151706</t>
  </si>
  <si>
    <t>EXAMINE ALL WIRES AND BOARDS. NO DAMAGE OR SHORTS FOUND. UNIT TESTED GOOD.</t>
  </si>
  <si>
    <t>RNN211203038126</t>
  </si>
  <si>
    <t>ADJUSTMENTS MADE UNIT TESTD OKAY</t>
  </si>
  <si>
    <t>RNN211203038165</t>
  </si>
  <si>
    <t>Found clicking sound from drain pump causing drain issues. Removed blockages from pump and reassembled  unit operating to specs.</t>
  </si>
  <si>
    <t>RNN211203038301</t>
  </si>
  <si>
    <t>UNIT IS LEAKING WATER.   PACKING NUT ON VALVE LOOSE. TIGHTENED  CUSTOMER INSTRUCT ON WASHER SETTING.</t>
  </si>
  <si>
    <t>RNN211203039595</t>
  </si>
  <si>
    <t>CHECKED\INSPECTED UNIT INSTALL AND OPERATIONSFILL  WASH  DRAIN AND SPIN. UNIT TESTED OK.</t>
  </si>
  <si>
    <t>RNN211203041341</t>
  </si>
  <si>
    <t>#FEE-NOISE                                                                                                           NORMAL NOISE UNABLE TO VERIFY COMPLAINT</t>
  </si>
  <si>
    <t>RNN211111007022</t>
  </si>
  <si>
    <t>#FEE TOP LOAD WASHER SHAKING VERY LOUDLY                                                                             CONTROL NOT DETECTED OUT OF BALANCE LOADS.  REPLACED CONTROL AND TEST</t>
  </si>
  <si>
    <t>RNN211111010629</t>
  </si>
  <si>
    <t>AEJ33026401</t>
  </si>
  <si>
    <t>HOT AND COLD SWAPPED. SWAPPED BACK AND TEST RAN.</t>
  </si>
  <si>
    <t>RNN211122070822</t>
  </si>
  <si>
    <t>The customer stated that the unit was making a noise during agitation. Found out to be the issue. Install news suspension rods. Unit test good at this</t>
  </si>
  <si>
    <t>RNN211122071777</t>
  </si>
  <si>
    <t>AJK73229710</t>
  </si>
  <si>
    <t>CUSTOMER PUTTING SOAP PODS DIRECTLY IN THE DISPENSER.</t>
  </si>
  <si>
    <t>RNN211123076505</t>
  </si>
  <si>
    <t>#FEE - WASHER NOT CLEANING CLOTHES                                                                                   NO COMPONENTS I CAN REPLACE TO HELP WASHER WASH BETTER AS TH EY ARE ALL WORKING AS INTENDED. DESIGN FLAW OR USER ERROR.</t>
  </si>
  <si>
    <t>RNN211130018928</t>
  </si>
  <si>
    <t>Checked and tested washer    unit is operating and working normal.  Explained customer that clothes will be compressed on spin mode in order to extract water.</t>
  </si>
  <si>
    <t>RNN211130020408</t>
  </si>
  <si>
    <t>Leveled the unit. No part needed</t>
  </si>
  <si>
    <t>RNN211201023727</t>
  </si>
  <si>
    <t>FOUND UNIT NOT SPINNING DUE TO LOOSE DAMPER   REINSTALLED DAMPER  TESTED UNIT ALL FUCNTIONS WORKING PROPERLY. (MP)</t>
  </si>
  <si>
    <t>RNN211201025490</t>
  </si>
  <si>
    <t>Inspected unit and ran test cycle  no leaks detected. Inspected hose connections and fittings  no leaks detected. Unit is working as designed</t>
  </si>
  <si>
    <t>RNN211201026752</t>
  </si>
  <si>
    <t>Replaced display assembly  buttons not responding.</t>
  </si>
  <si>
    <t>RNN211201026791</t>
  </si>
  <si>
    <t>ERROR LOADING PICTURES  PRN211201051705 AJK73229709(Suspension Assembly)home  After fully inspecting the unit.  confirmed intermittent exesive vibration. Replaced parts accordingly for proper operations. Customer satisfied with LG services and will call back in the future with any questions or concerns.</t>
  </si>
  <si>
    <t>RNN211201027082</t>
  </si>
  <si>
    <t>PRN211203054330 EBR85755509(PCB Assembly Display)  EBR86692723(PCB Assembly Main) customers issue was unit with showing too long of washed I'm instructed customer to use different Cycles to cause or help which shorter Cycles instructed customer may be to try speedwash customer was satisfied with the instructions ran unit test checked okay job is complete customer satisfied</t>
  </si>
  <si>
    <t>RNN211202030591</t>
  </si>
  <si>
    <t>Customer just purchased washer and noticed scratches on front of cabinet  customer informed delivery team and also contacted dealer  they told him they would take of it and dealer called LG  advised cabinet replacement is not covered under warranty due to scratches  advised to customer to contact dealer and demand reparations!!</t>
  </si>
  <si>
    <t>RNN211203039827</t>
  </si>
  <si>
    <t>Adjusted Dispenser hoses. Unit is working good</t>
  </si>
  <si>
    <t>RNN211203040447</t>
  </si>
  <si>
    <t>Found stator nut loose. Removed and inspected. Reinstalled nut and tested machine. All works as it should.</t>
  </si>
  <si>
    <t>RNN211203042162</t>
  </si>
  <si>
    <t>Washer is leaking from house drain. Washer tested ok.</t>
  </si>
  <si>
    <t>RNN211203043169</t>
  </si>
  <si>
    <t>TECH CHECK THE UNIT.PPOWER GOOD.RUN THE CYCLE.NO ERROR OR LEAKS.LEVEL GOOD.NORMAL NOISE.NO PROBLEM</t>
  </si>
  <si>
    <t>RNN211204044770</t>
  </si>
  <si>
    <t>Advised cost the unit is not getting cold water advised a plumber at this time</t>
  </si>
  <si>
    <t>RNN211204045929</t>
  </si>
  <si>
    <t>ORDERED DRAIN HOSE STC FOR SELF INSTALL</t>
  </si>
  <si>
    <t>RNN211206048370</t>
  </si>
  <si>
    <t>UNIT WAS LEAKING FROM THE PUMP BECAUSE THE DRAIN HOSE WAS NOT CLAMPED</t>
  </si>
  <si>
    <t>RNN211206048558</t>
  </si>
  <si>
    <t>PRN211206057940 AEJ76300501(Holder Assembly)  AHA75673404(Pump Assembly Drain)  AJB76315015(Stator Assembly Combined)home  After fully diagnosing and inspecting the unit confirmed drain pan was rubbing on rotor when heavy loads causing mechanism noise. Adjusted legs per Bulletin and installed connectors. Check for level and tested for proper operation. Left the unit working correctly and customer satisfied with LG services</t>
  </si>
  <si>
    <t>RNN211206050646</t>
  </si>
  <si>
    <t>THE WASHER WAS DAMAGED UPON OPENING. THE TECHNICIAN REPLACED THE PARTS.</t>
  </si>
  <si>
    <t>RNN211206052394</t>
  </si>
  <si>
    <t>MCR67147702</t>
  </si>
  <si>
    <t>MGC65100302</t>
  </si>
  <si>
    <t>MCK70055603</t>
  </si>
  <si>
    <t>AGL76194009</t>
  </si>
  <si>
    <t>THE WASHER CAME IN DAMAGED. THE TECHNICIAN REPLACED THE PARTS.</t>
  </si>
  <si>
    <t>RNN211206052715</t>
  </si>
  <si>
    <t>Installed new washer and nut. Reassembled unit and tested with customer. Unit is now working properly.</t>
  </si>
  <si>
    <t>RNN211122064657</t>
  </si>
  <si>
    <t>FAD33190601</t>
  </si>
  <si>
    <t>Replaced damaged part with new from factory. All functions check good.     Pulsator cap damaged from zipper. Rest of unit checks out good no issues found. Well install once part arrives.     PRN211129044982 AGZ72909711(Pulsator Assembly)  PON  STT</t>
  </si>
  <si>
    <t>RNN211122067478</t>
  </si>
  <si>
    <t>Customer refused the repair after tech noticed the washer had another issue. Customer does not want to wait much longer for any other parts and will call home depot.</t>
  </si>
  <si>
    <t>RNN211129008824</t>
  </si>
  <si>
    <t>TECH ARRIVED ON SITE. CUSTOMER REFUSED SERVICE. THIS IS A SYSTEM GENERATED MESSAGE.</t>
  </si>
  <si>
    <t>RNN211130016791</t>
  </si>
  <si>
    <t>APN21J01211641A. The wrong cosmetic piece was placed on there last time. I replaced the correct cosmetic piece. All ops ok</t>
  </si>
  <si>
    <t>RNN211201026604</t>
  </si>
  <si>
    <t>AGL76194005</t>
  </si>
  <si>
    <t>Installed new part and tested no problems found  Shipped to tech  PRN211202053868 AEM73732901(Hose Assembly Drain)</t>
  </si>
  <si>
    <t>RNN211202032005</t>
  </si>
  <si>
    <t>Customer doesn't want repair said dealer exchanging unit.</t>
  </si>
  <si>
    <t>RNN211203036670</t>
  </si>
  <si>
    <t>tech found leak at pump and drain tub rods bent ordered new installed test good no leak customer happy</t>
  </si>
  <si>
    <t>RNN211203039726</t>
  </si>
  <si>
    <t>STAIN WAS A WATER MARK ON THE PLASTIC AGITATOR PLATE.</t>
  </si>
  <si>
    <t>RNN211203042526</t>
  </si>
  <si>
    <t>Customer said it only makes noise wen washing. Checked clutch  stator and rotor.. educated customer on wash loads as the customer claims she washes different types of materials which close is washing machine to have on even load</t>
  </si>
  <si>
    <t>RNN211204045976</t>
  </si>
  <si>
    <t>PRESSURE HOSE WAS NOT ATTACHED TO PRESSURE SWITCH.  ATACHED UNIT TESTED OPERATION.</t>
  </si>
  <si>
    <t>RNN211207058794</t>
  </si>
  <si>
    <t>UNIT NEEDS MORE THEN A SIMPLE REPAIR RELATING TO STATER AND INNER TUB  UNIT WORKS BUT NOT AT 100%.  CLIENT WANTS AN EXCHANGE.</t>
  </si>
  <si>
    <t>RNN211207058872</t>
  </si>
  <si>
    <t>Checked unit working properly at this time customer education</t>
  </si>
  <si>
    <t>RNN211207058921</t>
  </si>
  <si>
    <t>FOUND SMALL HOLE IN END OF  DRAIN HOSSE  WAS ABLE TO CUT HOSE BACK NO MORE LEAKS</t>
  </si>
  <si>
    <t>RNN211207061324</t>
  </si>
  <si>
    <t>REPLACED VALVE ASSEMBLY AND TESTED UNIT.</t>
  </si>
  <si>
    <t>RNN211207061621</t>
  </si>
  <si>
    <t>Unit had wire harness terminals not properly socketed. attached them properly. unit ok.</t>
  </si>
  <si>
    <t>RNN211110003800</t>
  </si>
  <si>
    <t>vibratikn.adjustments.replaced dsmper</t>
  </si>
  <si>
    <t>RNN211129006741</t>
  </si>
  <si>
    <t>REPLACED MAIN/DISPLAY BOARD. RAN TEST MODE SEVERAL TIMES</t>
  </si>
  <si>
    <t>RNN211129009735</t>
  </si>
  <si>
    <t>not getting balance // adjusted level / educated cx</t>
  </si>
  <si>
    <t>RNN211130014310</t>
  </si>
  <si>
    <t>ALCP</t>
  </si>
  <si>
    <t>Tested unit. Could not find leak at this time. Instructed customer about lowering load size and amount of soap for test.</t>
  </si>
  <si>
    <t>RNN211130018669</t>
  </si>
  <si>
    <t>Removed drain pan.  Unit working properly at this time.</t>
  </si>
  <si>
    <t>RNN211202029927</t>
  </si>
  <si>
    <t>#FEE #SAFETY-HIGH PITCH NOISE ON AGITATION-PULLING TOO MUCH                                                          CUSTOMER HAD A CASE NUMBER FROM LG REGARDING A BRAND NEW WAS HER THAT I VERIFIED THE CONDITION OF. I CALLED LG AND CONFIT</t>
  </si>
  <si>
    <t>RNN211204044527</t>
  </si>
  <si>
    <t>PC:// T1872EFHU5.ASSEUUS #FEE CUSTOMER AWARE OF SERVICE CHA                                                          REMOVED SHIPPING MATERIAL FROM UNDER WASHER TEST OK.</t>
  </si>
  <si>
    <t>RNN211205047457</t>
  </si>
  <si>
    <t>#SW CUSTOMER COMPLAINT UNIT IS SHOWING IE ERRLR CODE FOUND VALVES FILTERS CLOG WITH DEBRI FROM EITHER WATER HEATER DEBRI OR HOSES FALLING APART AFTER REPAIR CORRECTED ISSUE</t>
  </si>
  <si>
    <t>RNN211206051081</t>
  </si>
  <si>
    <t>The washer was overfilling. The pressure hose was kinked sending the wrong signal to the board. Adjusted the hose and tested for proper operation.</t>
  </si>
  <si>
    <t>RNN211206051344</t>
  </si>
  <si>
    <t>CLEA2</t>
  </si>
  <si>
    <t>Error IE. Water valve filter cleaned.</t>
  </si>
  <si>
    <t>RNN211206052707</t>
  </si>
  <si>
    <t>sensor on bottom missing screws. installed screws and leak.stopped</t>
  </si>
  <si>
    <t>RNN211206055456</t>
  </si>
  <si>
    <t>Cold water valve on house side not eorkingm advised customer to have plumber check.</t>
  </si>
  <si>
    <t>RNN211207062704</t>
  </si>
  <si>
    <t>HOSES WERE REVERSED AT LAUNDRY ROOM HOOKUP. THE LINE LABELED COLD WAS ACTUALLY THE HOT LINE AND THE ONE LABELED HOT WAS ACTUALLY COLD. THEY ARE MISLABELED ON THE HOUSE HOOKUPS THEMSELVES.</t>
  </si>
  <si>
    <t>RNN211208066463</t>
  </si>
  <si>
    <t>ROTOR WAS SCRAPING ON DRAIN PAN WITH LARGE LOADS. RAISED LEGS TO AVOID SITTING SO LOW</t>
  </si>
  <si>
    <t>RNN211208066488</t>
  </si>
  <si>
    <t>PC:// T1789EFHU.ABWEUUS - LEAKING - #FEE - CHARGE THE CUSTO                                                          LEAKING WATER INTO TUB. BAD WATER VALVES. INSTALLED NEW WATE R INLET VALVES. WASHER TEST GOOD.</t>
  </si>
  <si>
    <t>RNN211117042144</t>
  </si>
  <si>
    <t>Replaced drain pump and sensor  tested all good</t>
  </si>
  <si>
    <t>RNN211117044604</t>
  </si>
  <si>
    <t>4681EA2001T</t>
  </si>
  <si>
    <t>ADVISED CUSTOMER ON WHAT SETTINGS TO USE FOR MORE WATER FILL. NO PROBLEMS FOUND WITH UNIT.</t>
  </si>
  <si>
    <t>RNN211125090971</t>
  </si>
  <si>
    <t>Customer reports tub overflowing intermittently. Has watched water pour over rim. Tech replaced oressure sensor and main board. In test mode the unit stopped itself once it reached max water level. During normal cycle the unit put in correct amount of water and continued with cycle. Under analysis for customer to run a few loads.    PRN211201051549 EBR86498801(PCB Assembly Complex)  PON  STT</t>
  </si>
  <si>
    <t>RNN211126096058</t>
  </si>
  <si>
    <t>OVERFLOW WATER: REPLACED SENSOR PRESSURE UNIT WORK PROPERLY</t>
  </si>
  <si>
    <t>RNN211130017329</t>
  </si>
  <si>
    <t>TECH CHECK THE UNIT.PCB NEEDED. BEST BUY ISSUE NEW UNIT</t>
  </si>
  <si>
    <t>RNN211130018399</t>
  </si>
  <si>
    <t>Found hose failed needing to be replaced  Installed hose test pass.; Job Cmpltd</t>
  </si>
  <si>
    <t>RNN211202030343</t>
  </si>
  <si>
    <t>checked the unit rest run test no problem found unit working good</t>
  </si>
  <si>
    <t>RNN211203042316</t>
  </si>
  <si>
    <t>No water entering washe. Found water supply turned off. Turned on. Checked over tested ok. All tested fine.</t>
  </si>
  <si>
    <t>RNN211204044950</t>
  </si>
  <si>
    <t>RNN211204046133</t>
  </si>
  <si>
    <t>Replaced main pcb unit checks ok</t>
  </si>
  <si>
    <t>RNN211206049143</t>
  </si>
  <si>
    <t>OE error code washer will not drain drain pump is not running installed new drain pump assembly test okay</t>
  </si>
  <si>
    <t>RNN211206051671</t>
  </si>
  <si>
    <t>CHRISSPOKE WITH CUSTOMER AT ISSUES ON WASHER  CUSTOMER STATED THAT WASHER WAS JOT WORKING CORRECTLY. INSPECTED OVER SYSTEM.  ADJUSTMENTS MADE  TESTED UNIT  WORKING TO MFR SPECS.</t>
  </si>
  <si>
    <t>RNN211206052739</t>
  </si>
  <si>
    <t>Check unit over customer instruct on soap usage called. TCC case numberTCC211209702617 instructed per TCC</t>
  </si>
  <si>
    <t>RNN211207058563</t>
  </si>
  <si>
    <t>Concern was the unit is leaking  found the Drain hose was inserted tomuch  and caused leaking  secured the drain hose  unit checked  all ops are good and normal.</t>
  </si>
  <si>
    <t>RNN211207061981</t>
  </si>
  <si>
    <t>CLEA</t>
  </si>
  <si>
    <t>Found washer feet too low  leveled washer all tests are good.</t>
  </si>
  <si>
    <t>RNN211207063491</t>
  </si>
  <si>
    <t>Cust states washer makes banging sound.  Performed diagnostics.  All major components are operating withinfgr specs.  Ran 5 wet towels through spin only and unit performed as designed.   Recommended to monitor bulky items and place like items with each other in the wash   and possibly redistribute as needed.</t>
  </si>
  <si>
    <t>RNN211208069465</t>
  </si>
  <si>
    <t>LEAKING. TECH OUT SECURED THE DRAIN PUMP CONNECTION AND TESTED</t>
  </si>
  <si>
    <t>RNN211209071611</t>
  </si>
  <si>
    <t>it is very noisy during the spin cycle TECH OUT SECUTED THE RATTLING PANEL AND TESTED</t>
  </si>
  <si>
    <t>RNN211209071646</t>
  </si>
  <si>
    <t>LUBED SUSPENSION RODS.  RAN TESTS CYCLE ALL OK. SLR</t>
  </si>
  <si>
    <t>RNN211209072201</t>
  </si>
  <si>
    <t>HOSE HAS PINHOLE IN IT  CAUSING WATER TO LEAK ON FLOOR WHEN RUNNING  REPLACED DRAIN HOSE.</t>
  </si>
  <si>
    <t>RNN211209072339</t>
  </si>
  <si>
    <t>CHECK AND TIGHTEN LOOSE AGITATOR.  TESTS OK. SLR</t>
  </si>
  <si>
    <t>RNN211209072365</t>
  </si>
  <si>
    <t>Reattached hose to pump. Checked and working as it should.</t>
  </si>
  <si>
    <t>RNN211209072384</t>
  </si>
  <si>
    <t>(DF  12/02/2021 1:56:57 PM)  CALL COMPLETE.FOUND AND REPAIRED LOSE CLAMP AT DRAIN PUMP.ALL TESTS OK.</t>
  </si>
  <si>
    <t>RNN211209074367</t>
  </si>
  <si>
    <t>#C-NOISE FROM WASHING MACHINE                                                                                        TESTED WASHER NO LEAKS NO NOISE INFORMED CUSTOMER OF NORMAL WASHER NOISE</t>
  </si>
  <si>
    <t>RNN211202034245</t>
  </si>
  <si>
    <t>EXMN</t>
  </si>
  <si>
    <t>Leaking water valve. Part in backorder. RA approved.</t>
  </si>
  <si>
    <t>RNN211203043398</t>
  </si>
  <si>
    <t>Rotor hitring pan. Raised the washer</t>
  </si>
  <si>
    <t>RNN211205046595</t>
  </si>
  <si>
    <t>Main board not sending volt to wifi board not allowing to connect</t>
  </si>
  <si>
    <t>RNN211206051596</t>
  </si>
  <si>
    <t>Noise coming from the unit during wash cycle caused by rotor hitting drain pan  adjusted the legs  leveled  customer education  all test pass.</t>
  </si>
  <si>
    <t>RNN211206052756</t>
  </si>
  <si>
    <t>Customer issue is washer has no light   advised customer there is no light for inside the washer</t>
  </si>
  <si>
    <t>RNN211206052962</t>
  </si>
  <si>
    <t>Unit is not funxtiong correctly caused by customer cold water line was on closed position  corrected  leveled  customer education  all test pass.</t>
  </si>
  <si>
    <t>RNN211206055371</t>
  </si>
  <si>
    <t>Cst complaint LE code. Found unknown object wedged between drum and tub. Causing tub to not move. Removed object and checked operations.</t>
  </si>
  <si>
    <t>RNN211208064768</t>
  </si>
  <si>
    <t>Display had CL code. Cleared code. Noise coming from inside while running cycle. Found nail in rotor. Removed nail. All operations are good!</t>
  </si>
  <si>
    <t>RNN211208068999</t>
  </si>
  <si>
    <t>PRN211209065162 AHL73894503(Rotor Assembly)  AHL73894509(Rotor Assembly)  AJB73816015(Stator Assembly)  AJB73816031(Stator Assembly) customers issue is unit was coming up Ellie error code took unit apart replace rotor and stator on unit ran a test run checked okay. Summer will call me if there's an issue job is complete</t>
  </si>
  <si>
    <t>RNN211209071628</t>
  </si>
  <si>
    <t>Drain hose leaking.  Replaced drain hose and all checked good</t>
  </si>
  <si>
    <t>RNN211209073053</t>
  </si>
  <si>
    <t>Repaired</t>
  </si>
  <si>
    <t>RNN211209076308</t>
  </si>
  <si>
    <t>Found washer working as per manufacturers specification however St and pipe in apartment is unsatisfactory. Ran washer a few times and found stand pipe overflowing please see pictures advise customer to contact maintenance to come out to clear clogged stand pipe.</t>
  </si>
  <si>
    <t>RNN211209076444</t>
  </si>
  <si>
    <t>DRAIN HOSE NOT RECEIVED WITH NEW WASHER                                                                              WASHER WAS DELIVERED WITHOUT THE DRAIN HOSE. CX IS TEMPORARI LY USING THE DRAIN HOSE FROM HER PREVIOUS WASHER. INSTALLED NEW DRAIN</t>
  </si>
  <si>
    <t>RNN211210078270</t>
  </si>
  <si>
    <t>UNIT LEAKING REPLACED THE VAVLE</t>
  </si>
  <si>
    <t>RNN211210079172</t>
  </si>
  <si>
    <t>BOTH RIGHT SIDE SUSPENSION RODS HAD NO LUBE. ADDED LUBED AND TESTS OUT OK. SLR</t>
  </si>
  <si>
    <t>RNN211210081974</t>
  </si>
  <si>
    <t>STSW</t>
  </si>
  <si>
    <t>adjusted unit test good</t>
  </si>
  <si>
    <t>RNN211210082697</t>
  </si>
  <si>
    <t>Drain hose on for advice customer needs proper train setup. Floors completely unlovable needs of solid foundation to level as far as customer</t>
  </si>
  <si>
    <t>RNN211206051848</t>
  </si>
  <si>
    <t>ERROR CODE LE                                                                                                        BULLETIN RELEASE BY LG WASHER ON ROTOR MISSING DURING MANUFA CTURING ORDERED WASHER ALLOW 50 MINUTES NUT CEASED AND RECESSED ON RO</t>
  </si>
  <si>
    <t>RNN211021081696</t>
  </si>
  <si>
    <t>AJB73816015</t>
  </si>
  <si>
    <t>AEN74532605</t>
  </si>
  <si>
    <t>IE ERR. FOUND COLD WATER VALVE IN THE HOUSE IS LEAKING AND WATER FLOW IS RESTRICTED</t>
  </si>
  <si>
    <t>RNN211119055040</t>
  </si>
  <si>
    <t>Low cold water pressure. Water valve was clogged. Cx is on well water  Replaced water valve and tested. Unit working properly.</t>
  </si>
  <si>
    <t>RNN211128002382</t>
  </si>
  <si>
    <t>The main control board and noise filter were replaced.</t>
  </si>
  <si>
    <t>RNN211130018836</t>
  </si>
  <si>
    <t>#FEE #DS                                                                                                             WASHER NOT BALANCED. LEVELED FEET 2 WERE NOT TOUCHING GROUND .</t>
  </si>
  <si>
    <t>RNN211201022683</t>
  </si>
  <si>
    <t>AJU75152602(Valve   Back ordered part. Will available 12/27/21 customer will wait.unit in show room appliance store      . install new fill valve . Unit floor model.. Part was damage by delivery/instalation..</t>
  </si>
  <si>
    <t>RNN211201024342</t>
  </si>
  <si>
    <t>TECHNICIAN CHECKED ELECTRICAL  MECHANICAL FUNCTIONS  RAN SERVICE DIAGNOSTIC TEST  LG SENT DRAIN PAN LEG HOLDER  IT WAS BROKEN AND CAUSED THE NOISE TECH REPLACED IT  UNIT IS WORKING FINE NOW.</t>
  </si>
  <si>
    <t>RNN211201026122</t>
  </si>
  <si>
    <t>LE ERROR CODE AN NOISE                                                                                               FOUND LINKAGE DISCONNECTED FROM SHIFTER. REATTACHED LINKAGE. TESTS OK.</t>
  </si>
  <si>
    <t>RNN211202034515</t>
  </si>
  <si>
    <t>Unit displaying LE error code when attempt to run unit. Replaced main pcb  ran diagnostic test with no further error codes displayed.</t>
  </si>
  <si>
    <t>RNN211205046911</t>
  </si>
  <si>
    <t>#FEE CUSTOMER AWARE OF THE SERVICE CHARGE FOR ISSUES NOT RE                                                          HOT &amp;AMP; COLD WATER HOSES WAS LEAKING. TIGHTEN HOSES AND THAT STOPPED WATER LEAKING.</t>
  </si>
  <si>
    <t>RNN211206055496</t>
  </si>
  <si>
    <t>installed new transmission clutch and motor. unit working with no noise</t>
  </si>
  <si>
    <t>RNN211206056189</t>
  </si>
  <si>
    <t>Replaced drain pump</t>
  </si>
  <si>
    <t>RNN211207061213</t>
  </si>
  <si>
    <t>REMOUNTED AND SECURE DRAIN PUMP AND RAN TEST MODE SEVERAL TIMES</t>
  </si>
  <si>
    <t>RNN211207062336</t>
  </si>
  <si>
    <t>Arrived and found hot side fill hose cross threaded and the rubber gasket for the hose is torn. Advised customer to replace hose</t>
  </si>
  <si>
    <t>RNN211208069859</t>
  </si>
  <si>
    <t>Net return for not draining hooked up to water and drain line to drain ran rinse and spin cycle no problems found</t>
  </si>
  <si>
    <t>RNN211209073164</t>
  </si>
  <si>
    <t>OE error code not draning   adjusted drain pump new unit stuck inside pump</t>
  </si>
  <si>
    <t>RNN211209078040</t>
  </si>
  <si>
    <t>BATT</t>
  </si>
  <si>
    <t>Agitater will not turn and drum will not spin. No error codes. Replaced Main board</t>
  </si>
  <si>
    <t>RNN211210080900</t>
  </si>
  <si>
    <t>EBR86692701</t>
  </si>
  <si>
    <t>FOUND WASHER SHOWS NORMAL BUT IN STUCK MODE. REMOVED CONTROLLER AND REINSTALLED CONTROLLER LIGHTS STARTED FLASHING AND RESPONDING. TESTED  OPERATES NORMALLY.</t>
  </si>
  <si>
    <t>RNN211210085174</t>
  </si>
  <si>
    <t>Removed screw from in between inner and outer tub.</t>
  </si>
  <si>
    <t>RNN211211085606</t>
  </si>
  <si>
    <t>washer leaking water from inlet valve  replaced valve tested ok</t>
  </si>
  <si>
    <t>RNN211211086781</t>
  </si>
  <si>
    <t>5221ER1003M</t>
  </si>
  <si>
    <t>Comokaunt will not drain replaced drain pump tested unit working to specs</t>
  </si>
  <si>
    <t>RNN211212087920</t>
  </si>
  <si>
    <t>valve connection not getting water well on cold /adjusted water valve</t>
  </si>
  <si>
    <t>RNN211212088792</t>
  </si>
  <si>
    <t>SUCCESSFUL REPAIR OF SET BY REPLACING PART LISTED TO RESOLVE ISSUE WITH WASHER.</t>
  </si>
  <si>
    <t>RNN211212088846</t>
  </si>
  <si>
    <t>leaking  reconnected bellows hose to drain pump  secured and tested</t>
  </si>
  <si>
    <t>RNN211213094170</t>
  </si>
  <si>
    <t>The unit wasnt draining and the oanel was damaged. I replaces both all ops ok</t>
  </si>
  <si>
    <t>RNN211128001789</t>
  </si>
  <si>
    <t>DETERMINED CLIENT WAS USING FLOOD STOPPING INLET WATER HOSES WHICH CANNOT BE USED WITH LG WASHERS.REPLACED HOSES WITH NON FLOOD TYPE TO RESOLVE ISSUE.</t>
  </si>
  <si>
    <t>RNN211130019890</t>
  </si>
  <si>
    <t>DENZEL 12/13 CALLED TECHLINE AND THEY SAID THIS IS CX EDUCATION. TECHLINE BELIEVES SHE IS USING TOO MUCH DETERGENT.</t>
  </si>
  <si>
    <t>RNN211208067837</t>
  </si>
  <si>
    <t>Making a clicking noise. Changed Pulsator noticed new one different design. Also nothing underneath pulsator. Ran in test mode. Checked clutch assembly looked good ran in test mode after changing pulsator and spin and agitate pulsator not clicking. Contacted TCC to document spoke to David. TCC211214805495.</t>
  </si>
  <si>
    <t>RNN211209073342</t>
  </si>
  <si>
    <t>RAN UNIT THREW TEST MODE 3X. STARTED UNIT ON NORMAL AND LET FILL. NO ISSUES FOUND  NO WATER LEAK. UNIT DID HAVE A OVER AMOUNT OF SUDS. INFORMED CUSTOMER ABOUT THAT ISSUE. UNIT IS WORKING AT THIS TIME.</t>
  </si>
  <si>
    <t>RNN211209073589</t>
  </si>
  <si>
    <t>Tech went out to home and repaired wiring on the PCB.</t>
  </si>
  <si>
    <t>RNN211209075048</t>
  </si>
  <si>
    <t>NECO</t>
  </si>
  <si>
    <t>Infestation of mouse cause damage to wiring harness. Not repairable</t>
  </si>
  <si>
    <t>RNN211210081270</t>
  </si>
  <si>
    <t>WATER LEAK FROM FRONT SIDE/NO WATER LEAK FOUND</t>
  </si>
  <si>
    <t>RNN211211086655</t>
  </si>
  <si>
    <t>TECH CHECK THE UNIT.POWER GOOD.RUN THE CYCLE.CLEAN WATER LINE PUMP FILTERS.NO LEAKS OR ERROR CODES.PROBLEM FIXED</t>
  </si>
  <si>
    <t>RNN211211086882</t>
  </si>
  <si>
    <t>CONTOL WAS ON. TECH TURNED IT OFF. CUSTOMER NEEDS TO RAISE DRAIN HOSE BECAUSE WATER WAS SYPHONING OUT WHILE FILLING.</t>
  </si>
  <si>
    <t>RNN211213090477</t>
  </si>
  <si>
    <t>adjusted loose unit motor  bearing connection to main  unit was making noise</t>
  </si>
  <si>
    <t>RNN211213096727</t>
  </si>
  <si>
    <t>I was at customers home servicing the dryer  and she stated that the machine makes a noise while in spin. Put washer into spin cycle  and as soon as drain pump came on  the pumps started to make a squealing noise. Installed new drain pump. Reassembled unit  and checked for leaks. Unit is functioning as designed.</t>
  </si>
  <si>
    <t>RNN211214005732</t>
  </si>
  <si>
    <t>RNN211214099862</t>
  </si>
  <si>
    <t>REPLACED DEFECTIVE MAIN PCB BOARD DUE TO UNIT WAS NOT COMPLETING WAS CYCLE. TEST OK JOB COMPLETED</t>
  </si>
  <si>
    <t>RNN211127001416</t>
  </si>
  <si>
    <t>#FEE                                                                                                                 DRAIN PUMP BAD WONT PUMP ORDERED RESCHEDULED  INSTALLED AND TESTED DRAIN PUMP WORKS AS IT SHOULD.</t>
  </si>
  <si>
    <t>RNN211130018678</t>
  </si>
  <si>
    <t>No defect found at time of service.</t>
  </si>
  <si>
    <t>RNN211201024053</t>
  </si>
  <si>
    <t>Found pe error  cleared error. Checked harness connections from board to pressure switch. Checked pressure switch  checks ok  tested unit  unit operating properly  job complete</t>
  </si>
  <si>
    <t>RNN211203039150</t>
  </si>
  <si>
    <t>#FEE - DURING SPIN                                                                                                   REPAIRED RUBBING MOTOR</t>
  </si>
  <si>
    <t>RNN211206053678</t>
  </si>
  <si>
    <t>NOISE DURING CYCLE                                                                                                   FOUND SIGNS OF SHIPPING OR DELIVERY DAMAGE UNIT WAS PURCHASE D AS IS WITH DAMAGES</t>
  </si>
  <si>
    <t>RNN211208069452</t>
  </si>
  <si>
    <t>Reset unit and adjust / educate customer about normal operation noise</t>
  </si>
  <si>
    <t>RNN211208069696</t>
  </si>
  <si>
    <t>Washer or error. During diagnosis Found bad connection to pump. Found loose connection at main board. Pushed connection in all the way till click and tested. ; Job Cmpltd  saved tckt [Tckts\163592a.png]  snapped 1 QuickPics (via SDM)</t>
  </si>
  <si>
    <t>RNN211209076572</t>
  </si>
  <si>
    <t>#FEE WASHER WILL NOT SPIN OUT                                                                                        CUSTOMER DECLINES SERVICE</t>
  </si>
  <si>
    <t>RNN211209077549</t>
  </si>
  <si>
    <t>Removal of steel bead in between washer tub</t>
  </si>
  <si>
    <t>RNN211211086584</t>
  </si>
  <si>
    <t>LE error code adjusted between motor and stator washer</t>
  </si>
  <si>
    <t>RNN211211087060</t>
  </si>
  <si>
    <t>LE error code replaced motor test good</t>
  </si>
  <si>
    <t>RNN211211087209</t>
  </si>
  <si>
    <t>Customer stated OE error code on washer.  Ran test cycle. Ok on test. Drain line to far down in pipe. Not draining correct.  Adjustment to drain hose. Unit operating normally now.</t>
  </si>
  <si>
    <t>RNN211211087566</t>
  </si>
  <si>
    <t>Customer complaint of unit not draining  upon inspection the unit will drain intermittently change part require to complete repair. Unit is now working fine</t>
  </si>
  <si>
    <t>RNN211212088586</t>
  </si>
  <si>
    <t>Door switch replaced an fix some. Chewed wires must take care of rodent issues.</t>
  </si>
  <si>
    <t>RNN211213090551</t>
  </si>
  <si>
    <t>Customer concern TC on display. TC is an indication that a tub clean might be needed. It is not an actual error or manufacturer defect. Customer education on tub clean and soap use. All okay no manufacturer defect phone.</t>
  </si>
  <si>
    <t>RNN211213093139</t>
  </si>
  <si>
    <t>RETIGHTEN MOTOR NUT  SOUND WENT AWAY.</t>
  </si>
  <si>
    <t>RNN211214004104</t>
  </si>
  <si>
    <t>DIAG...WASHER ON ALL CYCLES FILLING UP WITH TOO MUCH WATER. WP...RAN UNIT THRU COUPLE OF DIFFERENT CYCLES AND COULD NOT DUPLICATE THE PROBLEM. ADVISED CUSTOMER THAT IT WAS NORMAL TO FILL THAT MUCH  ALL CHECKED OK</t>
  </si>
  <si>
    <t>RNN211215006619</t>
  </si>
  <si>
    <t>Some features not working. Educated customer on using cycle features and that some features are not available with some cycles. Unit tests ok.</t>
  </si>
  <si>
    <t>RNN211215007609</t>
  </si>
  <si>
    <t>UNIT HAS CREATED STAINS ON THE WHITES/ FOUND BLACK STAINS THAT FEEL OILY/ CALLED TECHLINE/ TECHLINE SAID ITS POSSIBLY THE DETERGENT AND ADVISED CUST TO DO A COUPLE OF TUB CLEANS AND IF NOT CALL LG BACK 12/14/21 CL</t>
  </si>
  <si>
    <t>RNN211215008055</t>
  </si>
  <si>
    <t>UNIT NOT FILLING PROPERLY (IE ERROR). COLD WATER SUPPLY NOT TURNED ON. CORRECTED AND TESTED.</t>
  </si>
  <si>
    <t>RNN211215008911</t>
  </si>
  <si>
    <t>Secured washers drain hose. Instructed customer on use and care. Left on Tub Clean. Washer is operating up to specifications.</t>
  </si>
  <si>
    <t>RNN211215013628</t>
  </si>
  <si>
    <t>Tech inspected unit and reinstalled inlet valve assy. Tested and everything working okay.</t>
  </si>
  <si>
    <t>RNN211110002912</t>
  </si>
  <si>
    <t>Service requested giving LE error intermittently. Wash plate not moving separately. Replaced clutch assembly  main pcb complex. Ordered clutch motor per TCC. TCC211124382889. Replaced clutch motor and unit still not working correctly.  RA approved / call closed</t>
  </si>
  <si>
    <t>RNN211115028035</t>
  </si>
  <si>
    <t>At time of service u able to duplicate complaint (noise) removed wash plate with rotor and stator. Started small load of clothing verified with customer all checks normal; Job Cmpltd</t>
  </si>
  <si>
    <t>RNN211120060902</t>
  </si>
  <si>
    <t>TECH CHECKED ELECTRICAL  MECHANICAL FUNCTIONS   FOUND  PCB MAIN FAILED TECH REPLACED IT  UNIT IS WORKING FINE NOW.TCC211208694238.</t>
  </si>
  <si>
    <t>RNN211202032873</t>
  </si>
  <si>
    <t>#FEE CUSTOMER AWARE OF SERVICE CHARGE FOR ISSUES NOT REL                                                             RELEVELED LEDA WERE TOO FAR OUT OK</t>
  </si>
  <si>
    <t>RNN211207061563</t>
  </si>
  <si>
    <t>INTK</t>
  </si>
  <si>
    <t>Signal key not working correctly. Pcb and control panel replaced</t>
  </si>
  <si>
    <t>RNN211210081697</t>
  </si>
  <si>
    <t>AGL76194010</t>
  </si>
  <si>
    <t>TEMH</t>
  </si>
  <si>
    <t>Adjusted feet complete</t>
  </si>
  <si>
    <t>RNN211213092184</t>
  </si>
  <si>
    <t>Unit is new. Ran in speed wash. While filling the unit filled to the tub balance ring. Checked pressures hose. Could not find any damage. Ordered pressure switch assembly. Replaced pressure switch. Ran in test mode. Working normally.</t>
  </si>
  <si>
    <t>RNN211213093230</t>
  </si>
  <si>
    <t>Door Lock screw fell in between inner and outer drum. Washer is operating up to specifications.</t>
  </si>
  <si>
    <t>RNN211214001666</t>
  </si>
  <si>
    <t>Customers issue was unit was walking all over not washing properly found customer had slide pads under the legs removes pads for customer level unit up instructor customer about the detergent ran a load ran a test load ran checked okay customer satisfied job is complete</t>
  </si>
  <si>
    <t>RNN211214002060</t>
  </si>
  <si>
    <t>2nd visit after 2/3 hours: Ran the load and complaint could not verified. Washer is working fine. Customer just don't like washer and insisting for replacement.</t>
  </si>
  <si>
    <t>RNN211214004578</t>
  </si>
  <si>
    <t>WASHER  OVER FLOWED  REPAIRED KINKED PRESSURE HOSE IN WASHER</t>
  </si>
  <si>
    <t>RNN211215012525</t>
  </si>
  <si>
    <t>Checked all functions. Agitator secure. Complete</t>
  </si>
  <si>
    <t>RNN211216013684</t>
  </si>
  <si>
    <t>TEMC</t>
  </si>
  <si>
    <t>Found and adjusted water connections tested thru all ok</t>
  </si>
  <si>
    <t>RNN211216016179</t>
  </si>
  <si>
    <t>Unit tested good checked for noisel everything check good</t>
  </si>
  <si>
    <t>RNN211216017188</t>
  </si>
  <si>
    <t>Installed new water inlet valve tested unit found no leaks and unit is operating as designed. Water is no longer running constantly out of the softener dispenser.</t>
  </si>
  <si>
    <t>RNN211109096221</t>
  </si>
  <si>
    <t>3RD ATTEMPT. CALL DAVE WALSH IF NOT COMPLETE TODAY ANY REASON                                                        CUST GETS LE ERRORORDERED MOTORBOARD  ALLOW 120 MINUTES PO ACTUATOR AND HARNESS  I INSTALLED PARTS AND STILL THE SAME ISSUE I CALL</t>
  </si>
  <si>
    <t>RNN211115028365</t>
  </si>
  <si>
    <t>EAU64283201</t>
  </si>
  <si>
    <t>EAD64149705</t>
  </si>
  <si>
    <t>#FEE CUSTOMER AWARE OF THE SERVICE NOT RELATED TO MANUFACTU                                                          INNER TUB SEAM SCRAPING AGAINST OUTER TUB ORDERED NEW  POTENTIAL DAMAGE WAIVER SIGNED REPLACED INNER TUB TESTED GOO D</t>
  </si>
  <si>
    <t>RNN211123075431</t>
  </si>
  <si>
    <t>AJQ74774302</t>
  </si>
  <si>
    <t>3363706092                                                                                                           CHECKED ROTOR STATER TIGHT TOOK OFF AGITATOR PLATE NODYNE PE NNIES A COIN TOSS THE TWO CYCLES NO SCREECHING NOISE</t>
  </si>
  <si>
    <t>RNN211123080541</t>
  </si>
  <si>
    <t>PC-PC N\ALE#FEE - CHARGE THE CUSTOMER THE APPLICABLE FEE IF                                                          MOTOR STARTER IS BAD ORDERED PARTS  STYROFOAM STUCK CAUSING ISSUE REMOVE TESTED OK RETURNED ALL PARTS ORDERED</t>
  </si>
  <si>
    <t>RNN211129012137</t>
  </si>
  <si>
    <t>REPLACED PARTS AND THE UNIT WORKS IN SPEC</t>
  </si>
  <si>
    <t>RNN211202031693</t>
  </si>
  <si>
    <t>QUOT;#FEE CUSTOMER IS AWARE OF CHARGES NOT RELATED TO MANUFACTU                                                      LE CODE MOTOR LOCKED UP ORDERED NEW STATOR ASSEMBLY  INSTALLED STATIC WASHER WORKING AS IT SHOULD</t>
  </si>
  <si>
    <t>RNN211204044163</t>
  </si>
  <si>
    <t>Basket drum loose. Basket nut thigted. Tested no water leak.</t>
  </si>
  <si>
    <t>RNN211212087921</t>
  </si>
  <si>
    <t>WT7100CW</t>
  </si>
  <si>
    <t>Loud noise and LE error. Replaced main pcb and stator rotor and clutch assy. Tested and ill functions.</t>
  </si>
  <si>
    <t>RNN211213091070</t>
  </si>
  <si>
    <t>EAD62708437</t>
  </si>
  <si>
    <t>EBR86498804</t>
  </si>
  <si>
    <t>Leaking.  Found leaking in Drain hose.   Installed new Hose.  Machine checked ok.</t>
  </si>
  <si>
    <t>RNN211213095207</t>
  </si>
  <si>
    <t>Dead. Replaced pcb assy and console. Unit working to factory specifications  AGL76194009(Panel Assembly Front)  EBR86498801(PCB Assembly Complex)</t>
  </si>
  <si>
    <t>RNN211213095348</t>
  </si>
  <si>
    <t>#FEE THE START BUTTON IS NOT RESPONDING TS: CST HAS TRIED                                                            OPERATING NORMALLY AT THIS TIME DID RESEAT PLUGS ON BOARD PO SSIBLY LOOSE CONNECTION</t>
  </si>
  <si>
    <t>RNN211213095938</t>
  </si>
  <si>
    <t>LE error present.  Replaced main and stator.</t>
  </si>
  <si>
    <t>RNN211213095985</t>
  </si>
  <si>
    <t>EBR80342101</t>
  </si>
  <si>
    <t>The customer stated in the when the restoration guys had put the washer back they noticed the hose on the cold water side was leaking. Found it leaking directly from the hose behind the fitting work next to the washer. Explain to customer they will need to install new hoses on the washer. At this time the unit test good</t>
  </si>
  <si>
    <t>RNN211214002898</t>
  </si>
  <si>
    <t>Checked out and advised all is working well at this time advised customer on use and care</t>
  </si>
  <si>
    <t>RNN211214003028</t>
  </si>
  <si>
    <t>Checked between tub and basket. Everything looked clean. Drain hose in wall correct ammount. Water valves hood up and functioning properly. Fills to appropriate level. Spin and agitate both work fine.    Possible over suds causing dirt and debris to get left on top of cloths when water drains. Advised customer on proper soap use.</t>
  </si>
  <si>
    <t>RNN211214004447</t>
  </si>
  <si>
    <t>Unit leaking water from gear case. Brand new unit. Took pictures of rust from water damage. Customer will take unit back to s for for exchange.</t>
  </si>
  <si>
    <t>RNN211214005884</t>
  </si>
  <si>
    <t>Unit is displaying E IE code  not cold water is coming in  it is customer damaged cold water valve causing the issue  advised customer  all test pass.</t>
  </si>
  <si>
    <t>RNN211215008449</t>
  </si>
  <si>
    <t>Customer has a plumbing issue clog drain in drain line needs to call a plumber&amp;#65532; //</t>
  </si>
  <si>
    <t>RNN211215008668</t>
  </si>
  <si>
    <t>BEEP</t>
  </si>
  <si>
    <t>Cycle sound turned off. Customer fixed themselves</t>
  </si>
  <si>
    <t>RNN211215009430</t>
  </si>
  <si>
    <t>Unit has an OE error code and loud noise in spin and wash. Unit is installed in a drain pan and a middle peg is too tall causing a noise in rotor movement. Drain water out and removed the pump. Found locked up propeller. Installed new pump and bellow. Tested okay.</t>
  </si>
  <si>
    <t>RNN211217023694</t>
  </si>
  <si>
    <t>AHA75853804</t>
  </si>
  <si>
    <t>4738ER1004B</t>
  </si>
  <si>
    <t>LEAK ON DRAIAN HOSE REMOVED BACK COVER AND REPLACED  DRAIN HOSE RAN CYCLES CHECKED FOR LEAKS.</t>
  </si>
  <si>
    <t>RNN211217024260</t>
  </si>
  <si>
    <t>PC_PC N\ALEAKING#FEE - CHARGE THE CUSTOMER THE APPLICABLE F                                                          PRODUCT DOES NOT REQUIRE WARRANTY SERVICE</t>
  </si>
  <si>
    <t>RNN211206055639</t>
  </si>
  <si>
    <t>adjusted water VALVE EVERYTHING CHECKS OK</t>
  </si>
  <si>
    <t>RNN211209077067</t>
  </si>
  <si>
    <t>#FEE VIBRATIONS //APN21L13509823L                                                                                    CK UNIT LEGS / PUMP AND CYCLES EVERYTHING IS OK AS UNIT IS N EW / CUST NEEDS PLUMBER TO INSTALL PAN AND WATER HOSE /</t>
  </si>
  <si>
    <t>RNN211213097193</t>
  </si>
  <si>
    <t>KEYS</t>
  </si>
  <si>
    <t>POWER NOT WORKING. REPLACED CONTROL BOARD</t>
  </si>
  <si>
    <t>RNN211214005632</t>
  </si>
  <si>
    <t>Checked out unit for issue with unit having PE error. Found unit had bad pressure switch causing the error. Replaced with new and testes good after the repair. No errors and washer runs correctly.</t>
  </si>
  <si>
    <t>RNN211215007025</t>
  </si>
  <si>
    <t>Checked out unit for issue with unit vibrating. Ran test cycle and recieved no errors on unit. Advised customer of properly loading and cycle usage. Tested good.</t>
  </si>
  <si>
    <t>RNN211215008218</t>
  </si>
  <si>
    <t>#FEE CUSTOMER AWARE OF THE SERVICE CHARGE FOR ISSUES NOT RE                                                          INSTRUCT CUSTOMER NORMAL OPERATION FOR THIS WASHER</t>
  </si>
  <si>
    <t>RNN211216017212</t>
  </si>
  <si>
    <t>LEAKING                                                                                                              COLD WATER VALVE WAS OFF AND LAST TECH DISCONNECT PRESSURE H OSE WHEN HE TOOK TOP OFF</t>
  </si>
  <si>
    <t>RNN211216019262</t>
  </si>
  <si>
    <t>Advised customer unit was fully functional. No issues found. Called TCC. Ran tests. Unit is filling with ample amount of water.</t>
  </si>
  <si>
    <t>RNN211216020102</t>
  </si>
  <si>
    <t>Ran test cycle.Unit showing ie error because no cold water going to unit. Customer needs to call out a plumber.</t>
  </si>
  <si>
    <t>RNN211217023112</t>
  </si>
  <si>
    <t>Complaint sheet stuck under ajator explained proper use and care to customer removed wheat and tested unit working to specs</t>
  </si>
  <si>
    <t>RNN211217023170</t>
  </si>
  <si>
    <t>MBL68664903</t>
  </si>
  <si>
    <t>ISSUE// CUSTOMER CALLED IN FOR NEWLY BOUGHT WASHER THART IS                                                          CHECKED OVER TEST OK NO LEAKS TODAY</t>
  </si>
  <si>
    <t>RNN211217026690</t>
  </si>
  <si>
    <t>WASHER WILL NOT START CYCLE. TECH FOUND THAT THE VALVE ASSEMBKY WAS DEFECTIVE  NOT ALLOWING THE MACHINE TO BRING IN WATER. TECH REPLACED THE DEFECTIVE VALVE  ASNEEDED. ALL OPERATIONS ARE NOW TESTING NORMAL.</t>
  </si>
  <si>
    <t>RNN211217027044</t>
  </si>
  <si>
    <t>Checked and tested washer.   Showed customer functions.  Explained that when washing blankets or bed spreads washer will not balance properly for spin feature when it is overloaded.</t>
  </si>
  <si>
    <t>RNN211218027322</t>
  </si>
  <si>
    <t>Drain hose not secured properly in unit and it was banging around. Secured and tested.</t>
  </si>
  <si>
    <t>RNN211218028369</t>
  </si>
  <si>
    <t>ROTOR SLIGHTLY LOOSE. TIGHTENED ROTOR AND TESTED.</t>
  </si>
  <si>
    <t>RNN211220030840</t>
  </si>
  <si>
    <t>PUT SCREWS IN THE DOOR THAT WHERE LOOSE. TESTED UNIT. UNNIT NO LONGER HAD DOOR COMING OFF.</t>
  </si>
  <si>
    <t>RNN211220033557</t>
  </si>
  <si>
    <t>Washer is operating normally. Instructed customer on use and care.</t>
  </si>
  <si>
    <t>RNN211220034421</t>
  </si>
  <si>
    <t>NDCS NOT WORKING                                                                                                     SE ORDEN PIEZAS DEFECTUOSA HACE RUIDO Y NO ENGRANA TINA PAR A HACER SPIN SE INSTAL PIEZA DEFECTUOSA Y SE PROB FRENTE A CLIENTE TRA</t>
  </si>
  <si>
    <t>RNN211220034580</t>
  </si>
  <si>
    <t>UNIT DRAIN HOSE IS LEAKING.   REPLACED DRAIN HOSE WITH NEW.</t>
  </si>
  <si>
    <t>RNN211220036523</t>
  </si>
  <si>
    <t>Upon arrival power button unresponsive. Replaced parts. Ran service tests and unit op found normal</t>
  </si>
  <si>
    <t>RNN211124081304</t>
  </si>
  <si>
    <t>ACPW</t>
  </si>
  <si>
    <t>INSTALLED SEDIMENT FILTER AND ITS WORKING BETTER</t>
  </si>
  <si>
    <t>RNN211201024312</t>
  </si>
  <si>
    <t>Hose cracked Defective  We replace the drain hose no more leak</t>
  </si>
  <si>
    <t>RNN211201024681</t>
  </si>
  <si>
    <t>UNIT NEEDED A GEAR CASE AND ACUATOR WHEN CALLED CUSTOMER TO INSTALL CUST TOLD ME THAT UNIT GOT PICKED UP ON 12/20/2021 FILING FOR DIAGNOSTIC</t>
  </si>
  <si>
    <t>RNN211203038620</t>
  </si>
  <si>
    <t>The bolt on the state has stripped  not able to remove nut to change out the clutch assembly. Need to call TCC  Not able to do to phones being down.</t>
  </si>
  <si>
    <t>RNN211203042135</t>
  </si>
  <si>
    <t>adjusted loose motor bearing connection to main unit was shaking and making noise</t>
  </si>
  <si>
    <t>RNN211208064863</t>
  </si>
  <si>
    <t>replaced the switch assembly. tested. it is working well.</t>
  </si>
  <si>
    <t>RNN211208069209</t>
  </si>
  <si>
    <t>PRN211213069966 AHL76195103(Rotor Assembly Combined)  PRN211214072837 1WZZEA4002C(Washer Common)  EAU63743301(Motor Assembly DC Clutch)  PRN211216077108 AEN74532609(Housing Assembly Clutch Coupling)  Customer complaint that the unit will not agitate. Replaced all Associated parts that were ordered.</t>
  </si>
  <si>
    <t>RNN211213091209</t>
  </si>
  <si>
    <t>Checked out unit and raised legs on washer so rotor would not hit pan</t>
  </si>
  <si>
    <t>RNN211213091214</t>
  </si>
  <si>
    <t>Customer stated that the unit had an ie error code. Found the cold water side of the valve to be full of sand. Install a new water valve assembly and flushed the cold water line before installing it. Explain to customer that they should get a filtration system put up on the cold water side to prevent it from clogging up the valve. Unit tested at this time</t>
  </si>
  <si>
    <t>RNN211214004070</t>
  </si>
  <si>
    <t>Cust stated that the unit was powering on by itself. Upon inspection found a defective pcb. Installed new pcb. Unit tests ok</t>
  </si>
  <si>
    <t>RNN211215010990</t>
  </si>
  <si>
    <t>MCR67147703</t>
  </si>
  <si>
    <t>INMT</t>
  </si>
  <si>
    <t>WASHER SPIN BASKET CAME LOOSE  PUT BACK ON AND UNIT TEST OKAY</t>
  </si>
  <si>
    <t>RNN211216020283</t>
  </si>
  <si>
    <t>No problems found at the moment. Spoke about proper loading of clothes</t>
  </si>
  <si>
    <t>RNN211217024857</t>
  </si>
  <si>
    <t>Speed wash cycle won't work. Main control board replaced. Tested no water leak.</t>
  </si>
  <si>
    <t>RNN211217026445</t>
  </si>
  <si>
    <t>Adjusted leveling legs. Advised customer on load selection and types of materials. Jeans and towels need to be done separately.    Ran test spin with single wet towel and unit was able to balance load without refilling with water.</t>
  </si>
  <si>
    <t>RNN211217027290</t>
  </si>
  <si>
    <t>#SW CISTOMER COMPLAINT UNIT WONT DRAIN WATER FOUND BAD DRAIN PUMP REPLACE WITH NEW CYCLE TEST CHECKS GOOD</t>
  </si>
  <si>
    <t>RNN211218029070</t>
  </si>
  <si>
    <t>Removed smock from agitator</t>
  </si>
  <si>
    <t>RNN211220032498</t>
  </si>
  <si>
    <t>Instructed customer on doing tub clean.  White build up on chothe.</t>
  </si>
  <si>
    <t>RNN211220032531</t>
  </si>
  <si>
    <t>Adjust unit legs to prevent unit tub rubbing the floor. P</t>
  </si>
  <si>
    <t>RNN211220037524</t>
  </si>
  <si>
    <t>NDCS TUB RING IS BROKE                                                                                               CUSTOMER NEEDS A WASH PLATE INSTALLED INTO MACHINE REROUTED PARTS INSTALLED WASH PLAY INTO WASHER AND TESTED JOB COMPLETE</t>
  </si>
  <si>
    <t>RNN211220037667</t>
  </si>
  <si>
    <t>AGZ72909713</t>
  </si>
  <si>
    <t>Fixed loose connector on control</t>
  </si>
  <si>
    <t>RNN211220038912</t>
  </si>
  <si>
    <t>LID AND SWITCH REPLACED. WASHER DAMAGE HINDERED FUNCTIONALITY OF SWITCH</t>
  </si>
  <si>
    <t>RNN211221041121</t>
  </si>
  <si>
    <t>MCK70055601</t>
  </si>
  <si>
    <t>found the tub to pump hose was loose causing the leaking tightened hose and tested</t>
  </si>
  <si>
    <t>RNN211221042398</t>
  </si>
  <si>
    <t>REPLACED PART EVERYTHING CHECKS OK</t>
  </si>
  <si>
    <t>RNN211112013911</t>
  </si>
  <si>
    <t>DENT IN THE SIDE  DELIVERED THIS WAY.  REPLACED PANEL. UNIT TEST FINE.</t>
  </si>
  <si>
    <t>RNN211116032799</t>
  </si>
  <si>
    <t>ABJ75767801</t>
  </si>
  <si>
    <t>#FEE- LEAKING FROM THE BACK                                                                                          MEMBER INSTALLED DRAIN HOSE</t>
  </si>
  <si>
    <t>RNN211116035259</t>
  </si>
  <si>
    <t>Cst complaint noise. Ran two cycles and could not reproduce noise. All operations are functioning at this time.</t>
  </si>
  <si>
    <t>RNN211210081004</t>
  </si>
  <si>
    <t>Case tcc211217890115  Case #2 tcc211220953260</t>
  </si>
  <si>
    <t>RNN211210084524</t>
  </si>
  <si>
    <t>NO ERROR CODES  RAN UNIT WITH LOAD  TESTED OK IN ALL CYCLES  CUSTOMER TO MONITOR</t>
  </si>
  <si>
    <t>RNN211214005604</t>
  </si>
  <si>
    <t>REPLACED DOOR LATCH AND TESTED UNIT SEVERAL TIMES</t>
  </si>
  <si>
    <t>RNN211215009914</t>
  </si>
  <si>
    <t>#LOWES #FEE CUSTOMER AWARE AND AGREED FOR SERVICE FEE FOR I                                                          UNIT TESTED UNABLE TO FIND ISSUES RELATED TO COMPLAINT ALL C HECK OK NO LEAKS</t>
  </si>
  <si>
    <t>RNN211216017326</t>
  </si>
  <si>
    <t>Dead  Noise filter has blown fuse. Opd2c.   Replaced filter and still no power. Replaced main ctrl.   Unit fai. No leaks.</t>
  </si>
  <si>
    <t>RNN211217024575</t>
  </si>
  <si>
    <t>AGL76194003</t>
  </si>
  <si>
    <t># FEE PE ERROR CODE                                                                                                  PRODUCT IS INACCESSIBLE</t>
  </si>
  <si>
    <t>RNN211218028324</t>
  </si>
  <si>
    <t>12/22 Replaced the washing pulsator and the pulsator cap do to finding a baby sheet got stuck underneath the washing pulsator. Unit checks ok.</t>
  </si>
  <si>
    <t>RNN211218029121</t>
  </si>
  <si>
    <t>#FEE CUSTOMER AWARE OF THE SERVICE CHARGE FOR ISSUES NOT RE                                                          COMPLETE</t>
  </si>
  <si>
    <t>RNN211219029671</t>
  </si>
  <si>
    <t>Cust prefers to return unit instead of repair</t>
  </si>
  <si>
    <t>RNN211219030626</t>
  </si>
  <si>
    <t>Replaced water valve  checked all functions .</t>
  </si>
  <si>
    <t>RNN211220034288</t>
  </si>
  <si>
    <t>5221EA1008F</t>
  </si>
  <si>
    <t>Water doesnt stop filling tub. Tech found bad water valve replaced now good</t>
  </si>
  <si>
    <t>RNN211220035367</t>
  </si>
  <si>
    <t>CHECKED UNIT FOUND NOT ADVANCING CYCLES  RESET CONTROL LEFT UNIT WORKING OK</t>
  </si>
  <si>
    <t>RNN211220036427</t>
  </si>
  <si>
    <t>ORDER NEW LEG ASSY. ORDER PART INSTALL PART UNIT TESTS OK</t>
  </si>
  <si>
    <t>RNN211221046070</t>
  </si>
  <si>
    <t>Y                                                                                                                    REPLACED SUSPENSION RODS</t>
  </si>
  <si>
    <t>RNN211222046395</t>
  </si>
  <si>
    <t>REPLACED WATER VALVE AND VERIFIED NORMAL OPERATION OF UNIT.</t>
  </si>
  <si>
    <t>RNN211222048431</t>
  </si>
  <si>
    <t>TEST MOTOR LOCKING INSTALLED REPLACEMENT PART</t>
  </si>
  <si>
    <t>RNN211222048873</t>
  </si>
  <si>
    <t>EAD60820240</t>
  </si>
  <si>
    <t>EAD64545806</t>
  </si>
  <si>
    <t>REMOVED AND REPLACED THE AGITATOR AND MOTOR TESTED AND CHECKS OK</t>
  </si>
  <si>
    <t>RNN211222050613</t>
  </si>
  <si>
    <t>FAB30598601</t>
  </si>
  <si>
    <t>#FEE CUSTOMER IS AWARE OF CHARGES NOT RELATED TO MANUFACTUR                                                          ORDERED WATER PRESSURE SWITCH AND TUB RING OVERFLOWING ON TU RBO WASH WHEN FULL REPLACE TUB RING AND PRESSURE SWITCH FILL LEVEL TE</t>
  </si>
  <si>
    <t>RNN211119057958</t>
  </si>
  <si>
    <t>tech replaced the inner tub assembly and after checked  worked normal</t>
  </si>
  <si>
    <t>RNN211205046319</t>
  </si>
  <si>
    <t>AJQ74774301</t>
  </si>
  <si>
    <t>UNIT WORKING FINE CLIENT DIDNT KNOW HOW TO USE CONTROLS</t>
  </si>
  <si>
    <t>RNN211208066483</t>
  </si>
  <si>
    <t>Garage code 6633 b unitCx complaint is hot water leaking under the dispenser drawer. Turned hot water on and ran a cycle. Found no abnormal issues or leaks. Called LG to verify service bulletins  no bulletins. Went thru test mode and no errors. Only</t>
  </si>
  <si>
    <t>RNN211213089762</t>
  </si>
  <si>
    <t>Leaking left side found leak in the outter tub this is a none serviceable part put in for RA 630551 attached pic to RNN and. Ticket   RA Approved</t>
  </si>
  <si>
    <t>RNN211213092393</t>
  </si>
  <si>
    <t>SEAL</t>
  </si>
  <si>
    <t>Replaced Pulsator  Cap and switch level</t>
  </si>
  <si>
    <t>RNN211213094030</t>
  </si>
  <si>
    <t>ERROR IE AND SPIN CYCLE IS NOT WORKING VERY WELL                                                                     MISSED TIME FRAME. CUSTOMER HAD TO GO TO WORK. RESCHEDULE CA LL CANCELLED UNIT WORKING</t>
  </si>
  <si>
    <t>RNN211215009517</t>
  </si>
  <si>
    <t>recalibrated tub checked unit ok job compltd</t>
  </si>
  <si>
    <t>RNN211215010925</t>
  </si>
  <si>
    <t>#FEE # DEALER SUPPORT                                                                                                CS GRINDING. FACTORY DEFECT BASKET RUBBING AGAINST TUB. NEW UNIT. NEEDS REPLACED</t>
  </si>
  <si>
    <t>RNN211215011696</t>
  </si>
  <si>
    <t>Diagnosis done  unit not adding enough water  fixed water valve connection  unit tested okay.</t>
  </si>
  <si>
    <t>RNN211217021723</t>
  </si>
  <si>
    <t>Replaced main  and stator. No other issues found</t>
  </si>
  <si>
    <t>RNN211218028849</t>
  </si>
  <si>
    <t>adj water  drain hose on washer it was to low fix the hose</t>
  </si>
  <si>
    <t>RNN211218028863</t>
  </si>
  <si>
    <t>#FEE TLW NOISE                                                                                                       UNIT WAS MAKING NOISE MOTOR TOUCHING THE PAN RAISED THE LE GS AND INSTRUCTED CUSTOMER ABOUT THE ISSUE</t>
  </si>
  <si>
    <t>RNN211219030045</t>
  </si>
  <si>
    <t>No leaks found. Ran test mode 3 times. Ran apeed wash and teat mode again. Rwmoved hisea and checmed all a reena. No de ria. All appears good. Customer had used it yesterday after tub was half full of water and it stopped. Most likely aomething in the valve from being installed with out the hoses being flushed. Asked customer if installers fluahed and ahe said no.     Shewill use it this weekend. Valve is in my inventory.</t>
  </si>
  <si>
    <t>RNN211220033177</t>
  </si>
  <si>
    <t>Found loose harness at main control board. Tech secured and tested ok</t>
  </si>
  <si>
    <t>RNN211220037386</t>
  </si>
  <si>
    <t>#FEE CUSTOMER AWARE OF THE SERVICE MANUFACTURING DEFECTS AR                                                          PHONE: CUSTOMER STATED HOSE IS JUST LAYING ON FLOOR BY DRAIN . ADVISED CUSTOMER IT NEEDS TO BE IN A STAND PIPE.</t>
  </si>
  <si>
    <t>RNN211220037435</t>
  </si>
  <si>
    <t>Water valve stuck open causing water to run through. Replaced water valve issues resolved</t>
  </si>
  <si>
    <t>RNN211221042005</t>
  </si>
  <si>
    <t>Leaking. Tub ring missing gasket. Replaced tub ring</t>
  </si>
  <si>
    <t>RNN211221042493</t>
  </si>
  <si>
    <t>KB46|WASHER GENERAL Q1. LOCATION 2) PHILIPPINES KB109|WA                                                             RE TORQUE ROTOR NUT.</t>
  </si>
  <si>
    <t>RNN211221045171</t>
  </si>
  <si>
    <t>Instructed customer on use and care. Washer is operating normally.</t>
  </si>
  <si>
    <t>RNN211221046237</t>
  </si>
  <si>
    <t>Did all checks to unit and unit is working okay at this time</t>
  </si>
  <si>
    <t>RNN211222047197</t>
  </si>
  <si>
    <t>Noisy. Found the unit sitting in a drain pan and the motor hitting the pan ribs. Installed p# AEJ76300501 holder assembly. Tested ok.</t>
  </si>
  <si>
    <t>RNN211222047301</t>
  </si>
  <si>
    <t>Inspected and found the cold water valve was plugged up with a piece of foam.  cleaned out and tested.  Tests ok</t>
  </si>
  <si>
    <t>RNN211222051887</t>
  </si>
  <si>
    <t>#FEE CX AWARE OF POSSIBLE CHARGES FOR NON MANUFACTURING DE                                                           FND WASHER ROTOR TOUCH THE WATER PIN UNDER WASHER REMOVE IT TESTING FOR NORMAL OPERATIONS OK .</t>
  </si>
  <si>
    <t>RNN211222052555</t>
  </si>
  <si>
    <t>REPLACED BAD VALVE UNIT TESTS GOOD</t>
  </si>
  <si>
    <t>RNN211222052793</t>
  </si>
  <si>
    <t>#FEE; CUSTOMER AWARE OF SERVICE CHARGE FOR ISSUES NOT RELAT                                                          RESET CONTROL CHECK WASHER OKAY</t>
  </si>
  <si>
    <t>RNN211222052919</t>
  </si>
  <si>
    <t>#FEE #DEALERSUPPORT #ERRORCODES #IE                                                                                  CUSTOMER STATED THAT 1E ERROR CODE DISPLAYS. CHECKED DRAIN A ND FILL LINES. COLD WATER VALVE TURNED OFF. TURNED IT ON.</t>
  </si>
  <si>
    <t>RNN211223054649</t>
  </si>
  <si>
    <t>WASHER GRINDING AS PER SERVICE BULLETIN INSTALLED NEW WASHER FOR ROTOR TESTED OK</t>
  </si>
  <si>
    <t>RNN211223058307</t>
  </si>
  <si>
    <t>DIAG... EVIDENCING OF LEAKING FOUND IN DRAIN HOSE WP..INSTALLED CLAMP RAN WASH CYCLE FOUND NO LEAKS</t>
  </si>
  <si>
    <t>RNN211223058358</t>
  </si>
  <si>
    <t>4861FR3068E</t>
  </si>
  <si>
    <t>Arrived to call costumer complaint about IE error code . Not enough water coming into unit . Noticed hose for hot water was damaged and crimped causing not enough water to enter unit. Explained to customer that was issue and he needed to replace hoses on unit . Did costumer education.</t>
  </si>
  <si>
    <t>RNN211223058555</t>
  </si>
  <si>
    <t>Found hot hose on cold reversed hoses checked operation ok</t>
  </si>
  <si>
    <t>RNN211224058985</t>
  </si>
  <si>
    <t>REPAIRED LOOSE CONNECTION AT CONTROL AND TESTED TO REPAIR UNIT</t>
  </si>
  <si>
    <t>RNN211224059488</t>
  </si>
  <si>
    <t>REPAIRED AND REINSTALLED HINGE AND TESTED TO REPAIR UNIT.</t>
  </si>
  <si>
    <t>RNN211224059588</t>
  </si>
  <si>
    <t>WATER IS NOT DRAINING. WATER STILL IN TUB. MOTOR IS DEFECTIVE. REPLACED DEFECTIVE DRAIN MOTOR WITH NEW ONE. TESTED UNIT FUNCTIONS PROPERLY.</t>
  </si>
  <si>
    <t>RNN211227062881</t>
  </si>
  <si>
    <t>REMOVE DEBRIS AND CLEAN WATER VALVE   TESTED OK</t>
  </si>
  <si>
    <t>RNN211227062962</t>
  </si>
  <si>
    <t>LEAKING valve leak replaced water valve</t>
  </si>
  <si>
    <t>RNN211129010019</t>
  </si>
  <si>
    <t>REPLACED THE INLET VALVES  TESTED OK</t>
  </si>
  <si>
    <t>RNN211130019566</t>
  </si>
  <si>
    <t>LEAKING  INSPECTED UNIT AND REPLACED AEM73732901</t>
  </si>
  <si>
    <t>RNN211208066150</t>
  </si>
  <si>
    <t>Complaint noise. When i arrived i tested the unit and found several issues. Replaced affected areas. Tested unit and it is performing to specs.</t>
  </si>
  <si>
    <t>RNN211217027119</t>
  </si>
  <si>
    <t>Found unit working properly. Unit test ok.</t>
  </si>
  <si>
    <t>RNN211223055844</t>
  </si>
  <si>
    <t>PRN211227087055 AEN74532607(Housing Assembly Clutch Coupling)  AHL73894503(Rotor Assembly)  AHL73894509(Rotor Assembly)  AJB73816015(Stator Assembly)  AJB73816031(Stator Assembly)  EAU63743301(Motor Assembly DC Clutch)  EAU64283201(Motor Assembly DC Clutch)  EBR86498803(PCB Assembly Complex)  EBR86692713(PCB Assembly Main) customers issue was unit was coming up LE error code replaced numerous Parts on unit ran two loads error code was not there if customer calls back setting unit up for exchange r a customer was calling store for exchange also completing out shopping till customer calls back numerous repairs</t>
  </si>
  <si>
    <t>RNN211223056414</t>
  </si>
  <si>
    <t>Costumer was concerned about water level of the machine not covering the clothes. Ran a full load of clothes and showed and instructed costumer on what is the correct cycle and adittinal options to use to get full tub of water. Costumer understands now. Ubit is working as designed.</t>
  </si>
  <si>
    <t>RNN211223058402</t>
  </si>
  <si>
    <t>SWNW</t>
  </si>
  <si>
    <t>Replaced control console. Working to specs. Powering on/off each time.</t>
  </si>
  <si>
    <t>RNN211224059062</t>
  </si>
  <si>
    <t>New unit vibrating. Performed diagnostics  checked level. All ok. Advised cust of article type mismatch that can cause the unit to spin out of balance. Recommended to pause the machine and try to redistribute if excessive vibration occurs.</t>
  </si>
  <si>
    <t>RNN211224060302</t>
  </si>
  <si>
    <t>Units cold water valve was not closing properly. Replaced way we valve. Unit tested ok.</t>
  </si>
  <si>
    <t>RNN211225061111</t>
  </si>
  <si>
    <t>Found and adjusted leveling tested thru normal operations ok</t>
  </si>
  <si>
    <t>RNN211227069843</t>
  </si>
  <si>
    <t>FOUND UNIT FILL VALVE NOT ACTIVATING  CONNECTOR NOT SEATED CORRECTLY. DISCONNECTED AND RECONNECTED HARNESS. TESTED  UNIT FUNCTIONING PROPERLY.</t>
  </si>
  <si>
    <t>RNN211228071066</t>
  </si>
  <si>
    <t>REPLACED MAIN CONTROL BOARD AND PRESSURE SENSOR  AND TUBE.</t>
  </si>
  <si>
    <t>RNN211228072575</t>
  </si>
  <si>
    <t>#FEE#DEALER SUPPORT                                                                                                  SUPPLY VALVE STRIPPED  SOCPPU 12/23/21: SERVICE CA LGA011 LG INWARRANTY (HA) CONSUMER</t>
  </si>
  <si>
    <t>RNN211021083144</t>
  </si>
  <si>
    <t>WT7060CV</t>
  </si>
  <si>
    <t>checked unit found not turning on  replaced parts left unit working ok</t>
  </si>
  <si>
    <t>RNN211201025999</t>
  </si>
  <si>
    <t>AGL76194022</t>
  </si>
  <si>
    <t>ADJUSTED CABINET TO PREVENT NOISE. CUST ADV THEY DID NOT WANT ENTIRE CABINET REPLACED  JUST NEEDED UNIT TO WORK PROPERLY. TESTED RUN OPS</t>
  </si>
  <si>
    <t>RNN211208065897</t>
  </si>
  <si>
    <t>The stator was replaced  unit works. Invoice attached</t>
  </si>
  <si>
    <t>RNN211208070317</t>
  </si>
  <si>
    <t>IW #FEE CUSTOMER AWARE OF THE SERVICE CHARGE NOT RELATED TO                                                          LEAKS. LEAKING FROM DRAIN HOSE ORDERED PART.  SOCPPU 12/23/21 APPLIANCE NOW WORKING. CANCELLED LGA011 LG INWARRANTY (HA) CONSUMER</t>
  </si>
  <si>
    <t>RNN211214000917</t>
  </si>
  <si>
    <t>CUSTOMER ADVISED THE UNIT WAS NOISY. FOUND A BOT LOOSE ON THE STATOR. TIGHTENED WITH IMPACT AND TEST RAN. THE NOISE IS NOW GONE. WORKING AT THIS TIME.</t>
  </si>
  <si>
    <t>RNN211215009740</t>
  </si>
  <si>
    <t>CLEARED DRAIN PUMP AND RECONNECTED CHECK OPERATION</t>
  </si>
  <si>
    <t>RNN211215011163</t>
  </si>
  <si>
    <t>PARTS REPLACED  UNIT TESTED  WORKS GOOD</t>
  </si>
  <si>
    <t>RNN211215012658</t>
  </si>
  <si>
    <t>COSTUMER COMPLAIN UNIT MAKING LOUD NOISE WHEN WASH. REPLACED DEFECTIVE ROTOR AND LEKAING DOOR GASKET</t>
  </si>
  <si>
    <t>RNN211216018100</t>
  </si>
  <si>
    <t>MDS47123619</t>
  </si>
  <si>
    <t>4413ER1003A</t>
  </si>
  <si>
    <t>4417EA1002K</t>
  </si>
  <si>
    <t>Customer installed parts</t>
  </si>
  <si>
    <t>RNN211220035893</t>
  </si>
  <si>
    <t>Put loctite on nut and tightened to proper spec unit tests ok. Job complete;</t>
  </si>
  <si>
    <t>RNN211220035914</t>
  </si>
  <si>
    <t>#FEE CUSTOMER AWARE OF THE SERVICE MANUFACTURING DEFECTS AR                                                          RECALIBRATED BOARD RAN RINSE AND SPIN CYCLE UNIT CHECKS OK</t>
  </si>
  <si>
    <t>RNN211222050938</t>
  </si>
  <si>
    <t>Unit making noises the roter bolt hitting the drain pan  Intalled the holder into the legs  tested ok</t>
  </si>
  <si>
    <t>RNN211223058206</t>
  </si>
  <si>
    <t>PC-PC N\AOTHER NOISE#FEE - CHARGE THE CUSTOMER THE APPLICAB                                                          TRANS SHAFT MAKING NOISE WITH RUBBER GASKET</t>
  </si>
  <si>
    <t>RNN211224060776</t>
  </si>
  <si>
    <t>Unit is displaying FE error code. Water keep pouring into the unit nonstop  checked wire harness and connection  noticed there is a kinck on the pressure switch hose by pressure switch where is insulation applied to the hoses and wire harness  corrected  applied insulation  customer education  all test pass.</t>
  </si>
  <si>
    <t>RNN211227065772</t>
  </si>
  <si>
    <t>Washer works as designed  customer drain line is clogged  needs a plumber</t>
  </si>
  <si>
    <t>RNN211227067881</t>
  </si>
  <si>
    <t>FULL DIAGNOSTIC COMPLETED.   UNIT IN WORKING ORDER.</t>
  </si>
  <si>
    <t>RNN211227069087</t>
  </si>
  <si>
    <t>Concern was the unit is making noise  found the legs was down  put the legs up  unit checked  all ops are good and normal.</t>
  </si>
  <si>
    <t>RNN211227070759</t>
  </si>
  <si>
    <t>Customer stated unit has a leak. Upon inspection found small tear in drain line. Replaced drain line. Unit operating normally now.</t>
  </si>
  <si>
    <t>RNN211228072359</t>
  </si>
  <si>
    <t>Not turning  LE error. Found a ground screw between basket &amp; outter tub  removed object  tested fine.</t>
  </si>
  <si>
    <t>RNN211228073465</t>
  </si>
  <si>
    <t>EXCESSIVE VIBRATION EVEN WITH SMALL LOADS. FOUND DISENGAGED DAMPNER. REINSTALLED AND TESTED RUN OPS.</t>
  </si>
  <si>
    <t>RNN211229079959</t>
  </si>
  <si>
    <t>Washer tested fine. Customer was using too much soap.</t>
  </si>
  <si>
    <t>RNN211229082861</t>
  </si>
  <si>
    <t>WASHER WONT LOCK FOUND CONNECTION NOT CONNECTED RECONNECTED AND CHECKED OPERATIONS. LID LOCK WAS NOT CONNECTED FROM FACTORY HOOKED IT BACK UP</t>
  </si>
  <si>
    <t>RNN211202032309</t>
  </si>
  <si>
    <t>WATER CONTINUE FILLING AND THE UNIT IS OFF                                                                           WATER VALVE STICKING OPEN. ORDERED  REPLACED INLET VALVE THAT WAS STICKING OPEN. OK. RZT. BPT</t>
  </si>
  <si>
    <t>RNN211206048970</t>
  </si>
  <si>
    <t>replaced VALVE ASSEMBLY INLET and pacb assy complex and  MOTOR ASSEMBLY DC CLUTCH not agitating properly cold water starts to fill when not in used.</t>
  </si>
  <si>
    <t>RNN211212087657</t>
  </si>
  <si>
    <t>EBR86498811</t>
  </si>
  <si>
    <t>TOP LOADER: NOISE/DURING WASH                                                                                        CUSTOMER COMPLAINED OF LOUD NOISE WHILE WASHING EVERYTHING C HECKED OK</t>
  </si>
  <si>
    <t>RNN211217022395</t>
  </si>
  <si>
    <t>QUOT;#FEE CUSTOMER IS AWARE OF CHARGES NOT RELATED TO MANUFACTU                                                      REROUTE FOR PARTS UNIT ISNT TURNING ON NEEDS MAIN BOARD  INSTALLED PARTS</t>
  </si>
  <si>
    <t>RNN211220032130</t>
  </si>
  <si>
    <t>EBR85755503</t>
  </si>
  <si>
    <t>EBR86498703</t>
  </si>
  <si>
    <t>WATER/SUDS - TOO MUCH WATER                                                                                          OVERFLOWING/REPLACED PRESSURE SENSOR AND HOSE TEST OK.</t>
  </si>
  <si>
    <t>RNN211222048972</t>
  </si>
  <si>
    <t>TECH CHECKED UNITDIAGNOSED THAT UNIT NEEDS WASHER AT MOTOR SHAFTLOWE'S IS EXCHANGING THE UNIT FOR CUSTOMER  SINCE IT WAS RECENTLY PURCHASEDFILING FOR DIAGNOSIS</t>
  </si>
  <si>
    <t>RNN211222049394</t>
  </si>
  <si>
    <t>PC: T1872EFHU5.ASSEUUS NO POWER #FEE - CHARGE THE                                                                    LOOSE POWER CORD CONNECTOR TO THE POWER FILTER. REPAIRED TES T OPERATION OKAY</t>
  </si>
  <si>
    <t>RNN211222052310</t>
  </si>
  <si>
    <t>Unit not draining found noisy drain pump and not working replace drain pump and test unit working to spes.</t>
  </si>
  <si>
    <t>RNN211223055627</t>
  </si>
  <si>
    <t>Replaced pump unit does not drain PRN211228090488 EBR86498808(PCB Assembly Complex)PRN211227088188 AHA75673404(Pump Assembly Drain)</t>
  </si>
  <si>
    <t>RNN211226061907</t>
  </si>
  <si>
    <t>Washer displaying PE error code. Found issues with pressure sensor. Replaced with new. Cycle tested and all checks good. Advised customer on additional use &amp; care.</t>
  </si>
  <si>
    <t>RNN211227067524</t>
  </si>
  <si>
    <t>#FEE CUSTOMER AWARE OF SERVICE CHARGE FOR ISSUES NOT RELATE                                                          CHECKED UNIT. MOTOR SCRAPING WASHER PAN. ADVISED RAISING WAS HER UP WITH BOARDS. CHICKS OK.</t>
  </si>
  <si>
    <t>RNN211227071004</t>
  </si>
  <si>
    <t>The sheet was caught between the basket and pulsator.    It happened once. It has not happened again.  Did not find any gap or loose parts.  Educated customer to call back if it happens again.</t>
  </si>
  <si>
    <t>RNN211228074517</t>
  </si>
  <si>
    <t>Concern was the unit is making noise  found the unit tub was hitting the floor while operation  put the legs down make the unit up  Leveled the unit  unit checked  all ops are good and normal.</t>
  </si>
  <si>
    <t>RNN211228077710</t>
  </si>
  <si>
    <t>Tested for water leak hoses installed backwards when corrected issue water Valve was stripped when installed replaced water valve tested ok.. No leak ...</t>
  </si>
  <si>
    <t>RNN211229080709</t>
  </si>
  <si>
    <t>Found the cold water valve had a broken wire. Repaired and everything is working properly ; Job Cmpltd</t>
  </si>
  <si>
    <t>RNN211229084162</t>
  </si>
  <si>
    <t>Customer said unit was tripping breaker. Ran several tests cycles no issues found.    TCC211230159922 TCC had no recommended fix</t>
  </si>
  <si>
    <t>RNN211229085059</t>
  </si>
  <si>
    <t>Arrived at top load washer with drain hose leak. After diagnosis there was a crack in the drawer n hose. I replaced the drain hose and tested the unit. Unit is now operational.</t>
  </si>
  <si>
    <t>RNN211224059077</t>
  </si>
  <si>
    <t>Customer complaint of unit over filling. Replaced pressure switch board and valve. Unit checks ok.</t>
  </si>
  <si>
    <t>RNN211227068191</t>
  </si>
  <si>
    <t>#FEE                                                                                                                 CUSTOMER REPLACED MACHINE CANCELED AT DOOR</t>
  </si>
  <si>
    <t>RNN211213094159</t>
  </si>
  <si>
    <t>ABNORMAL POWER OFF DURING OPERATION                                                                                  CR NO WASH DWF CLEANED INLET SCREENS DID NOT RESOLVE ISS UE RR FOR MIX VALVE FAILURE DUE TO SAND INSTALLED MIX VALVES CYCLED UNIT</t>
  </si>
  <si>
    <t>RNN211214003087</t>
  </si>
  <si>
    <t>DOOR DAMAGED. COSMETIC AUTHORIZATION RW21121601.. MAKING A STRANGE NOISE AS WELL .. NOT STACKED. MR IS UNDER IMPRESSION HE IS GOING TO GET A NEW UNIT. HE DID NOT REALIZE THIS UNIT WAS SET UP FOR A SERVICE  THE COSMETIC ISSUE CAN BE RESOLVED THE DOP O</t>
  </si>
  <si>
    <t>RNN211216015747</t>
  </si>
  <si>
    <t>WATER//SUDS                                                                                                          PART ORDER INLET VALVE  DRAIN HOSE SHOVED ALL THE WAY DOWN STANDPIPE CAUSING PROBLEM UNIT DOES NOT NEED FILL VALVE TEST RAN ALL OK</t>
  </si>
  <si>
    <t>RNN211220036367</t>
  </si>
  <si>
    <t>FOUND CYCLES TURNING OFF AT MID CYCLE  DUE TO  SHORTED MAIN CONTROL. REPLACED THEM . UNIT TESTED OK.</t>
  </si>
  <si>
    <t>RNN211220036629</t>
  </si>
  <si>
    <t>#FEE CUSTOMER AWARE ABOUT THE SERVICE CHARGE IF ISSUE IS NO                                                          FIND OUT THAT THE WATER FILTER VALVE WAS CLOGGED WITH DIRT T HIS IS A WELLWATER IS NO FILTRATION IN THE HOUSE</t>
  </si>
  <si>
    <t>RNN211221041252</t>
  </si>
  <si>
    <t>Cc power button not working and top of tub balance ring broken. Found control board not installed in tabs  and balance ring broken. Replaced inner basket  and reinstalled display board. Tested machine ok part AJQ74774301 INSTALLED NOT AVALIBLE ON RNN</t>
  </si>
  <si>
    <t>RNN211224060510</t>
  </si>
  <si>
    <t>PC - ABWEUUS #FEE CUSTOMER AWARE OF THE SERVICE CHARGE F                                                             CUSTOMER INSTRUCTION</t>
  </si>
  <si>
    <t>RNN211226061815</t>
  </si>
  <si>
    <t>REPLACED STATOR AND ROTOR TESTED ALL OK</t>
  </si>
  <si>
    <t>RNN211226062131</t>
  </si>
  <si>
    <t>#FEE CX AWARE OF CHARGES NOT RELATED TO MANUFACTURING DEFEC                                                          WASHER NEEDS A NEW WATER PUMP. CUSTOMER WILL TAKE UNIT BACK TO HOME DEPOT</t>
  </si>
  <si>
    <t>RNN211227062782</t>
  </si>
  <si>
    <t>NOISE                                                                                                                ROTOR WAS HITTING THE DRAIN PANE. ADJUSTED ALL FOUR FEET. A LL TESTED NOW. ALL WORKING FINE NOW</t>
  </si>
  <si>
    <t>RNN211227066170</t>
  </si>
  <si>
    <t>TECHLINE  WE PUT UNIT INTO DIAGNOSTIC AND COULDN'T COMPLETE THE TEST  UNIT FLASHED AN ERROR CODE THEN THROUGH 3 MORE TESTS AND THEN TO DRAIN  ALL IN ABOUT 5 SECONDS. CASE#TCC211229132861</t>
  </si>
  <si>
    <t>RNN211227067251</t>
  </si>
  <si>
    <t>#FEE- WATER TEP ISSUE                                                                                                INSPECTED UNIT FOUND HOSES HOOKED ON REVERSED SWITCHED MARK ED HOSES HOT COLD TESTED ALL GOOD</t>
  </si>
  <si>
    <t>RNN211228077748</t>
  </si>
  <si>
    <t>Controls intermittent. Replace main PCB and display</t>
  </si>
  <si>
    <t>RNN211228078252</t>
  </si>
  <si>
    <t>helped customer resolve issue with washer</t>
  </si>
  <si>
    <t>RNN211229080324</t>
  </si>
  <si>
    <t>Tech verified that unit is working but not receiving cold water. Tech took off the cold water line from the shut off opened the valve and there was no cold water at all. Customer made aware to cold a plumber as that has to do with the home and install. No fault found.</t>
  </si>
  <si>
    <t>RNN211230087476</t>
  </si>
  <si>
    <t>ADVISED CUSTOMER OF PROPER WASHING AND LOADING TECHNIQUES.</t>
  </si>
  <si>
    <t>RNN211230090926</t>
  </si>
  <si>
    <t>Work order information was completely wrong  had to update phone number  name  model number and serial.    Unit inlet valve is not closing completely leading to a very minor drip. Customer is supposed to be  contacting lowes as unit is relatively new for exchange.    Customer informed me of an exchange with dealer.</t>
  </si>
  <si>
    <t>RNN211231093844</t>
  </si>
  <si>
    <t>Found unit with faulty suspension and dampers. Replaced and unit checks ok.</t>
  </si>
  <si>
    <t>RNN211231094524</t>
  </si>
  <si>
    <t>MCQ67395201</t>
  </si>
  <si>
    <t>MCQ67395202</t>
  </si>
  <si>
    <t>REPLACED WATER VALVE  UNIT CHECKS OK</t>
  </si>
  <si>
    <t>RNN211231094544</t>
  </si>
  <si>
    <t>reinstalled loose wire to main board and pulsation cap due to unit not cycling tested unit ok</t>
  </si>
  <si>
    <t>RNN220103000342</t>
  </si>
  <si>
    <t>Customer complaint was loud noises. Ran test on machine all checks ok. Unit is on wood blocks customer says it doesn't move or give any error code.</t>
  </si>
  <si>
    <t>RNN220103098992</t>
  </si>
  <si>
    <t>RNN211123078831</t>
  </si>
  <si>
    <t>#FEE CUSTOMER AWARE OF THE SERVICE CHARGE FOR ISSUE NOT REL                                                          WASHER DISPLAYS LE CODE DURING WASH. WIRING &amp;AMP; STATOR CHECK N ORMAL 12.1 OHMS. ORDER MAIN PCB. REPLACED MAIN CONTROL &amp;AMP; STAR</t>
  </si>
  <si>
    <t>RNN211202033214</t>
  </si>
  <si>
    <t>WASHER WONT RUN WITH SMALL CLOTHES ONCE PUT LARGE AMOUNT I                                                           WASHER WASNT SHUTTING OFF ON BIG LOADS. UNABLE TO PUT IN DI AGNOSTICS DUE TO CONTROL BOARD NOT WORKING. ORDERED CONTROL SOCPPU 12/</t>
  </si>
  <si>
    <t>RNN211206051253</t>
  </si>
  <si>
    <t>#FEE PLEASE AFTER 10:30 AM.                                                                                          WASHER NOT PUTTING IN HOT WATER ON ANY CYCLE EXCEPT TUB CLEA N AND IN DIAGNOSTIC TEST. WATER IS ALWAYS COLD INSTRUCTED ON TEMPS AL</t>
  </si>
  <si>
    <t>RNN211213097787</t>
  </si>
  <si>
    <t>replaced the agiator. ran ops check. all okay at this time.</t>
  </si>
  <si>
    <t>RNN211217021895</t>
  </si>
  <si>
    <t>replaced water inlet valve assembly and clamps.  tested for leakage ok</t>
  </si>
  <si>
    <t>RNN211220036534</t>
  </si>
  <si>
    <t>CX said""LE error code Two times other service tech  repair"" Replace clutch motor  housing clutchCustomer doesn't want repair(Exchange  dealer)</t>
  </si>
  <si>
    <t>RNN211222047664</t>
  </si>
  <si>
    <t>Checked  and adjusted level. Run express cycle all check ed ok</t>
  </si>
  <si>
    <t>RNN211222048741</t>
  </si>
  <si>
    <t>Tech replaced defective parts</t>
  </si>
  <si>
    <t>RNN211223058250</t>
  </si>
  <si>
    <t>TECH RECONNECT AND SWITCHED  THE WATER LINES.RUN THE CYCLE.NO PROBLEM</t>
  </si>
  <si>
    <t>RNN211227066884</t>
  </si>
  <si>
    <t>SPOKE TO STEVE AT LG REPAIR NOT COVERED DUE TO RAT INFESTATION CASE NUMBER TCC220104235188</t>
  </si>
  <si>
    <t>RNN211227070095</t>
  </si>
  <si>
    <t>#SW customer complaints to much suds not water. Customer instruct on now to use unit</t>
  </si>
  <si>
    <t>RNN211229081670</t>
  </si>
  <si>
    <t>Check unit for E6 error code found that it had a bad motor for your case assembly installed new motor test and run found unit able to fill agitate drain and spin with normal sounds know the problem</t>
  </si>
  <si>
    <t>RNN211229084478</t>
  </si>
  <si>
    <t>EBR81634401</t>
  </si>
  <si>
    <t>Unit currently working customer had video of noise but upon visit could not recreate noise</t>
  </si>
  <si>
    <t>RNN211230085747</t>
  </si>
  <si>
    <t>#FEE CUSTOMER AWARE OF THE SERVICE CHARGE NOT RELATED TO MA                                                          FOUND RIGHT SIDE OF MACHINE OFF LEVEL UNIT AND TESTED OK</t>
  </si>
  <si>
    <t>RNN211230090357</t>
  </si>
  <si>
    <t>#FEE CUSTOMER AWARE OF SERVICE CHARGE FOR ISSUES NOT RELATE                                                          NO PROBLEM FOUND</t>
  </si>
  <si>
    <t>RNN211230091293</t>
  </si>
  <si>
    <t>Unit had no power Checked and found loose connectior Reconnected loosed main wire harness and left unit working okay</t>
  </si>
  <si>
    <t>RNN211231091534</t>
  </si>
  <si>
    <t>#FEE - WASHER OVERFILLING                                                                                            INSTRUCTED CUSTOMER ON PROPER SORTING AND CYCLE SETTINGS</t>
  </si>
  <si>
    <t>RNN211231092974</t>
  </si>
  <si>
    <t>3154271360                                                                                                           RIGHTED WASHPLATE</t>
  </si>
  <si>
    <t>RNN211231093164</t>
  </si>
  <si>
    <t>WT7710HVA</t>
  </si>
  <si>
    <t>Replaced water valve due to brand new home water had some rust in it blocking valve</t>
  </si>
  <si>
    <t>RNN211231093169</t>
  </si>
  <si>
    <t>Weak drain pump causing OE error  replace pump and check ok</t>
  </si>
  <si>
    <t>RNN211231094132</t>
  </si>
  <si>
    <t>Pulsator assy</t>
  </si>
  <si>
    <t>RNN211231094157</t>
  </si>
  <si>
    <t>Raised washer because of scraping noise from pan. Ran a spin and then a rinse and spin. Tested ok</t>
  </si>
  <si>
    <t>RNN211231094190</t>
  </si>
  <si>
    <t>MOTR</t>
  </si>
  <si>
    <t>Found clutch wires loose. Unit test ok after repaired.</t>
  </si>
  <si>
    <t>RNN211231094205</t>
  </si>
  <si>
    <t>Inlet hosed plugged screen</t>
  </si>
  <si>
    <t>RNN211231094637</t>
  </si>
  <si>
    <t>Tested washer  everything tested ok  noticed damgae on bottom base  pictures uploaded  damage is non repairable  customer will contact best buy  bottom of base has damage and cant be repaired</t>
  </si>
  <si>
    <t>RNN220101094847</t>
  </si>
  <si>
    <t>Cst complaint LE code.  Found washer missing between stater and gear box. Replaced washer and checked operations.</t>
  </si>
  <si>
    <t>RNN220102095790</t>
  </si>
  <si>
    <t>Customer stated that washer makes a loud noise when running. Found cause of abnormal sound to be the rotor rubbing against the drip pan. As per service bulletin  installed a leveling foot holder kit which will elevate the overall level of washer above the drip pan ridges and in turn eliminating the problem.</t>
  </si>
  <si>
    <t>RNN220103000323</t>
  </si>
  <si>
    <t>Diagnosed and found pressure sensor hose kinked near top of unit frame near blue protection felt tape. Unkinked pressure sensor hose. Ran unit multiple times and on test mode. Unit stops filling normally.</t>
  </si>
  <si>
    <t>RNN220104011746</t>
  </si>
  <si>
    <t>NOT WORKING                                                                                                          INSTRUCTED CUSTOMER ON HOW TO USE NEW WASHER. ADVISED HER TO USE HE SOAP.</t>
  </si>
  <si>
    <t>RNN220104011813</t>
  </si>
  <si>
    <t>SYMPTOMS.. SCRATCHES ON LIDDIAG.. LID ORDEREDWP.. LID ASSEMBLY AND DRIVEWAY WAS A MUD PIT. UNABLE TO DRIVE UP HILL TO CUSTOMERS HOUSE.</t>
  </si>
  <si>
    <t>RNN220104013687</t>
  </si>
  <si>
    <t>AFG73629711</t>
  </si>
  <si>
    <t>Checked the unit for vibration and low water level  leveled  customer education  all test pass.</t>
  </si>
  <si>
    <t>RNN220105021385</t>
  </si>
  <si>
    <t>NOT COMPLETING A FULL CYCLE. REPLACED THE VALVE  CLUTCH AND STATOR TEST OK</t>
  </si>
  <si>
    <t>RNN211115028149</t>
  </si>
  <si>
    <t>#FEE CUSTOMER AWARE OF SERVICE CHARGE FOR ISSUES NOT RELATI                                                          NEEDS DRAIN PUMP OBSTRUCTION B IKE IMPELLER  REPLACED DRAIN PUMP. RZT DRAIN HOSE. TOLD CUSTOMER TO GIVE I T 12TO 24 HRS TO LET GLU</t>
  </si>
  <si>
    <t>RNN211220035379</t>
  </si>
  <si>
    <t>There is a scratch on the door  replaced the door</t>
  </si>
  <si>
    <t>RNN211222049150</t>
  </si>
  <si>
    <t>AFG73629701</t>
  </si>
  <si>
    <t>Found water valve not closong properly which was allowing water to leak in washer replaced valve tested ok</t>
  </si>
  <si>
    <t>RNN211223056159</t>
  </si>
  <si>
    <t># FEE - IW- UNIT MAKING NOISES                                                                                       NEEDS PUMP MAKES NOISE WHEN NOT UNDER LOAD  REPLACED PUMP TESTED NO LEAKS</t>
  </si>
  <si>
    <t>RNN211227063545</t>
  </si>
  <si>
    <t>#FEE TLW NOISES                                                                                                      NO PROBLEM FOUND</t>
  </si>
  <si>
    <t>RNN211229084293</t>
  </si>
  <si>
    <t>#FEE CUSTOMER AWARE OF SERVICE CHARGE FOR ISSUES NOT RELATE                                                          LOOSE SCREWS AT HINGE ON THE RIGHT SIDE  TIGHTEN AND TEST OK</t>
  </si>
  <si>
    <t>RNN211230086493</t>
  </si>
  <si>
    <t>INTX</t>
  </si>
  <si>
    <t>Replaced complex. Test ok</t>
  </si>
  <si>
    <t>RNN220101095267</t>
  </si>
  <si>
    <t>#FEE NOT ENOUGH WATER CLOTHES ARE NOT WET                                                                            CHECK THE UNIT CUSTOMER NOT SATISFIED WITH THE LEVEL OF WATE R BUT THE UNIT FACTIONS PROPERLY RUN GOOD</t>
  </si>
  <si>
    <t>RNN220103000060</t>
  </si>
  <si>
    <t>Arrived at top loader with UE error. After diagnosis I decided to replace the main board and pressure sensor. Also customer education on soap use. Unit is fully operational</t>
  </si>
  <si>
    <t>RNN220103001635</t>
  </si>
  <si>
    <t>Cust stated she is not able to use the washer.  ""CL"" wss on display. Showed cust how to use control lock feature and other features.</t>
  </si>
  <si>
    <t>RNN220103001976</t>
  </si>
  <si>
    <t>#FEE CUSTOMER AWARE OF THE SERVICE CHARGE NOT RELATED TO MA                                                          ADV CSTMR TO USE LESS HE DETERGENT..WASHEROK AT THIS TIME.</t>
  </si>
  <si>
    <t>RNN220103098095</t>
  </si>
  <si>
    <t>there is a pan under the washer and the drain tub is very high  with the tub touching the tub and making noise  it is a plumber issue.</t>
  </si>
  <si>
    <t>RNN220103098564</t>
  </si>
  <si>
    <t>Cust states unit is not draining. OE code.   Replaced Main PCB and drain pump. Tested for correct operation.</t>
  </si>
  <si>
    <t>RNN220104007722</t>
  </si>
  <si>
    <t>DIAL</t>
  </si>
  <si>
    <t>LE error code / tub and outer tub has blocked / clean and remove stuff / adjust mechanic thing</t>
  </si>
  <si>
    <t>RNN220104011540</t>
  </si>
  <si>
    <t>Customer complaint which unit was noisy would not spin or wash found tub was jammed remove tub on unit replaced clutch assembly and gear switch on unit reinstalled tub on unit ran checked okay job is complete customer satisfied</t>
  </si>
  <si>
    <t>RNN220105019001</t>
  </si>
  <si>
    <t>EAU60671902</t>
  </si>
  <si>
    <t>UNSTUCK INNER BASKET.  NOW ALL TESTS OK. SLR</t>
  </si>
  <si>
    <t>RNN220105020601</t>
  </si>
  <si>
    <t>Found pressure low when cold valve activated. Replaced valve assembly  tested all valves ok.</t>
  </si>
  <si>
    <t>RNN220105021277</t>
  </si>
  <si>
    <t>Reset computer on washer. After reset  went back to working. Ran through cycle and checks ok.</t>
  </si>
  <si>
    <t>RNN220106024121</t>
  </si>
  <si>
    <t>NOT DRAINING/MAKING LOUD NOISE  INSPECTED UNIT AND REPLACED  AHA75673405</t>
  </si>
  <si>
    <t>RNN220106024509</t>
  </si>
  <si>
    <t>AHA75673405</t>
  </si>
  <si>
    <t>CHEKCED UNIT AND NEEDS PARTS CUSTOMER REFUSED</t>
  </si>
  <si>
    <t>RNN220106024727</t>
  </si>
  <si>
    <t>UNABLE TO REPLICATE THE ISSUE. TRIED RUNNING 2 DIFFERENT CYCLES AND A DIAGNOSTICS. RECOMMENDING CLIENT CONTACT LG DIRECTLY FOR FURTHER ASSISTANCE.  AGENT DION</t>
  </si>
  <si>
    <t>RNN220106025147</t>
  </si>
  <si>
    <t>MAKING NOISES  INSPECTED UNIT AND REPLACED  EBR86498808                                             EBF61674804</t>
  </si>
  <si>
    <t>RNN220106025403</t>
  </si>
  <si>
    <t>Found drain line not secure properly in the wall repair readjust drain line and level washer</t>
  </si>
  <si>
    <t>RNN220106026837</t>
  </si>
  <si>
    <t>REPAIRED BROKEN WIRE AT DRAIN PUMP HARNESS. TESTED. UNIT WORKING AND DRAINING AT THIS TIME</t>
  </si>
  <si>
    <t>RNN211210084099</t>
  </si>
  <si>
    <t>Hit front and dents install nee case assmbly.</t>
  </si>
  <si>
    <t>RNN211216020067</t>
  </si>
  <si>
    <t>ABJ75767802</t>
  </si>
  <si>
    <t>CHECKED UNIT DID NOT FIND ANY PROBLEM</t>
  </si>
  <si>
    <t>RNN211218028688</t>
  </si>
  <si>
    <t>REPLACED DRAIN HOSE FOR LKING WATER    MANUFACTURING DEFECT. LEAK AND OPERATION CK GOOD.</t>
  </si>
  <si>
    <t>RNN211220033020</t>
  </si>
  <si>
    <t>Tightened hub nut.  Unit now spinning and working to specs</t>
  </si>
  <si>
    <t>RNN211222051171</t>
  </si>
  <si>
    <t>1/5/22 8:44: KM there 1/5 WED  8:19 to 8:42  Unit has sheet stuck inside agitator /Took agitator off and sheet came out easily / Ready to go. ; Job Cmpltd</t>
  </si>
  <si>
    <t>RNN211231093986</t>
  </si>
  <si>
    <t>Replaced clutch assembly</t>
  </si>
  <si>
    <t>RNN220102096204</t>
  </si>
  <si>
    <t>OE error on display  replaced drain pump  tested 3x no leaks  no further issues  secured drain line</t>
  </si>
  <si>
    <t>RNN220103001636</t>
  </si>
  <si>
    <t>Noise during agitation. Found motor rubbing against drain pan. Raised washer legs. Tested all ok.</t>
  </si>
  <si>
    <t>RNN220103001687</t>
  </si>
  <si>
    <t>customer says unit leaked once he uses after and found no leaks is checked hoses valves pump and not leak found</t>
  </si>
  <si>
    <t>RNN220103098691</t>
  </si>
  <si>
    <t>noisy..Found the motor hitting the drain pan underneath the unit. Installed the drain pan feet levelers. Tested ok.</t>
  </si>
  <si>
    <t>RNN220103099923</t>
  </si>
  <si>
    <t>Replaced defective drain hose assembly   tested all functions ok</t>
  </si>
  <si>
    <t>RNN220104009247</t>
  </si>
  <si>
    <t>LEAKING UNDER WASHER  APPEARS TO BE COMING OUT OF DRAIN PIPE. ADJUSTED DRAIN PIPE BUT UNIT WAS STILL LEAKING ADV CUSTOMER TO CONTACT PLUMBER AND IF PROBLEM STILL OCCURS TO CALL BACK.</t>
  </si>
  <si>
    <t>RNN220105014976</t>
  </si>
  <si>
    <t>CX CLAIMS UNIT IS NOT WASHING CLOTHES TO CX SATISFACTION                                                             CASE# WITHLG TCC220105277066. DROVE TO ADDRESS PROVIDED. PER SON AT HOME TOLD ME HE DIDNT CALL SERVICE. CALLED LG TO DOC</t>
  </si>
  <si>
    <t>RNN220105017066</t>
  </si>
  <si>
    <t>CX STATES NOT ENOUGH WATER  CHECKED UNIT RAN DIAG  NO ERROR CODES  FILLS BOTH HOT &amp; COLD  SPINS AND DRAINS  WORKING TO SPECS</t>
  </si>
  <si>
    <t>RNN220105020078</t>
  </si>
  <si>
    <t>Found the houses tapping the back of unit during spin. Moved unit forward a few inches and readjusted the legs. Unit tested ok.</t>
  </si>
  <si>
    <t>RNN220105020172</t>
  </si>
  <si>
    <t>Not voltage going to unit Breaker box was tripped. Issue resolved</t>
  </si>
  <si>
    <t>RNN220106024452</t>
  </si>
  <si>
    <t>REPAIRED LOOSE LID.  TESTED ALL FUNCTIONS.  COMPLETE</t>
  </si>
  <si>
    <t>RNN220106026986</t>
  </si>
  <si>
    <t>Zip tied the drain hose to the correct location.</t>
  </si>
  <si>
    <t>RNN220106027335</t>
  </si>
  <si>
    <t>SUSPENSION ROD MAKING NOISE. FOUND SUSPENSION ROD DAMAGED. REPLACED ALL RODS AND TESTED OK.</t>
  </si>
  <si>
    <t>RNN220106028651</t>
  </si>
  <si>
    <t>Pulsator has a wobble to it;  Replaced pulsator; Job Cmpltd</t>
  </si>
  <si>
    <t>RNN220106028697</t>
  </si>
  <si>
    <t>#WX  Noise . found debris inside the pump .readjust &amp; tested ok for leak</t>
  </si>
  <si>
    <t>RNN220103003536</t>
  </si>
  <si>
    <t>Customer complaint of noise during use. Adjusted legs and tested. Unit ok. Advised customer on proper cycle selection.</t>
  </si>
  <si>
    <t>RNN220108038100</t>
  </si>
  <si>
    <t>PC-PC N\ALONG CYCLE TIME#FEE - CHARGE THE CUSTOMER THE APPL                                                          CONTROL NOT SENSING RAMP UP SPEED CORRECT  COVID IN HOME  COVID IN HOME  INSTALLED PARTS ALL SYSTEMS GOOD</t>
  </si>
  <si>
    <t>RNN211203035942</t>
  </si>
  <si>
    <t>VIBRATIONS                                                                                                           PRODUCT DOES NOT REQUIRE WARRANTY SERVICE</t>
  </si>
  <si>
    <t>RNN211207060245</t>
  </si>
  <si>
    <t>#FEE CUSTOMER AWARE OF SERVICE CHARGE FOR ISSUES NOT RELATE                                                          WATER VALVE NOT SHUTTING OFF NO TRUCK STOCK ORDERED NEW VALV ES INSTALLED WATER VALVES. CHECKS GOOD</t>
  </si>
  <si>
    <t>RNN211221040569</t>
  </si>
  <si>
    <t>#FEE  LEAKING                                                                                                       RESCHEDULE OFF SITE. MEMBER HAS TO LEAVE BY 5. STILL PRETTY FAR AND ONE MORE STOP BEFORE. R/S FOR 15 12/23 HAS WATER BLEEDING THR</t>
  </si>
  <si>
    <t>RNN211221043611</t>
  </si>
  <si>
    <t>tech replaced valve assembly due to  Replaced water valve ASM. Lines reversed correctly.//CX complaint was ""takes too long to fill on cold water only"". Valves were reversed.</t>
  </si>
  <si>
    <t>RNN211228071736</t>
  </si>
  <si>
    <t>#FEE- WASHER MAKING LOUD NOISES AND SHAKING VIOLENTLY                                                                UNIT TEST OK. NO LEAKS. INSTRUCT CUSTOMER SHAKING IS NORMAL</t>
  </si>
  <si>
    <t>RNN211229081315</t>
  </si>
  <si>
    <t>REPLACED OPEN CIRCUIT CONTROL AND TESTED RUN OPS</t>
  </si>
  <si>
    <t>RNN211229081791</t>
  </si>
  <si>
    <t>NOT DRYING                                                                                                           IE CODE..FOUND COLD WATER VALVE SHUT OFF...TURNED IT ONOK</t>
  </si>
  <si>
    <t>RNN211231094262</t>
  </si>
  <si>
    <t>Product Code: T1872EFHU.ABWEUUS    Customer Complaint: Machine vibrating and the tub is bouncing around excessively both during wash and spin cycles.    Diagnosis: Found rear damper pad installed in the wrong place.  This caused outer tub to rub against a sharp edge and cut a hole in it.  Water has leaked from this hole.    Resolution: Called TCC who submitted for RA.  TCC220106307711.  RA approved.    Parts: None.</t>
  </si>
  <si>
    <t>RNN220102095984</t>
  </si>
  <si>
    <t>#FEE CUSTOMER AWARE OF SERVICE CHARGE FOR ISSUES NOT RELAT                                                           CORRECTED LOOSE CONNECTIONS FILL MIX VALVE INSTRUCTED MEMBER ON CLEANING</t>
  </si>
  <si>
    <t>RNN220104006736</t>
  </si>
  <si>
    <t>#IW #FEE                                                                                                             PRODUCT DOES NOT REQUIRE WARRANTY SERVICE</t>
  </si>
  <si>
    <t>RNN220104008841</t>
  </si>
  <si>
    <t>Leak from inlet hose at connection.  Found water dripping when unit not powered on  worse during operation.  Explained to customer and they will replace hose.</t>
  </si>
  <si>
    <t>RNN220105014912</t>
  </si>
  <si>
    <t>#FEE- CLOTHING TANGLED AFTER WASH                                                                                    CHECKED OPERATION WORKING OK AT THIS TIME</t>
  </si>
  <si>
    <t>RNN220105017960</t>
  </si>
  <si>
    <t>Found screw between tub and spin basket. Unut now working fine.</t>
  </si>
  <si>
    <t>RNN220105019150</t>
  </si>
  <si>
    <t>PC:PCNA CYCLES AND OPTIONS #FEE - CHARGE THE CUSTOMER THE                                                            CUSTOMER REQUESTED SETTING EXPLANATION ADVISED NOT AN IN WAR RANTY REPAIR NEEDS TO CONTACT SALES PERSON</t>
  </si>
  <si>
    <t>RNN220106021715</t>
  </si>
  <si>
    <t>COMPLETED WASHER REPAIR ON 01/07/2022. NO PARTS NEEDED. WATER LINE WAS NOT CORRECTLY INSTALLED HOT AND COLD SWITCHED REINSTALLED AND TESTED WORKING PROPERLY .</t>
  </si>
  <si>
    <t>RNN220106025280</t>
  </si>
  <si>
    <t>#FEE #DEALERSUPPORT UNIT QUOT;IMPLODED QUOT; DURING RINSE CYCLE.                                                     UNECONOMICAL TO REPAIR</t>
  </si>
  <si>
    <t>RNN220107033481</t>
  </si>
  <si>
    <t>replaced Drain Pump Assembly  Clutch Coupli Housing Assembly.</t>
  </si>
  <si>
    <t>RNN220107034469</t>
  </si>
  <si>
    <t>Customer's issue unit not filling with enough water. Tested and inspected unit. Properly leveled unit and went over the different cycles and features. Unit checks ok</t>
  </si>
  <si>
    <t>RNN220107034483</t>
  </si>
  <si>
    <t>Customer experienced water leaking in floor. Ran unit through test mode and checked for leaks couldn't find any leaks. After customer experienced unit leaking they removed lint trap that was full from drain hose that is attached to a stand pipe in the wall. More than likely this is what caused water leak. Unit test ok.</t>
  </si>
  <si>
    <t>RNN220110040153</t>
  </si>
  <si>
    <t>WHEN IN SPIN OUTER TUB BANGING AGAINST REAR PANEL COVER REAR PANEL COVER BENT REMOVED AND STRAIGHTENED OUT REAR PANEL COVER TESTED OKAY</t>
  </si>
  <si>
    <t>RNN220110041737</t>
  </si>
  <si>
    <t>LEAKING  REPLACED BAD HOSE AND TESTS GOOD</t>
  </si>
  <si>
    <t>RNN220110043827</t>
  </si>
  <si>
    <t>FOUND LOOSE INLET HOSE FROM WATER VALVE TO INJECTOR. ADJUSTED IT AND TESTED UNIT OK NOW.</t>
  </si>
  <si>
    <t>RNN220110044975</t>
  </si>
  <si>
    <t>checked the unit replaced the parts unit working good</t>
  </si>
  <si>
    <t>RNN211205047186</t>
  </si>
  <si>
    <t>The customer was complaining that the water fills less  we educated the customer there is no problem with the washer</t>
  </si>
  <si>
    <t>RNN211215012850</t>
  </si>
  <si>
    <t>Washing machine would not operate. Motor would just buzz. A test wash would fill and drain but not spin or wash. Replaced main pcb and touch screen. Tested and everything worked. Entered in test mode and worked also did a test wash and everything worked as it should. all checked out good.</t>
  </si>
  <si>
    <t>RNN211230090006</t>
  </si>
  <si>
    <t>CX REQUEST SERVICE FOR WATER LEAK. TECH REPLACED DRAIN PUMP AND ADJUST WATER INLET VALVE. THE UNIT IS WORKING PROPERLY NOW CX CONFIRMED</t>
  </si>
  <si>
    <t>RNN211231092220</t>
  </si>
  <si>
    <t>5859EA1004E</t>
  </si>
  <si>
    <t>W x PRN220105000617 6501EA1001R(Switch Assembly Sensor)  AJU75152602(Valve Assembly Inlet)    Arrived at home unit over filling and leaking found a kink in the pressure switch hose replaced pressure switch and hose everything working properly advised customer to monitor</t>
  </si>
  <si>
    <t>RNN220102095748</t>
  </si>
  <si>
    <t>Washer between rotor and eta for missing. Installed part checked operation.</t>
  </si>
  <si>
    <t>RNN220103001115</t>
  </si>
  <si>
    <t>Found no problems with unit  could not duplicate noise. Informed customer that unit appears to be working  correctly and no adjustments or repairs are needed.</t>
  </si>
  <si>
    <t>RNN220104013118</t>
  </si>
  <si>
    <t>Inspected unit customer education on proper use of unit</t>
  </si>
  <si>
    <t>RNN220105018405</t>
  </si>
  <si>
    <t>CAT KEEPS BITTING WHOLES IN IN THE DIAN HOSE</t>
  </si>
  <si>
    <t>RNN220105020392</t>
  </si>
  <si>
    <t>Unit not leaking. Drain pipe is clogged causing it to back up when washer drains</t>
  </si>
  <si>
    <t>RNN220106025732</t>
  </si>
  <si>
    <t>Unit working as designed.  No issues.</t>
  </si>
  <si>
    <t>RNN220107030914</t>
  </si>
  <si>
    <t>Drain pump making loud noises  replaced drain pump tested unit with speed cycle . Unit tested ok .</t>
  </si>
  <si>
    <t>RNN220107031663</t>
  </si>
  <si>
    <t>Found and installed leg risers for washpan upstairs installation noise kit tested thru normal operations ok</t>
  </si>
  <si>
    <t>RNN220107033004</t>
  </si>
  <si>
    <t>The nut for the rotar was loose. Tightened the nut and tested the unit. The clutch is working correctly now. Instructed tue owner on using the correct settings for load sizes.</t>
  </si>
  <si>
    <t>RNN220109039234</t>
  </si>
  <si>
    <t>Found foreign object stuck in between inner and outer tubs removed objects</t>
  </si>
  <si>
    <t>RNN220110043144</t>
  </si>
  <si>
    <t>WHEN TESTING  FOUND BOLT TO AGITATOR PLATE WAS OFF. REINSTALLED BOLT AND CYCLED. ALL NOISES AND OPERATIONS CHECK OK UPON TECH DEPARTURE</t>
  </si>
  <si>
    <t>RNN220110046235</t>
  </si>
  <si>
    <t>FOUND A HOLE IN THE DRAIN HOSE. ORDER HOSE. INSTALLED NEW DRAIN HOSE. TESTED GOOD.</t>
  </si>
  <si>
    <t>RNN220111049274</t>
  </si>
  <si>
    <t>ALIGNED BOTTOM LEGS   WAS HEATING ON THE BOTTOM WITH A BOTTOM PANEL.</t>
  </si>
  <si>
    <t>RNN220111049287</t>
  </si>
  <si>
    <t>Explained features and soap usage .  informed about doing clean washer cycle</t>
  </si>
  <si>
    <t>RNN220111050879</t>
  </si>
  <si>
    <t>UNIT HAD NO POWER. TECH CALLED INTO TECH SUPPORT AND WAS TOLD TO REPLACE THE CONTROL BOARD.</t>
  </si>
  <si>
    <t>RNN220111052155</t>
  </si>
  <si>
    <t>AGL76194027</t>
  </si>
  <si>
    <t>DRES</t>
  </si>
  <si>
    <t>NO POWER TO BOARD FROM NOISE FILTER. REINSTALLED WIRE PLUG  CHECKED CONNECTIONS. RUN CHECKOK</t>
  </si>
  <si>
    <t>RNN220111052277</t>
  </si>
  <si>
    <t>DEALER SUPPORT #FEE                                                                                                  ADVISED OF INFO</t>
  </si>
  <si>
    <t>RNN211228074803</t>
  </si>
  <si>
    <t>Customer stated unit has not work since she bought unit. I called tech support and unit would not go into diagnostics mode. TCC rec. changing display board. customer is gonna call seller and does not want to repair.</t>
  </si>
  <si>
    <t>RNN220104008240</t>
  </si>
  <si>
    <t>#FEE                                                                                                                 PRODUCT DOES NOT REQUIRE WARRANTY SERVICE</t>
  </si>
  <si>
    <t>RNN220105015257</t>
  </si>
  <si>
    <t>Complaint was unit not spinning...found unit operating as designed at this time...customer plugged unit into a different outlet and unit working properly in that outlet</t>
  </si>
  <si>
    <t>RNN220107031941</t>
  </si>
  <si>
    <t>Replaced drain hose. Checked unit for stability.</t>
  </si>
  <si>
    <t>RNN220107033517</t>
  </si>
  <si>
    <t>Gearcase stuck in place not allowing agitating or replaced</t>
  </si>
  <si>
    <t>RNN220107033785</t>
  </si>
  <si>
    <t>#FEE - LEAKING                                                                                                       I CHECKED THE UNIT THE WATER PIPE WAS WRONG I PUT THE RIGHT SPOT UNIT RUN IS GOOD</t>
  </si>
  <si>
    <t>RNN220107034197</t>
  </si>
  <si>
    <t>Not completing cycle IE error valve had debris replaced valve AJU75152602 test ok. Unit is running on well water advised there maybe charges if it damages new valve installed 1/12</t>
  </si>
  <si>
    <t>RNN220107034390</t>
  </si>
  <si>
    <t>Complaint was agitator broken...found bottom underside of agitator broken caused by garment getting stuck underneath it...replaced agitator and unit operating as designed at this time</t>
  </si>
  <si>
    <t>RNN220108036304</t>
  </si>
  <si>
    <t>Was her over fills replaced faulty water level switch &amp; tested issue corrected</t>
  </si>
  <si>
    <t>RNN220108037853</t>
  </si>
  <si>
    <t>Unit lid had damage from delivery replace top and test unit working to spes</t>
  </si>
  <si>
    <t>RNN220109038708</t>
  </si>
  <si>
    <t>NOT DRAINING WELL DUE TO IMPROPER INSTALLATION OF DRAIN HOSE. SEE TCC220112430200. CUSTOMER NEEDS TO REINSTALL IT PROPERLY</t>
  </si>
  <si>
    <t>RNN220110047727</t>
  </si>
  <si>
    <t>unit drain pump not working correctly  replaced parts and unit tested ok.</t>
  </si>
  <si>
    <t>RNN220111052794</t>
  </si>
  <si>
    <t>AGM30030702</t>
  </si>
  <si>
    <t>First code was IS then is gave IE  it will fill with water but not spin. COLD WATER NOT COMING IN AS GOOD. FOUND FILTER CLOGGED WITH FINE SAND. CLEANED FILTER.</t>
  </si>
  <si>
    <t>RNN220111055162</t>
  </si>
  <si>
    <t>THE WASHER IS LEAKING. FOUND CRACKED  DRAIN HOSE. INSTALLED NEW DRAIN HOSE ASSEMBLY TO REPAIR.</t>
  </si>
  <si>
    <t>RNN220111055401</t>
  </si>
  <si>
    <t>AEM73732910</t>
  </si>
  <si>
    <t>NC 011022 NEED TO USE 12 TBSP OF HE DETERGENT. ALSO USE TUB CLEAN CYCLE ONCE A MONTH BEM011122</t>
  </si>
  <si>
    <t>RNN220112056997</t>
  </si>
  <si>
    <t>RNN220112057006</t>
  </si>
  <si>
    <t>RNN220112057109</t>
  </si>
  <si>
    <t>Check functions &amp; instruct cust of normal operation &amp; sounds. No problem found at this time</t>
  </si>
  <si>
    <t>RNN220112058038</t>
  </si>
  <si>
    <t>GREASE SUSPENSION RODS.   UNIT TESTS OK. SLR</t>
  </si>
  <si>
    <t>RNN220112059412</t>
  </si>
  <si>
    <t>SPED</t>
  </si>
  <si>
    <t>Pulsator plate was loose filled and tested operation.</t>
  </si>
  <si>
    <t>RNN220112060239</t>
  </si>
  <si>
    <t>RNN220112060264</t>
  </si>
  <si>
    <t>Found failed cold water valve. Replaced valve assembly  tested normal.</t>
  </si>
  <si>
    <t>RNN211207060961</t>
  </si>
  <si>
    <t>HOUSE CALL TO REPLACE AGITATOR. TEST OK.</t>
  </si>
  <si>
    <t>RNN211220035433</t>
  </si>
  <si>
    <t># FEE # DEALER SUPPORT                                                                                               CUSTOMER INSTRUCTION</t>
  </si>
  <si>
    <t>RNN211229079573</t>
  </si>
  <si>
    <t>#FEE CUSTOMER AWARE ABOUT THE SERVICE CHARGE IF ISSUE IS NO                                                          CHECKED AND RECALIBRATED</t>
  </si>
  <si>
    <t>RNN211229082554</t>
  </si>
  <si>
    <t>Customer's complaint control panel coming apart. Chkd verified complaint panel peeling off. Replaced and tested all chks ok.</t>
  </si>
  <si>
    <t>RNN220105018702</t>
  </si>
  <si>
    <t>#FEE CUSTOMER AWARE OF SERVICE CHARGE FOR ISSUES NOT RELATE                                                          WASHER CHECKED OK NO LEAKS</t>
  </si>
  <si>
    <t>RNN220106024002</t>
  </si>
  <si>
    <t>#FEE                                                                                                                 RESET WASHER INLET VALVE CONNECTORS. TESTED OKAY.</t>
  </si>
  <si>
    <t>RNN220106024433</t>
  </si>
  <si>
    <t>Replaced rods. Making noise. Retested at tree repair</t>
  </si>
  <si>
    <t>RNN220106025037</t>
  </si>
  <si>
    <t>MCU62441102</t>
  </si>
  <si>
    <t>Product Code: T1789EFHU.ABWEUUS    Customer Complaint: Dealer stock  customer return.  It doesn't drain  overfills  and leaks a lot.      Diagnosis: Found pressure sensor tube kinked severely causing overflow  leak  and not to drain.    Resolution: Replaced pressure sensor assembly including tube.    Parts: 6501EA1001R (Switch Assembly  Sensor)</t>
  </si>
  <si>
    <t>RNN220106025948</t>
  </si>
  <si>
    <t>TCC220112426514  Customer has a water inlet regulater installed  not compatible with LG washing machine's</t>
  </si>
  <si>
    <t>RNN220107031114</t>
  </si>
  <si>
    <t>CLEARED PLASTIC FROM AGITATOR CHECKED UNIT OK OPERATING AS DESGIEND JOB COMPLTD</t>
  </si>
  <si>
    <t>RNN220107031227</t>
  </si>
  <si>
    <t>#FEE DRUM IS RUSTING // GENERAL DISPATCH EXPECTATION  CUST                                                           BLEACH FILL LEAKING. SECURED AND STOPPED LEAK.</t>
  </si>
  <si>
    <t>RNN220107031228</t>
  </si>
  <si>
    <t>Check unit for intermittent response on the capacitive touch unit was unable to reproduce complaint technician focused on GFI outlets also installed stickers and board unit is working okay with no other problems found customer education on use in care of product</t>
  </si>
  <si>
    <t>RNN220108036326</t>
  </si>
  <si>
    <t>EBR86692711</t>
  </si>
  <si>
    <t>Replaced control assay and console due to going on issues</t>
  </si>
  <si>
    <t>RNN220108036488</t>
  </si>
  <si>
    <t>AGL76194001</t>
  </si>
  <si>
    <t>Rotor hitting drain pan. Raised washer</t>
  </si>
  <si>
    <t>RNN220110042501</t>
  </si>
  <si>
    <t>Found display is not working replaced it tested ok customer move unit before i arrived</t>
  </si>
  <si>
    <t>RNN220110046855</t>
  </si>
  <si>
    <t>Replaced stator  actuator  washer kit and main control for LE error</t>
  </si>
  <si>
    <t>RNN220111051379</t>
  </si>
  <si>
    <t>Found fill hoses leaking tightened checked ok</t>
  </si>
  <si>
    <t>RNN220112060204</t>
  </si>
  <si>
    <t>WASHER SPARKING AT OUTLET                                                                                            CHECKED SYSTEM FOR PROPER OPERATION AND CALIBRATION. RUNNING NORMALLY.</t>
  </si>
  <si>
    <t>RNN220113063159</t>
  </si>
  <si>
    <t>Reversed water valve. Instructed customer on use and care. Adjusted drain hose as it was too deep in drain pipe.</t>
  </si>
  <si>
    <t>RNN220113070257</t>
  </si>
  <si>
    <t>#BLDRDISP SOFTENER DISPENSER IS FILLING UP WITH WATER AND N                                                          DISPENSER TREY HOLDING WATER ORDERED NEW DISPENSER TRAY  DISPENSER TRAY INSTALLED</t>
  </si>
  <si>
    <t>RNN211227068824</t>
  </si>
  <si>
    <t>AAZ72925602</t>
  </si>
  <si>
    <t>TOP LOADER - NOISE/OTHER NOISE                                                                                       OBJECTS IN THE DRUM ( FIXED IT). TESTED IT WITH THE CUSTOMER . ITS OK</t>
  </si>
  <si>
    <t>RNN211229084338</t>
  </si>
  <si>
    <t>DEALER SUPPORT #FEE INLET HOSES ARE DAMANGE                                                                          PRODUCT IS INACCESSIBLE</t>
  </si>
  <si>
    <t>RNN220103002482</t>
  </si>
  <si>
    <t>Replaced panel along with Main PCB and filter from power surge issue.</t>
  </si>
  <si>
    <t>RNN220103005045</t>
  </si>
  <si>
    <t>EBR85755509</t>
  </si>
  <si>
    <t>#FEE CUSTOMER IS AWARE OF THE SERVICE CHARGE FOR ISSUES NOT                                                          REMOVED DEBRIS FROM BASKET ALL OPS SAT COMPLETE</t>
  </si>
  <si>
    <t>RNN220103005249</t>
  </si>
  <si>
    <t>customer complain about a noise coming from the washer machine on spin cycle ran unit noticed the noise was coming from the drain pump opened pump and found a piece of metal inside the drain pump creating noise removed and tested for a few more times unit working properly at this time.</t>
  </si>
  <si>
    <t>RNN220103099497</t>
  </si>
  <si>
    <t>Replaced switch assy...tested ok</t>
  </si>
  <si>
    <t>RNN220110043153</t>
  </si>
  <si>
    <t>#FEE- GOT LE CODE AND MACHINE DOES NOT DRAIN                                                                         HUB BOLT LOOSE. CAUSING LOSS IN POWER. CORRECTED BOLT IN GOO D CONDITION. ALL OPS CHECK OK.</t>
  </si>
  <si>
    <t>RNN220110044741</t>
  </si>
  <si>
    <t>Replace main pcb and door switch for dl error    PRN220111010238 AFG73629706(Lid   Assembly)  EBF61674804(Switch Assembly)  EBR85755505(PCB Assembly Display)  EBR86498803(PCB Assembly Complex)  EBR86692713(PCB Assembly Main)  PRN220111010235 AFG73629706(Lid Assembly)  EBF61674804(Switch Assembly)  EBR85755505(PCB Assembly Display)  EBR86498803(PCB Assembly Complex) to me</t>
  </si>
  <si>
    <t>RNN220111050666</t>
  </si>
  <si>
    <t>Found forien object in pump replaced pump checked ok</t>
  </si>
  <si>
    <t>RNN220112058940</t>
  </si>
  <si>
    <t>Ust stated not draining  drain on floor  readjusted drain hose  tested unit several times  unit functions within factory specs</t>
  </si>
  <si>
    <t>RNN220113066012</t>
  </si>
  <si>
    <t>ADJUSTED DRAIN HOSE AND REPAIRED LOOSE DIAL KNOB TESED ALL OK</t>
  </si>
  <si>
    <t>RNN220113068619</t>
  </si>
  <si>
    <t>REMOVED CLOTH FROM UNDER AGITATOR</t>
  </si>
  <si>
    <t>RNN220113068800</t>
  </si>
  <si>
    <t>TESTED IN DIAG AND TESTED BY UNPLUGGING DURING DILL AND VALVES CLOSED PROPERLY.</t>
  </si>
  <si>
    <t>RNN220113068802</t>
  </si>
  <si>
    <t>FIRM</t>
  </si>
  <si>
    <t>CLIENT CALLED IN  THE ISSUE RESOLVED ITSELF</t>
  </si>
  <si>
    <t>RNN220113068873</t>
  </si>
  <si>
    <t>FOUND UNIT INSTALLED ON SECOND STORY RIGHT OVER LEAK DRAIN LINE. EXPLAINED TO CLIENT WHAT ISSUES WERE AND RECOMMENDATIONS ON HOW TO SOLVE IT.</t>
  </si>
  <si>
    <t>RNN220113068895</t>
  </si>
  <si>
    <t>Ordered part for customer pick up</t>
  </si>
  <si>
    <t>RNN220113070061</t>
  </si>
  <si>
    <t>AEM75152901</t>
  </si>
  <si>
    <t>TECH CHECK THE UNIT.POWER GOOD.NEED MOTOR AND CLUTCH.TICKET WAS CANCELED</t>
  </si>
  <si>
    <t>RNN220114072669</t>
  </si>
  <si>
    <t>Cycled unit is test mode  all op ok  cycled a rinse and spin with a load of towels and all op okay as well  explained importance of load size  spin speed  and like weighted items  all op ok with no error.</t>
  </si>
  <si>
    <t>RNN220112058116</t>
  </si>
  <si>
    <t>PC: NA \\ DENT ON THE LEFT HAND SIDE OF THE WASHER.                                                                  WASHER FRAME IS DAMAGED DUE TO INSTALLERS. LG HAS APPROVED R EPAIR. ALLOW 120 MINUTES FOR FRAME SWAP REPLACED ENTIRE CABINET. RAN</t>
  </si>
  <si>
    <t>RNN211029035369</t>
  </si>
  <si>
    <t>ABJ75767803</t>
  </si>
  <si>
    <t>CX RECEIVED A TOP LOAD WASHER NOT TO LONG AGO AND THUE TUB                                                           BALANCE RING LEAKING INTO BASKET.  TECHCOMMENTS: NEEDS BASKET (HAS RUST/STAINS). BASKET CAME BADLY DENTED. REORDERED. RUST STAINS</t>
  </si>
  <si>
    <t>RNN211110001791</t>
  </si>
  <si>
    <t>4040FA4045C</t>
  </si>
  <si>
    <t>4020FA4208J</t>
  </si>
  <si>
    <t>#FEE IE ERROR CODE                                                                                                   IE ERROR CODE. FOUND RUST ON COLD SIDE FILTER. ORDERED VALVE . REPLACED VALVE AND TESTED.</t>
  </si>
  <si>
    <t>RNN211122068165</t>
  </si>
  <si>
    <t>THE CHIME WAS MUTED. UNMUTED THE CHIME AND EDUCATED CX ON HOW TO CHANGE THE SETTING</t>
  </si>
  <si>
    <t>RNN211225060952</t>
  </si>
  <si>
    <t>#FEE CUSTOMER IS AWARE OF THE SERVICE CHARGE FOR ISSUES NOT                                                          DOOR LOCK ERROR CODE ORDER DOOR LOCK FOR REPAIR POSSIBLY CUS TOMER RETURN FOR REPLACEMENT NEW UNIT INSTALLED LATCH PER PREVIOUS TE</t>
  </si>
  <si>
    <t>RNN211226062275</t>
  </si>
  <si>
    <t>NO FAILURE TO WASHER  WASHER IS WORKING WELL</t>
  </si>
  <si>
    <t>RNN211227064291</t>
  </si>
  <si>
    <t>#DEALER SUPPORT #FEEWASHER ERROR CODE 6 STOPS CYCLE WHEN E                                                           WASHER DOES NOT SPIN AND SHOWS ERROR CODE E6  REPLACED MOTOR ASSY MOTOR STATOR. WATER TEST RUN CHECK OK. ERROR CODE E6 GONE</t>
  </si>
  <si>
    <t>RNN211229081954</t>
  </si>
  <si>
    <t>#FEE CX AWARE OF FEE FOR ISSUES NOT RELATED TO MANUFACTURIN                                                          UNIT IS FILLING ON ITS OWN. BAD WATER VALVES. PART NOT LOCAL . PLACED PARTS ON ORDER REPLACED WATER VALVE. ADVISE CUSTOMER TO MONI</t>
  </si>
  <si>
    <t>RNN211229083892</t>
  </si>
  <si>
    <t>PC: ABWEUUS LEAKING LEAKING#FEE - CHARGE THE CUSTOMER TH                                                             COLD WATER INLET STUCK IN OPEN POSITION. ALWAYS FILLS DRUM. ORDERED MIXING VALVE FOR RR. LEAKING WATER WHEN OFF REPLACED WATER INL</t>
  </si>
  <si>
    <t>RNN220102096304</t>
  </si>
  <si>
    <t>#FEE CUSTOMER AWARE OF THE SERVICE CHARGE FOR ISSUES NOT RE                                                          CHECK FOUND WASHER HAS A RIPPED DRAIN HOSE. ORDERED HOSE TO MEMBER. REPLACE AND INSTALL NEW DRAIN HOSE. WASHER WORKING PROPERLY AT</t>
  </si>
  <si>
    <t>RNN220103001371</t>
  </si>
  <si>
    <t>CLOTHES DO HAVE DIRT ON THEM. FOUND WATER VALVE TO BE BAD. IS NOT OPENING FULLY. TAKING A LONG TIME TO FILL AND NOT FILLING ALL THE WAY. REPLACED VALVE AND TESTED UNIT. CALL COMPLETE</t>
  </si>
  <si>
    <t>RNN220106026057</t>
  </si>
  <si>
    <t>#LOWES #FEE CUSTOMER AWARE AND AGREED FOR SERVICE FEE FOR I                                                          CUSTOMER INSTRUCTION</t>
  </si>
  <si>
    <t>RNN220109039138</t>
  </si>
  <si>
    <t>repaired broken wire at water valve causing issues. tested. unit working at this time.</t>
  </si>
  <si>
    <t>RNN220110041913</t>
  </si>
  <si>
    <t>REPLACED PARTS EVERYTHING CHECKS OK WHEN TECH</t>
  </si>
  <si>
    <t>RNN220111051945</t>
  </si>
  <si>
    <t>TECH CHECK THE UNIT.RUN THE CYCLE.LEVEL GOOD. RESET THE UNIT.NO LEAKS OR ERROR CODES. NO ISSUE</t>
  </si>
  <si>
    <t>RNN220111055016</t>
  </si>
  <si>
    <t>FEE-LEAKING                                                                                                          REPAIRED PRESSURE HOSE TEST OK</t>
  </si>
  <si>
    <t>RNN220112058448</t>
  </si>
  <si>
    <t>Leaking water. Replace water valve. All tested ok. Unit no leaking after testing.</t>
  </si>
  <si>
    <t>RNN220112059183</t>
  </si>
  <si>
    <t># FEE CUST SAID UNIT IS LEAKING FROM THE BOTTOM SHE SAID IT                                                          UNABLE TO VERIFY COMPLAIN</t>
  </si>
  <si>
    <t>RNN220112059694</t>
  </si>
  <si>
    <t>Found washer won't drain. Ran washer and drained perfectly but won't quit filling with water. Found pressure hose came off pressure switch. Reinstalled and tested operation. Working to factory specs.</t>
  </si>
  <si>
    <t>RNN220112060719</t>
  </si>
  <si>
    <t>01/17  TUB BANGING SIDES... upon arrival noticed tub was leaking to right side... adjusted feet to center tub and ran rinse/spin with load of towels... unit did not bang and completed cycle with no issues... unit is working as designed...</t>
  </si>
  <si>
    <t>RNN220112061549</t>
  </si>
  <si>
    <t>reinstalled loose wire connection to water valve assembly due to unit leaking water tested ok</t>
  </si>
  <si>
    <t>RNN220113064924</t>
  </si>
  <si>
    <t>Replaced inner drum  pulsator plate and cap. Checked all functions.</t>
  </si>
  <si>
    <t>RNN220113067946</t>
  </si>
  <si>
    <t>normal operation  therefore customer was educated based on the unit usage</t>
  </si>
  <si>
    <t>RNN220113070418</t>
  </si>
  <si>
    <t>DCS LEAKING WATER BELOW                                                                                              ORDERED OUT TUB RING / LEAKING IN WAVE FORCE  REPLACED OUTER RING COVER.</t>
  </si>
  <si>
    <t>RNN220114076591</t>
  </si>
  <si>
    <t>LOUD GRINDING/BANGING DURING SPIN CYCLE/WASH CYCLE                                                                   GRINDINGBANGING DURING SPIN. ADJUSTED AND REBALANCED WASH ER</t>
  </si>
  <si>
    <t>RNN220114076639</t>
  </si>
  <si>
    <t>Could not duplicate problem. Customer was complaning that unit keep filling in spin. Advise customer that unit could possibly do this if it trying to fix a unbalanced load.</t>
  </si>
  <si>
    <t>RNN220116080159</t>
  </si>
  <si>
    <t>PROG</t>
  </si>
  <si>
    <t>CALI</t>
  </si>
  <si>
    <t>Washer would not connect to smart thin q app  reset main pcb still no WiFi   WiFi card connected to main pcb loose connection  was able to finally connect smart thin q</t>
  </si>
  <si>
    <t>RNN220117082392</t>
  </si>
  <si>
    <t>Put new board in unit wad overfilling with water causing leak all checked ok</t>
  </si>
  <si>
    <t>RNN220117087654</t>
  </si>
  <si>
    <t>Lid noisy  repaired same</t>
  </si>
  <si>
    <t>RNN220117089175</t>
  </si>
  <si>
    <t>found le error. replace stator. test ok</t>
  </si>
  <si>
    <t>RNN211228077533</t>
  </si>
  <si>
    <t>#FEE LE ERROR CODE                                                                                                   DIAGNOSIS LE ERROR CODE. ORDERED ROTOR AND STATOR. RESCHEDUL ED SOCPPU 1/13/22: SERVICE CA LGA011 LG INWARRANTY (HA) CONSUMER</t>
  </si>
  <si>
    <t>RNN220103004367</t>
  </si>
  <si>
    <t>replaced parts  tested  no further issues found</t>
  </si>
  <si>
    <t>RNN220106027285</t>
  </si>
  <si>
    <t>Adjusted drum and relieved squeaky sound</t>
  </si>
  <si>
    <t>RNN220110039573</t>
  </si>
  <si>
    <t>RNN220110046449</t>
  </si>
  <si>
    <t>Filled and agitated and drained multiple times for an hour and the washer did not leak   customer used a few times with no leaks after call</t>
  </si>
  <si>
    <t>RNN220110046475</t>
  </si>
  <si>
    <t>#FEE - WASHER IS MAKING NOISE DURING SPIN                                                                            WASHER IN PLASTIC PAN RAISED LEGS ROTOR HITTING FIVES</t>
  </si>
  <si>
    <t>RNN220111053342</t>
  </si>
  <si>
    <t>SWNO</t>
  </si>
  <si>
    <t>PRN220113014888 4263FA3933C(Leg Assembly)  AEM74073303(Hose Assembly Drain)PRN220113014995 4930EA3002A(HOLDER)PRN220113014888 4263FA3933C(Leg Assembly)  AEM74073303(Hose Assembly Drain) Automatic  1st PO customer complaint noise found legs down. Adjustment of legs replaced customer is going to put pan beck under unit an test them job complete</t>
  </si>
  <si>
    <t>RNN220113066380</t>
  </si>
  <si>
    <t>Washer is leaking water when in use. Located main wash valve that's installed incorrectly. Removed valve and installed it correctly. Ran a cycle with hot and cold water amd confirmed now unit tested okay. No leaks. CX confirmed.</t>
  </si>
  <si>
    <t>RNN220113070290</t>
  </si>
  <si>
    <t>Replaced dispenser drawer.</t>
  </si>
  <si>
    <t>RNN220114070568</t>
  </si>
  <si>
    <t>technician leveled the washer  checked three times with load  works normal</t>
  </si>
  <si>
    <t>RNN220114074087</t>
  </si>
  <si>
    <t>TIME</t>
  </si>
  <si>
    <t>Found washplate displacement of laundry causing irregular spins customer onsite educated in depth all feature operations for optimum use tested thru ok</t>
  </si>
  <si>
    <t>RNN220114075413</t>
  </si>
  <si>
    <t>Checked unit and found very little cold water pressure entering washer  Advised customer to replace shout off valve.</t>
  </si>
  <si>
    <t>RNN220116080254</t>
  </si>
  <si>
    <t>NOT SPINNING  INSPECTED UNIT AND REPLACED  MGP62562101</t>
  </si>
  <si>
    <t>RNN220117087768</t>
  </si>
  <si>
    <t>SHAKING  INSPECTED UNIT AND REINSTALLED SUSPENSION RODS  TESTED TO SPECS</t>
  </si>
  <si>
    <t>RNN220117087859</t>
  </si>
  <si>
    <t>Adjusted Hoses on the back tested all ok</t>
  </si>
  <si>
    <t>RNN220118091018</t>
  </si>
  <si>
    <t>Technician tested serval cycles and different methods to recreate the the problem with no success. Receptacles tested out fine and the breaker wasn't bad.  Told customer if it happens again they would need to call an electrician to test house wiring.</t>
  </si>
  <si>
    <t>RNN220118091073</t>
  </si>
  <si>
    <t>REPAIRED SHIFTER LINK TO CLUTCH. CHECKS OKAY</t>
  </si>
  <si>
    <t>RNN220118091694</t>
  </si>
  <si>
    <t>REPLACED PART AND TESTED OUT COMPLETE</t>
  </si>
  <si>
    <t>RNN211230089950</t>
  </si>
  <si>
    <t>#FEE CUSTOMER AWARE OF SERVICE CHARGE FOR ISSUES NOT RELATE                                                          NEEDS WATER VALVE  SOCPPU 1/13/2022 SERVICE CANCELLED LGA011 LG INWARRANTY (HA) CONSUMER</t>
  </si>
  <si>
    <t>RNN211231094570</t>
  </si>
  <si>
    <t>WASHER LEAKING  replaced parts as listed</t>
  </si>
  <si>
    <t>RNN220103003929</t>
  </si>
  <si>
    <t>The unit is working properly.  Please refer to TCC220112443551</t>
  </si>
  <si>
    <t>RNN220103004385</t>
  </si>
  <si>
    <t>01.07 TECH NOTES Cust just got these appliances and needed some education on how to operate properly. Provided education and showed them how to navigate the controls. Cust has a better understanding now.</t>
  </si>
  <si>
    <t>RNN220105018209</t>
  </si>
  <si>
    <t>Washing machine had adjitator noise and and vibrations and thumping. Replaced shock absorbers and leveled unit to take care of vibration issues. Adjusted adjitator. All checked out good.</t>
  </si>
  <si>
    <t>RNN220106028579</t>
  </si>
  <si>
    <t>INSPECTED UNIT AND REWORKED HARNESS CONNECTIONS AND TESTED</t>
  </si>
  <si>
    <t>RNN220109039414</t>
  </si>
  <si>
    <t>REMOUNT TUB ASSEMBLY AND RAN TEST MODE SEVERAL TIMES</t>
  </si>
  <si>
    <t>RNN220110044202</t>
  </si>
  <si>
    <t># FEE # DEALER SUPPORT                                                                                               REPAIRED DRAIN HOSES ASSEMBLY. TESTED OKAY.</t>
  </si>
  <si>
    <t>RNN220111049403</t>
  </si>
  <si>
    <t>Replaced console. Checks ok</t>
  </si>
  <si>
    <t>RNN220112059200</t>
  </si>
  <si>
    <t>NOISE SCREECHING SOUNDS                                                                                              CHECK OVER UNIT TEST RUN OK NORMAL PUMP NOISE</t>
  </si>
  <si>
    <t>RNN220113067417</t>
  </si>
  <si>
    <t>#LOWES #FEE CUSTOMER AWARE AND AGREED FOR SERVICE FEE FOR I                                                          UNIT SQUEAKING DURING RINSE FILL PER CUST VIDEO UNABLE TO D ETERMINE SOURCE ADJUSTED AND ADDED SILICONE LUBE</t>
  </si>
  <si>
    <t>RNN220114072791</t>
  </si>
  <si>
    <t>#FEE - NO COLD WATER                                                                                                 CHECKED UNIT. HOSES REVERSED. SWITCHED HOSES. CHECKS OK.</t>
  </si>
  <si>
    <t>RNN220114074036</t>
  </si>
  <si>
    <t>Unit was purchased about a week ago and unit had more isdues   Client didn't want to wait for the repair to be done   And he call the purchase place to get a replacement</t>
  </si>
  <si>
    <t>RNN220114076448</t>
  </si>
  <si>
    <t>Drum not turning. Found foreign ibject between inner and outer tub. Removed object and tested. All tests okay.</t>
  </si>
  <si>
    <t>RNN220115078138</t>
  </si>
  <si>
    <t>Removed sheet caught under agitator.</t>
  </si>
  <si>
    <t>RNN220115078358</t>
  </si>
  <si>
    <t>PC-PC N\ALE #FEE - CHARGE THE CUSTOMER THE APPLICABLE FEE I                                                          CUSTOMER CANCELED AT DOOR</t>
  </si>
  <si>
    <t>RNN220115079533</t>
  </si>
  <si>
    <t>#FEE GRINDING NOISE                                                                                                  NOISES IN WASH. SUSPENSION SOCKETS DRY. GREASED SOCKETS. RAN LOAD OF CLOTHES. WASHER WORKING</t>
  </si>
  <si>
    <t>RNN220116080337</t>
  </si>
  <si>
    <t>Checked over informed customer in drain hose water valve</t>
  </si>
  <si>
    <t>RNN220116080360</t>
  </si>
  <si>
    <t>#Transfer After the valve was replaced the water pressure is WAY TOO HIGH. When tested the water shot out like a fire hose. This is extreme pressure and  onfiems with TCC. The customer needs to adjust the pressure immediately. If this part fails again due to the pressure this is not covered as it is not a fault to the unit. Case Number: TCC220119586525</t>
  </si>
  <si>
    <t>RNN220116080682</t>
  </si>
  <si>
    <t>Complaint of washer showing error code PE. replaced pressure switch and PCB complex. Tested unit working correctly. Advice cust that they are using too much soap.</t>
  </si>
  <si>
    <t>RNN220117083102</t>
  </si>
  <si>
    <t>Unit is displaying oe error code  is not draining  removed a piece of small socks from drain housing  leveled  customer education  all test pass.</t>
  </si>
  <si>
    <t>RNN220117083531</t>
  </si>
  <si>
    <t>Unit would not go into spin  replaced main pcb tested unit and now ok.</t>
  </si>
  <si>
    <t>RNN220117083647</t>
  </si>
  <si>
    <t>Found and replaced noisy inoperable drain pump. Unit tested ok. Unit is now working properly.</t>
  </si>
  <si>
    <t>RNN220117084515</t>
  </si>
  <si>
    <t>Found the issue was not with the washer it was with the adjoining pump room for a swimming pool that was leaking through no issues on this unit made adjustments on controls on washers and dryers</t>
  </si>
  <si>
    <t>RNN220117088499</t>
  </si>
  <si>
    <t>RNN220119003044</t>
  </si>
  <si>
    <t>Tech found that board needed to be reinstalled. Tech reinstalled board and secured. Checked operation  tested ok.</t>
  </si>
  <si>
    <t>RNN220119099727</t>
  </si>
  <si>
    <t>RESET WIRE PLUG TO MOTOR AND MAIN CONTROL.  RUN TEST AND ALL OK. SLR</t>
  </si>
  <si>
    <t>RNN220119099750</t>
  </si>
  <si>
    <t>CDIS</t>
  </si>
  <si>
    <t>FOUND UNIT NOT TURNING ON TO LET CUST SELECT CYCLE  UNPLUGGED UNIT  TOOK OFF UI PANEL  TOOK OFF AND RESEATED CONTROL ONTO FASCIA  UNIT CONTROL NOW RESPONDING  ALL TESTS OKAY.</t>
  </si>
  <si>
    <t>RNN211220035298</t>
  </si>
  <si>
    <t>WINT</t>
  </si>
  <si>
    <t>FOUND DRAIN HOSE PUSHED TOO FAR DOWN DRAIN  WE ADJUSTED DRAIN  UNIT IS WORKING GOOD NOW</t>
  </si>
  <si>
    <t>RNN220105015793</t>
  </si>
  <si>
    <t>#FEE CUSTOMER AWARE OF SERVICE CHARGE FOR ISSUES NOT RELATE                                                          REPAIRED WASH PLATE AGITATOR LOOSE WORKS</t>
  </si>
  <si>
    <t>RNN220107031588</t>
  </si>
  <si>
    <t>Resecured and leveled unit tested worked as designed.</t>
  </si>
  <si>
    <t>RNN220110046538</t>
  </si>
  <si>
    <t>Inspected unit found main board not responding replaced and tested ok</t>
  </si>
  <si>
    <t>RNN220112061137</t>
  </si>
  <si>
    <t>#FEE                                                                                                                 CALLED CUSTOMER OVER AN HR B4 COMING LEFT MESSAGE NO ANSWER AT DOOR SOC 1/17/22 NO CONTACT LGA011 LG INWARRANTY (HA) CONSUMER</t>
  </si>
  <si>
    <t>RNN220112062842</t>
  </si>
  <si>
    <t>FOUND EVERYTHING WORKING NORMAL AT THIS TIME  CUSTOMER ADVISED TO WATCH OPERATION</t>
  </si>
  <si>
    <t>RNN220113065282</t>
  </si>
  <si>
    <t>#FEE - NO POWER ON UNIT.                                                                                             FOUND LOOSE CONNECTION AT WHITE POWER BOX ADJUSTED PINS ON POWER SUPPLY. CHECK OPERATION OK AT THIS TIME.</t>
  </si>
  <si>
    <t>RNN220113066039</t>
  </si>
  <si>
    <t>#FEE- IE CODE                                                                                                        HOSE COME LOOSE REINSTALLED AND IS WORKING NOW</t>
  </si>
  <si>
    <t>RNN220113069792</t>
  </si>
  <si>
    <t>Shocks making noise replaced advise cust issue fixes cust demanded I run entire cycle with and body blockes tech to not leave</t>
  </si>
  <si>
    <t>RNN220114073566</t>
  </si>
  <si>
    <t>Found debris in drain pump. Unit tested normal with no issues.</t>
  </si>
  <si>
    <t>RNN220115078906</t>
  </si>
  <si>
    <t>LG WASHER  LE error code   Replaced and Tightened bolt for rotor/stator. Tested operations all ok</t>
  </si>
  <si>
    <t>RNN220115079311</t>
  </si>
  <si>
    <t>AHL72914402</t>
  </si>
  <si>
    <t>EBR78534403</t>
  </si>
  <si>
    <t>#FEE - WASHER KEEP FILLING WITH WATER DURING SPIN CYCLE                                                              RESET MAIN PCB</t>
  </si>
  <si>
    <t>RNN220117082509</t>
  </si>
  <si>
    <t>Ran and tested unit.  Adjusted legs to prevent uneven balance.</t>
  </si>
  <si>
    <t>RNN220117082928</t>
  </si>
  <si>
    <t>#FEE- WATER TEMP ISSUE                                                                                               FIXED REVERSED FILL HOSES. TESTED OK</t>
  </si>
  <si>
    <t>RNN220117086608</t>
  </si>
  <si>
    <t>Found pressure switch hose off of pressure switch. Ran a test cycle   all tested ok...</t>
  </si>
  <si>
    <t>RNN220117088887</t>
  </si>
  <si>
    <t>RNN220119003447</t>
  </si>
  <si>
    <t>FOUND DRAIN HOSE DID NOT HAVE A HOSE CLAMP CONNECTING IT TO THE DRAIN PUMP. PUT NEW CLAMP ON AND UNIT TESTED OK. LEAK TEST  NO LEAKS. FOUND THAT THE DRAIN ON THE PLUMBING SIDE IS THE PROBLEM UNIT IS FINE PLUMBING IS GOING TO TAKE CARE OF IT.</t>
  </si>
  <si>
    <t>RNN220120006853</t>
  </si>
  <si>
    <t>LEAKING WATER  INSPECTED UNIT AND REPLACED AAS73229402</t>
  </si>
  <si>
    <t>RNN220120007560</t>
  </si>
  <si>
    <t>DISPLAYING ERROR CODES  INSPECTED UNIT AND REPLACED  AJU75152602</t>
  </si>
  <si>
    <t>RNN220120007645</t>
  </si>
  <si>
    <t>checked all boards switch shocks and hoses ran unit on all cycles and no problem found tested unit ok</t>
  </si>
  <si>
    <t>RNN220120008550</t>
  </si>
  <si>
    <t>#FEE DISASSEMBLY                                                                                                     LID WAS INSTALLED INCORRECTLY FROM FACTORY. PART IS NOT AVAI LABLE LOCALLY. ORDERED AND RESCHEDULED CUSTOMER HAS COVID. RESCHEDULE</t>
  </si>
  <si>
    <t>RNN211130016813</t>
  </si>
  <si>
    <t>TECH WENT TO SITE AND FOUND THAT  UNIT HAS NO POWER  REPLACE PARTS TO CORRECT ISSUE</t>
  </si>
  <si>
    <t>RNN211214003795</t>
  </si>
  <si>
    <t>Replaced clutch. Tested unit for function.</t>
  </si>
  <si>
    <t>RNN211230087051</t>
  </si>
  <si>
    <t>NO VOLTAGE IN CONTROL REPLACED UNIT OK</t>
  </si>
  <si>
    <t>RNN220103098380</t>
  </si>
  <si>
    <t>VIBRATION #FEE SOONER SERVICE                                                                                        MEMBER CONCERNED WITH LOUD SHAKING CHECKED ALL COMPONENTS MA DE SURE UNIT WAS LEVELED MEMBER LOADS MACHINE</t>
  </si>
  <si>
    <t>RNN220110046692</t>
  </si>
  <si>
    <t>PC-PC N\A NOT DRAINING #FEE - CHARGE THE CUSTOMER THE APPLI                                                          BAN BOARD</t>
  </si>
  <si>
    <t>RNN220110047411</t>
  </si>
  <si>
    <t>#LOWES #FEE CUSTOMER AWARE AND AGREED FOR SERVICE FEE FOR I                                                          FILLED AND CHECKED OPERATION AND CHECKED OUT OKAY ALL FUNCTI ONS AND SOUNDS ARE NORMAL</t>
  </si>
  <si>
    <t>RNN220116079844</t>
  </si>
  <si>
    <t>PRN220118022974 AAZ72925601(Box Assembly Detergent)Issues with dispenser</t>
  </si>
  <si>
    <t>RNN220117086107</t>
  </si>
  <si>
    <t>AAZ72925601</t>
  </si>
  <si>
    <t>#FEE LINT ON CLOTHING.                                                                                               REMOVED CLOTHES FROM UNDER AGITATOR. OK.</t>
  </si>
  <si>
    <t>RNN220117086384</t>
  </si>
  <si>
    <t>PCNA - NOISES - #FEE - CHARGE THE CUSTOMER THE APPLICABLE F                                                          HUN BOLT LOOSE. CORRECTED ALL OPS CHECKED OK.</t>
  </si>
  <si>
    <t>RNN220118093134</t>
  </si>
  <si>
    <t>#FEE CUSTOMER AWARE OF SERVICE CHARGE NOT RELATING TO MANUF                                                          COMPLAINT OF NO WATER OUT JET SPRAY CHECKED VALVE GOOD AND CONNECTED RAN QUICK WASH H20 SPRAYED OUT IN RINSE CYCLE</t>
  </si>
  <si>
    <t>RNN220118093979</t>
  </si>
  <si>
    <t>Replaced all parts and test all functions</t>
  </si>
  <si>
    <t>RNN220118095779</t>
  </si>
  <si>
    <t>ABT72989206</t>
  </si>
  <si>
    <t>AJQ73614213</t>
  </si>
  <si>
    <t>Found coldnwater valve eas leaking into tub. Reaced valve assemblyb Call came in at 6pm for the next day.  Impossible to get part. FRFT not possible.   Sent part to tech.</t>
  </si>
  <si>
    <t>RNN220118095999</t>
  </si>
  <si>
    <t>SW# customer did not have water valve ope it was giving 1e error</t>
  </si>
  <si>
    <t>RNN220118096560</t>
  </si>
  <si>
    <t>Inspected and tested unit found it had physical damage unable to repair unit was deopped and cust expecting unit to be completely sealed</t>
  </si>
  <si>
    <t>RNN220119000507</t>
  </si>
  <si>
    <t>TECH CHECK THE UNIT.POWER GOOD.NO LEAKS .COSTUMER WILL GET REPLACEMENT FROM STORE.REFUSE ANY REPAIR</t>
  </si>
  <si>
    <t>RNN220119004356</t>
  </si>
  <si>
    <t>THERE WAS AN ISSUE ON THE CUSTOMER'S COLD WATER LINE. THE CUSTOMER NEEDS PLUBMING REPAIR.</t>
  </si>
  <si>
    <t>RNN220120008122</t>
  </si>
  <si>
    <t>Rotor was rubbing plastic tray on the bottom. After removed worked perfectly</t>
  </si>
  <si>
    <t>RNN220120008534</t>
  </si>
  <si>
    <t>UNIT IS LEAKING WATER FROM THE DRAIN HOSE  AFTER INSPECTING THE UNIT I REPLACED THE DRAIN HOSE I TESTED THE WASHER ALL TEST OK.</t>
  </si>
  <si>
    <t>RNN220120009978</t>
  </si>
  <si>
    <t>REPAIRED AND REINSTALLED VALVE AND TESTED TO REPAIR UNIT.</t>
  </si>
  <si>
    <t>RNN220120011054</t>
  </si>
  <si>
    <t>FIX THE ALIGNMENT OF THE LEGS TESTED</t>
  </si>
  <si>
    <t>RNN220120011801</t>
  </si>
  <si>
    <t>FOUND UNIT WITH CLUTCH MAKING NOISE. SPOKE WITH CHRISTAN AT TECHLINE AND ADVISED ORDERING WASHER TO INSTALL BETWEEN ROTOR AND GEARCASE. REMOVED ROTOR AND REPLACED WASHER. REINSTALLED AND CHECKED ON TEST MODE. NOW WORKING WITH NO SOUND</t>
  </si>
  <si>
    <t>RNN220120011869</t>
  </si>
  <si>
    <t>replaced defective pump and board it took out</t>
  </si>
  <si>
    <t>RNN220120012295</t>
  </si>
  <si>
    <t>found top pins broken. replaced pins  tested unit and everything works as designed.</t>
  </si>
  <si>
    <t>RNN220121013278</t>
  </si>
  <si>
    <t>AEJ73820101</t>
  </si>
  <si>
    <t>REMOVED AND REPLACED THE CONNECTOR TESTED AND CHECKS OK</t>
  </si>
  <si>
    <t>RNN220121013873</t>
  </si>
  <si>
    <t>MCD62647002</t>
  </si>
  <si>
    <t>Adjustment at the housing and level . explain functions and settings to costumer . run test ok   all level .</t>
  </si>
  <si>
    <t>RNN220121014309</t>
  </si>
  <si>
    <t>3RD ATTEMPT. MUST CLOSE TODAY CALL MIKE PUSZ IF NOT COMPLETE                                                         CUSTOMER SEES EAST SIX ERROR CODE ORDER CLUTCH COMPUTER COMP ONENTS MOTOR RR PREVIOUSLY ORDERED PARTSSTILL E6; CONTACTED LG TECH</t>
  </si>
  <si>
    <t>RNN211202029450</t>
  </si>
  <si>
    <t>#FEE CUSTOMER AWARE OF SERVICE CHARGE FOR ISSUES NOT RELATE                                                          CALLED CUSTOMER WANTS TO BE CALLED 30MIN TRY TO COME BACK L ATER REROUTED FOR HOSE  INSTLLD DRN HOSE FRM PRVS TECHTSTD ALL OPS OK.</t>
  </si>
  <si>
    <t>RNN211223055476</t>
  </si>
  <si>
    <t>VIBRATIONS/VIBRATIONS                                                                                                CUSTOMER DECLINED SERVICE</t>
  </si>
  <si>
    <t>RNN211230089447</t>
  </si>
  <si>
    <t>#FEE - UNIT IS NOT SPINNNING OR DRAINING VERY NEW TLW                                                                DRAIN MOTOR TRYING TO RUN BUT WONT. ORDERED PUMP  TECHCOMMENTS: REMOVED DEBRIS FROM DRAIN PUMP</t>
  </si>
  <si>
    <t>RNN220103001694</t>
  </si>
  <si>
    <t>#FEE CUSTOMER IS AWARE OF SERVICE CHARGES FOR ISSUES NOT RE                                                          INNER BASKET HAS A LARGE BROKEN PIECE ON TOP GOT PART # FROM LG BALANCE RING BROKEN. REPLACED SPIN BASKET. WORKING AS INTEND ED.</t>
  </si>
  <si>
    <t>RNN220104012540</t>
  </si>
  <si>
    <t>#FEE CUSTOMER AWARE OF SERVICE CHARGE FOR ISSUES NOT RELATE                                                          WATER VALVE STUCK OPEN ORDERED  REPLACED WATER VALVE TESTED OK</t>
  </si>
  <si>
    <t>RNN220105015828</t>
  </si>
  <si>
    <t>CHECKED AND FOUND UNIT WITH LE ERROR CODE  ORDERING MOTOR STATOR AND CLUTCH.  ALL PARTS INSTALLED TESTED UNIT  CHECKS OK</t>
  </si>
  <si>
    <t>RNN220106022573</t>
  </si>
  <si>
    <t>#FEE CUSTOMER AWARE OF SERVICE CHARGE FOR ISSUES NOT RELATE                                                          INSTALL NEW LID LOCK UNIT TEST OK</t>
  </si>
  <si>
    <t>RNN220106024899</t>
  </si>
  <si>
    <t>#FEE CUSTOMER AWARE OF SERVICE CHARGE FOR ISSUES NOT RELATE                                                          UNABLE DUPLICATE COMPLAINT UNIT TESTED OK. UNIT TESTED OK</t>
  </si>
  <si>
    <t>RNN220107034688</t>
  </si>
  <si>
    <t>CONTROL PANEL IS BROKEN  SCRATCHES  ALL OVER THE UNIT  REPORTED TO TCC    TCC220111408350  NOTIFIED CUSTOMER LG WILL NOT  COVER PHYSICAL DAMAGE.</t>
  </si>
  <si>
    <t>RNN220107035737</t>
  </si>
  <si>
    <t>PC:ABWEUUS#FEE                                                                                                       DRAIN PUMP MAKING NOISE WHEN NOT A LOT OF WATER</t>
  </si>
  <si>
    <t>RNN220112062121</t>
  </si>
  <si>
    <t>Intermitant LE. No agitate. Replaced pcb assy per service bullentin. Added shim under rotor  AGM30032501(Parts  EBR86498808(PCB</t>
  </si>
  <si>
    <t>RNN220113066653</t>
  </si>
  <si>
    <t>Customer need to get plumber to check drain pipe</t>
  </si>
  <si>
    <t>RNN220114076008</t>
  </si>
  <si>
    <t>#FEE CUSTOMER AWARE ABOUT THE SERVICE CHARGE IF ISSUE IS NO                                                          NO PROBLEM FOUND</t>
  </si>
  <si>
    <t>RNN220117086337</t>
  </si>
  <si>
    <t>#FEE CUSTOMER AWARE OF SERVICE CHARGE FOR ISSUES NOT RELATI                                                          LOW WATER PRESSURE AT COLD SIDE CLEANED FILTER ADVISE CUSTOM ER TO HAVE FILTRATION SYSTEM INSTALLED</t>
  </si>
  <si>
    <t>RNN220117088814</t>
  </si>
  <si>
    <t>#FEE CUSTOMER AWARE ABOUT THE SERVICE CHARGE IF ISSUE IS NO                                                          CHECK OVER REBOOT CONTROL UNIT TEST OK AT THIS TIME</t>
  </si>
  <si>
    <t>RNN220118091286</t>
  </si>
  <si>
    <t>Noise in heavy loads. Found part of the floor pan sticking up and hitting the rotor assembly.</t>
  </si>
  <si>
    <t>RNN220119000122</t>
  </si>
  <si>
    <t>drain backs up drain hose not far down into drain.</t>
  </si>
  <si>
    <t>RNN220119001135</t>
  </si>
  <si>
    <t>Replaced pump. Unit tested good</t>
  </si>
  <si>
    <t>RNN220119002267</t>
  </si>
  <si>
    <t>Cust states unit leaking tech ran cycle  test mode  and leak check list no leak found at this time</t>
  </si>
  <si>
    <t>RNN220119002326</t>
  </si>
  <si>
    <t>Per customer unit fill water more than usual couple times. UE error show 1 times. Advice customer on detergent use loading tub cleaning.</t>
  </si>
  <si>
    <t>RNN220119003222</t>
  </si>
  <si>
    <t>SW# unit checks ok had to educate customer on priper use of unit</t>
  </si>
  <si>
    <t>RNN220119003889</t>
  </si>
  <si>
    <t>CX STATES THAT HE HAS A HOLE IN THE DRAIN HOSE AND WANTS IT                                                          FAULTY DRAIN HOSE REPLACED CHECK OK</t>
  </si>
  <si>
    <t>RNN220119004534</t>
  </si>
  <si>
    <t>UNIT WAS DIAGNOSED. WATER HOSES ADJUSTMENT</t>
  </si>
  <si>
    <t>RNN220119004907</t>
  </si>
  <si>
    <t>Unit drain pump had the seal the use for to seal holes was glue to pump blade not allowing it to rotate it was solid you couldn't not turn bade at all</t>
  </si>
  <si>
    <t>RNN220119099754</t>
  </si>
  <si>
    <t>The wall water pipe is clogged partially which is a plumber issue.</t>
  </si>
  <si>
    <t>RNN220120007574</t>
  </si>
  <si>
    <t>Removed obstruction from drain pump  unit operates normally.</t>
  </si>
  <si>
    <t>RNN220120010092</t>
  </si>
  <si>
    <t>WHEN TESTING  FOUND ROTOR WAS OFF. RESEATED ROTOR  APPLIED BOLT. CYCLED WASHER. ALL NOISES AND OPERATIONS CHECK OK UPON TECH DEPARTURE</t>
  </si>
  <si>
    <t>RNN220120010853</t>
  </si>
  <si>
    <t>leaks even at no piwer at inlet valve.replqced valve</t>
  </si>
  <si>
    <t>RNN220121012319</t>
  </si>
  <si>
    <t>unit not spinning and washing properly customer is having unit Exchange instructed customer on operations.</t>
  </si>
  <si>
    <t>RNN220121013274</t>
  </si>
  <si>
    <t>#SW UNIT WAS SWAP OUT BY DEALER OVER THE WEEKEND WILL BE PICKUNG UP PARTS WHEN THEY ARE DELIVER</t>
  </si>
  <si>
    <t>RNN220121013884</t>
  </si>
  <si>
    <t>SW# no problem with unit educate customer on proper use of unit</t>
  </si>
  <si>
    <t>RNN220121016260</t>
  </si>
  <si>
    <t>TECHNICIAN MADE ADJUSTMENTS TO DIRECT DRIVE MOTOR  WAS MAKING CONTACT WITH ANOTHER COMPONENT.   ALSO CHECKED SUSPENSION ASSEMBLY. TESTED AND UNIT NOW WORKING PROPERLY.</t>
  </si>
  <si>
    <t>RNN220121016990</t>
  </si>
  <si>
    <t>Checked all machine functions  all working properly at this time.  Instruct customer on usage and features.</t>
  </si>
  <si>
    <t>RNN220121018270</t>
  </si>
  <si>
    <t>INSPECTED UNIT  FOUND FAULTY PRESSUR SWITCH AND MAIN BOARD.  ORDERED AND REPLACED BOTH PARTS  TESTED FOR PROPER FUNCTION AND TESTED OK.</t>
  </si>
  <si>
    <t>RNN220121018540</t>
  </si>
  <si>
    <t>Found unit with faulty valve. Replaced and unit checks ok.</t>
  </si>
  <si>
    <t>RNN220121018578</t>
  </si>
  <si>
    <t>REPLACED THE WATER VALVE  TESTED  UNIT WORKING PROPERLY</t>
  </si>
  <si>
    <t>RNN220121018898</t>
  </si>
  <si>
    <t>TECH MAKE DIAGNOSIS AND FOUND THE DRAIN PUMP WAS OVER FLOW  DRAIN THE PUMP  AND NOW EVERYTHING WORKS EXCELLENT. NO PART NEEDED</t>
  </si>
  <si>
    <t>RNN220122020131</t>
  </si>
  <si>
    <t>LOOSE CONNECTION. TOOK PUMP OFF  RESECURED/ADJUSTED. TEST RUN CHECKS OK.</t>
  </si>
  <si>
    <t>RNN220123022000</t>
  </si>
  <si>
    <t>Replaced control panel and main board.  Tested unit.</t>
  </si>
  <si>
    <t>RNN220124026188</t>
  </si>
  <si>
    <t>AGL75172610</t>
  </si>
  <si>
    <t>unable to select low spin..  tested unit all operations functioning to factory specifications  .  advised some cycle choices ""lock out"" some modifiers</t>
  </si>
  <si>
    <t>RNN220124026565</t>
  </si>
  <si>
    <t>SHAKING TECH OUT SECURED THE RATTLING PANEL AND TESTED</t>
  </si>
  <si>
    <t>RNN220124027322</t>
  </si>
  <si>
    <t>#FEE #DEALERSUPPORT LID DAMAGED. COSMETIC AUTHORIZATION RW2                                                          PAINT PILL OFF FROM LEFT FRONT CORNER OF LID DOORREROUTED F OR PARTSCUSTOMER TO CHECK THE PART BEFORE THE VISIT SOCPPU 01/19ER CUS</t>
  </si>
  <si>
    <t>RNN220105016678</t>
  </si>
  <si>
    <t>TECH WENT TO LOOK AT UNIT  THERE WAS NOTHING WRONG WITH THE UNIT  TECH LEVELED THE UNIT  AND EXPLAINED THE FUNCTIONS OF THE UNIT.</t>
  </si>
  <si>
    <t>RNN220108037058</t>
  </si>
  <si>
    <t>TECH REPLACED ALL PARTS. RUN THE CYCLE. NO LEAKS OR ERROR CODES. PROBLEM FIXED</t>
  </si>
  <si>
    <t>RNN220111051223</t>
  </si>
  <si>
    <t>Complaint could not verify. No leak found. Washer is working fine.</t>
  </si>
  <si>
    <t>RNN220114073444</t>
  </si>
  <si>
    <t>Found cold soilenoid stick open replaced valve now operates normally</t>
  </si>
  <si>
    <t>RNN220117084780</t>
  </si>
  <si>
    <t>C x concern clothes stuck under agitator.  Diag found silk ribbon wrapped around shaft. Remove stuck wheel bearing from Shaft and found a ring fused with ribbon. Removed and replaced clutch housing assembly. All checks good</t>
  </si>
  <si>
    <t>RNN220118094857</t>
  </si>
  <si>
    <t>Missing washer between rotor and transmission. Installed washer and unit now agitates and spins.</t>
  </si>
  <si>
    <t>RNN220120008985</t>
  </si>
  <si>
    <t>Cx stating unit tore sheet. Band of fitted sheet wrapped around base of agitator. Replaced agitator and tetsed all functions. Advised on usage and cycle selection based off load.</t>
  </si>
  <si>
    <t>RNN220120009402</t>
  </si>
  <si>
    <t>Per customer request installed extra screws on the back panel. There is no mechanical or electrical problem.</t>
  </si>
  <si>
    <t>RNN220120010629</t>
  </si>
  <si>
    <t>Concern was the unit is making noise  found the rotor was hitting the  floor  secured the motor  unit checked  all ops are good and normal.</t>
  </si>
  <si>
    <t>RNN220121017997</t>
  </si>
  <si>
    <t>Replaced pulsator bolt and leveled unit</t>
  </si>
  <si>
    <t>RNN220121018632</t>
  </si>
  <si>
    <t>WE HAVE MADE AN ADJUSTMENT ON THE BACK COVER PANEL FOR THE NOISE OPERATION ISSUE.</t>
  </si>
  <si>
    <t>RNN220122020568</t>
  </si>
  <si>
    <t>PRN220122029816 AHL73894509(Rotor Assembly)  EAU64283201(Motor Assembly DC Clutch)  EBR86498807(PCB Assembly Complex) HOME  After fully diagnosing and inspecting the unit confirmed wash plate not disengaging from tub. Explain to customer about waiting for parts that were ordered and to take care of him ASAP. Customer understood but not satisfied with the brand new unit being defective and it's going to return it to his local store of purchase. Customer satisfied with LG prompt services and will call LG back in the future with any questions or concerns.</t>
  </si>
  <si>
    <t>RNN220122020572</t>
  </si>
  <si>
    <t>ORDERED PART FOR CUSTOMER PICK UP.</t>
  </si>
  <si>
    <t>RNN220124030744</t>
  </si>
  <si>
    <t>SOAP DISPENSER LEAKING CRACKED. REPLACED THE TRAY TEST OK</t>
  </si>
  <si>
    <t>RNN220124030784</t>
  </si>
  <si>
    <t>SYM/ DRAIN PUMP NOT WORKINGDIAG/ SOCK ATUCK IN PUMPWP/ REMOVED SOCK FROM DRAIN PUMP</t>
  </si>
  <si>
    <t>RNN220125032654</t>
  </si>
  <si>
    <t>RNN220125032689</t>
  </si>
  <si>
    <t>Found Vibration  leveled unit works too factory specs no leaks</t>
  </si>
  <si>
    <t>RNN220125034250</t>
  </si>
  <si>
    <t>found wire tie to harness choking hose to pressure switch  causing unit to not recognize fill. loosened tie &amp; reran hose  tested ok</t>
  </si>
  <si>
    <t>RNN220125034938</t>
  </si>
  <si>
    <t>Found water level switch disconnected . Reconnected and tested machine. All works as it should.</t>
  </si>
  <si>
    <t>RNN220125036485</t>
  </si>
  <si>
    <t>Customer is returning unit back to lowes  does not want repairs</t>
  </si>
  <si>
    <t>RNN220125037707</t>
  </si>
  <si>
    <t>Checked the unit for vibration and noise  unit was sitting tilted too the tight  uneven  leveled  customer education  all test pass.</t>
  </si>
  <si>
    <t>RNN220125038055</t>
  </si>
  <si>
    <t>Unit Was Giving LE Error Code  Replaced PCB Complex  Housing Assembly  Rotor Assembly  Motor Clutch Assembly and Stator and Tested</t>
  </si>
  <si>
    <t>RNN211202032412</t>
  </si>
  <si>
    <t>TOP LOADER NOIS - OTHER NOISE                                                                                        WASHER MAKES GRINDING NOISE DURING AGITATION ORDERED NEW GEA RCASE CLUTCH ASSEMBLY PLZ SEND 2 LAUNDRY TECHS AND ALLOW 120 REPLACED</t>
  </si>
  <si>
    <t>RNN211227069216</t>
  </si>
  <si>
    <t>technician went out to figure out leaking issue  found a clogged hose  unclogged it and all is good to go.</t>
  </si>
  <si>
    <t>RNN220103002431</t>
  </si>
  <si>
    <t>REPLACED AGITATOR AND TESTED UNIT</t>
  </si>
  <si>
    <t>RNN220107034824</t>
  </si>
  <si>
    <t>Ordered and replaced PRN220120025452 AJU75152602</t>
  </si>
  <si>
    <t>RNN220117088131</t>
  </si>
  <si>
    <t>#FEE CUSTOMER AWARE OF SERVICE CHARGE FOR ISSUES NOT RELATE                                                          E6 ERROR CODESTATOR SHORTEDRESC FOR LOCAL PART INSTALL  E6 ERRORREPLACED STATOR AND ACTUATORRAN SPEED WASH CYCLET EST OK</t>
  </si>
  <si>
    <t>RNN220118093287</t>
  </si>
  <si>
    <t>Replaced pulsator making abnormal grinding noise.</t>
  </si>
  <si>
    <t>RNN220120009436</t>
  </si>
  <si>
    <t>5859EA1004G</t>
  </si>
  <si>
    <t>EBR80321808</t>
  </si>
  <si>
    <t>#FEE CUSTOMER AWARE OF SERVICE CHARGE FOR ISSUES NOT RELATE                                                          FND WATER SPLASHING OVER EDGE. REPOSITION DISPENSER HOSE TES T OK IN OP NO VISIBLE LEAKS</t>
  </si>
  <si>
    <t>RNN220120009627</t>
  </si>
  <si>
    <t>#FEE CUSTOMER AWARE OF SERVICE CHARGE FOR ISSUES NOT RELATI                                                          FOUND PHILLIPS HEAD SCREW DRIVER BIT WEDGED BETWEEN BASKET A ND OUTER TUB CAUSING LE CODE. REMOVED AND MACHINE CHKD OKAY</t>
  </si>
  <si>
    <t>RNN220121017961</t>
  </si>
  <si>
    <t>Dealer exchange</t>
  </si>
  <si>
    <t>RNN220122019375</t>
  </si>
  <si>
    <t>Not power on replaced all parts test ok</t>
  </si>
  <si>
    <t>RNN220123022058</t>
  </si>
  <si>
    <t>OE error. Found screw in drain pump. Replaces pump. Customer needa to reconfigure drain line as well. All system operations ok</t>
  </si>
  <si>
    <t>RNN220124023564</t>
  </si>
  <si>
    <t>Water not shutting off  ran unit through diagnostic  found no issues at time of test  per conversation with customer they had just moved into house 4 days prior and they had just started using the well for water from the house that had been vacated for four years  found residual material in water valve  replaced valve  unit functioning within factory specs</t>
  </si>
  <si>
    <t>RNN220124025742</t>
  </si>
  <si>
    <t>Complaint: Noise during agitation    Diagnosis: Check found rotor rubbing on the drip pan when machine is full of water and clothes.    Repair: Raised feet on machine to allow for clearance between drip pan and rotor. Instructed customer that if the noise continues to look for a drip pan without raised notches that can contact the rotor during operations.</t>
  </si>
  <si>
    <t>RNN220124025788</t>
  </si>
  <si>
    <t>Replaced drain hose due to small hole</t>
  </si>
  <si>
    <t>RNN220124029258</t>
  </si>
  <si>
    <t>Customer reported eunit sometimes shows error UE when they wash an small load  tested unit and is working properly but use to wash small loads with just one towel  educated customer how to load the unit to prevent this issue</t>
  </si>
  <si>
    <t>RNN220125033344</t>
  </si>
  <si>
    <t>RNN220103004605 #FEE                                                                                                 TECHCOMMENTS: SOFTENER NOT DISPENSING INTO WASHER CHECK UN ORDER REPLACEMENT CLOSE CALL MEMBER WILL INSTALL PART.</t>
  </si>
  <si>
    <t>RNN220126038377</t>
  </si>
  <si>
    <t>AEN72910503</t>
  </si>
  <si>
    <t>HAD TO ADJUST THE LATCH SO IT WILL CLOSE PROPERLY</t>
  </si>
  <si>
    <t>RNN220126039047</t>
  </si>
  <si>
    <t>THE SOAP DISPENSER SO IT WILL DISPENSE PROPERLY</t>
  </si>
  <si>
    <t>RNN220126039078</t>
  </si>
  <si>
    <t>TESTED UNIT AND FOUND IT UNBALANCED. BALANCED UNIT AND TESTED. UNIT IDS NOW STABLE DURING WASH AND SPIN TESTED OK.</t>
  </si>
  <si>
    <t>RNN220126039786</t>
  </si>
  <si>
    <t>Installed new pcb assembly and drain pump. Unit now in working order  job is complete.</t>
  </si>
  <si>
    <t>RNN211222048313</t>
  </si>
  <si>
    <t>THE TECH REPLACED THE PARTS FOR PROPER FUNCTION</t>
  </si>
  <si>
    <t>RNN211229080732</t>
  </si>
  <si>
    <t>AJU71030102</t>
  </si>
  <si>
    <t>AJQ73674304</t>
  </si>
  <si>
    <t>MDS33059401</t>
  </si>
  <si>
    <t>PART REPLACED  ELECTRICAL  REPLACED DEFECTIVE PARTS AND TESTED ALL</t>
  </si>
  <si>
    <t>RNN211230087473</t>
  </si>
  <si>
    <t>AHL72914404</t>
  </si>
  <si>
    <t>#FEE- WASHER WILL NOT DRAIN                                                                                          FOUND INTERNALLY DAMAGED PUMP NO PARTS LOCAL ORDERED AND RES CHEDULED INSTALLED DRAIN PUMP RAN 2 FULL TEST WORKS PROPERLY</t>
  </si>
  <si>
    <t>RNN220104008062</t>
  </si>
  <si>
    <t>WT7700HWA</t>
  </si>
  <si>
    <t>PC: ABWEEUS NOT LISTED - NOT LISTED #FEE - CHARGE THE CUST                                                           HINGES NEED REPLACED. DUST COMES FROM THE HINGES AND MESSES UP CLOTHES. SEE PHOTOS. ORDERED PARTS TECH REPLACED BRACKETS AND CLEAN</t>
  </si>
  <si>
    <t>RNN220110041978</t>
  </si>
  <si>
    <t>ABA72939703</t>
  </si>
  <si>
    <t>ABA73249001</t>
  </si>
  <si>
    <t>ISSUE WAS WITH SHUT OFF VALVE FOR COLD WATER NOT LETTING WATER THRU ADVISED CS TO CONTACT APT MAINTENANCE TO RESOLVE ISSUE</t>
  </si>
  <si>
    <t>RNN220119002167</t>
  </si>
  <si>
    <t>Called customer before I came. Had her start a load. Got there and unit was going into rinse. Ran unit and water was filling to the very top. Almost a overflow situation. Hurried and drained water. Customer just had towels in unit. Ran unit in test mode. Unit filled and display dropped. Let it get down to 236. So it is sensing. Put unit in rinse and spin. Unit filled and filled and filled. Not. Consistent. But would fill some and stop. Fill and stop. This is after tub was more than half full. Replaced pressures switch 6501EA1001R. Tested on normal cycle. Working normally. Did not fill so high.  Customer going to run loads and let me know. Came back and run the unit again. No leaks but she has two towels that were wet on the floor. RA approved</t>
  </si>
  <si>
    <t>RNN220119003530</t>
  </si>
  <si>
    <t>EXNP</t>
  </si>
  <si>
    <t>Customer States unit will not power on. Found defective console and control board. Parts not available. RA approved.</t>
  </si>
  <si>
    <t>RNN220120012020</t>
  </si>
  <si>
    <t>#FEE CUSTOMER AWARE OF SERVICE CHARGE FOR ISSUES NOT RELATE                                                          MEMBER NOTICE PIECES OF THINGS COMING OUT OF THE DRAIN REMOV ED AGITATOR AND RAN UNIT DRAIN OUT CYCLED VERIFY UNIT OK CM.</t>
  </si>
  <si>
    <t>RNN220121014875</t>
  </si>
  <si>
    <t>CUSTOMER ADVISED WASHER LEAKING. COULD NOT DUPLICATE. RAN SEVERAL LOADS. ADVISED CUSTOMER TO MONITOR. WORKING AT THIS TIME.</t>
  </si>
  <si>
    <t>RNN220121015108</t>
  </si>
  <si>
    <t>PCNA BRAND NEW WASHER DELIVERED YESTERDAY MAKING A VERY                                                              WASHER MAKING NOISE WHEN WASHING. ADJUSTED LEGS TESTED OK</t>
  </si>
  <si>
    <t>RNN220121015491</t>
  </si>
  <si>
    <t>Diagnosed washer and found the cold water inlet valve clogged. Cleared and test machine. Job is done</t>
  </si>
  <si>
    <t>RNN220121015827</t>
  </si>
  <si>
    <t>rotten damage electric wire damage  TCC220127764727</t>
  </si>
  <si>
    <t>RNN220121017482</t>
  </si>
  <si>
    <t>PRN220122029811 AGF30196101(Package Assembly)  AJU75152602(Valve Assembly Inlet)  EBR86283104(PCB Assembly Display)  EBR86692719(PCB Assembly Main) Home  After fully inspecting the unit confirmed 2 loose connectors in main board. Reconnect all connectors and tested unit for proper operation. Educated customer on unit maintenance and Care. Left unit working correctly and customer satisfied with LG services</t>
  </si>
  <si>
    <t>RNN220122020049</t>
  </si>
  <si>
    <t>The water valves were off  turned on</t>
  </si>
  <si>
    <t>RNN220123022330</t>
  </si>
  <si>
    <t>Customer called regarding unit was not working properly.. Educated customer regarding different cycles and different features unit has. Unit was tested and checked no error message displayed unit tested good</t>
  </si>
  <si>
    <t>RNN220124027054</t>
  </si>
  <si>
    <t>Cx stating unit is trembling in spin cycle. Checked all functions and ran load with 7 towels. Advised Cx that slight tremble of machine is normal due to rubber feet and suspension style.</t>
  </si>
  <si>
    <t>RNN220124028445</t>
  </si>
  <si>
    <t>Leaking front middle..    Checked under the unit and found no signs of leaking. No signs of leak from hoses. Ran test mode and found water baking up from the house drain.     Drain hose too deep in drain. Adjusted and advised to have drain snaked or cleared.</t>
  </si>
  <si>
    <t>RNN220124029289</t>
  </si>
  <si>
    <t>CK UNIT  CK WATER PRESSURE  CK CYCLES  CK DIAGNOSTICS  TUB REMOVAL TESTED WITH NO FAULTS FOUND  ADVISED CUST ON CYCLE SELECTION &amp; UNIT OPER</t>
  </si>
  <si>
    <t>RNN220124030218</t>
  </si>
  <si>
    <t>4040FR4051C</t>
  </si>
  <si>
    <t>AJQ74174601</t>
  </si>
  <si>
    <t>#FEE - LEAKING IW                                                                                                    UNABLE TO VERIFY COMPLAIN UNIT WORKS FINE WATER SPIN TEST OK</t>
  </si>
  <si>
    <t>RNN220124030357</t>
  </si>
  <si>
    <t>Hose came off cauelsed leak. Re installed hose all ok</t>
  </si>
  <si>
    <t>RNN220125032562</t>
  </si>
  <si>
    <t>Unit is working normally instructed customer on cycled operation tested unit with load parts will bevreturned</t>
  </si>
  <si>
    <t>RNN220126039125</t>
  </si>
  <si>
    <t>Customer stated unit had error message. Replaced clutch motor tested unit and unit functions properly</t>
  </si>
  <si>
    <t>RNN220126041773</t>
  </si>
  <si>
    <t>checked proper voltage at outlet. ran diagnostics  found oe error code. reconnected and secured drain pump and hose. found no obstruction. reset main board. unit working as designed.</t>
  </si>
  <si>
    <t>RNN220126043489</t>
  </si>
  <si>
    <t>REPAIRED HARNESS AND ADVISED CLIENT OF PROPER USE AND CARE OF UNIT.</t>
  </si>
  <si>
    <t>RNN220127047572</t>
  </si>
  <si>
    <t>NOT SPINNING/DRAINING  REPLACED MAIN PCB TEST GOOD</t>
  </si>
  <si>
    <t>RNN220127049657</t>
  </si>
  <si>
    <t>Customer complain about no hot water coming in. Upon inspection found the unit to be working at 100%.</t>
  </si>
  <si>
    <t>RNN220127051200</t>
  </si>
  <si>
    <t>Operation issues . found water line was reversed . readjust &amp; tested ok for proper function</t>
  </si>
  <si>
    <t>RNN220127051980</t>
  </si>
  <si>
    <t>tech replaced cluth and stator due to E6 error code due to clutch not responding at all//) UNIT IS NOT DRAINING; STANDING WATER IN THE DRUM</t>
  </si>
  <si>
    <t>RNN211217025916</t>
  </si>
  <si>
    <t>#FEE IE ERROR CODE                                                                                                   FOUND IE ERROR VALVE FAILING AT FAB SOFT CYCLE NEED WATER VALVE NO LOCAL ORDER WATER VALVE REPLACED WATER VALVE TEST RUN OK RZT WC</t>
  </si>
  <si>
    <t>RNN220103098141</t>
  </si>
  <si>
    <t>replaced the lid on the unit  test ok</t>
  </si>
  <si>
    <t>RNN220105016465</t>
  </si>
  <si>
    <t>AFG73629712</t>
  </si>
  <si>
    <t>Tech on site  Installed the ordered control board on unit. unit working ok. Parts used in this repair: 1 EBR86498801  Closed as Repaired</t>
  </si>
  <si>
    <t>RNN220110041988</t>
  </si>
  <si>
    <t>CX CALLED BECAUSE WASHER WOULDNT STOP FILLING DID TS STEPS                                                           DMU CUSTOMER SAYS FILLED TO THE TOP. REPLACED FILL VALVE AN D TESTED OK ON NORMAL AND BEDDING CYCLE.</t>
  </si>
  <si>
    <t>RNN220115077986</t>
  </si>
  <si>
    <t>#FEE NOISE DURING SPIN IW                                                                                            TRANSMISSION NOT SHIFTING FULLY AND DRAIN PUMP MAKING LOUD G RINDING NOISE. ORDERED TRANSMISSION AND DRAIN PUMP REPLACED BOTH PART</t>
  </si>
  <si>
    <t>RNN220115079028</t>
  </si>
  <si>
    <t>Installed new main board complex due to constant voltage going to the water valve. Valve wouldnt shut off and water kept dispensing. Valve works fine  issue was the main. Tested unit and it worked fine after.</t>
  </si>
  <si>
    <t>RNN220118095148</t>
  </si>
  <si>
    <t>12622 INSPECTED UNIT. CONFIRMED SHOWER CURTAIN CAUGHT UNDER AGITATOR. REMOVED AGITATOR AND PULLED OUT SHOWER CURTAIN. SHOWER CURTAIN WAS THIN CLOTH. SUGGESTED USING A LARGER GARMENT BAG FOR SUCH THINGS TO PREVENT FUTURE ISSUES. JOB COMPLETE</t>
  </si>
  <si>
    <t>RNN220121017319</t>
  </si>
  <si>
    <t>#FEE CUSTOMER IS AWARE OF THE SERVICE CHARGE FOR ISSUES NOT                                                          UNSAFE WORKING ENVIRONMENT TECH TOOK PICS  DO NOT SEND 7836 88</t>
  </si>
  <si>
    <t>RNN220123022584</t>
  </si>
  <si>
    <t>PC:NA PARTS INQUIRY - BROKEN PART/ACCESSORY #FEE CHARGE T                                                            PRODUCT IS INACCESSIBLE</t>
  </si>
  <si>
    <t>RNN220124024516</t>
  </si>
  <si>
    <t>Unit control panel was flashing on and off when there.  Checked all wire connectors on filter and main pcb.  Unit working fine after.  Loose wire connection?</t>
  </si>
  <si>
    <t>RNN220124025116</t>
  </si>
  <si>
    <t>Replaced parts and all ops check ok</t>
  </si>
  <si>
    <t>RNN220124027405</t>
  </si>
  <si>
    <t>Found unit displaying 0E error. Defective drain pump. Replaced pump unit test ok</t>
  </si>
  <si>
    <t>RNN220124027589</t>
  </si>
  <si>
    <t>checked unit found not enough water coming in  adjusted harness to the valve  left unit working ok</t>
  </si>
  <si>
    <t>RNN220124029407</t>
  </si>
  <si>
    <t>QUOT;#FEE CUSTOMER IS AWARE OF CHARGES NOT RELATED TO MANUFACTU                                                      INSTRUCT CUSTOMER HOW TO USE A WASH MACHINE</t>
  </si>
  <si>
    <t>RNN220124029768</t>
  </si>
  <si>
    <t>#FEE CUSTOMER AWARE OF SERVICE CHARGE FOR ISSUES NOT RELATE                                                          LOOSE CONNECTION @ MAIN PCB RESEAT RAN SPEED WASH WCC</t>
  </si>
  <si>
    <t>RNN220124030814</t>
  </si>
  <si>
    <t>checked unit found cloth coming out with lint  checked unit diagnostic test   unit working ok  advised customer to use tub clean cycle  and use of detergent  left unit mechanically working ok</t>
  </si>
  <si>
    <t>RNN220125032850</t>
  </si>
  <si>
    <t>REPLACED PARTS EVERYTHING CHECKS OKAY</t>
  </si>
  <si>
    <t>RNN220126042382</t>
  </si>
  <si>
    <t>Complaint lint/soap residue showing up on their clothes after every load  washer only couple weeks old  customer ran washer cleaner cycle to seenif got better but it didnt  advised customer nothing we can do to get rid of those marks on their clothes other than cleaning it but they already did that and didnt fix it  customer to return washer to Spencers</t>
  </si>
  <si>
    <t>RNN220126044055</t>
  </si>
  <si>
    <t>Check out and advise customer has no cold water coming to washer customer will call plumber</t>
  </si>
  <si>
    <t>RNN220126045349</t>
  </si>
  <si>
    <t>Pulled sheet out of wash plate</t>
  </si>
  <si>
    <t>RNN220127049190</t>
  </si>
  <si>
    <t>NOT DRAINING  INSPECTED UNIT AND REPLACED AHA75673405</t>
  </si>
  <si>
    <t>RNN220127051176</t>
  </si>
  <si>
    <t>COSEMETIC AUTH FOR DOOR # RW21121601 REPLACED THE FAULTY PART LISTED  ALL OPERATIONS CHECK OK</t>
  </si>
  <si>
    <t>RNN220127051905</t>
  </si>
  <si>
    <t>INSTALLED NEW DRAIN HOSE ASSY; OPS CHECK OK.</t>
  </si>
  <si>
    <t>RNN220127052157</t>
  </si>
  <si>
    <t>Technician inspected machine and called Techline.  They determined it was not the machine.  The decided the most likely causes were either to hard of water or possibly excessive amount or type of soap.  Customer is going to try different soap first.</t>
  </si>
  <si>
    <t>RNN220128054335</t>
  </si>
  <si>
    <t>Checked the unit for noise and performance  leveled  customer education  all test pass.</t>
  </si>
  <si>
    <t>RNN220128058892</t>
  </si>
  <si>
    <t>Unit not spining intermittently  main PCB replaced  unit tested working good.</t>
  </si>
  <si>
    <t>RNN220126045021</t>
  </si>
  <si>
    <t>DVII</t>
  </si>
  <si>
    <t>TCC220213836587. Customer has pests issue  rats chewed up hose and wireharness. Gave customer the estimate but customer wants to wait on the decision. Unit was void by warranty by Tech line. If customer call back it will be collected call OW.</t>
  </si>
  <si>
    <t>RNN220128058484</t>
  </si>
  <si>
    <t>RTN</t>
  </si>
  <si>
    <t>DEFECTIVE</t>
  </si>
  <si>
    <t>LK/NO ASC/NO RNN/PC RICHARD/6318754723/04/01/2021</t>
  </si>
  <si>
    <t>LG Electronics USA Inc.</t>
  </si>
  <si>
    <t>P.C. RICHARD &amp; SON  INC (retail)D &amp; SON  INC.</t>
  </si>
  <si>
    <t>LGEAI Service NT</t>
  </si>
  <si>
    <t>UR3</t>
  </si>
  <si>
    <t>DELAYED VISIT TO CUSTOMER</t>
  </si>
  <si>
    <t>CEP/NO ASC/NO RNN</t>
  </si>
  <si>
    <t>CEP/NO ASC/NO RNN/DA1/6318754723PC RICHARD/01-OCT-2021</t>
  </si>
  <si>
    <t>DA1</t>
  </si>
  <si>
    <t>Dead On Arrival(DOA)</t>
  </si>
  <si>
    <t>)|REPLACED FAULTY PART AND TESTED FINE</t>
  </si>
  <si>
    <t>RNN211214004396</t>
  </si>
  <si>
    <t>Tried to visit customers house today on the 31st. No one seemed to be home ring a few times can I get a hold of customer via cell phone . Parts are on backorder. Clutch . is jan 10th.cx had pulsator  not working. After replaced many parts. Cx is going to get exchange from vendor</t>
  </si>
  <si>
    <t>RNN211230085916</t>
  </si>
  <si>
    <t>REPLACED FAILED WATER VALVE . TESTED OK.</t>
  </si>
  <si>
    <t>RNN211230088645</t>
  </si>
  <si>
    <t>The rotor was replaced  need coverage for the part 01/20 Invoice attached. PLEASE SEE THE INVOICE</t>
  </si>
  <si>
    <t>RNN220104008722</t>
  </si>
  <si>
    <t>Installing new gear case. Went on to remove the pulsator without a problem but when tried to remove the big nut holding the spin basket  it just didnt move at all  tried a battery impact  a pipe wrench  then also tried an air impact up for RA</t>
  </si>
  <si>
    <t>RNN220106028379</t>
  </si>
  <si>
    <t>REPLACED DRAIN PUMP PRESSURE SENSOR AND PULSATOR TO RESTORE NORMAL OPERATION</t>
  </si>
  <si>
    <t>RNN220109039148</t>
  </si>
  <si>
    <t>Tech went out and fixed the loose rotator.</t>
  </si>
  <si>
    <t>RNN220113070380</t>
  </si>
  <si>
    <t>WASHER IS OFF BALANCE  WHEN RUNNING CYCLES IT ROCKS AND SHAKES REALLY BAD  CYCLED UNIT TO CHECK PROPER BALANCE  ADJUSTED SHOCKS  LUBED TEST OK</t>
  </si>
  <si>
    <t>RNN220118094225</t>
  </si>
  <si>
    <t>panel not responding replaced panel and pcb main</t>
  </si>
  <si>
    <t>RNN220124029554</t>
  </si>
  <si>
    <t>AGL76194004</t>
  </si>
  <si>
    <t>CX is concerned about load not coming out as dry. Ran test mode and confirmed pump operation is okay. Motor is okay. No abnormal noises. Unit is operating as designed.</t>
  </si>
  <si>
    <t>RNN220125035140</t>
  </si>
  <si>
    <t>02/01  IE ERROR/ SLOW FILL ON COLD.... high construction neighborhood... found cold inlet valve screen clogged with debris .. cleared debris and tested unit... unit is working as designed...</t>
  </si>
  <si>
    <t>RNN220125037368</t>
  </si>
  <si>
    <t>RNN220127046757 will have to test unit before ordering part. Units seems to have been worked on before me last tech or whoever was on machine before didn't plug motor back in correctly  unit is now working. Tested and ran completed</t>
  </si>
  <si>
    <t>RNN220127046757</t>
  </si>
  <si>
    <t>Check units for drainage and level because of noises found that front legs were rolled up too high make adjustment so unit is level test and run unit was able to fill agitate drain and spin with normal sounds and no other problems found</t>
  </si>
  <si>
    <t>RNN220127048363</t>
  </si>
  <si>
    <t>Per cx unit not starting had le error codes checked complaint found drum not spinig on test mode checked harness for stator if connection found harness not connected reconnected harness test ok no error codes or leaks</t>
  </si>
  <si>
    <t>RNN220127048453</t>
  </si>
  <si>
    <t>No issues found with washer  performing as designed  informed CS proper loading and distributing</t>
  </si>
  <si>
    <t>RNN220128055026</t>
  </si>
  <si>
    <t>PRN220129041695 AJU75152602(Valve Assembly Inlet) EBR  8801 COMPLEX HOME  IE error code at time of diagnos  replaced part accordingly and tested for proper operation. Left unit working and customer satisfied with LG services.</t>
  </si>
  <si>
    <t>RNN220128056664</t>
  </si>
  <si>
    <t>STUP</t>
  </si>
  <si>
    <t>washer didn't finish the cycle. reset  run diagnostics test.run speed wash cycle  complete  test run okay</t>
  </si>
  <si>
    <t>RNN220128057734</t>
  </si>
  <si>
    <t>PRN220131042627 AAS73229402(Bellows Assembly)  AEM73732901(Hose Assembly Drain)  AJU75152602(Valve Assembly Inlet)  Leaking water from drain hose. Replaced tested for proper operation. That's working correctly customer satisfied</t>
  </si>
  <si>
    <t>RNN220131063757</t>
  </si>
  <si>
    <t>Upon inspectioncx stated unit was leaking and damage floor.   Found multiple pin holes in drain line. Some type of drain line defect. To many holes in line. Replaced line. Tested. Unit functions properly now</t>
  </si>
  <si>
    <t>RNN220131066733</t>
  </si>
  <si>
    <t>FOUND HARNESS LOOSE  SECURED AND FASTENED WIRES  TESTED OK.</t>
  </si>
  <si>
    <t>RNN220131069546</t>
  </si>
  <si>
    <t>EXES</t>
  </si>
  <si>
    <t>EXCHANGE EXCESSIVE SERVICE UNIT BEING EXCHANGED BY DEALER BILL FOR DIAG</t>
  </si>
  <si>
    <t>RNN220131069870</t>
  </si>
  <si>
    <t>REPLACED DEFECTIVE CLUTCH ASSEMBLY ON THE UNIT. RESOLVED THE ISSUE. RAN UNIT THROUGH TEST CYCLE. TESTED AND DEMOED FOR THE CLIENT</t>
  </si>
  <si>
    <t>RNN220201072894</t>
  </si>
  <si>
    <t>FOUND A LOOSE CONNECTION TO THE DRAIN PUMP CAUSING THE UNIT NOT TO DRAIN DURING THE CYCLE. REPAIRED THE CONNECTION TO THE DRAIN PUMP.</t>
  </si>
  <si>
    <t>RNN220201073004</t>
  </si>
  <si>
    <t>HAD TO ADJUST THE WASHPLATE TO ELIMINATE NOISE</t>
  </si>
  <si>
    <t>RNN220201073894</t>
  </si>
  <si>
    <t>RNN220201074018</t>
  </si>
  <si>
    <t>#FEE DEALER SUPPORT DENT ON SIDE DOOR PANEL                                                                          NEEDS CABINET NEED 3 HRS NEED HELPER  NEED TECH HELPER ALLOW 3 1/2 HRS  INSTALLED ORDERED PART/NEED DRAIN HOSE/RR FOR PART  REPLAC</t>
  </si>
  <si>
    <t>RNN211027014551</t>
  </si>
  <si>
    <t>RNN211230090214</t>
  </si>
  <si>
    <t>Installed new tub  unit tested normal.</t>
  </si>
  <si>
    <t>RNN220110046243</t>
  </si>
  <si>
    <t>cx states getting replacement 01.28</t>
  </si>
  <si>
    <t>RNN220111050955</t>
  </si>
  <si>
    <t>Arrived on site and was allowed to proceed opened up unit and changed out water sensors and valve after installing parts unit was tested out after test cycle was ran and found no issues will close our call thank you.</t>
  </si>
  <si>
    <t>RNN220111051735</t>
  </si>
  <si>
    <t>Pin hole leak in drain hose Replaced drain hose and clamp. Ziptied hose Test ok</t>
  </si>
  <si>
    <t>RNN220112060059</t>
  </si>
  <si>
    <t>NOT FILLING WITH WATER CORRECTLY                                                                                     FOUND NO CODES CHECKED DISPENSER AND FILL VALVES AND ALL CHE CKED FINE EXPLAINED TO CUST BUT DOES THINK FIXED</t>
  </si>
  <si>
    <t>RNN220118094539</t>
  </si>
  <si>
    <t>#FEE #DEALER SUPPORT// POWER                                                                                         RAN UNIT HAVING ISSUE SHIFTING ORDER THE SHIFTER AND THE MAI N BOARD ORDER PARTS RESCH INSTALLED NEW CLUTCH MOTOR AND MAIN BOARD T</t>
  </si>
  <si>
    <t>RNN220119000758</t>
  </si>
  <si>
    <t>CI ABOUT PREVIOUS SERVICE UNIT WONT POWER ON AGAIN KB TICK                                                           POWER TO CONTROL. NO RESPONSE. ORDERED NEW CONTROL  INSTALLED ORDERED PARK. CHECK OPERATION OK THIS TIME.</t>
  </si>
  <si>
    <t>RNN220120005857</t>
  </si>
  <si>
    <t>UNIT WONT SPIN OUT  KEEPS THROWING OFF BALANCE ERRORS  NEW RODS. LEVELED  RAN GOOD.</t>
  </si>
  <si>
    <t>RNN220120007997</t>
  </si>
  <si>
    <t>PC-PC N\ADURING DRAIN#FEE - CHARGE THE CUSTOMER THE APPLICA                                                          ROTOR RUBBING ON DRAIN PAN ADJUSTED LEGS CHECKED OPERATION R ZT</t>
  </si>
  <si>
    <t>RNN220121014486</t>
  </si>
  <si>
    <t>#FEE CUSTOMER AWARE OF THE SERVICE CHARGE FOR ISSUES NOT RE                                                          STATOR ASSEMBLY LOOSE MAKING BAD CONNECTIONS STATOR ADJUSTED WASHING NORMAL</t>
  </si>
  <si>
    <t>RNN220125037171</t>
  </si>
  <si>
    <t>Replaced suspension tested ok</t>
  </si>
  <si>
    <t>RNN220126042700</t>
  </si>
  <si>
    <t>#FEE ERROR CODE; ERROR CODE - TOP LOADER                                                                             UNABLE TO VERIFY PROBLEM UNIT TESTED GOOD</t>
  </si>
  <si>
    <t>RNN220126044267</t>
  </si>
  <si>
    <t>#FEE- WASHER NOT SPINNING OUT WATER CORRECTLY                                                                        CHECKED THE WASHER LEVELED LEGS INSTRUCT CX ABOUT PROPER L OAD SORTING CYCLES SELECTION AND TESTED OKAY.</t>
  </si>
  <si>
    <t>RNN220126044613</t>
  </si>
  <si>
    <t>#FEE CLOTHING                                                                                                        NONREPAIRABLEINSTRUCTED NOT TO PROCEED BY LGES TECHNICAL ASSISTANCE LINE</t>
  </si>
  <si>
    <t>RNN220127050288</t>
  </si>
  <si>
    <t>PRN220128040264 EBR86498808(PCB Assembly Complex) customer needes and AM appointment due his job scheduling he works afternoons unit would not read the body static of the customer replace the main PCB board and display</t>
  </si>
  <si>
    <t>RNN220128054984</t>
  </si>
  <si>
    <t>#FEE TLW DOOR CAME PUT ON UPSIDE DOWN AND BACKWARDS                                                                  CALLED L G THE ONLY OPTION IS TO ORDER A DIFFERENT. LID OR L G STATED IT WAS HOME DEPOT RESPONSE ABILITY TO REPLACE UNIT</t>
  </si>
  <si>
    <t>RNN220128055182</t>
  </si>
  <si>
    <t>Water filling up until none stop   Replace valve assembly inlet  Everything work as desire</t>
  </si>
  <si>
    <t>RNN220128057006</t>
  </si>
  <si>
    <t>#FEE CUSTOMER AWARE OF SERVICE CHARGE FOR ISSUES NOT RELATE                                                          FOUND SHOWER CURTAIN STUCK UNDER AGITATOR REMOVED ALL OK ADV ISED USE DELICATE SETTING FOR LIGHT ITEM OR LAUNDRY BAG OK</t>
  </si>
  <si>
    <t>RNN220128058840</t>
  </si>
  <si>
    <t>#FEE CUSTOMER IS AWARE OF CHARGES NOT RELATED TO MANUFACTUR                                                          UNIT WOULD NOT POWER UP FOUND WIRE HARNESS TO MAIN CONTROLLE R DISCONNECTED TESTED OK</t>
  </si>
  <si>
    <t>RNN220129060777</t>
  </si>
  <si>
    <t>Found low cold water press to unit issue were old hoses clogged customer replaced and retested unit working normal instructed customer on cycled</t>
  </si>
  <si>
    <t>RNN220130062438</t>
  </si>
  <si>
    <t>Changed drain hose due to small hole</t>
  </si>
  <si>
    <t>RNN220130062600</t>
  </si>
  <si>
    <t>Replaced drain pump unit is working as designed.</t>
  </si>
  <si>
    <t>RNN220131065413</t>
  </si>
  <si>
    <t>door opening noise..normawill.call if isssue persist</t>
  </si>
  <si>
    <t>RNN220131066137</t>
  </si>
  <si>
    <t>Adjusted front legs all ok</t>
  </si>
  <si>
    <t>RNN220131067228</t>
  </si>
  <si>
    <t>TECH CHECK THE UNIT.POWER GOOD. RUN THE CYCLE. NO LEAKS OR ERROR CODES. UNIT OVERLOADED. NO ISSUE</t>
  </si>
  <si>
    <t>RNN220131069266</t>
  </si>
  <si>
    <t>#SW  IE error code replaced inlet pcb pressure switch. Educated customer on low water pressure</t>
  </si>
  <si>
    <t>RNN220131069478</t>
  </si>
  <si>
    <t>DIAGNOSED AND TESTED THE UNIT  BUT NO LEAKING FOUND. NO MECHANICAL ISSUE. INFORMED THE CUSTOMER.</t>
  </si>
  <si>
    <t>RNN220131070983</t>
  </si>
  <si>
    <t>Checked and tested for features and functions.</t>
  </si>
  <si>
    <t>RNN220201076118</t>
  </si>
  <si>
    <t>UNIT NOT DRAINING REMOVED METAL PIECE FROM DRAIN PUMP TESTED OK</t>
  </si>
  <si>
    <t>RNN220201077556</t>
  </si>
  <si>
    <t>Checked over washer and ran through cycle. Washer checks to be ok. All noises are normal. They will use and let us know  but checks ok for now.</t>
  </si>
  <si>
    <t>RNN220202078671</t>
  </si>
  <si>
    <t>REMOVE AND REPLACE LEAKING DRAIN HOSE. TESTS CHECK OK.</t>
  </si>
  <si>
    <t>RNN220202079385</t>
  </si>
  <si>
    <t>NOT WASHING  INSPECTED UNIT AND REPLACED FAB30598601                                          MGP62562101</t>
  </si>
  <si>
    <t>RNN220202081258</t>
  </si>
  <si>
    <t>Missing washer on Drive  Installed washer. Op very good.</t>
  </si>
  <si>
    <t>RNN211223054418</t>
  </si>
  <si>
    <t>REPLACE LID LOCK  CHECK OPERATION</t>
  </si>
  <si>
    <t>RNN211228077144</t>
  </si>
  <si>
    <t>#FEE CUSTOMER AWARE OF SERVICE FEE NOT RELATING TO MANUFACT                                                          WASHER NOT DRAINING NEEDS DRAIN PUMP PART ORDERED  WASHER NOT DRAINING REPLACED DRAIN PUMP NEEDS MAIN PCB LOCAL PURCHASE SCHEDULE</t>
  </si>
  <si>
    <t>RNN220110047748</t>
  </si>
  <si>
    <t>TECHNICIAN REPLACED MAIN POWER CONTROL BOARD AND IT WORKS NORMAL</t>
  </si>
  <si>
    <t>RNN220114074873</t>
  </si>
  <si>
    <t>EBR86692719</t>
  </si>
  <si>
    <t>We have replaced the pcb assembly complex and switch assembly sensor for the issue.</t>
  </si>
  <si>
    <t>RNN220118093649</t>
  </si>
  <si>
    <t>Customer complaint of LE error code.called tech support. Replaced main pcb main and lower harness  stator and center washer.TCC220203920830</t>
  </si>
  <si>
    <t>RNN220122019579</t>
  </si>
  <si>
    <t>TECH ARRIVED ON SITE. CUSTOMER REFUSED SERVICE. THIS IS A SYSTEM GENERATED MESSAGE. NO ISSUES FOUND. SPIN CYCLE WORKING TH</t>
  </si>
  <si>
    <t>RNN220122020911</t>
  </si>
  <si>
    <t>Arrived to call costumer complaint about unit having LE error code and not spinning. Replaced stator   clutch assembly   pcb bpard. Came to the conclusion something was stuck in unit causing the whole issue. Informed customer if something else like this happens they will be charged trip charge fee and labor. Unit tested ok.</t>
  </si>
  <si>
    <t>RNN220122021359</t>
  </si>
  <si>
    <t>NOT DRAINING/ #FEE CUSTOMER AWARE OF SERVICE CHARGE FOR ISS                                                          TESTED UNIT THROUGHOUT ALL CYCLES TESTED CORRECTLY INFORMED CUSTOMER ON CYCLES AND LOADING</t>
  </si>
  <si>
    <t>RNN220125034264</t>
  </si>
  <si>
    <t>Customer stated that control panel would not turn on. Replace the control panel and checked operation.</t>
  </si>
  <si>
    <t>RNN220125037451</t>
  </si>
  <si>
    <t>REPLACED WASHER COMMON  HOUSING ASSEMBLY CLUTCH AND MOTOR ASSEMBLY CLUTCH.</t>
  </si>
  <si>
    <t>RNN220126044217</t>
  </si>
  <si>
    <t>CUSTOMER DECIDED TO CANCEL  CITING A NEED NOT TO REDIAGNOSE THE ISSUE AND HAVING GEEK SQUAD COMING OUT ON 2/2. CITED ERROR CODE PE. ATTEMPTED TO ENGAGE FOR.DIAG  CUSTOMER DECLINED.</t>
  </si>
  <si>
    <t>RNN220126044527</t>
  </si>
  <si>
    <t>Wash plate stripped due to heavy loading</t>
  </si>
  <si>
    <t>RNN220127046101</t>
  </si>
  <si>
    <t>#FEE ROO MUCH WATER                                                                                                  NORMAL OPERATION OF UNIT UNIT INSTRUCT CUSTOMER WATER FILLIN G WASH DRAIN SPIN ALL FUNCTIONS OK RZT</t>
  </si>
  <si>
    <t>RNN220127047793</t>
  </si>
  <si>
    <t>not draining replaced drain pump</t>
  </si>
  <si>
    <t>RNN220127049750</t>
  </si>
  <si>
    <t>Unit has pin hole in drain hose since delivery replaced also checked control board all tested ok</t>
  </si>
  <si>
    <t>RNN220128054442</t>
  </si>
  <si>
    <t>#FEE CUSTOMER AWARE OF SERVICE CHARGE FOR ISSUES NOT RELATE                                                          ADJUSTED LEGS..TESTEDOK</t>
  </si>
  <si>
    <t>RNN220128056864</t>
  </si>
  <si>
    <t>PC: T1872EFHSU.ABWEUUS CLOTHING NOT CLEAN #FEE - C                                                                   CUSTOMER INSTRUCTION</t>
  </si>
  <si>
    <t>RNN220128058050</t>
  </si>
  <si>
    <t>Customer complaining power. Check unit find drain installations problem and it is clogged explained to the customer. Running test mode two times  not error code not problem  so far machine work OK.</t>
  </si>
  <si>
    <t>RNN220131064008</t>
  </si>
  <si>
    <t>#FEE WATER LEVEL ISSUES IW                                                                                           COMPLAINT WATER LEVEL ADVISE CUSTOMER ON CYCLE SELECTION AND LOADING MACHINE</t>
  </si>
  <si>
    <t>RNN220131068278</t>
  </si>
  <si>
    <t>#FEE                                                                                                                 WASHER TESTED OK  FOUND CLOGGED DRAIN WALL PIPE.</t>
  </si>
  <si>
    <t>RNN220131068394</t>
  </si>
  <si>
    <t>Customer saying while not in use still leaks  found unit not leaking.no phiyscal damages</t>
  </si>
  <si>
    <t>RNN220131069561</t>
  </si>
  <si>
    <t>Customer told is a noisy washer  i tested but it not noisy  wentni check the leg is completely down and went she put weights on the washer star noise  I put a leg holder and tested working properly</t>
  </si>
  <si>
    <t>RNN220131070092</t>
  </si>
  <si>
    <t>Tested washing machine  everything tested ok  customer had work done in laundry room amd everything is working fine</t>
  </si>
  <si>
    <t>RNN220201078424</t>
  </si>
  <si>
    <t>FOUND UNIT WITH FAULTY DRAIN PUMP. REPLACED AND TESTED  ALL OPERATIONS CHECK GOOD.</t>
  </si>
  <si>
    <t>RNN220202084876</t>
  </si>
  <si>
    <t>found the lid latch was not connecting removed and reinstalled tested</t>
  </si>
  <si>
    <t>RNN220203085580</t>
  </si>
  <si>
    <t>UNIT WAS GIVING IE ERROR CODE. ADJUSTED THE HEIGHT OF DRAIN HOSE AND COULDNT GET IT CODE TO POP UP AGAIN.</t>
  </si>
  <si>
    <t>RNN220203088361</t>
  </si>
  <si>
    <t>UNIT HAD A LARGE DENT THAT WAS MAKING IT HIT THE DRUM. FIXED THE DENT AND THE UNIT CHECKED OK</t>
  </si>
  <si>
    <t>RNN220203088390</t>
  </si>
  <si>
    <t>UNIT LEAKING DUE TO THE LID LOCK ASSY DETACHED RECONNECTED TIGHTENING INTO PLACE</t>
  </si>
  <si>
    <t>RNN220203089819</t>
  </si>
  <si>
    <t>replaced tub to pump hose aas73229402 ran diagnostic check unit check ok</t>
  </si>
  <si>
    <t>RNN211230089888</t>
  </si>
  <si>
    <t>REPLACED PARTS LISTED. TESTED. REPAIR COMPLETE</t>
  </si>
  <si>
    <t>RNN220110042269</t>
  </si>
  <si>
    <t>LEAKING                                                                                                              WATER DRIPPING INTO TUB FROM JET VALVE WHEN MACHINE IS OFF. ORDERED VALVE AND RESCHEDULED WITH CUSTOMER BAD VALVE PART REPLACED AL</t>
  </si>
  <si>
    <t>RNN220111048893</t>
  </si>
  <si>
    <t>LONG CYCLE TIME                                                                                                      RESET CONTROL BOARD TEST OK</t>
  </si>
  <si>
    <t>RNN220114076160</t>
  </si>
  <si>
    <t>Not Spinning Reset unit. Unit checks good. Operating normally</t>
  </si>
  <si>
    <t>RNN220119001388</t>
  </si>
  <si>
    <t>WASHER ERROR CODE ALSO ITS FILLED WITH WATER                                                                         CUSTOMER DECLINED SERVICE</t>
  </si>
  <si>
    <t>RNN220121016243</t>
  </si>
  <si>
    <t>Replaced switch all ok</t>
  </si>
  <si>
    <t>RNN220123022431</t>
  </si>
  <si>
    <t>PC:// T1789EFHU.ABWEUUS - OE ERROR - #FEE - CHARGE THE CUST                                                          FOUND FAULTY PUMP. ORDERED PART  PUMP INSTALLED AND TESTED</t>
  </si>
  <si>
    <t>RNN220124026011</t>
  </si>
  <si>
    <t>The unit was not powering on. I replaced the main and display board everything operates okay</t>
  </si>
  <si>
    <t>RNN220127052072</t>
  </si>
  <si>
    <t>#FEE #DEALER SUPPORT                                                                                                 ARRIVE AT CALL NO CONTACT TAGGED DOOR.HRS 107PM  PULLED BASKET INSPECTED RE INSTALLED ALL TESTED OK</t>
  </si>
  <si>
    <t>RNN220128055561</t>
  </si>
  <si>
    <t>DIAGNOSIS. UNIT NEEDS PCB AND WATER VALVE.</t>
  </si>
  <si>
    <t>RNN220128055748</t>
  </si>
  <si>
    <t>PRN220131043672 EBR86498801(PCB Assembly Complex)  EBR86692701(PCB Assembly Main) CUSTOMERS CALL REGARDING UNIT STOPPING IN MID CYCLE  CHECK AND TESTED  REPLACE PARTS  RAN CYCLE  ALL TESTED GOOD. INSTRUCT CUSTOMER...</t>
  </si>
  <si>
    <t>RNN220129059827</t>
  </si>
  <si>
    <t>replaced faulty drain pump ran and test ok</t>
  </si>
  <si>
    <t>RNN220130062607</t>
  </si>
  <si>
    <t>#FEE- UE CODE #NOT DRAINING                                                                                          CHECKED UNIT FOUND OBJECTS FROM DRAIN PUMP TAKE OUT THE OBJE CTS TESTED RUN GREAT</t>
  </si>
  <si>
    <t>RNN220131064703</t>
  </si>
  <si>
    <t>IE error code. Customer drain hose was installed too low. Realign drain hose and test operation test ok</t>
  </si>
  <si>
    <t>RNN220131065431</t>
  </si>
  <si>
    <t>#FEE-LEAKING                                                                                                         FOUND DRAIN HOSE LEAKING AT WATER PUMP REPAIRED TESTED GOOD</t>
  </si>
  <si>
    <t>RNN220131065698</t>
  </si>
  <si>
    <t>#LOWES #FEE CUSTOMER AWARE AND AGREED FOR SERVICE FEE FOR I                                                          CUSTOMER WILL CALL WARRANTY COMPANY AND LOWES TO REPLACE W ASHER IS WEEKS OLD</t>
  </si>
  <si>
    <t>RNN220131066823</t>
  </si>
  <si>
    <t>RR maon and console</t>
  </si>
  <si>
    <t>RNN220131067037</t>
  </si>
  <si>
    <t>T1872EFHUB.ABWEUUS// THE WASHER IS MAKING A LOUD NOISE . WH                                                          WCC RZT RAISED LEGS MOTOR DRUM RUBBING ON LEAK PAN</t>
  </si>
  <si>
    <t>RNN220131071280</t>
  </si>
  <si>
    <t>Customer complained that the washer would randomly fill to the top of the washer basket. I could not duplicate the problem. For customer satisfaction I replace the control and water level frequency switch. Also will going theunthe test mode the water pressure for yhe hot and cold water both were very weak but above minimum washer watet pressure. I advised yhe customer and she said they were having water pressure problems on the srcond floor and is working on correcting the problem. Unit checksnom. Sent parts to tech.   PRN220201045263 AJU75152602(Valve Assembly Inlet)  EBR86498801(PCB Assembly Complex)  5210FA3427J(Tube Switch)</t>
  </si>
  <si>
    <t>RNN220201072207</t>
  </si>
  <si>
    <t>#FEE CUSTOMER AWARE OF SERVICE CHARGE FOR ISSUES NOT RELATE                                                          PRODUCT NOT COVERED BY THE APPLICABLE WARRANTY</t>
  </si>
  <si>
    <t>RNN220201072588</t>
  </si>
  <si>
    <t>Power issues. . found unit was working as design . run &amp; tested ok</t>
  </si>
  <si>
    <t>RNN220201072970</t>
  </si>
  <si>
    <t>Customer advised that their washing machine had leaked a substantial amount. Checked unit unit is working fine no leaks found however customers drain is backed up which is causing water to squirt back and Flowback onto the floor. Advise customer to contact plumber.</t>
  </si>
  <si>
    <t>RNN220201073226</t>
  </si>
  <si>
    <t>#FEE CLOTHING STUCK IN AGITATOR                                                                                      TECH FOUND BOLT HOLDING DOWN AGITATOR LOOSENED OVERTIME. BOL TS TIGHTENED. TESTED OK</t>
  </si>
  <si>
    <t>RNN220201075265</t>
  </si>
  <si>
    <t>Replaced listed part and unit tests fine now  Adv customer on proper use and maintenance</t>
  </si>
  <si>
    <t>RNN220201076942</t>
  </si>
  <si>
    <t>Arrived onsite customer complain that unit has CL flashing. Inform customer that's Child lock. Press button for 5sec. Back to normal</t>
  </si>
  <si>
    <t>RNN220202079331</t>
  </si>
  <si>
    <t>TECH CHECK THE UNIT. POWER GOOD. RUN THE CYCLE.NO LEAKS OR ERROR CODES. NO ISSUE.COSTUMER EDUCATION</t>
  </si>
  <si>
    <t>RNN220202080231</t>
  </si>
  <si>
    <t>Tech discovered defect in drain hose. Replaced hose. Tested and working properly.  Part was a dropship  which created a new invoice through Marcone. Original is below  new invoice #35009507</t>
  </si>
  <si>
    <t>RNN220203091524</t>
  </si>
  <si>
    <t>Tech on site  parts replaced and the unit was tested. All the water is flowing great now. The unit is fully functional. Parts used in this repair: 1 AEM74073303  1 5214EA3004B  1 AJU75152602  Closed as Repaired</t>
  </si>
  <si>
    <t>RNN220204093317</t>
  </si>
  <si>
    <t>5214EA3004B</t>
  </si>
  <si>
    <t>ROTOR NUT WONT TIGHTEN.   REPLACED NUT  CHECKED OK</t>
  </si>
  <si>
    <t>RNN220204094860</t>
  </si>
  <si>
    <t>Customer stated unit was unbalanced balanced unit with wrench at Legs unit is working as a designed.</t>
  </si>
  <si>
    <t>RNN220204097970</t>
  </si>
  <si>
    <t>Upon arrival  customer stating unit lid has scratch. Diagnosed and found physical damage from manufacturing or installation. Replaced lid. Unit operation normal.</t>
  </si>
  <si>
    <t>RNN220110046447</t>
  </si>
  <si>
    <t>CLOTHING TORN/RIPPED                                                                                                 BROKEN PULSATOR CUT CUSTOMER CLOTHES PART ORDERED  REPLACE PULSATOR ORDERED. TESTED WORKING CORRECTLY.</t>
  </si>
  <si>
    <t>RNN220110046793</t>
  </si>
  <si>
    <t>tech replaced main board due to unit is not starting at all due to main is not responding</t>
  </si>
  <si>
    <t>RNN220111049415</t>
  </si>
  <si>
    <t>#FEE#DEALERSUPPORT#TWASHMAKINGNOISES                                                                                 GRINDING NOISE = PARTS NOT AVAILABLE; ORDERED FOR THE REQUIR ED PARTS INSTALLED PARTS AND UNIT TESTS WAI NO LEAKS FOUND NORMAL OPE</t>
  </si>
  <si>
    <t>RNN220117087996</t>
  </si>
  <si>
    <t>UNIT KEPT LOCKING UP ON CUSTOMER TECH WENT OUT AND INSPECTED UNIT AND MADE SOME ADJUSTMENT AND TECH LEFT WITH UNIT WORKING JOB COMPLETED.</t>
  </si>
  <si>
    <t>RNN220117089402</t>
  </si>
  <si>
    <t>#FEE #RECLAIM - INLET VALVES ARE DAMAGED AND A-E WAS SUPP                                                            REPAIRED DEFECTIVE MIXING VALVE COULD NOT TEST NOT INSTALL ED IN PLACE TO TEST</t>
  </si>
  <si>
    <t>RNN220119001914</t>
  </si>
  <si>
    <t>CUSTOMER EDUCATED ON HOW TO USE THE WASHER</t>
  </si>
  <si>
    <t>RNN220123022007</t>
  </si>
  <si>
    <t>RNN220123022466</t>
  </si>
  <si>
    <t>CHECKED UNIT AND NEEDS ROTOR AND STATOR.  CUSTOMER IS GOING TO RETURN UNIT</t>
  </si>
  <si>
    <t>RNN220124025920</t>
  </si>
  <si>
    <t>PC: T1799SEHUW.ABWEUUS NO POWER #FEE - CHARGE THE                                                                    CHECKED WASHER OPERATION CUSTOMER WILL RUN AND CALL BACK IF STILL PROBLEMS.</t>
  </si>
  <si>
    <t>RNN220128058025</t>
  </si>
  <si>
    <t>#FEE CUSTOMER AWARE ABOUT THE SERVICE CHARGE IF ISSUE IS NO                                                          CHECKED UNIT CYCLED WITH AND WITHOUT LOAD UNABLE TO DUPLIC ATE/VERIFY ISSUE. INST CUST PER CYCLE SELECTIONS. OK</t>
  </si>
  <si>
    <t>RNN220131069507</t>
  </si>
  <si>
    <t>#FEE-CUSTOMER IS AWARE OF CHARGES NOT RELATED TO MANUFACTUR                                                          CUSTOMER DECLINED SERVICE</t>
  </si>
  <si>
    <t>RNN220131070027</t>
  </si>
  <si>
    <t>#FEE #IE ERROR CODE                                                                                                  CK UNIT FOUND PLUMBER ISSUE ADVISED CUSTOMER TO CALL PLUMBER</t>
  </si>
  <si>
    <t>RNN220201075643</t>
  </si>
  <si>
    <t>Water valve solenoid wires were reversed with a corrected issue unit is working properly now</t>
  </si>
  <si>
    <t>RNN220201077215</t>
  </si>
  <si>
    <t>PC: NA \\\ THE UNIT WILL NOT GO INTO THE SPIN CYCLE WHEN R                                                           APPARENT UNBALANCE ROUTINES/ POOR SPIN RESULT OF UNEVEN LOAD . UNIT WELLINSTALLED VERIFIED NORMAL OPERATION.</t>
  </si>
  <si>
    <t>RNN220201077549</t>
  </si>
  <si>
    <t>The customer complains that the washer doesnt spray  tech explained that it works only during the rinse cycle.There is no mechanical or electrical problem.</t>
  </si>
  <si>
    <t>RNN220201077590</t>
  </si>
  <si>
    <t>Replaced stator per LE error message and no spin  cycled and all op ok with no error.</t>
  </si>
  <si>
    <t>RNN220202078869</t>
  </si>
  <si>
    <t>Control panel not allowing test mode  replaced control panel and found that water valve failed on hot water inlet.  Replaced water valve as well.  Tested and unit operates as intended  no leaks present.</t>
  </si>
  <si>
    <t>RNN220202081385</t>
  </si>
  <si>
    <t>Customer complain about a unit making a noise on wash mode looked unit and found the noise it was coming from the drain pan customer has for washer machine adjust washer legs and explained to customer how units works properly.  PRN220203050895 AEN74532609(Housing Assembly Clutch Coupling)</t>
  </si>
  <si>
    <t>RNN220202081961</t>
  </si>
  <si>
    <t>HAD TO REPAIR LOOSE ROTOR. UNIT NOW CHECKS OKAY</t>
  </si>
  <si>
    <t>RNN220202082876</t>
  </si>
  <si>
    <t>Unit is fine  only noticed excessive bur around the basket. Clean &amp; removed piece of plastic burst  tested fine.</t>
  </si>
  <si>
    <t>RNN220202083743</t>
  </si>
  <si>
    <t>LE error  replaced parts and removed sock stuck between tub and basket  tested 3x  no leaks  drain line secured</t>
  </si>
  <si>
    <t>RNN220202084486</t>
  </si>
  <si>
    <t>AJU73213301</t>
  </si>
  <si>
    <t>Hot and cold lines where switched  Reconnected properly unit is working as intended</t>
  </si>
  <si>
    <t>RNN220203089884</t>
  </si>
  <si>
    <t>Customer concern unit would not agitate clothing. Washer missing from agitator installed washer all okay</t>
  </si>
  <si>
    <t>RNN220203090405</t>
  </si>
  <si>
    <t>Unit test good found cold water valve off newbuild house</t>
  </si>
  <si>
    <t>RNN220204092134</t>
  </si>
  <si>
    <t>Case# tcc220207989541 customer concern of stains of fabric softener run unit in service mode valve is working on the dispenser advised customer about using 2 tsp of softener and using extra rinse</t>
  </si>
  <si>
    <t>RNN220204094538</t>
  </si>
  <si>
    <t>Had to replaced grarcase assembly was slagish during spin tested afterwards unit filling. washing  draining and spinning normal</t>
  </si>
  <si>
    <t>RNN220204094981</t>
  </si>
  <si>
    <t>Jan.17th  22  Hot valve plug was plugged into the main cold solenoid. Swapped plugs  tested good. MRP</t>
  </si>
  <si>
    <t>RNN220205098968</t>
  </si>
  <si>
    <t>2/7 Test unit in test mode and couldn't duplicate any water leak. Did find out customer was using too much detergent. Went over the detergent use with the customer. Unit checks ok.</t>
  </si>
  <si>
    <t>RNN220205099448</t>
  </si>
  <si>
    <t>Unit has a defective drum. Repalced and tested good.</t>
  </si>
  <si>
    <t>RNN220207004450</t>
  </si>
  <si>
    <t>IE error code. No visual blockage in valve. Valve receiving proper voltage. Replaced and completed speed wash cycles       PRN220207055174 AJU75152602(Valve Assembly Inlet)</t>
  </si>
  <si>
    <t>RNN220207006022</t>
  </si>
  <si>
    <t>AJU73432602</t>
  </si>
  <si>
    <t>ANDRES LANDEROS AND ROBERT FACTORY WAS OUT ON THE JOB. ADJUSTED AGITATOR AND ROTOR. UNIT FINE</t>
  </si>
  <si>
    <t>RNN211206054410</t>
  </si>
  <si>
    <t>TECH REPLACED CLUTCH.RUN THE CYCLE.POWER GOOD. NO LEAKS OR ERROR CODES. PRBLEM FIXED</t>
  </si>
  <si>
    <t>RNN211228076314</t>
  </si>
  <si>
    <t>Unit has an LE error code  replaced Rotor/stator/main/clutch and unfortunately still code shows. Contact TCC and advised to order washers to install between rotor and stator. Installed washers per TCC  ran a speed wash cycle with a load of mix clothes and unit tested ok with no error code.</t>
  </si>
  <si>
    <t>RNN220117082920</t>
  </si>
  <si>
    <t>Submitted for RA  unit was approved. Closing call.</t>
  </si>
  <si>
    <t>RNN220120008952</t>
  </si>
  <si>
    <t>Loose damper  Parts still have not arrived.  Dampers replaced</t>
  </si>
  <si>
    <t>RNN220125033646</t>
  </si>
  <si>
    <t>#FEE - GRINDING NOISE                                                                                                GRINDING NOISE DURING AGITATION. UNIT SITTING IN PAN AND MOT OR WAS RUBBING DURING AGITATION. ADJUSTED FROM FEET TO ALLOW</t>
  </si>
  <si>
    <t>RNN220126044586</t>
  </si>
  <si>
    <t>Went to costumer home  found a backed up drain in the plumbing was over filling and spilling out. No issue with washer or drain hose. Costumer did receive unit without a cosmetic peice attached that she didnt mention before. Order cosmetic peice to bring unit to factory specifications.   PRN220202048162 FAB33199206(Screw Customized)  MBL68689901(Cap Screw)RNN220127052109 PRN220202048216 FAB33199206(Screw Customized) PRN220202048246 FAB33199206(Screw Customized)  MBL68689901(Cap Screw)</t>
  </si>
  <si>
    <t>RNN220127052109</t>
  </si>
  <si>
    <t>FAB33199206</t>
  </si>
  <si>
    <t>MBL68689901</t>
  </si>
  <si>
    <t>found drain hose cracked. replaced drain hose. ran diagnostics. unit working as designed again.</t>
  </si>
  <si>
    <t>RNN220129061237</t>
  </si>
  <si>
    <t>Tech replaced display board and main pcb  due to unable to power on  unit test ok after parts have been replaced.</t>
  </si>
  <si>
    <t>RNN220131067977</t>
  </si>
  <si>
    <t>Upon inspection unit would not start show dl error. Every few sec the latch would make s clicking noise and not close. Replaced door switch. Tested. Unit functions properly now.</t>
  </si>
  <si>
    <t>RNN220202082287</t>
  </si>
  <si>
    <t>vibration issue when spin drum adjusted leg</t>
  </si>
  <si>
    <t>RNN220203087549</t>
  </si>
  <si>
    <t>Couldn't duplicate noise  Found water pressure extremely hi.  Turnedbvalves lower  Leaving UAcfor cust to run load</t>
  </si>
  <si>
    <t>RNN220203088066</t>
  </si>
  <si>
    <t>Not draining     removed object from drain pump.. Ran a test cycle. All tested ok</t>
  </si>
  <si>
    <t>RNN220204093419</t>
  </si>
  <si>
    <t>PRN220207054381 AJB73816001(Stator Assembly)  EBR80792625(PCB Assembly Main) Camden porrable customers issue water was coming too high not cycling properly unplugged unit reset board also found pressure switch hose had a little kink in it possible causing problem adjusted unit adjusted water ran unit couple times check okay no overflowing normal operation job is complete</t>
  </si>
  <si>
    <t>RNN220204094104</t>
  </si>
  <si>
    <t>Customer called regarding unit was leaking water. Outer tub. ( drum cover) is damage leaks water... case was documented by TCC.. Unit is unrepairable unit needs to be exchange.</t>
  </si>
  <si>
    <t>RNN220204097628</t>
  </si>
  <si>
    <t>Not filling IE error. Hooked washer back up to water and reset drain. Ran a wash cycle and then rinse and spin cycle. Washer filled and drained. Possibly siphoning out in drain causing error. No faults found at this time.</t>
  </si>
  <si>
    <t>RNN220205099786</t>
  </si>
  <si>
    <t>ACJ73350401</t>
  </si>
  <si>
    <t>ACP73009002</t>
  </si>
  <si>
    <t>Small leak after load. Ran install test and was and rinse no leaks found. Machine was over loaded causing water to splash over tub not faults found at this time.</t>
  </si>
  <si>
    <t>RNN220205099971</t>
  </si>
  <si>
    <t>Replaced water valve assy</t>
  </si>
  <si>
    <t>RNN220206001155</t>
  </si>
  <si>
    <t>Replaced bad water valve. Tested. All ok.</t>
  </si>
  <si>
    <t>RNN220206001590</t>
  </si>
  <si>
    <t>UNIT IS MAKING A THUMPING NOISE. AFTER SPEAKING TO THE CUST THEY WILL BE RETURNING THE WASHER TO THE STORE.</t>
  </si>
  <si>
    <t>RNN220207003131</t>
  </si>
  <si>
    <t>RM FOUND WATER IS LEAKING THROUGH THE VALVE  INSTALELD NEW VALVE AND TESTED OK MBD 013122</t>
  </si>
  <si>
    <t>RNN220207009558</t>
  </si>
  <si>
    <t>RNN220208010829</t>
  </si>
  <si>
    <t>HAD TO UNSEIZE THE DRAIN PUMP SO IT WILL DRAIN PROPERLY</t>
  </si>
  <si>
    <t>RNN220208010865</t>
  </si>
  <si>
    <t>REPLACED THE PRESSURE SWITCH AND TESTED</t>
  </si>
  <si>
    <t>RNN220208011871</t>
  </si>
  <si>
    <t>REMOVED DEBRIS FROM DRAIN PUMP</t>
  </si>
  <si>
    <t>RNN220208011891</t>
  </si>
  <si>
    <t>UNIT WAS OFF LEVEL WHICH WAS CAUSING UNBALANCED ISSUE MAKING WASHER CYCLES TAKING LONGER.  DAVE LEVELED THE UNIT AND WENT OVER OPERATION OF UNIT WITH CLIENT.  CLIENT WAS HAPPY WITH SERVICE.</t>
  </si>
  <si>
    <t>RNN220208011948</t>
  </si>
  <si>
    <t>Customef said she had lint on clothes after a cycle  tech assed unit and determined customer is using too much detergent. Tech recommended a tub clean with tide packets. No defect to unit.</t>
  </si>
  <si>
    <t>RNN220208015287</t>
  </si>
  <si>
    <t>Leaking found cold water valve screen blocked cleaned and checked to factory settings no leaks</t>
  </si>
  <si>
    <t>RNN220208016187</t>
  </si>
  <si>
    <t>IE ERROR CODE  REPLACED THE WATER VALVE TEST OK</t>
  </si>
  <si>
    <t>RNN211229084482</t>
  </si>
  <si>
    <t>PC: PCNA ERROR CODE - OE #FEE - CHARGE THE CUSTOMER THE APP                                                          CHECKED UNIT. SEIZED DRAIN PUMP MOTOR. REPLACED PUMP AND TES TED. OPERATIONS NORMAL. NO LEAKS OR ERRORS PRESENT</t>
  </si>
  <si>
    <t>RNN220118095211</t>
  </si>
  <si>
    <t>#FEE CUSTOMER IS AWARE ABOUT THE SERVICE CHARGE NOT RELATE                                                           HOSE FROM DRAIN PUMP TO CHASSIS LEAKING ADJUSTED CLAMP TEST OK</t>
  </si>
  <si>
    <t>RNN220118096550</t>
  </si>
  <si>
    <t>Tech support mentioned that since this is on a second story that the vibrating is normal. Nothing of fault can be found TCC22020813594</t>
  </si>
  <si>
    <t>RNN220120007352</t>
  </si>
  <si>
    <t>PC-PC N\AIE #FEE - CHARGE THE CUSTOMER THE APPLICABLE FEE I                                                          IE ERROR. BAD WATER VALVE SYSTEM. NEW PART ORDERED  NEW WATER VALVE SYSTEM INSTALLED AND ALL TESTED AND WORKING GREAT NOW</t>
  </si>
  <si>
    <t>RNN220122020800</t>
  </si>
  <si>
    <t>#FEE TLW OVERFILLING                                                                                                 FOUND THE COLD WATER VALVE WILL NOT SHUT OFF AND KEEP RUNNIN G ORDER NEW WATER VALVE ASSEMBLY RESCH WATER KEEPS COMING INTO BASKET</t>
  </si>
  <si>
    <t>RNN220126044746</t>
  </si>
  <si>
    <t>Intermittent IE error code. Ran test mode. Unit checked good. Found reversed water lines. Attached water lines correctly.</t>
  </si>
  <si>
    <t>RNN220204093888</t>
  </si>
  <si>
    <t>Washer was leaking and not draining. Replaced main board  pressure switch  &amp; drain pump. Unit washing properly.</t>
  </si>
  <si>
    <t>RNN220204095293</t>
  </si>
  <si>
    <t>PC-PC N\A LEAKING #FEE - CHARGE THE CUSTOMER THE APPLICABL                                                           LEAKING WATER FROM DRAIN HOSE BACKING UP AND LEAKING ONTO FL OOR INSTRUCT CUST TO CALL PLUMBER</t>
  </si>
  <si>
    <t>RNN220205000145</t>
  </si>
  <si>
    <t>Unit leaking due to over suds customer instructed test unit throw whole wash test ok</t>
  </si>
  <si>
    <t>RNN220205099142</t>
  </si>
  <si>
    <t>4417EA1002Z</t>
  </si>
  <si>
    <t>#FEE NO POWER                                                                                                        REPAIR CONNECTION FROM USER INTERFACE TO CONTROL BOARD PER L G TECH BULLETIN</t>
  </si>
  <si>
    <t>RNN220205099304</t>
  </si>
  <si>
    <t>Reset customer drain line into drain to avoid siphon and secured.  Unit checks ok</t>
  </si>
  <si>
    <t>RNN220206001150</t>
  </si>
  <si>
    <t>#FEE/#DEALER SUPPORT/HOME DEPOTDALE CX RECEIVED WASHER 2/4/                                                          OE DRAIN ERROR.NO POWER TO DRAIN.RECONNECTED ALL WIRE HARNES S CONNECTION.RETEST DRAIN OK.RAN CYCLE OK</t>
  </si>
  <si>
    <t>RNN220207004111</t>
  </si>
  <si>
    <t>Fixed ajitator and removed sheet that was stuck under</t>
  </si>
  <si>
    <t>RNN220207007153</t>
  </si>
  <si>
    <t>Display panel power button not sensing . install new improve display panel test ok</t>
  </si>
  <si>
    <t>RNN220207009071</t>
  </si>
  <si>
    <t>Removed sediment from cold water inlet valve and instructed customer on cleaning filter screens in the future.</t>
  </si>
  <si>
    <t>RNN220208011541</t>
  </si>
  <si>
    <t>Found unit not working properly not draining falling drain pump replace drain pump unit circle and working up to spec</t>
  </si>
  <si>
    <t>RNN220208013270</t>
  </si>
  <si>
    <t>CHECK AND FOUND WASHER INSIDE DRAIN PUMP FROM FACTORY.  REMOVE AND ALL TESTS OK. SLR</t>
  </si>
  <si>
    <t>RNN220208015605</t>
  </si>
  <si>
    <t>Popped dent out of front.</t>
  </si>
  <si>
    <t>RNN220209019425</t>
  </si>
  <si>
    <t>HAS TO TURN UNIT OFF TO MAKE WATER STOP. ORDERED PRESSURE SENSOR WITH HOSE  AND BOARD.; ORDRNG 1 6501EA1001R (SENSOR)|UPON ARRIVAL REPLACED MAIN CONTROL  AND PRESSURE SWITCH. ALL OPS TEST OKAY.</t>
  </si>
  <si>
    <t>RNN220111054441</t>
  </si>
  <si>
    <t>PC: ABLEUUS CLOTHING CLOTHING NOT CLEANFEE - CHARGE THE                                                              ORDERED CONTROL BOARD  REPLACED CONTROL BOARD TESTED OK</t>
  </si>
  <si>
    <t>RNN220120010097</t>
  </si>
  <si>
    <t>unit making grinding noise when in spin cycle. replaced clutch assembly. unit operating within spec.</t>
  </si>
  <si>
    <t>RNN220124028021</t>
  </si>
  <si>
    <t>PC: ABWEUUS NOISE DURING SPINFEE  CHARGE THE CUSTOMER T                                                             TRANSMISSION SEAL SQUEAKS AS BASKET SLOWS DOWN AFTER HISPEE D SPIN WITH LOAD/ORDER GEARCASE AND AGITATOR/ALLOW 2 HOURS.. REPLACED</t>
  </si>
  <si>
    <t>RNN220124028552</t>
  </si>
  <si>
    <t>PC-PC N\ANO POWER#FEE - CHARGE THE CUSTOMER THE APPLICABLE                                                           WASHER WILL NOT POWER UP IF YOU UNPLUG IT AND PLUG IT BACK U P IT WILL POWER UP ORDERED MAIN PCB NOT TURNING OFF WHEN COMES ON. BA</t>
  </si>
  <si>
    <t>RNN220130061745</t>
  </si>
  <si>
    <t>MCK66959302</t>
  </si>
  <si>
    <t>RNN220201075115</t>
  </si>
  <si>
    <t>Drain pump not working  had to replace the drain pump  main board and the wireharness was burnt out</t>
  </si>
  <si>
    <t>RNN220203087921</t>
  </si>
  <si>
    <t>EAD60820242</t>
  </si>
  <si>
    <t>PC: T17A1EFHUW.ABWEUUS VIBRATIONS #FEE - CHARGE TH                                                                   PRODUCT NOT COVERED BY THE APPLICABLE WARRANTY</t>
  </si>
  <si>
    <t>RNN220203090949</t>
  </si>
  <si>
    <t>PC: T1872EFHSLU.ABLEUUS NOT DRAINING #FEE - CHARGE                                                                   TESTED UNIT WITH LOAD OF SMALL BLANKETS TESTED FINE TURN S IGNAL BACK ON ADV CUST OF LOADS</t>
  </si>
  <si>
    <t>RNN220203091025</t>
  </si>
  <si>
    <t>#FEE CUSTOMER AWARE OF SERVICE CHARGE FOR ISSUES NOT RELATE                                                          FOUND CLAMP MISSING ON THE DRAIN PUMP TO DRAIN HOSE CONNECTI ON. TEST RAN UNIT CHECKS OK.</t>
  </si>
  <si>
    <t>RNN220203091380</t>
  </si>
  <si>
    <t>Hose had a leak replaced drain unit working properly   Also unit has to be installed with rigid hose because flexible duct cause a D80 or error code for moisture because of hose advised customer to call back installers and installed properly duct</t>
  </si>
  <si>
    <t>RNN220204095763</t>
  </si>
  <si>
    <t>#FEE NOISE                                                                                                           REPAIRED: FOUND AND REMOVED SCREW FROM DRUM.</t>
  </si>
  <si>
    <t>RNN220204096680</t>
  </si>
  <si>
    <t>PC-PC N\ALONG CYCLE TIME#FEE - CHARGE THE CUSTOMER THE APPL                                                          CLEAR COINS FROM PUMP. TEST NO LEAKS CK OK</t>
  </si>
  <si>
    <t>RNN220205000416</t>
  </si>
  <si>
    <t>During agitate makes loud popping noise. Replaced transmission and nut</t>
  </si>
  <si>
    <t>RNN220205099578</t>
  </si>
  <si>
    <t>#FEE CX AWARE ISSUE NOT RELATING TO MANUFACTURE DEFECTS                                                              PRODUCT NOT COVERED BY THE APPLICABLE WARRANTY</t>
  </si>
  <si>
    <t>RNN220206000638</t>
  </si>
  <si>
    <t>Leaking from hose splitter for dryer. Tightened hose. Checked operation</t>
  </si>
  <si>
    <t>RNN220208011977</t>
  </si>
  <si>
    <t>TECH CHECK THE UNIT. POWER GOOD. NO LEAKS OR ERROR CODES. UNIT ADJUSTED. RUN THE CYCLE. NO ISSUE. UNIT OVERLOADED</t>
  </si>
  <si>
    <t>RNN220208012107</t>
  </si>
  <si>
    <t>IE error. Found drain hose shoved into drain all the way causing water to cyphon during fill. Adjusted drain hose tested all ok.</t>
  </si>
  <si>
    <t>RNN220208014900</t>
  </si>
  <si>
    <t>FOUND PULSATOR LOOSE  TIGHTENED THAT AND TESTS OK JOB COMPLETE</t>
  </si>
  <si>
    <t>RNN220209022197</t>
  </si>
  <si>
    <t>Unit is in a drain pan so i adjusted the legs to not rub on pan all checks ok</t>
  </si>
  <si>
    <t>RNN220209022249</t>
  </si>
  <si>
    <t>house call to replace level sensor. test ok.</t>
  </si>
  <si>
    <t>RNN211213096034</t>
  </si>
  <si>
    <t>THE LID IS SOMETHING A CLICKING SOUND AS THE LID OPEN AND S                                                          NOISE COMPLAINT WHILE OPENING/ORDERED REPLACEMENT  INSTALLED LID AND BRACKETS AND UNIT TESTED OK</t>
  </si>
  <si>
    <t>RNN211231092475</t>
  </si>
  <si>
    <t>IW #FEE CUSTOMER AWARE OF THE SERVICE CHARGE NOT RELATED TO                                                          CMPLNT:DSNT SPN OUT CLOTHES;CSTMR INSTRCT: TOO MUCH SOAPDRN HOSE OK.</t>
  </si>
  <si>
    <t>RNN220120006758</t>
  </si>
  <si>
    <t>#FEE CUST IS AWARE THAT IF THERE IS PHYSICAL DAMAGE CHARGES                                                          NEED SWITCH ASSEMBLY  LOCK INSTALLED TECH DAMAGED CONSOLE WILL ATTEMPTING TO REMOV E ORDER NEW CONSOL</t>
  </si>
  <si>
    <t>RNN220125035662</t>
  </si>
  <si>
    <t>Not enough water Replaced main pcb  switchWorking OK</t>
  </si>
  <si>
    <t>RNN220126041641</t>
  </si>
  <si>
    <t>PC-PC N\A VIBRATIONS #FEE - CHARGE THE CUSTOMER THE APPLIC                                                           TESTED AND CHECKED UNIT IN NORMAL WORKING ORDER</t>
  </si>
  <si>
    <t>RNN220130061435</t>
  </si>
  <si>
    <t>INSTALLED PUMP AND BOARD  CUST CALLED BACK AND SAID THEY WERE GETTING A NEW UNIT</t>
  </si>
  <si>
    <t>RNN220131064274</t>
  </si>
  <si>
    <t>#FEE#DEALERSUPPORT                                                                                                   TIGHTENED LOOSE WASH PLATE. TESTS GOOD.</t>
  </si>
  <si>
    <t>RNN220131069119</t>
  </si>
  <si>
    <t>ZENDESK #325090 #BLDRDISP SET UP SERVICE THE TOP PANEL NE                                                            NO PHYSICAL DAMAGE FOUND ON WASHER. CLOSED CALL. DAMAGES FRO M BUILDER OR RETAIL DELIVERY NOT COVERED UNDER MNFCTR WRNTY</t>
  </si>
  <si>
    <t>RNN220202082292</t>
  </si>
  <si>
    <t>#FEE CUSTOMER IS AWARE OF CHARGES NOT RELATED TO MANUFACTUR                                                          DETERGENT HOSES LOOSE REINSTALL WATER TEST OK AZTDH</t>
  </si>
  <si>
    <t>RNN220207006492</t>
  </si>
  <si>
    <t>Unit is making a loud noise  after inspecting the unit I replaced the drain pump I tested the washer all test ok.</t>
  </si>
  <si>
    <t>RNN220208015547</t>
  </si>
  <si>
    <t>Replaced control panel  PCB main complex  water inlet valve and assembly pressure sensor</t>
  </si>
  <si>
    <t>RNN220209017640</t>
  </si>
  <si>
    <t>Complaint unit leaking  checked and found broken drain hoses. Replaced hoses  unit tested and works as design.PRN220209059375 AEM73213001(Hose Assembly Drain)  AEM74073303(Hose Assembly Drain)</t>
  </si>
  <si>
    <t>RNN220209019439</t>
  </si>
  <si>
    <t>Complaint of unit making a noise when draining.  Found drain pump making due to hair pin in pump. Replaced drain pump and tested unit working correctly.</t>
  </si>
  <si>
    <t>RNN220209023782</t>
  </si>
  <si>
    <t>4an test mode.  rinse and spin   All functions as designed  Suggest less soap and liquid.  Water levels as deaigned.</t>
  </si>
  <si>
    <t>RNN220210025009</t>
  </si>
  <si>
    <t>Issue: Noise from unit when start the cycle.  Checked all functions by test mode  spin only and speed wash cycle.  Not defect found.  Unit working properly.</t>
  </si>
  <si>
    <t>RNN220210026273</t>
  </si>
  <si>
    <t>Cust education</t>
  </si>
  <si>
    <t>RNN220210027986</t>
  </si>
  <si>
    <t>DIAGNOSED UNIT   FOUND CLOGGED INLET FILTER FOR COLD WATER LINE. I REMOVED DEBRIS FROM FILTER  TESTED UNIT. PERFORMED QC</t>
  </si>
  <si>
    <t>RNN220211031071</t>
  </si>
  <si>
    <t>RAN SPEED WASH CYCLE WITH LOAD. NO PROBLEM FOUND AT TIME OF SERVICE</t>
  </si>
  <si>
    <t>RNN220211031088</t>
  </si>
  <si>
    <t>LEAKING WATER TECH OUT SECURED THE PRESSURE SWITCH AND TESTED</t>
  </si>
  <si>
    <t>RNN220211032399</t>
  </si>
  <si>
    <t>Popped dent out of front. Unit tested ok.</t>
  </si>
  <si>
    <t>RNN220211036410</t>
  </si>
  <si>
    <t>#FEE CUSTOMER IS AWARE OF THE SERVICE CHARGE NOT RELATED TO                                                          GETTING LE ERROR CODE VERIFIED ROTOR CONNECTION ORDERED PA RTS ROTOR BINDING UP WITH TRANSMISSION ORDERED TRANSMISSION AND ROTOR.</t>
  </si>
  <si>
    <t>RNN220103002761</t>
  </si>
  <si>
    <t>Water inlets were cleaned and the unit was back to normal</t>
  </si>
  <si>
    <t>RNN220114076757</t>
  </si>
  <si>
    <t>#FEE CUSTOMER AWARE OF SERVICE CHARGE FOR ISSUES NOT RELATE                                                          SHIFTER MOTOR CONFUSED CANT FIND HOME POSITION  INSTALLED SHIFTER. BUT FOUND UNIT MISSING PARTS FOR CLUTCH. CUSTOMER DECIDED TO RE</t>
  </si>
  <si>
    <t>RNN220129060183</t>
  </si>
  <si>
    <t>#FEE CUSTOMER AWARE OF SERVICE CHARGE FOR ISSUES NOT RELATI                                                          MAIN PCB READING OUT OF RANGE FOR PRESSURE SWITCH AND KEEPS JUMPING PRESSURE SWITCH CHANGES READING WHEN MOVED. PANEL U REPLACED P</t>
  </si>
  <si>
    <t>RNN220131063525</t>
  </si>
  <si>
    <t>Replaced suspension due to vibration and main board with display due to touch interface and failed test mode previously.  Tested and ensured good test cycle and overall performance.  No further issues noted att.</t>
  </si>
  <si>
    <t>RNN220131069755</t>
  </si>
  <si>
    <t>Replace cabinet assembly. Unit now working properly</t>
  </si>
  <si>
    <t>RNN220202080309</t>
  </si>
  <si>
    <t>ABJ75767807</t>
  </si>
  <si>
    <t>PC: ASSEUUS. Noisy. Found a noisy drain pump and found the rotor warped causing it to scrape the stator bolts. Replaced the drain pump and rotor p# AHL73894509 picked up from Tribles. Tested ok.</t>
  </si>
  <si>
    <t>RNN220202081079</t>
  </si>
  <si>
    <t>START BUTTON ON CONTROL PANEL DOES NOT WORK OTHER BUTTONS                                                            RESET ERC/HARNESS ASSY CHECKED FUNCTION DRAIN WCC BZT TES T OK</t>
  </si>
  <si>
    <t>RNN220203089604</t>
  </si>
  <si>
    <t>UNIT WORKS FINE ON ALL CYCLES AT THE TIME OF SERVICE</t>
  </si>
  <si>
    <t>RNN220203091009</t>
  </si>
  <si>
    <t>done this tiket on friday 2/11/22  just did not realise it was scheduled for tuesday. eplaced clutch assembly and pulsator. Test it works fine. Cx will adjust the leveling in the back.waiting for a part</t>
  </si>
  <si>
    <t>RNN220206001219</t>
  </si>
  <si>
    <t>PC-PC N\A CYCLES AND OPTIONS #FEE - CHARGE THE CUSTOMER T                                                            UNIT TESTED GOOD. INSTRUCTED CUSTOMER ON BALANCING LOADS.</t>
  </si>
  <si>
    <t>RNN220207005073</t>
  </si>
  <si>
    <t>#FEE TLW IE ERROR                                                                                                    NONREPAIRABLEINSTRUCTED NOT TO PROCEED BY LGES TECHNICAL ASSISTANCE LINE</t>
  </si>
  <si>
    <t>RNN220207005365</t>
  </si>
  <si>
    <t>#FEE - CX SAYS THAT HER WASHER HAS NOW POWER AT ALL ;; NO L                                                          ADJUST LID LOCK TEST OPERATION TEST OK.</t>
  </si>
  <si>
    <t>RNN220207007714</t>
  </si>
  <si>
    <t>DIAGNOSTIC SHOWS NOT MALFUNCTION OR NOISE. UNIT WORKING GOOD.</t>
  </si>
  <si>
    <t>RNN220207007938</t>
  </si>
  <si>
    <t>DEALER SUPPORT #FEE                                                                                                  WHEN BASKET IS TURNING NOISY TIGHTENED AND ADJUSTED OPERATIO NAL TEST OK</t>
  </si>
  <si>
    <t>RNN220208010776</t>
  </si>
  <si>
    <t>Replaced the main board and the user interface board. The washer is plugged into an ungrounded receptacle. Advised customer that he needed to replace the outlet with a grounded plug.</t>
  </si>
  <si>
    <t>RNN220208013083</t>
  </si>
  <si>
    <t>#DEALER SUPPORT #FEE WASHING MACHINE MAKING LOUD NOISE LIK                                                           PRODUCT NOT COVERED BY THE APPLICABLE WARRANTY</t>
  </si>
  <si>
    <t>RNN220208015943</t>
  </si>
  <si>
    <t>PC:T1872EFHUB.ABWEUUS//LE ERROR//#FEE CUSTOMER AWARE OF SER                                                          NEEDS GEARCASE AND CLUTCH BRAND NEW MACHINE NEVER AGITATED C UST DISSATISFIED WILL RETURN TO LOWES IN WILMINGTON</t>
  </si>
  <si>
    <t>RNN220208017072</t>
  </si>
  <si>
    <t>Tested for issue of power replaced console and main tested ok #ControlPanelReplaced</t>
  </si>
  <si>
    <t>RNN220209018125</t>
  </si>
  <si>
    <t>TESTED ALL CYCLE: UNIT WORK PROPERLY</t>
  </si>
  <si>
    <t>RNN220209019036</t>
  </si>
  <si>
    <t>Replaced listed parts. Unit ok.</t>
  </si>
  <si>
    <t>RNN220209020496</t>
  </si>
  <si>
    <t>DOESNT FILL HOT WATER                                                                                                NOT ENOUGH HOT FOUND HOSES PINCHED BY INSTALLERS ADJ ALL OK</t>
  </si>
  <si>
    <t>RNN220209021791</t>
  </si>
  <si>
    <t>ustmer returned unti after checking</t>
  </si>
  <si>
    <t>RNN220209021804</t>
  </si>
  <si>
    <t>Clutch motor harness disconnected. Connected harness  unit tested good.</t>
  </si>
  <si>
    <t>RNN220209023031</t>
  </si>
  <si>
    <t>(Complaint): unit leaking.  (Diagnosis): removed inspection panel. Visually inspected unit check all hose connection. No leaks found. Ran unit through service mode to check for leaks. No leaks found. Ran a deep fill cycle. No leaks found.  (Solution): advised customer on excessive use of detergent  alos improper loading of unit can cause it to leak. No fault found at this time.</t>
  </si>
  <si>
    <t>RNN220209023670</t>
  </si>
  <si>
    <t>Replaced washer lid. Washer is operating normally. Scratch on lid.</t>
  </si>
  <si>
    <t>RNN220209023773</t>
  </si>
  <si>
    <t>CX is concerned about water level of the machine. Confirmed unit is operating as designed. Ran a loud with CX to show correct options and cycles to run to get water level correct. Cx understands.</t>
  </si>
  <si>
    <t>RNN220210027616</t>
  </si>
  <si>
    <t>IE error code  slow cold water fill  found foreign material in cold water valve  replaced valve and suggested customer speak to local water company to find out what foreign matter might be  tested unit after Park replacement  unit functions within factory specs</t>
  </si>
  <si>
    <t>RNN220210028425</t>
  </si>
  <si>
    <t>HOT WATER HAS GOOD FLOW  COLD HAS VERY LITTLE FLOW (ALMOST NON EXISTENT) COLD WORKS IN REST OF HOUSE  MOST LIKELY THE WATER SHUT OFF VALVE ON HOUSE IS THE ISSUE. CUSTOMER WILL GET THIS FIXED AND REPORT IF ANY ISSUES ARISE AFTER FIXING WATER ISSUE.</t>
  </si>
  <si>
    <t>RNN220210029172</t>
  </si>
  <si>
    <t>Complaint: Noise during operations    Diagnosis: Check found the noises of concern are normal operating noises from unit agitating.    Repair: Instructed customer unit is operating properly.</t>
  </si>
  <si>
    <t>RNN220210030367</t>
  </si>
  <si>
    <t>Lube strut pocket causing some noise in unit. Vustoker was worried about tub moving around and advise vustomer that it was normal. Unit is workimg fine.</t>
  </si>
  <si>
    <t>RNN220211032977</t>
  </si>
  <si>
    <t>Found unit not level. Levelled unit and inst cust on use and care All ok.</t>
  </si>
  <si>
    <t>RNN220211033232</t>
  </si>
  <si>
    <t>Customer complained buttons on the display we're not working properly. Found issue was with customer. Educated the customer on how to use the unit. There is no issue with the unit</t>
  </si>
  <si>
    <t>RNN220211033698</t>
  </si>
  <si>
    <t>#FEE CUSTOMER AWARE OF SERVICE CHARGE FOR ISSUES NOT RELATE                                                          ADJUST LEVELING FEET TEST OK</t>
  </si>
  <si>
    <t>RNN220211034413</t>
  </si>
  <si>
    <t>tech found faulty lid switch  replaced lid switch and unit worked as designed</t>
  </si>
  <si>
    <t>RNN220211036498</t>
  </si>
  <si>
    <t>FOUND UNIT WASHER BASE BLEMISHED UNIT NEEDS NEW WASHER BASE. INSTALLED NEW WASHER BASE  ALL TESTS OKAY.</t>
  </si>
  <si>
    <t>RNN220212037547</t>
  </si>
  <si>
    <t>2/14 Replaced parts  unit checks ok.</t>
  </si>
  <si>
    <t>RNN220212037678</t>
  </si>
  <si>
    <t>AHA75693425</t>
  </si>
  <si>
    <t>CX getting clothes not finishing spin cycle.   Showed and Advised CX of unbalanced loads.   Ran unit thru test functions unit checks good  Ran amae load CX ran blanket full of water creating unbalanced loads.   No code seen upon arrival nor during unit testing procedure.</t>
  </si>
  <si>
    <t>RNN220212037935</t>
  </si>
  <si>
    <t>Tested unit  went over operation of cycles  and positioning if drain with customer. Ran test cycle  and fill/wash/drain. Operating properly.</t>
  </si>
  <si>
    <t>RNN220212038479</t>
  </si>
  <si>
    <t>Bottom. Of Rotor assembly hitting water tray or pan for overflow .Its bowed in the middle so it touches and scrapes every few loads.</t>
  </si>
  <si>
    <t>RNN220212039161</t>
  </si>
  <si>
    <t>Customer had new unit delerived and first load gave an OE error code when I arrived I checked power going to pump and it was ok so.   I drained water the and opened the pump and then glue used on hoses ran inside the pump and impeller could not turn   I broke it free but still elected to replace pump.</t>
  </si>
  <si>
    <t>RNN220212039239</t>
  </si>
  <si>
    <t>Replaced drain motor for Intermittant noise    Tested ok</t>
  </si>
  <si>
    <t>RNN220212039386</t>
  </si>
  <si>
    <t>WATER WAS LEAKING  REPLACED BAD WATER VALVE  TESTS GOOD</t>
  </si>
  <si>
    <t>RNN220213040029</t>
  </si>
  <si>
    <t>UNIT KEEPS SHAKING WHEN IN USE  REPLACED CRACKED LEG AND TESTS GOOD</t>
  </si>
  <si>
    <t>RNN220213040380</t>
  </si>
  <si>
    <t>NO FAULT FOUND  UNIT TESTED  WORKS AS DESIGNED. CUSTOMER'S COMPLAINTS NOT CONFIRMED.</t>
  </si>
  <si>
    <t>RNN220214042914</t>
  </si>
  <si>
    <t>Checked washer and checked to be ok. Explained to customer that washer senses and weighs clothes and times will change.</t>
  </si>
  <si>
    <t>RNN220214043586</t>
  </si>
  <si>
    <t>ERROR CODE AND NOT ADVANCING  FIRST TIME USING  FOUND LOOSE AT LID LOCK  RESRECURED AND TESTED UNIT  ALL CYCLING OK NOW</t>
  </si>
  <si>
    <t>RNN220214043793</t>
  </si>
  <si>
    <t>REPLACED DRAIN PUMP.  CHECKED GOOD</t>
  </si>
  <si>
    <t>RNN211203037683</t>
  </si>
  <si>
    <t>02/01/2022 (02:32:36 PM)  DONM   RAN THROUGH ENTIRE TEST MODE  NO LEAK NO PROBLEM.  NOT ABLE TO DUPLICATE ISSUES AT THIS TIME.  02/01/2022 (02:34:25 PM)  DONM     REPAIR NOTE FROM TECH:  NOT ABLE TO DUPLICATE ISSUES AT THIS TIME.</t>
  </si>
  <si>
    <t>RNN220119003911</t>
  </si>
  <si>
    <t>#FEE CUSTOMER AWARE OF SERVICE CHARGE FOR ISSUES NOT RELAT                                                           DISPLAY PUSH BUTTONS DEFECTIVE CALLED LG REPLACE CONSOLE AND CCU INSTALL ORDERED PARTS RAN DIAGNOSTICS WCC</t>
  </si>
  <si>
    <t>RNN220120007595</t>
  </si>
  <si>
    <t>Arrived to unit and found not powering on. Will order display and board  replaced parts  unit cks ok</t>
  </si>
  <si>
    <t>RNN220128056014</t>
  </si>
  <si>
    <t>NEW VALVE INSTALLED  UNIT WOULDNT FILL. NEW VALVE  FLUSHED HOSES AND SENSOR. TEST GOOD NOW.</t>
  </si>
  <si>
    <t>RNN220130061670</t>
  </si>
  <si>
    <t>Customer complaint of washer filling on its own  replaced fill valve  checked pressure going to house  exceeded 80 psi. Informed customer to have a plumber come out and check regulator to house.</t>
  </si>
  <si>
    <t>RNN220203088993</t>
  </si>
  <si>
    <t>replaced SCREW CUSTOMIZED and PULSATOR WASHING was not operating properly</t>
  </si>
  <si>
    <t>RNN220205000357</t>
  </si>
  <si>
    <t>TEMP</t>
  </si>
  <si>
    <t>customer didn't understand how the warm and luke warm water was supposed to operate educated customer on that.</t>
  </si>
  <si>
    <t>RNN220209022458</t>
  </si>
  <si>
    <t>Replaced parts for IE error. All ops check ok</t>
  </si>
  <si>
    <t>RNN220210027086</t>
  </si>
  <si>
    <t>PRN220210062234 AGL76194001(Panel Assembly Front)  EBR85755509(PCB Assembly Display)  EBR86692723(PCB Assembly Main)PRN220215068240 AAN73431025(Base Assembly Cabinet)  EBF61674802(Switch Assembly) job is a duplicate order was done on previous ticket job is complete</t>
  </si>
  <si>
    <t>RNN220210027626</t>
  </si>
  <si>
    <t>PRN220210062242 AFG73629722(Lid Assembly)PRN220210062234 AGL76194001(Panel Assembly Front)  EBR85755509(PCB Assembly Display)  EBR86692723(PCB Assembly Main) customers issue was unit when you come up with an error code over a door lock issue prepared door lock mechanism on unit no parts needed job is complete</t>
  </si>
  <si>
    <t>RNN220210027627</t>
  </si>
  <si>
    <t>#FEE- NO HOT WATER                                                                                                   CUSTOMER DECLINED SERVICE</t>
  </si>
  <si>
    <t>RNN220210028889</t>
  </si>
  <si>
    <t>Customer complaint washing machine making loud noise during wash cycle and spin cycle. Test machine found bottom of machine rubbing against drip pan during wash cycle do two legs too low raise up washing machine and  level re  test now not making any noise no other issues found at this time.</t>
  </si>
  <si>
    <t>RNN220211035999</t>
  </si>
  <si>
    <t>Clothes are not getting clean. No issues found with the unit.</t>
  </si>
  <si>
    <t>RNN220211036269</t>
  </si>
  <si>
    <t>TCC220215143840  Unit went out of balance and tore itself up.   Submitted for RA.   TCC220215143840</t>
  </si>
  <si>
    <t>RNN220211036937</t>
  </si>
  <si>
    <t>#SW customer complaints water fills up. Diagnosed no defective inlet water valve and switch no parts  Replaced parts job completed tested with customers</t>
  </si>
  <si>
    <t>RNN220212037809</t>
  </si>
  <si>
    <t>Unable to duplicate a leak ran cycle drain unit there was evidence of a leak but could not reproduce issue at the moment</t>
  </si>
  <si>
    <t>RNN220213040723</t>
  </si>
  <si>
    <t>#SW CUSTOMER COMPLAINT U IT INTERMITTLY TURNS OFF AN ON AN SHOWING A P.E ERROR CODE REPLACE PANEL AN FOUND PRESSURE SWITCH CONNECTOR NOT INSTALL ALL THE WAY. CORRECTED ISSUE CHEXKS GOOD</t>
  </si>
  <si>
    <t>RNN220214042116</t>
  </si>
  <si>
    <t>#CONTROL PANEL  complaint of unit not powering on. Replaced control panel and PCB complex tested unit working correctly.</t>
  </si>
  <si>
    <t>RNN220214042996</t>
  </si>
  <si>
    <t>Customer called for PE error code flashing  Replaced the main control and pressure switch tested ok</t>
  </si>
  <si>
    <t>RNN220214043591</t>
  </si>
  <si>
    <t>TIGHTEN CONNECTIONS ON FILL HOSES NO MORE LEAKS</t>
  </si>
  <si>
    <t>RNN220214046473</t>
  </si>
  <si>
    <t>INSTALLED NEW BOARD TO SOLVE PROBLEM.</t>
  </si>
  <si>
    <t>RNN220214048298</t>
  </si>
  <si>
    <t>Tech installed a new pcb. unit tested okay.</t>
  </si>
  <si>
    <t>RNN220215050412</t>
  </si>
  <si>
    <t>CHECKED MOTOR AND READJUSTED AND TIGHTENED CONNECTIONS//TESETED OK// NO PARTS NEEDED</t>
  </si>
  <si>
    <t>RNN220215051031</t>
  </si>
  <si>
    <t>ADJUSTED THE UNIT LEVEL BECAUSE THE UNIT WAS VIBRATING AND SHAKING A LOT</t>
  </si>
  <si>
    <t>RNN220215053177</t>
  </si>
  <si>
    <t>FOUND NO MAGNET INSTALLED ON LID DURING MANUFACTURE.  REPLACED LID.  UNIT CHECKS GOOD.</t>
  </si>
  <si>
    <t>RNN211221042785</t>
  </si>
  <si>
    <t>The technician replace the parts and the unit working OK.</t>
  </si>
  <si>
    <t>RNN220114072002</t>
  </si>
  <si>
    <t>Customer said washer was noisy when being used leveled let it run for 30 to 40 minutes with customer no noise runs good</t>
  </si>
  <si>
    <t>RNN220124029969</t>
  </si>
  <si>
    <t>Coupling housing defective  pulsator damaged  and panel cover intermittent issue. Replaced coupling housing  pulsator  Cover panel  and clutch motor. Check for proper function and not leaks.</t>
  </si>
  <si>
    <t>RNN220204094820</t>
  </si>
  <si>
    <t>NDF  confirmed with cx causing from dryer</t>
  </si>
  <si>
    <t>RNN220208016140</t>
  </si>
  <si>
    <t>TECH CHECK THE UNIT. POWER GOOD. UNIT ADJUSTED. NO ERROR OR NOISE.NO ISSUE AFTER UNIT TESTED</t>
  </si>
  <si>
    <t>RNN220210028781</t>
  </si>
  <si>
    <t>Customer says drain hose leaks. Replaced hose and tested ok. No leaks. Hot/cold were reversed also. Reinstalled supply hoses.</t>
  </si>
  <si>
    <t>RNN220211033077</t>
  </si>
  <si>
    <t>DID TEST MODE AND CHECKED ALL THE FUNCTIONS ON THE UNIT BUT FOUND NO PROBLEM.  DID WASH CYCLE BUT NO LEAK AT THE BOTTOM OF THE UNIT.  THE  UNIT IS WORKING FINE.</t>
  </si>
  <si>
    <t>RNN220211035836</t>
  </si>
  <si>
    <t>The washer is dirty  they need to do maintenance TCC220215149505</t>
  </si>
  <si>
    <t>RNN220212038133</t>
  </si>
  <si>
    <t>WT7500CW</t>
  </si>
  <si>
    <t>Customer complaint of washer filling and draining at the same time. Found drain hose shoved too far down into the drain. Fixed issue caused by installers. Test unit and its working ok</t>
  </si>
  <si>
    <t>RNN220212038191</t>
  </si>
  <si>
    <t>Not draining.  Changed pump</t>
  </si>
  <si>
    <t>RNN220213040324</t>
  </si>
  <si>
    <t>The washer is working with LG electronics specifications again</t>
  </si>
  <si>
    <t>RNN220213040518</t>
  </si>
  <si>
    <t>PRN220214066187 AFG73629701(Lid Assembly)  EBF61674804(Switch Assembly) home  After diagnosing the unit  lock switch was not working correctly. Replaced door lock switch and tested for proper operations. Left unit working correctly and customer satisfied with LG services.</t>
  </si>
  <si>
    <t>RNN220214042439</t>
  </si>
  <si>
    <t>Small parts coming out during wash cycle found clothing caught an agitator underneath of a tater destroyed replaced agitator also replaced display board cover her service bulletin</t>
  </si>
  <si>
    <t>RNN220214043346</t>
  </si>
  <si>
    <t>Washer is working properly. No problem found. Educated customer on washer operations and how to change temperature settings per wash.</t>
  </si>
  <si>
    <t>RNN220214043389</t>
  </si>
  <si>
    <t>Leveled unit and instructed customer on unit operation</t>
  </si>
  <si>
    <t>RNN220214046803</t>
  </si>
  <si>
    <t>Found customer using too much soap and too many clothes causing soap residue on clothes</t>
  </si>
  <si>
    <t>RNN220214047183</t>
  </si>
  <si>
    <t>Checked unit and found it operating as designed. Advised customer on some cycle options to help with the performance of the unit.</t>
  </si>
  <si>
    <t>RNN220215053060</t>
  </si>
  <si>
    <t>Found and inserted panel power and start shims for optimum responsiveness tested thru all operations ok</t>
  </si>
  <si>
    <t>RNN220215053087</t>
  </si>
  <si>
    <t>Not agitating. Installed washer between rotor ans trans. All service normal.</t>
  </si>
  <si>
    <t>RNN220215054016</t>
  </si>
  <si>
    <t>Customer complained of clothes not being spun out. dripping wet after cycle. Stand pipe for drain had fallen down and drain hose was lying flat. Causing long fill issues which would result in a timeout finish to cycle.</t>
  </si>
  <si>
    <t>RNN220215055097</t>
  </si>
  <si>
    <t>WASHER LEAKING.  FOUND BAD DRAIN HOSE. REPLACED PART AND TESTED</t>
  </si>
  <si>
    <t>RNN220215055413</t>
  </si>
  <si>
    <t>UNIT LEAKING WATER INSTALLED NEW DRAIN HOSE TESTED OK</t>
  </si>
  <si>
    <t>RNN220215055421</t>
  </si>
  <si>
    <t>Replaced washer. Tested unit for function.</t>
  </si>
  <si>
    <t>RNN220215055851</t>
  </si>
  <si>
    <t>CHECKED UNIT AND FOUND UNIT NOT STARTING. REPAIRED LOOSE HARNESS CONNECTION TO CONTROL ASSY. TESTED OK.</t>
  </si>
  <si>
    <t>RNN220216058204</t>
  </si>
  <si>
    <t>CHECKED DRYER AND FOUND DOOR LATCH NOT OPENING DOOR . PULLED APART AND FIXED LATCH TESTED AND ALL OK.</t>
  </si>
  <si>
    <t>RNN220216058619</t>
  </si>
  <si>
    <t>FOUND UNIT LEAKING FROM DRAIN HOSE. REPLACED DRAIN HOSE AND TESTED. ALL OPERATIONS CHECKED GOOD.</t>
  </si>
  <si>
    <t>RNN220109039172</t>
  </si>
  <si>
    <t>NOT DRAININGOE ERROR CODE.  REPLACED DRAIN PUMP.  TESTED AND CONFIRMED OPERATION.</t>
  </si>
  <si>
    <t>RNN220208012503</t>
  </si>
  <si>
    <t>All signs show that water is leaking due to drum spinning too fast and spilling over the top. Replaced main and display pcb. Tested with cx. Unit good to go.</t>
  </si>
  <si>
    <t>RNN220211036049</t>
  </si>
  <si>
    <t>Customer complaining operation  check unit replace mpcb complex  test all OK.</t>
  </si>
  <si>
    <t>RNN220211037012</t>
  </si>
  <si>
    <t>Washer assy and adjusted tub</t>
  </si>
  <si>
    <t>RNN220212039339</t>
  </si>
  <si>
    <t>TCC220217197588</t>
  </si>
  <si>
    <t>RNN220214044212</t>
  </si>
  <si>
    <t>TECH CHECK THE UNIT. POWER GOOD.. RUN THE CYCLE. UNIT ADJUSTED AND CLEANED.NO LEAKS OR ERROR CODES. REPORT TO LG</t>
  </si>
  <si>
    <t>RNN220214047349</t>
  </si>
  <si>
    <t>Cst overloading unit with multiple comforters one being a king size. Advised to follow user guide and care manual and have nice even loads and correct cylcles</t>
  </si>
  <si>
    <t>RNN220215050549</t>
  </si>
  <si>
    <t>Water overflow from right top rear vent due to oversusing. Advise cust use less detergent</t>
  </si>
  <si>
    <t>RNN220215053940</t>
  </si>
  <si>
    <t>cpmplain some noise .removed coin stuck in drain pump</t>
  </si>
  <si>
    <t>RNN220216058795</t>
  </si>
  <si>
    <t>RECLAIM  RNN211202033214                                                                                             CLUTCH NOT DISENGAGING TO ALLOW AGITATE. ORDER CLUTCH MOTOR PULSATOR &amp; CAP PER LG TECH ASSIST. REPLACED GEARCASE &amp; CLUTCH</t>
  </si>
  <si>
    <t>RNN220216059107</t>
  </si>
  <si>
    <t>WASH PLATE WAS DEFECTIVE NOT STAMPED CORRECTLY CAUSING IT TO RUIN CLOTHING AND SHEETS. REPLACED WITH NEW WASH PLATE DIDNT SEE ANY ISSUES. SCREWED DOWN TIGHT AND TESTED NO ISSUES</t>
  </si>
  <si>
    <t>RNN220216061452</t>
  </si>
  <si>
    <t>RAISED MACHINE UP/ TOUCHING WASHER TRAY. CHECKED AND TESTED COMPLETE.</t>
  </si>
  <si>
    <t>RNN220216061494</t>
  </si>
  <si>
    <t>Found and installed leveling legs shims per service bulletin update tested thru normal operations ok</t>
  </si>
  <si>
    <t>RNN220216061607</t>
  </si>
  <si>
    <t>REPAIRED LOOSE CONNECTION TO FILL VALVE ASSY NOW OK</t>
  </si>
  <si>
    <t>RNN220216061758</t>
  </si>
  <si>
    <t>TECH INSTALLED NEW LID AND CHECKS OK</t>
  </si>
  <si>
    <t>RNN220216062272</t>
  </si>
  <si>
    <t>Adjsuted washer while working on the dryer to fix the issue with drying and made the washer leveled</t>
  </si>
  <si>
    <t>RNN220216062602</t>
  </si>
  <si>
    <t>Unit not completing cycles.     Found that yge panel is glitching on and off and at times will pause in it own.     Ordered new panel and complex board and user interface.    Replaced the main and display board and found no other problems at this time.    EBR86498801(PCB Assembly Complex)</t>
  </si>
  <si>
    <t>RNN220208014535</t>
  </si>
  <si>
    <t>Unit not responding properly to touch commands. Needs new control board assembly. Replaced control board assembly. All tested properly</t>
  </si>
  <si>
    <t>RNN220210025906</t>
  </si>
  <si>
    <t>Found cold water was off  turned back on  tested ok</t>
  </si>
  <si>
    <t>RNN220210028434</t>
  </si>
  <si>
    <t>TESTED ALL COMPONENTS EVERYTHING CHECKS OKAY EDUCATED CUSTOMER ON USE OF UNIT</t>
  </si>
  <si>
    <t>RNN220211034692</t>
  </si>
  <si>
    <t>02/18  LEAK ... multiple pin holes in drain hose... replaced hose and tested... unit is working properly...</t>
  </si>
  <si>
    <t>RNN220213040255</t>
  </si>
  <si>
    <t>AEM73213001</t>
  </si>
  <si>
    <t>adjusted loose  water valve connection to main water is leaking underneath.</t>
  </si>
  <si>
    <t>RNN220213040510</t>
  </si>
  <si>
    <t>Found metal hoses and y fitting banging at rear of washer during spin. Checked motor and drum  tested twice  no sound. When gently shaking washer noticed metal hoses making noise they complain about.</t>
  </si>
  <si>
    <t>RNN220213040514</t>
  </si>
  <si>
    <t>Ran test mode. Unit operating properly. Educated customer about unit.</t>
  </si>
  <si>
    <t>RNN220214047976</t>
  </si>
  <si>
    <t>Customer complained not able to  adjust the water level for the cycle / no problem with the unit. Reported to tcc. Tcc220217190378.</t>
  </si>
  <si>
    <t>RNN220215051089</t>
  </si>
  <si>
    <t>Washer sitting in a fllood bin washer motor rubbing on it adjusted washer height all checked ok</t>
  </si>
  <si>
    <t>RNN220215052390</t>
  </si>
  <si>
    <t>Replaced detergent draw tested ok</t>
  </si>
  <si>
    <t>RNN220215053260</t>
  </si>
  <si>
    <t>new unit panel not respond  customer will return unit to home deport customer will return a month later</t>
  </si>
  <si>
    <t>RNN220215055566</t>
  </si>
  <si>
    <t>Replaced power cord. tested ok</t>
  </si>
  <si>
    <t>RNN220216056305</t>
  </si>
  <si>
    <t>EAD65611406</t>
  </si>
  <si>
    <t>The water line was connected wrong  reversed.</t>
  </si>
  <si>
    <t>RNN220216058098</t>
  </si>
  <si>
    <t>Had to raise the level of the washer from hitting the drain plug in the pan</t>
  </si>
  <si>
    <t>RNN220216059612</t>
  </si>
  <si>
    <t>Unit not starting.  Replaced main board and cover.  Tested.  All working.</t>
  </si>
  <si>
    <t>RNN220216059839</t>
  </si>
  <si>
    <t>Arrived at top load washer with OE drain error. After diagnosis I found the pump had failed  I drained the water and replaced the drain pump. Unit is now operational.</t>
  </si>
  <si>
    <t>RNN220216062438</t>
  </si>
  <si>
    <t>Issue: clicking noise with wash cycle.  Checked all functions by test mode.  Clicking noie from the tub.  Something in the tub.  Took out the screw under spin basket.  Unit working properly.</t>
  </si>
  <si>
    <t>RNN220216062521</t>
  </si>
  <si>
    <t>Customer washing too large a load on deep fill cycle causing splash over. Found water under washer as well as on tub ring. Educated customer on load size cycle selection &amp; detergent usage</t>
  </si>
  <si>
    <t>RNN220217065352</t>
  </si>
  <si>
    <t>Tested for no drain found damaged water pump replaced tested ok....</t>
  </si>
  <si>
    <t>RNN220217065436</t>
  </si>
  <si>
    <t>NO PROBLEM FOUND RAN WASHER THROUGH A CYCLE AND COULD NOT FIND A LEAK  ANY WHERE OR WATER STAINS  CALLED TECH LINE AND GOT A CASE   TCC220217192984  7NABLE TO VERIFY COMPLAINT</t>
  </si>
  <si>
    <t>RNN220217067820</t>
  </si>
  <si>
    <t>TURNING OFF BY ITSELF  INSPECTED UNIT AND REPLACED EBR86498801</t>
  </si>
  <si>
    <t>RNN220217067968</t>
  </si>
  <si>
    <t>Unit is working fine. Ran speed wash cycle. All functions tested ok. Customer is over filling fabric softener and that's why comes out right away. Informed customer doesn't need a lot.</t>
  </si>
  <si>
    <t>RNN220217068380</t>
  </si>
  <si>
    <t>Tested unit after dryer issue customer concerned washer may have issues tested diagnosis mode no issues found unit work normally check the level</t>
  </si>
  <si>
    <t>RNN220218072129</t>
  </si>
  <si>
    <t>Checked entire unit for leak  noticed only leak from drain hose on not inside drain pump enough  insertedand used ziptie to secure the house  all test pass.</t>
  </si>
  <si>
    <t>RNN220212039327</t>
  </si>
  <si>
    <t>Level unit all ok</t>
  </si>
  <si>
    <t>RNN220214045718</t>
  </si>
  <si>
    <t>CEP/NO ASC/NO RNN/DA1/6318754723PC RICHARD/13-JAN-2022</t>
  </si>
  <si>
    <t>CEP/NO ASC/NO RNN/DA1/6318754723PC RICHARD/11-JAN-2022</t>
  </si>
  <si>
    <t>CEP/NO ASC/NO RNN/DA1/6318754723PC RICHARD-06-DEC-2021</t>
  </si>
  <si>
    <t>CEP/NOASC/NORNN/DA1/PCRICHARD</t>
  </si>
  <si>
    <t>Replaced pressure switch. Customer said Unit was being replaced. ( no need for futher service. Closing work order. Job completed.  2 Trips to customer home.</t>
  </si>
  <si>
    <t>RNN220105021468</t>
  </si>
  <si>
    <t>#FEE - VIBRATIONS                                                                                                    NO ANSWER ON CALL AHEAD. COULD NOT VERIFY APPT DETAILS.  DEFECTIVE WASHER SPRINGS CAUSING UNIT TO GET UN LEVEL ORDER PARTS FOR PRO</t>
  </si>
  <si>
    <t>RNN220110046921</t>
  </si>
  <si>
    <t>replaced door  service has cosmetic repair authorization</t>
  </si>
  <si>
    <t>RNN220112057443</t>
  </si>
  <si>
    <t>#FEE - CX IS GETTING A LE ERROR CCODE UP ON HER WASHING MAC                                                          LE MOTOR. BASKET DOES NOT FREE TURN. AGITATION OR SPIN. CHAT TERS NO ACTION. ORDERED SHIFTER &amp;AMP; BOTTOM WIRE HARNESS. __ TRANSMI</t>
  </si>
  <si>
    <t>RNN220119002050</t>
  </si>
  <si>
    <t>#FEE CUSTOMER AWARE OF THE SERVICE CHARGE FOR ISSUES NOT RE                                                          COPPER ROLLING IN STATOR SHREDDED. PO. GAVE RETURN DATE.  INSTALLED ALL ORDERED PARTS. TEST AGIT DRAIN SPIN FILL. TEST OK NO LEAKS</t>
  </si>
  <si>
    <t>RNN220122020194</t>
  </si>
  <si>
    <t>PC: ASSEUUS OPERATION - CYCLES AND OPTIONSFEE - CHARGE THE                                                           NOT PUMPING OUT WATER NO POWER TO DRAIN PUMP ORDERED MAIN BO ARD PUMP AND HARNESS REPLACED SHORTED HARNESS AND BURNT OUT CONTROL B</t>
  </si>
  <si>
    <t>RNN220127047624</t>
  </si>
  <si>
    <t>PC: PCNA ERROR CODE  LE #FEE  CHARGE THE CUSTOMER THE APP                                                          NO ACCESS WAY STUCK FOR MORE THAN 45 MINUTES WITH NSC ACCES S DOOS WITH SECURITY NOT ALLOW TO GO. ORDERED BASKET.RESCHOK  REPLACE</t>
  </si>
  <si>
    <t>RNN220129060233</t>
  </si>
  <si>
    <t>#FEE CUSTOMER AWARE OF SERVICE CHARGE FOR ISSUES NOT RELATI                                                          CAP CAME OFF TOP RING GOT STUCK UNDERNEATH TUB ASSEMBLY HOW TO REMOVE NOW WORKING</t>
  </si>
  <si>
    <t>RNN220131065348</t>
  </si>
  <si>
    <t>Unit Had lose Pulsator and Damage Clutch Assembly and giving LE Error Code Replaced Pulsator  Cap and Clutch Assembly and Tested</t>
  </si>
  <si>
    <t>RNN220201072187</t>
  </si>
  <si>
    <t>#FEE - NOISE                                                                                                         WASHER WORKING AS SHOULD</t>
  </si>
  <si>
    <t>RNN220201074285</t>
  </si>
  <si>
    <t>#FEE TLW LEAKING                                                                                                     UNIT INTERMITTENTLY OVER FILLING ON DEEP FILL CYCLE ORDERED MAIN CTR PER LG TECH SUPPORT REPLACED CTR BRD PER OEM DUE TO INTERMITT</t>
  </si>
  <si>
    <t>RNN220202080370</t>
  </si>
  <si>
    <t>IE ERROR CODE                                                                                                        CHECK FILL VALVE FOR I.E. ERROR CODE.</t>
  </si>
  <si>
    <t>RNN220202082396</t>
  </si>
  <si>
    <t>PC: ABWEUUS ERROR CODE - IE #FEE - CHARGE THE CUSTOMER TH                                                            UNIT CONTROL BOARD RECEIVING 120V AND PASSING VOLTS UNIT COM PONENTS OPERATING UNIT STALLING IN CYCLE IE FAULT/STALLS AFTER RUNNIN</t>
  </si>
  <si>
    <t>RNN220202083271</t>
  </si>
  <si>
    <t>Inlet valve had a crack when customer received unit.  Replaced inlet valve.</t>
  </si>
  <si>
    <t>RNN220203091152</t>
  </si>
  <si>
    <t>#FEE CUSTOMER AWARE OF THE SERVICE CHARGE FOR ISSUES NOT RE                                                          LG WASHER CAUGHT CLOTHES UNDER AGITATOR REMOVED AGITATOR AND REMOVED CLOTHES RAN TEST. EXCESSIVE VIBRATION LOW SPIN</t>
  </si>
  <si>
    <t>RNN220204093430</t>
  </si>
  <si>
    <t>REPLACED PARTS AND TESTED OUT COMPLETE</t>
  </si>
  <si>
    <t>RNN220204094174</t>
  </si>
  <si>
    <t>ERROR CODE OE                                                                                                        RESEARCHING PARTS/NO POWER TO DRAIN PUMP/NEEDS MAIN PCB/PART #: EBR86692719 SHOWS NLA/BRAND NEW UNIT SOC 02/14 REPLACEMENT LGA011</t>
  </si>
  <si>
    <t>RNN220204097551</t>
  </si>
  <si>
    <t>#FEE CUSTOMER AWARE OF THE SERVICE CHARGE NOT RELATED TO MA                                                          ORDERED DISCHARGE HOSE OFFSITE PER JAUWAN  MEMBER STATED HE INSTALLED DRAIN HOSE AND TEST OK</t>
  </si>
  <si>
    <t>RNN220205000327</t>
  </si>
  <si>
    <t>PC: T1872EFHU.ABWEUUS NOISE DURING SPIN #FEE - CHA                                                                   THE SHOCKS WAS MAKING NOISE</t>
  </si>
  <si>
    <t>RNN220206001397</t>
  </si>
  <si>
    <t>#FEE PC.ABWEUUS                                                                                                      MACH STOPPED IN MID CYCLE A FEW TIMES BOARD AND WATER PRESS SEEM TO NOT CYCLE AND OR FILL CORRECTLY VALVES ARE OP AS NO 02/17 18:4</t>
  </si>
  <si>
    <t>RNN220207009614</t>
  </si>
  <si>
    <t>EBR85755502</t>
  </si>
  <si>
    <t>#FEE                                                                                                                 BROKEN TRANSMISSION BROKEN DRUM CUSTOMER WANTS A REPLACEMENT DOESNT WANT US TO ORDER PARTS.</t>
  </si>
  <si>
    <t>RNN220208011103</t>
  </si>
  <si>
    <t>THE UNIT IS NOT DRAINING                                                                                             PART ORDER DRAIN PUMP  INSTALL NEW DRAIN PUMP TEST RAN OK</t>
  </si>
  <si>
    <t>RNN220208011586</t>
  </si>
  <si>
    <t>#FEE- NO POWER                                                                                                       BRAND NEW WONT POWER UP / GD VOLT IN FILTER NO POWER COMING OUT / ORDERED ALL ELECTRONICS REPL D ELECTRONICS / TST GD</t>
  </si>
  <si>
    <t>RNN220208012558</t>
  </si>
  <si>
    <t>LE ERROR CODE                                                                                                        STATOR NEEDS REPLACEMENT LE ERROR CODE  SOCPPU 02/15ER UNIT REPLACED PER LG/ADRIANA LGA011 LG INWARRANTY (HA) CONSUMER</t>
  </si>
  <si>
    <t>RNN220210025756</t>
  </si>
  <si>
    <t>adjusted loose connection between pressure switch to main pcb. unit not filling properly</t>
  </si>
  <si>
    <t>RNN220210028856</t>
  </si>
  <si>
    <t>TIGHTENED NUT OF HUB  UNIT NO LONGER GIVING ERROR CODE.  WORKING TO SPECS</t>
  </si>
  <si>
    <t>RNN220210029154</t>
  </si>
  <si>
    <t>PC:NA T1872EFHSLU.ABLEUUS #FEE CUSTOMER AWARE OF SERVICE C                                                           NEEDS MAIN CONTROL BOARD MACHINE IS ACTING UP  SUCCESSFULLY INSTALLED ORDER PART. MAIN PCB ASSEMBLY. TESTED UNIT. U/I DISPLAY FUNC</t>
  </si>
  <si>
    <t>RNN220210030299</t>
  </si>
  <si>
    <t>#FEE CX IS AWARE IF THERE IS A PHYSICAL DAMAGE CHARGES MAY                                                           SHIP DIRECT LID</t>
  </si>
  <si>
    <t>RNN220211031967</t>
  </si>
  <si>
    <t>AFG73629708</t>
  </si>
  <si>
    <t>Service requested unit not able to agitate  Found unit with missing washer at shaft to rotor  Repaired and replaced unit with new washer  test unit operations are good   All else tested good to specifications</t>
  </si>
  <si>
    <t>RNN220211032324</t>
  </si>
  <si>
    <t>#FEE- LEAKING TLWM                                                                                                   WASHER LEAKING WATER. DRAIN HOSE SECURED IN PLACE TESTED OK</t>
  </si>
  <si>
    <t>RNN220211032670</t>
  </si>
  <si>
    <t>#DS#FEE                                                                                                              REVERSED HOSES..TESTEDOK.</t>
  </si>
  <si>
    <t>RNN220211035102</t>
  </si>
  <si>
    <t>#FEE- CLOTHES STILL WHEN WHEN CYCLE DONE AND THERES NO WAT                                                           RUN DIAGNOSTIC CYCLE WHICH PASSED</t>
  </si>
  <si>
    <t>RNN220211035234</t>
  </si>
  <si>
    <t>PC:NA #FEE CUSTOMER AWARE OF SERVICE CHARGE FOR ISSUES NO                                                            RE TORQUE ROTOR NUT.</t>
  </si>
  <si>
    <t>RNN220211035296</t>
  </si>
  <si>
    <t>#RECLAIMDIFF #FEE CUSTOMER AWARE ABOUT THE SERVICE CHARGE I                                                          CHECK OUT WASHER. TOLD CUSTOMER TO TRY PODS IN WASHER. CUSTO MER NOT HAPPY WITH UNIT. I AM THE 3RD REPAIR SERVICE TO</t>
  </si>
  <si>
    <t>RNN220211036324</t>
  </si>
  <si>
    <t>#FEE CUSTOMER AWARE ABOUT THE SERVICE CHARGE IF ISSUE IS NO                                                          UNIT NEEDS WATER VLV ORDERED THE PART  INSTALLED THE PART TESTED TESTED RUN GREAT</t>
  </si>
  <si>
    <t>RNN220212038156</t>
  </si>
  <si>
    <t>ONLY PULSATOR SPINS DURING CYCLE                                                                                     SCREW DRIVER TIP BETWEEN BASKET AND OUTER TUB</t>
  </si>
  <si>
    <t>RNN220212038444</t>
  </si>
  <si>
    <t>#FEE CUSTOMER IS AWARE ABOUT THE SERVICE CHARGE NOT RELATE                                                           CUST NEEDS LICENSED PLUMBER CUST STATED WAITING FOR PLUMBER TO REPLACED HOUSE VALVES</t>
  </si>
  <si>
    <t>RNN220212038701</t>
  </si>
  <si>
    <t>#FEE NOT SPINNING                                                                                                    REPLACED VALVE PUMP REPAIRED CLUTCH TEST RUN OKAY</t>
  </si>
  <si>
    <t>RNN220213040488</t>
  </si>
  <si>
    <t>#FEE CUSTOMER AWARE OF THE SERVICE CHARGE FOR ISSUES NOT RE                                                          WASHER NEED CLEAN</t>
  </si>
  <si>
    <t>RNN220213040581</t>
  </si>
  <si>
    <t>PC:ASSETUS NOISE - DURING DRAIN #FEE - CHARGE THE CUSTOME                                                            FOUND BAD CONNECTOR ON DRAIN PUMP REPAIR UNIT OK</t>
  </si>
  <si>
    <t>RNN220214041885</t>
  </si>
  <si>
    <t>#FEE- TOO MUCH WATER                                                                                                 CK UNIT ITS A BRAND NEW WASHER VALVE IS DEFECTIVE</t>
  </si>
  <si>
    <t>RNN220214042068</t>
  </si>
  <si>
    <t>leak in drain hose.  replaced hose  unit test ok</t>
  </si>
  <si>
    <t>RNN220214042830</t>
  </si>
  <si>
    <t>#FEE TLW LEAKING                                                                                                     CUSTOMER RESCHEDULED FOR 17TH  COULDNT VARIFY PROBLEM DOES HAVE WATER IN BASE NOT FINDING A LEAK</t>
  </si>
  <si>
    <t>RNN220214042940</t>
  </si>
  <si>
    <t>#FEE- NOT DRAINING/ DRAIN PUMP NOT KICKING ON                                                                        GLUE THAT HOLDS HOSE FROM TUB TO DRAIN PUMP PUT IN TO THICK FROM FACTORY REPAIRED TEST UNIT WORKING PROPERLY.</t>
  </si>
  <si>
    <t>RNN220214042995</t>
  </si>
  <si>
    <t>#FEE VIBRATIONS                                                                                                      RECALIBRATED CONTROL BOARD CHECK OVER OK</t>
  </si>
  <si>
    <t>RNN220214043201</t>
  </si>
  <si>
    <t>#FEE- LEAKING                                                                                                        PRESSURE SWITCH HOSE WAS LINKED IN HALF SO THE SWITCH COULDN T READ THE WATER LEVEL. REPOSITIONED AND TESTED GOOD</t>
  </si>
  <si>
    <t>RNN220214045344</t>
  </si>
  <si>
    <t>#FEE LEAKING                                                                                                         UNFORTUNATELY CUSTOMER HAS HAD RODENTS CAUSING DAMAGE TO MA CHINE ADVISE NOT COVERED</t>
  </si>
  <si>
    <t>RNN220214046840</t>
  </si>
  <si>
    <t>#FEE OPERATION NOT ENOUGH WATER                                                                                      FOUND UNIT NOT RESPONDING TO CORRECT BUTTON AREA. PRESSURE S WITCH NOT ALLOWING ENOUGH WATER TO ENTER UNIT.</t>
  </si>
  <si>
    <t>RNN220214047107</t>
  </si>
  <si>
    <t>KB46|WASHER GENERAL Q1. LOCATION 1) USA Q2. WASHER TYP                                                               PLASTIC IN THE WAY IN PRESSURE HOSE AT TUB. REPAIRED AND TES TED OK NOW</t>
  </si>
  <si>
    <t>RNN220214047602</t>
  </si>
  <si>
    <t>customer complaint  unit not running as it was supposed to.   educated customer on use and proper expectations for unit.</t>
  </si>
  <si>
    <t>RNN220214048429</t>
  </si>
  <si>
    <t>replaced HOSE ASSEMBLY DRAIN unit was not draining properly</t>
  </si>
  <si>
    <t>RNN220215050148</t>
  </si>
  <si>
    <t>#FEE BUTTONS NOT RESPONDING ON CONTROL PANEL                                                                         EXPLAIN CUSTOMER CYCLE SELECTION AND HOW TO ACTIVATE SPECIAL FEATURES</t>
  </si>
  <si>
    <t>RNN220215051824</t>
  </si>
  <si>
    <t>Adjust pressure tube and pressure switch  run test cycle  working / relevel unit and educate customer about unbalance load</t>
  </si>
  <si>
    <t>RNN220215055087</t>
  </si>
  <si>
    <t>#FEE CUSTOMER AWARE OF THE SERVICE CHARGE FOR ISSUE NOT REL                                                          WASHEROK AT THIS TIME.</t>
  </si>
  <si>
    <t>RNN220215055691</t>
  </si>
  <si>
    <t>replaced water valve assembly. verified proper operation</t>
  </si>
  <si>
    <t>RNN220215055729</t>
  </si>
  <si>
    <t>#FEE NOISE                                                                                                           CABINET PUSHED INTO FRONT POP BACK OUT TESTED GOOD</t>
  </si>
  <si>
    <t>RNN220216057071</t>
  </si>
  <si>
    <t>#FEE - WASHER MAKING LOUD GRINDING NOISE                                                                             REPAIRED WASH PLATE DID CHECK EVERYTHING WAS GOOD</t>
  </si>
  <si>
    <t>RNN220216057417</t>
  </si>
  <si>
    <t>PC.PCNA IE #FEE CUSTOMER AWARE OF THE SERVICE CHARGE FOR IS                                                          PRODUCT NOT COVERED BY THE APPLICABLE WARRANTY</t>
  </si>
  <si>
    <t>RNN220216060343</t>
  </si>
  <si>
    <t>#FEE NOISE                                                                                                           BACK PANEL HAD LOOSE SCREWS CAUSING NOISE DURING SPIN. REPAI RED AND MACHINE CHECKED OKAY</t>
  </si>
  <si>
    <t>RNN220216060849</t>
  </si>
  <si>
    <t>#FEE- PARTS IS IN                                                                                                    NO PROBLEM FOUND</t>
  </si>
  <si>
    <t>RNN220216060945</t>
  </si>
  <si>
    <t>PRN220218074470 AJK73229702(Suspension Assembly) not needed.     Tested unit with load of towels. No problems found. Cx Instruct on loading and cycle settings.</t>
  </si>
  <si>
    <t>RNN220217064050</t>
  </si>
  <si>
    <t>Found unit operating as designed. Advise customer on loading settings and detergent usage. Unit test okay.</t>
  </si>
  <si>
    <t>RNN220217064280</t>
  </si>
  <si>
    <t>The customer complains that there is white stains on the clothes  educating the customer.</t>
  </si>
  <si>
    <t>RNN220217065646</t>
  </si>
  <si>
    <t>#FEE CUSTOMER IS AWARE OF CHARGES NOT RELATED TO MANUFACTUR                                                          UNIT IS WORKING FINE INSTRUCTED CUSTOMER TO BALANCE A LOAD P ROPERLY</t>
  </si>
  <si>
    <t>RNN220217066038</t>
  </si>
  <si>
    <t>PRN220217072533 AGL76194029(Panel Assembly Front)  EBR86283104(PCB Assembly Display)  EBR86692719(PCB Assembly Main) customers issue was unit was not coming on when I arrive took unit apart whose connections on board PC be reinstalled board on unit ran unit ran fine job is complete</t>
  </si>
  <si>
    <t>RNN220217066374</t>
  </si>
  <si>
    <t>AGL76194029</t>
  </si>
  <si>
    <t>EBR86283104</t>
  </si>
  <si>
    <t>Complaint of unit overflowing. Found pressure switch stuck at 270 reading with full tub. Reppaced sensor. Tested. Working ok. Replaced main pcb as per service bulliten. Tested. Working ok.</t>
  </si>
  <si>
    <t>RNN220217067323</t>
  </si>
  <si>
    <t>Replaced front panel due to power and start button issues.</t>
  </si>
  <si>
    <t>RNN220217069164</t>
  </si>
  <si>
    <t>RNN211221044433 #FEE #RECLAIM  STILL GETTING LE MESSAGE AFTER MOTOR WAS RE                                          UNABLE TO CONTACT LG TECH SUPPORT REPLACE ACTUATOR SAME IS SUE ORDERED CONTROL BOARD SOCPPU 01/31/22 UNIT REPLACED. LGA011 LG INW</t>
  </si>
  <si>
    <t>RNN220218069301</t>
  </si>
  <si>
    <t>only start and power buttons work. found board not inserted fully and no screws holding board in place. reinstalled and secured. All ok.</t>
  </si>
  <si>
    <t>RNN220218071497</t>
  </si>
  <si>
    <t>Customer complaint  unit repeating fill cycle.  Sound that the customer was using the download cycle without actually downloading anything to it. Essentially using the factory test. Recommended that they use the normal cycle</t>
  </si>
  <si>
    <t>RNN220218072548</t>
  </si>
  <si>
    <t>RR water valve</t>
  </si>
  <si>
    <t>RNN220218073413</t>
  </si>
  <si>
    <t>LE error codes  replaced main pcb and stator  tested ok</t>
  </si>
  <si>
    <t>RNN220218073420</t>
  </si>
  <si>
    <t>Item lodged in drain pump removed and biw draining as intended</t>
  </si>
  <si>
    <t>RNN220218074686</t>
  </si>
  <si>
    <t>REMOVED AGITATOR TO FREE CLOTHING THAT WAS STUCK UNDERNEATH  CHECKED ALL FUNCTIONS OF WASHER ALL IS WORKING PROPERLY</t>
  </si>
  <si>
    <t>RNN220218075086</t>
  </si>
  <si>
    <t>New purchased unit came with hole in drain hose. Customer also mentioned that as soon as they plugged unit in water started filling and leaked from hose. Water was filling randomly. Replaced water valve and drain hose. Tested operation ok. Unit has drain too high. Customer will lower the pipe to lower drain.</t>
  </si>
  <si>
    <t>RNN220219075648</t>
  </si>
  <si>
    <t>SYMPTOMS.. TOP COVER DENTEDDIAG.ORDERED..TOP COVERWP..INSTALLED TOP COVER . TESTED AND WORKING FINE</t>
  </si>
  <si>
    <t>RNN220219077337</t>
  </si>
  <si>
    <t>MCK70055610</t>
  </si>
  <si>
    <t>TOP ISNT ON RIGHT.                                                                                                   NO ONE HOME HUNG A TAG  WASHER DAMAGED IN SHIPPING STORE WILL REPLACE</t>
  </si>
  <si>
    <t>RNN220221079146</t>
  </si>
  <si>
    <t>Replaced part unit tested ok</t>
  </si>
  <si>
    <t>RNN220221080518</t>
  </si>
  <si>
    <t>NOT POWERING ON  INSPECTED UNIT AND REPLACED EBR86498801</t>
  </si>
  <si>
    <t>RNN220221083330</t>
  </si>
  <si>
    <t>REPLACED PULSATOR  WASHING TESTED AND UNIT IS WORKING</t>
  </si>
  <si>
    <t>RNN220221084540</t>
  </si>
  <si>
    <t>UNIT IS MAKING LOUD NOISES.   REPLACED DRAIN PUMP WITH NEW.</t>
  </si>
  <si>
    <t>RNN220222087182</t>
  </si>
  <si>
    <t>FOUND A LOOSE CONNECTION TO THE DRAIN PUMP CAUSING THE UNIT TO NOT DRAIN DURING THE CYCLE. REPAIRED THE CONNECTION TO THE DRAIN PUMP.</t>
  </si>
  <si>
    <t>RNN220222088220</t>
  </si>
  <si>
    <t>Unit has bad water  valve  ; ordrng 1 Aju75152602 (Water valve)    Unit returned</t>
  </si>
  <si>
    <t>RNN220222090159</t>
  </si>
  <si>
    <t>Service complaint of buttons not working. Upon arrival inspected washer. Customer was trying to select options not available on all cycles. Sound was off so they didn't hear error tones. Instructed customer cycle selection and available options for the various cycles. Turned sound options on. Tested operation. Unit functioning normally at time of service.</t>
  </si>
  <si>
    <t>RNN220222091851</t>
  </si>
  <si>
    <t>FOUND UNIT IS OVERFILLING. REPLACED PRESSURE SWITCH AND TESTED. ALL OPERATIONS CHECKED GOOD.</t>
  </si>
  <si>
    <t>RNN220110043321</t>
  </si>
  <si>
    <t>#FEE CUSTOMER AWARE OF THE SERVICE CHARGE NOT RELATED TO MA                                                          ORDERED NEW WATER VALVE. WATER VALVE IS CONSTANTLY DRIPPING  INSTALLED NEW WATER VALVE AND TESTED</t>
  </si>
  <si>
    <t>RNN220126039781</t>
  </si>
  <si>
    <t>#FEE #DEALER SUPPORT// ERROR CODE IE                                                                                 FOUND FAULTY VALVE/IE ERROR CODE/ORDERED/AC120 BYY C/W THICK CLEAR ZIP TIE INSTALLED PART ORDERED AC120 BYY C/W CLEAR ZIP TIE TEST</t>
  </si>
  <si>
    <t>RNN220126043376</t>
  </si>
  <si>
    <t>#FEE - WASHER CONTINUES TO FILL WITH WATER GIVING IE CODE                                                            ORDERED FILL VALVE FOR OVERFILLING CUST TO VIDEO IF REOCCUR S AGAIN INSTALLED PRESSURE SWITCH AND LOG VALVE FOR INT IE ERROR. TE S</t>
  </si>
  <si>
    <t>RNN220131069164</t>
  </si>
  <si>
    <t>Customer stated that tge Unit wasn't working properly. Found no problems with the Unit. Explained to cx how tge Unit works. Ran thru cycles. Advised Customer to read the manual of the Unit. Unit is working as designed.</t>
  </si>
  <si>
    <t>RNN220205099526</t>
  </si>
  <si>
    <t>Agitator plate bolt was not attached  screwed in bolt.</t>
  </si>
  <si>
    <t>RNN220209018874</t>
  </si>
  <si>
    <t>Customer Education  Unit working properly. TCC220222288124</t>
  </si>
  <si>
    <t>RNN220209022124</t>
  </si>
  <si>
    <t>PC: ABWEUUS ERROR CODE - IE #FEE - CHARGE THE CUSTOMER TH                                                            DMU UNIT NEEDS TO REPLACE INLET VALVE &amp;AMP; MAIN BOARD AND C&amp;AMP;M  DMU REPLACED INLET VALVE MAIN BOARD TESTED UNIT TESTED TESTE D</t>
  </si>
  <si>
    <t>RNN220210029018</t>
  </si>
  <si>
    <t>Replaced pcb assembly</t>
  </si>
  <si>
    <t>RNN220211035118</t>
  </si>
  <si>
    <t>#FEE TLW NOT DRAINING                                                                                                ALL FUNCTIONS NORMAL</t>
  </si>
  <si>
    <t>RNN220213039650</t>
  </si>
  <si>
    <t>#FEE TLW CYCLE TAKES SHORTER TIME TO COMPLETE                                                                        SYSTEM CHECK RAN DIAGNOSTIC AND CALIBRATION NO ERROR CODES L ED LIGHTS WORKING OK</t>
  </si>
  <si>
    <t>RNN220215051493</t>
  </si>
  <si>
    <t>per tech support this units running as design    i did check all cycles and its working good</t>
  </si>
  <si>
    <t>RNN220215055341</t>
  </si>
  <si>
    <t>#FEE                                                                                                                 UL CODE. RESET MAIN CONTROL AND TESTED OK THROUGH RINSE AND SPIN CYCLES OK . RZT</t>
  </si>
  <si>
    <t>RNN220216060390</t>
  </si>
  <si>
    <t>CLOTHING NOT CLEAN                                                                                                   INSTRUCTED CUSTOMER ON MIXED LOADS &amp;AMP; PROPER CYCLES. TESTS GO OD. WASHER WORKING AS DESIGNED.</t>
  </si>
  <si>
    <t>RNN220216061694</t>
  </si>
  <si>
    <t>Replaced console and main complex checked ok</t>
  </si>
  <si>
    <t>RNN220216061980</t>
  </si>
  <si>
    <t>Replaced failed PCB board . The unit starts working.</t>
  </si>
  <si>
    <t>RNN220217065376</t>
  </si>
  <si>
    <t>The unit was leaking water constantly  Replaced the following parts :  AJU75152602(Valve Assembly Inlet)  EBR86498803(PCB Assembly Complex)  6501EA1001R(Switch Assembly  AFG73629711(Lid Assembly)  The unit is working under LG SPECIFICATIONS</t>
  </si>
  <si>
    <t>RNN220217067659</t>
  </si>
  <si>
    <t>QUOT;#FEE CUSTOMER IS AWARE OF CHARGES NOT RELATED TO MANUFACTU                                                      CHECKED FOR LEAKS NONE FOUND</t>
  </si>
  <si>
    <t>RNN220218070537</t>
  </si>
  <si>
    <t>Found a OE error  went i check i found a penny on the drain pump  I take out and tested working properly</t>
  </si>
  <si>
    <t>RNN220218070871</t>
  </si>
  <si>
    <t>Washer working properly. Found a leaky Inlet hoses. Advised customer to change water hoses from stainless steel to rubber hoses. Leak is not coming from machine. Leak is coming from customer hoses.</t>
  </si>
  <si>
    <t>RNN220218071531</t>
  </si>
  <si>
    <t>#FEE CUSTOMER AWARE ABOUT THE SERVICE CHARGE IF ISSUE IS NO                                                          CHK OVER REPAIR VALVE RAN COMPLETE WASH TESTED OK</t>
  </si>
  <si>
    <t>RNN220218072729</t>
  </si>
  <si>
    <t>Complaint unit leaking replaced   PRN220218074657 6501EA1001R(Switch Assembly Sensor)  AJU75152602(Valve Assembly Inlet)  EBR86498808(PCB Assembly Complex) tested unit working to specs</t>
  </si>
  <si>
    <t>RNN220218072972</t>
  </si>
  <si>
    <t>EXNE</t>
  </si>
  <si>
    <t>Customer states unit was giving LE error code. Customer having washer exchanged.</t>
  </si>
  <si>
    <t>RNN220218074549</t>
  </si>
  <si>
    <t>The customer was complaining that there is a bad smell from the unit  the drain hose was inserted to the wall pipe very deep  adjusted. There is no mechanical or electrical problem.</t>
  </si>
  <si>
    <t>RNN220218075273</t>
  </si>
  <si>
    <t>Pan causing issue   All test pass</t>
  </si>
  <si>
    <t>RNN220219077453</t>
  </si>
  <si>
    <t>#FEE CUSTOMER IS AWARE OF CHARGES NOT RELATED TO MANUFACTUR                                                          AIR DOME PORT BLOCKED. REMOVED BLOCKAGE AND MACHINE CHECKED OKAY AFTER REPAIR</t>
  </si>
  <si>
    <t>RNN220219077742</t>
  </si>
  <si>
    <t>PC: ABWEUUS CLOTHING  WRINKLINGFEE  CHARGE THE CUSTOMER                                                            CUSTOMER COMPLAINT WASHER WRINKLING CLOSE UNIT OPERATING NOR MALLY NOFAULT FOUND THIS TIME</t>
  </si>
  <si>
    <t>RNN220220078180</t>
  </si>
  <si>
    <t>IE CODE. WASHER WILL NOT DRAIN                                                                                       ADJUSTED WIRING HARNESS IM FILL VALVE AND TESTED OK</t>
  </si>
  <si>
    <t>RNN220220078479</t>
  </si>
  <si>
    <t>Found debris in pump causing no drain  removed debris  tested operations  all operations are good!!</t>
  </si>
  <si>
    <t>RNN220220078750</t>
  </si>
  <si>
    <t>Tested with load for issue of cutting time too fast adv is normal for unit to add or cut time due to HE unit tested thru all cycles ran normal tested ok</t>
  </si>
  <si>
    <t>RNN220220078758</t>
  </si>
  <si>
    <t>Arrived to call costumer complaint about unit cycling over and over. Put unit in diagnostic mode noticed backflow of water back to unit . Causing cycle to continue and not stop. Adjusted drain hose. Tested unit ok.</t>
  </si>
  <si>
    <t>RNN220220078958</t>
  </si>
  <si>
    <t>Unit leaking from drain hose.  Replaced the drain hose and all checked good.</t>
  </si>
  <si>
    <t>RNN220221083620</t>
  </si>
  <si>
    <t>Unit returned to dealer. The problem was when installed inncustomers home it was in a drain pan. At warehouse. Works fine. Nothing to change or fix.</t>
  </si>
  <si>
    <t>RNN220222088664</t>
  </si>
  <si>
    <t>Arrived to call costumer complaint about unit cycling over and over. Put unit in diagnostic mode noticed backflow of water back to unit . Causing cycle to continue and not stop. Adjusted drain hose. Tested unit ok. Also explained to customer unit will only fill with water as needed. Answered all customer questions and concerns .</t>
  </si>
  <si>
    <t>RNN220222091984</t>
  </si>
  <si>
    <t>Doesn't spin...unit is not level.level it..tested ok.  Customer instruct..</t>
  </si>
  <si>
    <t>RNN220222092777</t>
  </si>
  <si>
    <t>Level unit ok</t>
  </si>
  <si>
    <t>RNN220222093689</t>
  </si>
  <si>
    <t>NOISE: STRANGE NOISES OR VIBRATIONS IN WASHER                                                                        DRAIN PUMP NOISY. ORDERED PUMP  NEW PUMP INSTALLED TESTED NO LEAKS</t>
  </si>
  <si>
    <t>RNN220223093778</t>
  </si>
  <si>
    <t>Checked level explained proper loading usage and maintence</t>
  </si>
  <si>
    <t>RNN220223094745</t>
  </si>
  <si>
    <t>RATTLING NOISES TECH OUT SECURED THE LID ND TESTED</t>
  </si>
  <si>
    <t>RNN220223094978</t>
  </si>
  <si>
    <t>NOISE COMING FROM UNDER TOP LOAD WASHER  TILTED UNIT BACK AND FOUND ROTOR LOOSE  REMOVED BOLT  ADDED LOCKTITE  REINSTALLED AND TESTED  ALL OK AT TIME OF SERVICE</t>
  </si>
  <si>
    <t>RNN220223096578</t>
  </si>
  <si>
    <t>2.9 tech notes spoke with tech line advised to cut away nut and bolt on clutch. Would have to reschedule cust called Home Depot and unit is getting replaced. 2/2 Unit has stripped bolt and I was unable to remove the rotor and stator. Unit also will n</t>
  </si>
  <si>
    <t>RNN220118092975</t>
  </si>
  <si>
    <t>#FEE OVERFLOWING/ PARTS ARRIVED/ PLZ MAKE VISIT AFTER 3 PM                                                           CALLED LG WASHER FILLS UP ON BULKY AND DEEP FILL CUSTOMER WA S NERVOUS ABOUT OVERFILLING TEST BULKY WITH LOAD ALL TEST N</t>
  </si>
  <si>
    <t>RNN220123021618</t>
  </si>
  <si>
    <t>#FEE ALL MANUFACTURING DEFECTS ONLY NOT ENOUGH WATER                                                                 ABNORMAL OPERATION ORDERING CONTROL BOARD.  INSTALLED NEW CONTROL BOARD AND PUT HOT HOSE TO HOT AND COLD HOSE TO COLD.RAN FACTORY</t>
  </si>
  <si>
    <t>RNN220211033852</t>
  </si>
  <si>
    <t>Rearrange water fil lines so they are not banging on back of unit</t>
  </si>
  <si>
    <t>RNN220214044301</t>
  </si>
  <si>
    <t>Found a bad water valve not filling. Replaced valve and checked ok.</t>
  </si>
  <si>
    <t>RNN220216061754</t>
  </si>
  <si>
    <t>checked the unit reset run test unit working good no problem found</t>
  </si>
  <si>
    <t>RNN220217065429</t>
  </si>
  <si>
    <t>#FEE CUSTOMER AWARE OF THE SERVICE NOT RELATED TO MANUFACTU                                                          CUSTOMERS COMPLAIN NOT WASHING CLOTHES WELL WASHER IS LESS THAN 2 WEEKS OLD MOTOR WORKING FINE NO CODES RUN NORMAL</t>
  </si>
  <si>
    <t>RNN220217068585</t>
  </si>
  <si>
    <t>Replaced main and checked operations.</t>
  </si>
  <si>
    <t>RNN220219077148</t>
  </si>
  <si>
    <t>Customer complaint washing machine not draining. Found a washing machine full of water drain pump not working. Remove all water and replace drain pump. Retest and drain washer twice now working properly no other issues found.</t>
  </si>
  <si>
    <t>RNN220219077462</t>
  </si>
  <si>
    <t>Need to unclog drain line for the washer. Unit functions normally. No internal leaks detected.</t>
  </si>
  <si>
    <t>RNN220220078010</t>
  </si>
  <si>
    <t>#FEE CUSTOMER IS AWARE OF CHARGES NOT RELATED TO MANUFACTUR                                                          GEAR IN GASECASE</t>
  </si>
  <si>
    <t>RNN220221079752</t>
  </si>
  <si>
    <t>Found shipping mat left underneath unit removed checked ok</t>
  </si>
  <si>
    <t>RNN220221080437</t>
  </si>
  <si>
    <t>Appliance is plugged up to a GFCI and its tripping the breaker  explained to customer that was the issue  breaker tripped while I was testing the appliance   called TCC to annotate. Ran extension cord from non GFCI outlet and completed test mode without an issue. Customers english is not as good   had a hard time explaining the issue even with the google app. Customer will have someone home tomorrow so I can explain the issue   placing call in UA until tomorrow</t>
  </si>
  <si>
    <t>RNN220221080526</t>
  </si>
  <si>
    <t>EBR85755508</t>
  </si>
  <si>
    <t>Hole in drain hose replace drain hose tested unit unit is now working properly</t>
  </si>
  <si>
    <t>RNN220221083430</t>
  </si>
  <si>
    <t>#FEE #DEALERSUPPORT UNIT LEAKING.                                                                                    CUSTOMER DECLINED SERVICE</t>
  </si>
  <si>
    <t>RNN220221084108</t>
  </si>
  <si>
    <t>WT7060CW</t>
  </si>
  <si>
    <t>Replaced pump</t>
  </si>
  <si>
    <t>RNN220221084129</t>
  </si>
  <si>
    <t>Will not fish cycle instruc customer on diferent cycle option re routed drain hose unit testes ok no leaks found after testing</t>
  </si>
  <si>
    <t>RNN220222090102</t>
  </si>
  <si>
    <t>Concern was the unit is not turning on  found faulty Control board  replaced the control board and installed new gasket underneath the pan and off button  unit checked  all ops are good and normal.</t>
  </si>
  <si>
    <t>RNN220222093503</t>
  </si>
  <si>
    <t>(DF  01/24/2022 10:55:57 AM)  ORDER PARTS &amp; RESCHEDULE.FOUND THE  LEVELING LEGS NEEDED TO BE ADJUSTED TO KEEP THE ROTOR FROM RUBBING ON THE TOP OF THE WASHER TRAY.ORDERED HOLDER KIT.AEJ763005012. PART TO BE PUT ON BY SERVICE PARTS.RESCHEDULED FOR 02</t>
  </si>
  <si>
    <t>RNN220223000518</t>
  </si>
  <si>
    <t>FOUND UNIT WITH FAULTY VALVE. REPLACED AND TESTED  ALL OPERATIONS CHECK GOOD.</t>
  </si>
  <si>
    <t>RNN220223095940</t>
  </si>
  <si>
    <t>Unit was not washing due to hot water valve being off. Turned water on ran cycle. Unit tested ok.</t>
  </si>
  <si>
    <t>RNN220223097298</t>
  </si>
  <si>
    <t>REPLACED FAILED FRONT PANEL ASSEMBLY TEST</t>
  </si>
  <si>
    <t>RNN220223099392</t>
  </si>
  <si>
    <t>REPAIRED CONNECTOR TO DRAIN PUMP. UNIT NOW TESTING ALL OK.</t>
  </si>
  <si>
    <t>RNN220223099523</t>
  </si>
  <si>
    <t>FOUND DRAIN HOSE WAS NOT CLAMPED TO THE PUMP  NEED TO ORDER CLAMP AND RETURN  AND UNIT WAS LEVELED WRONG  I LEVELED IT  RESCHEDULE FOR 1/17/21   (TCS  12/31/2021 9:15:59 AM)  ORDER PARTS &amp; RESCHEDULE FOUND AND REPAIRED LOOSE NUT AT BOTTOM OF THE ROT</t>
  </si>
  <si>
    <t>RNN220224004360</t>
  </si>
  <si>
    <t>Went over unit made sure it was filling properly also made sure customer is not using too much soap unit test OK a timer service</t>
  </si>
  <si>
    <t>RNN220224004671</t>
  </si>
  <si>
    <t>NOT WORKING                                                                                                          PRODUCT NOT COVERED BY THE APPLICABLE WARRANTY</t>
  </si>
  <si>
    <t>RNN220224005575</t>
  </si>
  <si>
    <t>UNIT NOT WASHING PROPERLY. REVERSED HOT AND COLD WATER HOSES. UNIT TESTED OK.</t>
  </si>
  <si>
    <t>RNN220224007120</t>
  </si>
  <si>
    <t>CARLOS REPLACED THE USER INTERFACE AND DECORATIVE PANEL  NOW THE WASHER POWERS ON WITH THE SLIGHTEST TOUCH AND DOESNT NEED TO PRESS HARD FOR THE WASHER TO POWER ON  CX VERIFIED.</t>
  </si>
  <si>
    <t>RNN211226062104</t>
  </si>
  <si>
    <t>#RECLAIM #FEE OE CODE                                                                                                ORDERED DOOR SWITCH FOR DL ERROR CODE  REF:TCC220211089903... ORDERED HARNESS AND CONTROL BOARD... CALLED LG IF TO REPORT AND THIS</t>
  </si>
  <si>
    <t>RNN220202079480</t>
  </si>
  <si>
    <t>EAD64129511</t>
  </si>
  <si>
    <t>Found a weak spin cycle on the washer.  I replaced the washer clutch and tested.  It now spins out clothing in a wash cycle.</t>
  </si>
  <si>
    <t>RNN220209022300</t>
  </si>
  <si>
    <t>Vibrations  not draining. Replaced suspensions  drain pump  leg holders. Test Ok.</t>
  </si>
  <si>
    <t>RNN220215051142</t>
  </si>
  <si>
    <t>Washer not starting. Replaced console with updated part. All checks good at this time.</t>
  </si>
  <si>
    <t>RNN220218072858</t>
  </si>
  <si>
    <t>02/25  IE ERROR... cold water slow fill... removed hose from unit and found low water pressure from cold valve... hot valve is good .. recommend calling a plumber... unit is working properly...</t>
  </si>
  <si>
    <t>RNN220219076744</t>
  </si>
  <si>
    <t>when spinning drum little shaking  adjusted leg  ok now</t>
  </si>
  <si>
    <t>RNN220219077507</t>
  </si>
  <si>
    <t>#FEE CUSTOMER AWARE AND AGREED FOR SERVICE FEE FOR ISSUE NO                                                          PRODUCT NOT COVERED BY THE APPLICABLE WARRANTY</t>
  </si>
  <si>
    <t>RNN220221081095</t>
  </si>
  <si>
    <t>Unit operation correctly  the noise in question is normal agitation noise</t>
  </si>
  <si>
    <t>RNN220221083153</t>
  </si>
  <si>
    <t>Unit exchanged by dealer</t>
  </si>
  <si>
    <t>RNN220221084137</t>
  </si>
  <si>
    <t>#FEE ALL MANUFACTURING DEFECTS ONLY IE                                                                               CHECKED UNIT AND WATER VALVES ALL CLEAR ALL TEST OK WATER LE VEL COMING UP TO PROPER FILL NOISES NORMAL FROM UNIT</t>
  </si>
  <si>
    <t>RNN220222086713</t>
  </si>
  <si>
    <t>#FEE - UNIT GIVING OE DRAIN PUMP BARELY MAKING NOISE                                                                 CHECK THE UNIT TESTED EVERYTHING WORKED FINE INSTRUCT CX</t>
  </si>
  <si>
    <t>RNN220222088462</t>
  </si>
  <si>
    <t>PC: ABWEUUS WATER/SUDS - TOO MUCH WATERFEE - CHARGE THE CU                                                           RESET MAIN COMPUTER OK</t>
  </si>
  <si>
    <t>RNN220222089021</t>
  </si>
  <si>
    <t>#FEE CUSTOMER IS AWARE OF SERVICE CHARGE FOR ISSUES THAT RE                                                          CUSTOMER DECLINED SERVICE</t>
  </si>
  <si>
    <t>RNN220222089804</t>
  </si>
  <si>
    <t>Educated client on funtionality of the unit  resolved issue</t>
  </si>
  <si>
    <t>RNN220222090293</t>
  </si>
  <si>
    <t>Checked entire unit for leak on test mode and with load can not duplicate the leak  leak might be from water sprayer nozzle when drum is moving  leveled the unit  title unit back backward to help water not to leak out when drum is on motion  leveled  all test pass.</t>
  </si>
  <si>
    <t>RNN220222090388</t>
  </si>
  <si>
    <t>Advised customer to readjust drain pipe. Washer is operating normally.</t>
  </si>
  <si>
    <t>RNN220222091451</t>
  </si>
  <si>
    <t>#FEE- PHYSICAL DAMAGE DRUM FELL FARTHER INTO MACHINE DURIN                                                           RESET BOARD INFORMED CUST ABOUT FUNCTIONS AND CYCLES</t>
  </si>
  <si>
    <t>RNN220222092701</t>
  </si>
  <si>
    <t>#FEE CUSTOMER IS AWARE OF SERVICE CHARGE FOR ISSUES NOT REL                                                          SPLICED FILL VALVE WIRING.TESTED WASHER IT WAS OK AFTER REPA IR.</t>
  </si>
  <si>
    <t>RNN220222093041</t>
  </si>
  <si>
    <t>Cx says that the unit keeps starting over when it should spin.    Tested the unit without clothes and found no issues.    Informed cx to watch the load size and mix.</t>
  </si>
  <si>
    <t>RNN220222093670</t>
  </si>
  <si>
    <t>Found front right foot not secured to hround causing excessive wobble  also found power cord tapping against back panel while in spin  leveled foot  secured cord  explained load size and spin speeds  all op ok with no leak or error..</t>
  </si>
  <si>
    <t>RNN220222093718</t>
  </si>
  <si>
    <t>check washer intermittently leaking water ran and ok</t>
  </si>
  <si>
    <t>RNN220223094136</t>
  </si>
  <si>
    <t>Unit leaking.  Found tub ring missing gasket. Replaced tub ring. Attached picture.</t>
  </si>
  <si>
    <t>RNN220223095128</t>
  </si>
  <si>
    <t>Ran unit in test mode no errors  ran unit in sleed wash no noises customer states it happens randomly with any load size big or small sometimes it makes the noise sometimes</t>
  </si>
  <si>
    <t>RNN220223097543</t>
  </si>
  <si>
    <t>Cx stating dispenser hard to remove. Dispenser housing out of place. Repositioned dispenser housing and installed drawer. Ran quick diagnostic test and lagged drain hose.</t>
  </si>
  <si>
    <t>RNN220223098189</t>
  </si>
  <si>
    <t>COULD NOT FIND A CODE  SOAP RESIDUE LEFT BEHIND  REDID CONNECTION TO THE WATER VAVLE</t>
  </si>
  <si>
    <t>RNN220223098682</t>
  </si>
  <si>
    <t>CX saw IE code but went away. No error code at the time of diagnose. Unit operating normally. CX education on unit operations</t>
  </si>
  <si>
    <t>RNN220223099737</t>
  </si>
  <si>
    <t>FOUND LOOSE HARNESS AT MAIN BOARD  SECURED AND TESTED OK.</t>
  </si>
  <si>
    <t>RNN220224005787</t>
  </si>
  <si>
    <t>Found the unit to be making noises while in operation due to the seal coming loose. Reinstalled gasket and cycled  unit now tests ok.</t>
  </si>
  <si>
    <t>RNN220224006176</t>
  </si>
  <si>
    <t>ALIGNMENT  MECHANICAL REPAIRED SOAP CUP DISPENSER CHECKED OPERATIONS TESTED ALL OKAY WITH CUSTOMER</t>
  </si>
  <si>
    <t>RNN220224006419</t>
  </si>
  <si>
    <t>1/24(RL) UNIT IS MAKING A SCRAPING SOUND. SPOKE WITH DAVE F AND FOUND THAT FEET ARE LETTING UNIT RIDE TO LOW AND SCRAP OFF OF TUB UNIT SITS IN. MOVED FEET UP TEMPORARILY BUT WILL NEED KIT.    (RL  01/24/2022 11:10:52 PM)  ORDER PARTS &amp; RESCHEDULE  /</t>
  </si>
  <si>
    <t>RNN220224007213</t>
  </si>
  <si>
    <t>INSTALLED NEW COMPONENTS AND MACHINE IS TESTING GREAT</t>
  </si>
  <si>
    <t>RNN220224007264</t>
  </si>
  <si>
    <t>MCR67147701</t>
  </si>
  <si>
    <t>WASHER IS ON THE SECOND FLOOR ON A DRAIN PAN. WHEN CLIENT ADD CLOTHES TO WASHER THE TUB SINKS AND HIT THE DRAIN OF THE DRAIN PAN. SUGGESTED CLIENT TO MAKE DRAIN SHORTER.  WASHER IS WORKING GOOD.</t>
  </si>
  <si>
    <t>RNN220225008925</t>
  </si>
  <si>
    <t>WHEN TESTING  FOUND WASHER RUNNING BUT WATER NOT DRAINING . FOUND POWER WIRE TO DRAIN PUMP WAS OFF SO PUMP WOULD NOT ENGAGE DURING WASH CYCLES. REINSTALLED PUMP  APPLIED POWER  CYCLED. ALL OPERATIONS CHECK OK UPON TECH DEPARTURE</t>
  </si>
  <si>
    <t>RNN220225009044</t>
  </si>
  <si>
    <t>WIRE HARNESS CONNECTOR AT COLD INLET SOLENOID WAS LOOSE RECONNECTED AND UNIT CHECKED OK</t>
  </si>
  <si>
    <t>RNN220225009865</t>
  </si>
  <si>
    <t>REPAIRED LOOSE CONNECTION TO THE SUSPENSION RODS UNIT NOW OK</t>
  </si>
  <si>
    <t>RNN220225010607</t>
  </si>
  <si>
    <t>excessive noise.needs.adjustment</t>
  </si>
  <si>
    <t>RNN220225010626</t>
  </si>
  <si>
    <t>RNN220225011482</t>
  </si>
  <si>
    <t>ADJUSTED DRAIN HOSE &amp; PUMP/CLAMPO ALL OKAY NOW.</t>
  </si>
  <si>
    <t>RNN220225012244</t>
  </si>
  <si>
    <t>CEP/NOASC/NORNN/PCRICHARD/DA1</t>
  </si>
  <si>
    <t>LK/42505205/RNN211220035423/VOC  REWORK R.THARPE</t>
  </si>
  <si>
    <t>One time_SVC</t>
  </si>
  <si>
    <t>UR1</t>
  </si>
  <si>
    <t>UNABLE TO REPAIR_DIFFICULT TO REPAIR</t>
  </si>
  <si>
    <t>Instructed customer on operations. Customer had lowes installation come back to level</t>
  </si>
  <si>
    <t>RNN220222089248</t>
  </si>
  <si>
    <t>Replaced clutch assembly  unit operates normally</t>
  </si>
  <si>
    <t>RNN220223000671</t>
  </si>
  <si>
    <t>Damaged during delivery. Wants unit to be exchanged. Cabinet damaged. Customer will comtact seller for exchange.    No answer from phone call or at door intercom.    Waiting for customer to semd picture of damage and model/serial tag.</t>
  </si>
  <si>
    <t>RNN220223094804</t>
  </si>
  <si>
    <t>Customer told me the washer is dirty and went i check tue washer is dirty inside and she need to do the tub clean every often. The washer is working properly</t>
  </si>
  <si>
    <t>RNN220223095131</t>
  </si>
  <si>
    <t>Repair bad pu.mP object in impeller and tested</t>
  </si>
  <si>
    <t>RNN220225010428</t>
  </si>
  <si>
    <t>Replaced tub and adjusted motor in cradle.  Unit test ok.</t>
  </si>
  <si>
    <t>RNN220127052053</t>
  </si>
  <si>
    <t>AJQ74774305</t>
  </si>
  <si>
    <t>REPLACED WATER INLET VALVE BECAUSE THE UNIT HAS AN ISSUE WITH INSIDE THE TUB WATER FILLS UP EVEN WHEN ITS NOT USING</t>
  </si>
  <si>
    <t>RNN220128056860</t>
  </si>
  <si>
    <t>REPLACED HOSE ASSY AND BELLOW ASSY IN UNIT.</t>
  </si>
  <si>
    <t>RNN220208011511</t>
  </si>
  <si>
    <t>Empowerment RA approved per KR    Per TA could be hum on stator  clutch assy ordered  tech may be plastic rub    2.14.22 rotors and clutch assy housing ahould be dwliv. In time for appt</t>
  </si>
  <si>
    <t>RNN220208013176</t>
  </si>
  <si>
    <t>FAF30369204</t>
  </si>
  <si>
    <t>The customer washes the dogs mat and complains that the clothes after that are dirty. During our service there wasnt any mechanical or electrical problem.</t>
  </si>
  <si>
    <t>RNN220214048157</t>
  </si>
  <si>
    <t>One water valve plug not inserted  once it was properly snapped in place it worked fine  tub fills as designed.</t>
  </si>
  <si>
    <t>RNN220219077618</t>
  </si>
  <si>
    <t>3/1 Replaced the pressure switch assy and the inlet valve due to IE error message on the display panel and the customers unit leaked water in their laundry room. Test the unit and the unit test ok.</t>
  </si>
  <si>
    <t>RNN220223000256</t>
  </si>
  <si>
    <t>Cx stat8ng unit had IE error code. Advised Cx of multiple house issues. Stand pipe backing up. Pipes full of debris and unit is plugged into an unsafe extension cord. Replaced water valve and ran cold tap to allow build up out of lines. During test water pressure from house rising and decreasing in pressure. Replaced clutch motor due to clicking noise.</t>
  </si>
  <si>
    <t>RNN220224002000</t>
  </si>
  <si>
    <t>TCC220301431994 the customer stated that there are stains on the floor from where the washer was sitting. Found like rust stains or the rubber feet we're on the floor. Customer stated that they had tried cleaning it with acetone vinegar and some other type of cleaners and it still will not come up off the floor. Test of the unit for any kind of leagues and was not able to determine any issue of leaks. Call T C C and had them document the issue. At this time the washer test good</t>
  </si>
  <si>
    <t>RNN220224004712</t>
  </si>
  <si>
    <t>Customer concern about making noise during spinning. Found bobby penn inside drain pump. replaced. test unit works perfectly no leaks on noise    PRN220224083587 AGM30032501  (Parts Assembly)  AHA75673404(Pump Assembly Drain) preescrin parts to customer</t>
  </si>
  <si>
    <t>RNN220224005630</t>
  </si>
  <si>
    <t>Leaks when deep fill is used. per bulletin replaced main pcb and practice control panel</t>
  </si>
  <si>
    <t>RNN220224007369</t>
  </si>
  <si>
    <t>Found crack in wash plate.  Replace wash plate Cheak operation ok</t>
  </si>
  <si>
    <t>RNN220225009656</t>
  </si>
  <si>
    <t>adjusted loose  pressure switch connection to main unit was  leaking</t>
  </si>
  <si>
    <t>RNN220225009902</t>
  </si>
  <si>
    <t>Leak. No leaking found ran in test mode and with a load in it. Could find no leaks at this time.</t>
  </si>
  <si>
    <t>RNN220225010727</t>
  </si>
  <si>
    <t>MCK69953501</t>
  </si>
  <si>
    <t>UNIT HAS NO POWER  AFTER INSPECTING THE UNIT  I REPLACED THE PCB COMPLEX  I TESTED THE UNIT ALL TEST OK.</t>
  </si>
  <si>
    <t>RNN220225011190</t>
  </si>
  <si>
    <t>EBR86268007</t>
  </si>
  <si>
    <t>Found water leaking from drain pipe   water is backing up because drain pipe is clogged   explained to customer that is nothing wrong with washer and need a plumber to clear the drain pipe   checked operations   unit ok 3/1/22.</t>
  </si>
  <si>
    <t>RNN220225012304</t>
  </si>
  <si>
    <t>After inspection found unit was not draining replaced drain pump. Unit is now draining properly also fixed displays power button intermintent issue</t>
  </si>
  <si>
    <t>RNN220225013560</t>
  </si>
  <si>
    <t>Unit cracked pump. Replaced pump and corrected issue</t>
  </si>
  <si>
    <t>RNN220226014350</t>
  </si>
  <si>
    <t>Reclaim again customer called for EP error code coming on and off again  Also customer saying that washer is not washing the clothes  Called TCC while in the house and replaced main control and pressure switch again  Case # TCC220301448625</t>
  </si>
  <si>
    <t>RNN220226014769</t>
  </si>
  <si>
    <t>customer complaint  rattling noise while washer is running.   upon inspection found that the unit was not leveled correctly. the back right leg was not firmly touching the ground. unit was leveled. then ran speed wash to check agitation. Also found that the customer was loading incorrectly. I explain ed to the customer that we need to seperate and distribute the weight evenly.</t>
  </si>
  <si>
    <t>RNN220226015831</t>
  </si>
  <si>
    <t>Customer complained of unit not turning on. Replaced control panel and main pcb assembly. Test the unit.</t>
  </si>
  <si>
    <t>RNN220226015862</t>
  </si>
  <si>
    <t>PRN220227086831 AHA75673404(Pump Assembly Drain) customer called regarding unit was displaying a error message OE replaced drain pump assembly unit was tested and checked no error message displayed no leaks unit is working good.</t>
  </si>
  <si>
    <t>RNN220227016972</t>
  </si>
  <si>
    <t>Customer complain washer making loud noise on spin found object inside pump replace new pump checked washer found no leaks unit runs a per manufacturers specification</t>
  </si>
  <si>
    <t>RNN220227017534</t>
  </si>
  <si>
    <t>TEH REPLACED PRESSURE SENSOR. RUN THE CYCLE. POWER GOOD. NO LEAKS OR ERROR CODES.PROBLEM FIXED</t>
  </si>
  <si>
    <t>RNN220228019723</t>
  </si>
  <si>
    <t>Washer noisy amd UE error occurs intermittently. Washer was not level. Leveled right side  ran test cycles. Cks gd  Advsd cust of features and proper loading.</t>
  </si>
  <si>
    <t>RNN220228021611</t>
  </si>
  <si>
    <t>UNIT MAKING GRINDING NOISE AND  FRONT OF UNIT VIBRATING .  TECHNICIAN INSTALLED NEW FRONT CABINET ASSEMBLY.   TESTED AND UNIT NOW WORKING PROPERLY.</t>
  </si>
  <si>
    <t>RNN220228025133</t>
  </si>
  <si>
    <t>Checked unit tested unit working good no problems explained and education customer.</t>
  </si>
  <si>
    <t>RNN220301029566</t>
  </si>
  <si>
    <t>All tests pass</t>
  </si>
  <si>
    <t>RNN220301030771</t>
  </si>
  <si>
    <t>REALLY LOUD. STARTED A SPIN ONLY CYCLE AND CONFIRMED DRAIN PUMP IS LOUD. CALLED LG AND SPOKE WITH DAVID. EXPLAINED ISSUE. HE SAID THEIRS A BULLETIN FOR THIS ISSUE. ORDERING DRAIN PUMP REPALCED DRAIN PUMP.</t>
  </si>
  <si>
    <t>RNN220114076248</t>
  </si>
  <si>
    <t>Installed new parts. Unit now in working order  job is complete.</t>
  </si>
  <si>
    <t>RNN220120011209</t>
  </si>
  <si>
    <t>5220FR2006Z</t>
  </si>
  <si>
    <t>5220FR2006W</t>
  </si>
  <si>
    <t>EBF63534901</t>
  </si>
  <si>
    <t>replaced drain hose and checked functions.</t>
  </si>
  <si>
    <t>RNN220127048932</t>
  </si>
  <si>
    <t>PC:ABWEUUS PE ERRRO CODE                                                                                             TESTED OK UNABLE TO ACCESS DIAGNOSTICS ORDER UP AND MAIN BOA RD CUSTOMER WASHER WORKING FINE AFTER PREVIOUS TECH CHECKED IT OUT</t>
  </si>
  <si>
    <t>RNN220129061321</t>
  </si>
  <si>
    <t>#FEE CUSTOMER AWARE OF SERVICE CHARGE NOT RELATING TO MANUF                                                          WASH PLATE HAS DEFORMED SECTION AND NEEDS REPLACEMENT. ORDER ED NEW WASH PLATE. INSTALLED NEW AGITATOR AND TEST. WORKING NORMALLY</t>
  </si>
  <si>
    <t>RNN220207004583</t>
  </si>
  <si>
    <t>#FEE                                                                                                                 FIXED WIFI PROBLEM RETESTED UNIT AND CHECKED OK</t>
  </si>
  <si>
    <t>RNN220209021217</t>
  </si>
  <si>
    <t>Tested unit in service mode  went through each component  and each components checked ok. Incoming water temp was 141 degrees. Unit checks ok at this time. Instructed customer on cycle selection and usage.</t>
  </si>
  <si>
    <t>RNN220216057342</t>
  </si>
  <si>
    <t>Tech replaced defective part</t>
  </si>
  <si>
    <t>RNN220217065045</t>
  </si>
  <si>
    <t>#FEE NOISE IW                                                                                                        NEED GEAR CASE FOR REPAIR  REPAIRED LEVEL LEGS</t>
  </si>
  <si>
    <t>RNN220218071480</t>
  </si>
  <si>
    <t>#FEE-TOO MUCH WATER                                                                                                  ORDERED FILL VALVE AND SCHEDULED RETURN  CUSTOMER UNAVAILABLE AT TIME OF SERVICE.  REPLACED VALVE AND TESTED.</t>
  </si>
  <si>
    <t>RNN220220078183</t>
  </si>
  <si>
    <t>Had to removed the agitator and reinstalled new one.  Customer had washed a smock and jt became wrapped around agitator</t>
  </si>
  <si>
    <t>RNN220221085018</t>
  </si>
  <si>
    <t>inspected test ran washer ckd ok ...advised customer load with equal size even loads for best wash and spin action</t>
  </si>
  <si>
    <t>RNN220221085710</t>
  </si>
  <si>
    <t>She didn't no  how to used bleach option: Customer education. Tested washer  their is not problem.</t>
  </si>
  <si>
    <t>RNN220222090063</t>
  </si>
  <si>
    <t>#FEE                                                                                                                 FOUND BASKET JAMMED REMOVED SMALL TOWEL TESTED ALL OK NO LEA KS</t>
  </si>
  <si>
    <t>RNN220223000859</t>
  </si>
  <si>
    <t>PRN220225084478 EBR86498811(PCB Assembly Complex) CUSTOMERS CALL REGARDING UNIT NOT WORKING. FOUND UNIT GETTING POWER BUT NOT TURNING ON  REPLACE CONTROL PANEL  ALL TESTED GOOD. UNIT WORKING FINE NOW...</t>
  </si>
  <si>
    <t>RNN220223099180</t>
  </si>
  <si>
    <t>No defect detected. Unit operating properly on all cycles</t>
  </si>
  <si>
    <t>RNN220224004577</t>
  </si>
  <si>
    <t>Clutch motor was unplugged. Plugged in  unit checks ok</t>
  </si>
  <si>
    <t>RNN220224004964</t>
  </si>
  <si>
    <t>FOUND LOOSE HARNESS AT MAIN CONTROL   TECH SECURED AND TESTED OK.</t>
  </si>
  <si>
    <t>RNN220224005942</t>
  </si>
  <si>
    <t>Srart /pause button activating by itself   EBR86498803(PCB Assembly Complex)  AGL76194003(Panel Assembly Front</t>
  </si>
  <si>
    <t>RNN220225008346</t>
  </si>
  <si>
    <t>#FEE CUSTOMER AWARE OF THE SERVICE CHARGE FOR ISSUE NOT REL                                                          WASHER NOT CYCLING PROPERLY. CKD COMPONENTS. REPAIR SHIFTER COUPLING ASSY. RAN CYCLE. TESTED ALL OPS GOOD</t>
  </si>
  <si>
    <t>RNN220225008975</t>
  </si>
  <si>
    <t>Concern was the unit is making Noise  found the legs was down and the unit touched the floor  levelved the unit  unit checked  all ops are good and normal.</t>
  </si>
  <si>
    <t>RNN220225014046</t>
  </si>
  <si>
    <t>4941ER3005A</t>
  </si>
  <si>
    <t>#FEE                                                                                                                 PRESSURE SWITCH HOSE KINKED FROM FACTORY. REPAIRED. UNIT TES TS GOOD</t>
  </si>
  <si>
    <t>RNN220226014841</t>
  </si>
  <si>
    <t>The unit is working as designed but the customer has a clogged drain pipe. The water starts to backup from the pipe when the unit is draining. Told customer she needs a plumber. Job complete.</t>
  </si>
  <si>
    <t>RNN220226015875</t>
  </si>
  <si>
    <t>#FEE CUSTOMER IS AWARE OF CHARGES NOT RELATED TO MANUFACTUR                                                          ADJUSTED DOOR LATCH AND TESTED MACHINE. WORKING FINE</t>
  </si>
  <si>
    <t>RNN220226016055</t>
  </si>
  <si>
    <t>Customer's complaint making noise and shaking. Verified complaint. Vibrations and noises being caused by failed suspension rod. Replaced rods and ran normal cycle with load of towels  normal sound and vibrations. Customer stating that he believes basket is not fully round  wants it replaced. Per TCC and TM will not replace unless it has failed. TCC 220302473390.</t>
  </si>
  <si>
    <t>RNN220227017231</t>
  </si>
  <si>
    <t>Customer complaints noises from drum. Removed objects from basin. Verified operations.</t>
  </si>
  <si>
    <t>RNN220228018309</t>
  </si>
  <si>
    <t>Per cx unit chicken loud during spin cycle check complain on test mode unit  ran fine no noise or error or leaks test unit using loads still not noise educated customer how to use unit also properly loading of clothes</t>
  </si>
  <si>
    <t>RNN220228019040</t>
  </si>
  <si>
    <t>#FEE NOISE                                                                                                           COLD WASH VALVE CONNECTOR LOOSE. SECURED AND TESTED UNIT. AL L CHECKED GOOD</t>
  </si>
  <si>
    <t>RNN220228019290</t>
  </si>
  <si>
    <t>Rwmoved sock and covid mask from tub test good</t>
  </si>
  <si>
    <t>RNN220228019302</t>
  </si>
  <si>
    <t>Found signal switch intermittent sticking due to loss of rubber cover foam over switch. Replaced PCB assembly. Unit test okay.</t>
  </si>
  <si>
    <t>RNN220228021607</t>
  </si>
  <si>
    <t>PRN220301089975 AHA75673405(Pump Assembly Drain)  EBR86498801(PCB Assembly Complex)  Customer complaint of error message on display in unit will not drain. Replace drain pump and main board assembly.</t>
  </si>
  <si>
    <t>RNN220228023108</t>
  </si>
  <si>
    <t>Customer complain about water leak checked unit ran it for a few times didn't find anything at this time explained and education unit working good at this time.  PRN220228088657 AEM75152901(Hose Assembly Drain)  AHA75673401(Pump Assembly Drain)parts order to me</t>
  </si>
  <si>
    <t>RNN220228023232</t>
  </si>
  <si>
    <t>WASHER  NOT WASHING CLOTHES WELL/TESTED ALL CYCLE/NO PROBLEM FOUND</t>
  </si>
  <si>
    <t>RNN220228023758</t>
  </si>
  <si>
    <t>Customer stated issue with washer not working properly and no water. Upon inspection I found no issue with washer everything works fine</t>
  </si>
  <si>
    <t>RNN220228024597</t>
  </si>
  <si>
    <t>No leak found   water coming from drain pipe in wall</t>
  </si>
  <si>
    <t>RNN220301027933</t>
  </si>
  <si>
    <t>WT7200CV</t>
  </si>
  <si>
    <t>Unit was in a drain pan causing noise with heavy loads so helped customer remove drain pan</t>
  </si>
  <si>
    <t>RNN220301028407</t>
  </si>
  <si>
    <t>Advised customer the squeak noise is normal when the basket going to the stop. Advised on the unablance loads.</t>
  </si>
  <si>
    <t>RNN220301028568</t>
  </si>
  <si>
    <t>REPLACED FRONT PANEL ASSEMBLY AND INSPECTED OK  (TIME FRAME DUE TO WAITING FOR PART TO ARRIVE)</t>
  </si>
  <si>
    <t>RNN220301030677</t>
  </si>
  <si>
    <t>SYMPTOMS.  LID CRACKED DIAG..ORDERED LID;  LOOKED OVER UNIT TOP CRACKED NEED TO REPLACE WP:  UNINSTALLED OLD CRACKED LID INSTALLED NEW LID TESTS TO MAKE SURE WORKING PROPERLY</t>
  </si>
  <si>
    <t>RNN220301030702</t>
  </si>
  <si>
    <t>RNN220302032237</t>
  </si>
  <si>
    <t>CLOTHES NOT GETTING CLEAN  EDUCATED CUSTOMER ON PROPER LOADING. MACHINE WAS OVERLOADED AND INCORRECT CYCLE SELECTED</t>
  </si>
  <si>
    <t>RNN220302033179</t>
  </si>
  <si>
    <t>INSTALLED CONTROL BOARD RAN THRU SHORT CYCLE TESTED OK</t>
  </si>
  <si>
    <t>RNN220117087655</t>
  </si>
  <si>
    <t>#FEE CUSTOMER AWARE OF THE SERVICE CHARGE FOR ISSUES NOT RE                                                          LEARNED COLD INLET WATER SCREENS RAN WASHER THROUGH TEST WOR KING AS SHOULD</t>
  </si>
  <si>
    <t>RNN220213040087</t>
  </si>
  <si>
    <t>Checked unit and found lid having scratches. Informed cx of new lid not having the lines engraved on the new lid and cx didnt like the glass missing the design. Cx will just use the unit as it is.</t>
  </si>
  <si>
    <t>RNN220215054190</t>
  </si>
  <si>
    <t>replaced inlet valve  tested  no further issues found</t>
  </si>
  <si>
    <t>RNN220216062211</t>
  </si>
  <si>
    <t>We didnt find any technical issue. Everything works. Customer doesnt know functions and how to use washer. Customer wants  that lot of clothes will become dry in dryer after wash very fast  but it is not possible.</t>
  </si>
  <si>
    <t>RNN220217067259</t>
  </si>
  <si>
    <t>Drain pump not working replaced drain pump</t>
  </si>
  <si>
    <t>RNN220223097266</t>
  </si>
  <si>
    <t>4902EA1002W</t>
  </si>
  <si>
    <t>The customer is still not confortable with repair  she states that this is the third time washer has been service and still having the same problem</t>
  </si>
  <si>
    <t>RNN220223098114</t>
  </si>
  <si>
    <t>#FEE CUSTOMER IS AWARE OF CHARGES NOT RELATING TO MANUFACTU                                                          LEVEL THE UNIT FIXED THE DRAIN HOSE TESTED OK</t>
  </si>
  <si>
    <t>RNN220223099669</t>
  </si>
  <si>
    <t>#FEENOISE                                                                                                           CONTACTED CUSTOMER. REQUESTED TO RESCHEDULE  ADJUSTED LEGS..TESTEDOK.</t>
  </si>
  <si>
    <t>RNN220224001834</t>
  </si>
  <si>
    <t>FOUND WERE DRAIN HOSE CONNECTED TO DRAIN PUMP WAS LEAKING.  REPLACED HOSE CLAMP AND TESTED VERIFIED LEAK IS GONE</t>
  </si>
  <si>
    <t>RNN220224007276</t>
  </si>
  <si>
    <t>#FEE CUSTOMER AWARE OF SERVICE CHARGE FOR ISSUES NOT RELATE                                                          ADJUSTED LEGS..TESTEDOK.</t>
  </si>
  <si>
    <t>RNN220225008499</t>
  </si>
  <si>
    <t>Replaced part. Tested fine</t>
  </si>
  <si>
    <t>RNN220225011083</t>
  </si>
  <si>
    <t>Unit making noises due to a screw that went in between the drum and the tub remove the matter told customer if that happens again that they will be paying for repair this not a manifestation defect</t>
  </si>
  <si>
    <t>RNN220225013240</t>
  </si>
  <si>
    <t>#FEE CUSTOMER AWARE OF SERVICE CHARGE FOR ISSUES NOT RELATE                                                          FOUND IE ERROR SAVED. TEST UNIT. UNIT FILLS AND TEST OKAY.</t>
  </si>
  <si>
    <t>RNN220225013850</t>
  </si>
  <si>
    <t>Complaint E6 error replaced clutch motor tested unit working to specs</t>
  </si>
  <si>
    <t>RNN220226014699</t>
  </si>
  <si>
    <t>Unit stop in middle of cycle  panel not responding  main PCB and front panel replaced  unit tested  working good.</t>
  </si>
  <si>
    <t>RNN220227016863</t>
  </si>
  <si>
    <t>Removed childs sock from drain pump and unit ok now  Adv cust on proper use and maintenance</t>
  </si>
  <si>
    <t>RNN220227017486</t>
  </si>
  <si>
    <t>Sporadic UE with bedding. Unit test ok.</t>
  </si>
  <si>
    <t>RNN220228018370</t>
  </si>
  <si>
    <t>Inspected snd tested unit found cold water line has very low pressure coming in to the unit. Cust advised that the city of Austin had recently done work to her water meter prior the machine malfunctioning. Advised to contact the city of Austin to take a look at the inlet valve to home</t>
  </si>
  <si>
    <t>RNN220228018499</t>
  </si>
  <si>
    <t>The diagnosis was performed  no mechanical failure was found</t>
  </si>
  <si>
    <t>RNN220228019648</t>
  </si>
  <si>
    <t>Parts ordered replaced cap and pulsator and all tests passed. I informed customer the stains are from too much soap and will cause too much suds and the wrinkles on clothing is normal. The washer can't guarantee the clothing will come out without wrinkles</t>
  </si>
  <si>
    <t>RNN220228023147</t>
  </si>
  <si>
    <t>Found xold screen clogged with sand due to well. Cleaned ok</t>
  </si>
  <si>
    <t>RNN220228024135</t>
  </si>
  <si>
    <t>TECH CHECK THE UNIT. FIXED THE WIRES. POWER GOOD. RUN THE TEST. NO ERROR PROBLEM FUXED</t>
  </si>
  <si>
    <t>RNN220228024852</t>
  </si>
  <si>
    <t>Making noise.   Inspected unit.   Found missing washer on rotor.   Installed washer.   Retested operation ok.   Also switched door opening on dryer because it was not done by installer and they have called dealer about door.   Washer is working correctly at this time.</t>
  </si>
  <si>
    <t>RNN220301025828</t>
  </si>
  <si>
    <t>Unit working good  install error drain hose too far into drain and siphoning water back causing error adjusted hose and instructed customer need longer hose will call install people</t>
  </si>
  <si>
    <t>RNN220301030244</t>
  </si>
  <si>
    <t>Arrived at top load washer with drain issue. After diagnosis I found something had been in the washer prior to delivery that solidified and locked the drain motor. I replaced the drain motor and tested the unit. Unit is now operational.</t>
  </si>
  <si>
    <t>RNN220302031891</t>
  </si>
  <si>
    <t>Explained to customer load size</t>
  </si>
  <si>
    <t>RNN220302032072</t>
  </si>
  <si>
    <t>Unit has bad pump upon delivery customer wants retailer to exchange just recieved machine a couple of days ago</t>
  </si>
  <si>
    <t>RNN220302032972</t>
  </si>
  <si>
    <t>WASHER IS NOT BRINGIN IN ANY WATER AGAIN. TECH FOUND THAT THE WATER INLET VALVE WAS SEIZED  NOT ALLOWING THE MACHINE TO FUNCTION. TECH REPLACED THE DEFECTIVE VALVE  ASNEEDED. ALL OPERATIONS ARE NOW TESTING NORMAL.</t>
  </si>
  <si>
    <t>RNN220303038133</t>
  </si>
  <si>
    <t>DOES NOT TURN ON AT TIMES.  CHECKED CONNECTIONS TO CONTROL AND RETESTED UNIT. UNIT IS NOW FUNCTIONING AS IT SHOULD</t>
  </si>
  <si>
    <t>RNN220303038718</t>
  </si>
  <si>
    <t>NOT COMPLETING CYCLES  INSPECTED UNIT AND REPLACED AJU751526 02</t>
  </si>
  <si>
    <t>RNN220303040324</t>
  </si>
  <si>
    <t>Cycle test all ops pass</t>
  </si>
  <si>
    <t>RNN220303043800</t>
  </si>
  <si>
    <t>#FEE TLW NOISE AND WATER IN DISPENSE TRAY                                                                            IN SPARE TRUCK LACK EQUIPMENT TO PREFORM REPAIR  DISPENSER NOT DRAINING CORRECTED NOISE LEVELS NORMAL</t>
  </si>
  <si>
    <t>RNN220113066038</t>
  </si>
  <si>
    <t>Replaced the wire harness on the washer/ replaced main control board per LG recommendations./called LG and rec TCC220228402164</t>
  </si>
  <si>
    <t>RNN220117088502</t>
  </si>
  <si>
    <t>Cust recorded noise through video and says it happens every wash cycle. Could not recreate noise by testing but per TCC squeaking noises require a clutch assembly replacement. Sent to Cust and returning the 4th.   3/4: installed clutch assembly and tested. Noise is gone  all ops ok at this time.</t>
  </si>
  <si>
    <t>RNN220218074244</t>
  </si>
  <si>
    <t>#FEE NOISE DURING SPIN CYCLE                                                                                         CALL CUSTOMER MULTIPLE TIMES NO ANSWER. KNOB ON THE DOOR NO ANSWER RAN TEST CYCLE UNIT CHECKS OK. INFORMED CUST THIS NORMAL OP ERA</t>
  </si>
  <si>
    <t>RNN220221083608</t>
  </si>
  <si>
    <t>Cx education. Please cancel ticket. Spoke to customer over phone</t>
  </si>
  <si>
    <t>RNN220222093286</t>
  </si>
  <si>
    <t>#FEE- WASHER IS MAKING NOISE                                                                                         FOUND SUSPENSION RODS DRY AND MAKING A SQUEEZING NOISE CLEA NED AND LUBED WITH SILICONE TESTED SEVERAL TIMES</t>
  </si>
  <si>
    <t>RNN220223000025</t>
  </si>
  <si>
    <t>washer shows error code le.  parts are unavailable for this machine.</t>
  </si>
  <si>
    <t>RNN220223000725</t>
  </si>
  <si>
    <t>adjusted water valve assy  told cx to get water filter for washer</t>
  </si>
  <si>
    <t>RNN220224007365</t>
  </si>
  <si>
    <t>#FEE - NOT CLEANING CLOTHES; NOT COMPLETING CYCLES - DEALER                                                          ALL FUNCTIONS CHECK NORMAL</t>
  </si>
  <si>
    <t>RNN220225010209</t>
  </si>
  <si>
    <t>The unit is not leaking the drain is backing up and spilling over onto the machines drain hose and hot and cold water lines</t>
  </si>
  <si>
    <t>RNN220227017185</t>
  </si>
  <si>
    <t>CHECKED AND FOUND UNIT LEAKING FROM VALVE AND  NOT RESPONDING TO ALL BUTTONS ON CONTROL.  ORDERING VALVE  PCB AND PRESSURE SWITCH FOR REPAIRS.  INSTALLED PARTS AND TESTED AND VARIFIED THAT THIS UNIT  IS OPERATING AT ITS MANUFACTURES STANDARDS  U</t>
  </si>
  <si>
    <t>RNN220228018675</t>
  </si>
  <si>
    <t>QTUBE REPORT SUBMITTED  PRN220228087794 6501EA1001R(Switch Assembly Sensor)  AAS73229402(Bellows Assembly)  AEM74073303(Hose Assembly Drain)  AJU75152602(Valve Assembly Inlet)  EBR86498801(PCB Assembly Complex) home  After fully diagnosing the unit confirmed it amazing software issues. It will not give an error code but it'll go from 10 minutes to 25 minutes and start filling up with water over and over. Replaced main board assy and tested for proper operation. Educated customer on unit maintenance and care including proper loading. Less working correctly and customer satisfied with LG services</t>
  </si>
  <si>
    <t>RNN220228019334</t>
  </si>
  <si>
    <t>Product Code: T17A1EFHUW.ABWEUUS    Customer Complaint: Intermittently  but during most cycles  machine stops and displays an error code.  Sometimes it's LE  sometimes it's E6  and other times it just stops awhile then displays dr  drains  then shuts off.    Diagnosis: Disassembled rotor  stator  agitator  and tub.  Ensured all washers in place and are correct  clutch assembly is correct  and all parts are intact and fuctional.  Found clutch assembly was sometimes catching on stator causing the issues.    Resolution: Reassembled machine carefully ensuring no interference between clutch assembly and stator.  Tested and cycle completes with no errors.    Parts: None.</t>
  </si>
  <si>
    <t>RNN220228021536</t>
  </si>
  <si>
    <t>OE code. Bad pump motor. Replaced pump motor.</t>
  </si>
  <si>
    <t>RNN220228023342</t>
  </si>
  <si>
    <t>Customer complaining operation  check unit running test mode not error code not problem  running speed wash with some clothes  not error code not problem  explained to the customer  so far machine work OK.</t>
  </si>
  <si>
    <t>RNN220301028998</t>
  </si>
  <si>
    <t>Customer called bc unit was mot draining and making noises checked unit and found problems with drain pump also had a piece of metal inside pump creating noise.  PRN220302091785 AHA75673401(Pump Assembly Drain)parts order to me</t>
  </si>
  <si>
    <t>RNN220301030400</t>
  </si>
  <si>
    <t>Hammering noise intermittent. Plastic screen in WM inlet valve was in backwards causing intermittent restricted water flow. Made repair  cleaned screens  Diag test cks good</t>
  </si>
  <si>
    <t>RNN220301030419</t>
  </si>
  <si>
    <t>#FEE NOT DRAINING                                                                                                    REPAIRED WATER VALVE TESTED OK</t>
  </si>
  <si>
    <t>RNN220301030582</t>
  </si>
  <si>
    <t>Customer told me a IE error show  went i check i don't found nothing wrong with the washer  only i clean the water valve filter dirty clean and explain to the customer need to clean the the filter very often. Left all working properly</t>
  </si>
  <si>
    <t>RNN220301030821</t>
  </si>
  <si>
    <t>Diagnosis done  unit is shaking a lot  laundry room is on  a cross base  that's why the room shakes  unit tested okay.</t>
  </si>
  <si>
    <t>RNN220302032258</t>
  </si>
  <si>
    <t>The tub to drain pump below wasnt installed  Installed  the wall drain pipe was clogged and water pushed back during the drain cycle. They need a plumber. The customer was complaining that they had cabinet damage.</t>
  </si>
  <si>
    <t>RNN220302034187</t>
  </si>
  <si>
    <t>ECH REPLACED ALL PARTS RUN THE TEST ALL WORKING.PROBLEM FIXED</t>
  </si>
  <si>
    <t>RNN220302036755</t>
  </si>
  <si>
    <t>not draining  checked unit found unit to be working to specs at time of service  cx ed  job done</t>
  </si>
  <si>
    <t>RNN220302036791</t>
  </si>
  <si>
    <t>Error code UE  check and found washer unbalance  adjusted front legs tested ok</t>
  </si>
  <si>
    <t>RNN220302037497</t>
  </si>
  <si>
    <t>Customer states unit doesnt fill with water.  Found unit fills with water fine. Advised customer how unit operates.</t>
  </si>
  <si>
    <t>RNN220303039286</t>
  </si>
  <si>
    <t>LE error code. Found washer for clutch not seated. Adjusted test good so far</t>
  </si>
  <si>
    <t>RNN220303043082</t>
  </si>
  <si>
    <t>ADJUSTED AND REPLACED THE ROTOR PARTS AND THE UNIT TESTED OK</t>
  </si>
  <si>
    <t>RNN220303043990</t>
  </si>
  <si>
    <t>REPLACED FAULTY CONTROL BOARD ASSEMBLY AND TESTED OK</t>
  </si>
  <si>
    <t>RNN220304047262</t>
  </si>
  <si>
    <t>CHECKED WASHER FOUND CONTROL NOT MOUNTED PROPERLY IN CONSOLE INSTALLED PROPERLY  RAN AND TESTS OKAY</t>
  </si>
  <si>
    <t>RNN220304048401</t>
  </si>
  <si>
    <t>Advised on lid assy</t>
  </si>
  <si>
    <t>RNN220304050732</t>
  </si>
  <si>
    <t>Tested unit full cycle to check for leak.  Found leak coming from drain pipe in house plumbing.</t>
  </si>
  <si>
    <t>RNN220302037448</t>
  </si>
  <si>
    <t>Found machine to be unrepairable after servicing 4 times.</t>
  </si>
  <si>
    <t>RNN211217023406</t>
  </si>
  <si>
    <t>#FEE CUSTOMER IS AWARE OF SERVICE CHARGES FOR ISSUES NOT RE                                                          WASHER SHAKES EXCESSIVELY IN SPIN. ORDERED SUSPENSION RODS A ND PCB MAIN PCB CAUSING WASHER TO SPIN ERADIC UNBALANCED. INSTALLE D</t>
  </si>
  <si>
    <t>RNN220131068231</t>
  </si>
  <si>
    <t>#FEE- NOT DRAINING                                                                                                   PUMP FAILURE AND NO FUNCTION FROM MOTORIZED CLUTCH. NO LOCAL PART OPTION ORDER REPLACEMENTS IN REROUTED REPAIR REPLACE DRAIN PUMP</t>
  </si>
  <si>
    <t>RNN220218071194</t>
  </si>
  <si>
    <t>#FEE- WASHER NOISE                                                                                                   REAR PANEL MAKING A VIBRATING NOISE PUT A COUPLE SCREWS IN I T TESTED OK WZT</t>
  </si>
  <si>
    <t>RNN220221080794</t>
  </si>
  <si>
    <t>#FEE #LEAKING                                                                                                        UNABLE TO DUPLICATE LEAK. WASHER CHECKED OUT OK</t>
  </si>
  <si>
    <t>RNN220221082969</t>
  </si>
  <si>
    <t>TECH REPLACED PARTS.RUN THE TEST. NO LEAKS OR ERROR CODES. PROBLEM FIXED</t>
  </si>
  <si>
    <t>RNN220224005036</t>
  </si>
  <si>
    <t>PC: ASSEUUS NOISE - OTHER NOISE #FEE - CHARGE THE CUSTOMER                                                           REPAIRED BASE PAD</t>
  </si>
  <si>
    <t>RNN220224006608</t>
  </si>
  <si>
    <t>Install new parts 4 suspension rods tested no problems found  After diagnosis found that unit is out of balance ordering suspension rods  PRN220302092059 AJK73229709(Suspension Assembly)  Shipped to tech  PRN220225085738 6501EA1001R(Switch Assembly Sensor)  AJU75152602(Valve Assembly Inlet)</t>
  </si>
  <si>
    <t>RNN220225011222</t>
  </si>
  <si>
    <t>#DS#FEE                                                                                                              CHECKED DRAIN PUMP FOR PARTICLES IN IT. NO PROBLEM FOUND</t>
  </si>
  <si>
    <t>RNN220225012152</t>
  </si>
  <si>
    <t>#FEE CUSTOMER AWARE OF SERVICE CHARGE FOR ISSUES NOT RELATE                                                          PUMP BURNED OUT REPLACED MOC OKAY</t>
  </si>
  <si>
    <t>RNN220226016444</t>
  </si>
  <si>
    <t>#FEE - LEAKING                                                                                                       TUB WAS NOT SNAPPED DOWN AT BACKTESTED OK AFTER WITH LOAD</t>
  </si>
  <si>
    <t>RNN220228019961</t>
  </si>
  <si>
    <t>Install new water valve test for leaks also operates no dripping</t>
  </si>
  <si>
    <t>RNN220228021068</t>
  </si>
  <si>
    <t>#FEE NOT ENOUGH WATER                                                                                                PRODUCT NOT COVERED BY THE APPLICABLE WARRANTY</t>
  </si>
  <si>
    <t>RNN220228023793</t>
  </si>
  <si>
    <t>UNABLE VERIFY CUSTOMER COMPLAIN  POSSIBLE OVER SUD/INSTRUCTED CUSTOMER OTHER FEATURE  CHECK UNIT OPER  NORMAL</t>
  </si>
  <si>
    <t>RNN220228024918</t>
  </si>
  <si>
    <t>Replaced the drain pump and drains fine</t>
  </si>
  <si>
    <t>RNN220228025012</t>
  </si>
  <si>
    <t>#FEE CUSTOMER AWARE OF THE SERVICE CHARGE FOR ISSUE NOT REL                                                          WASHER OFF BALANCE. ADJUSTED LEGS TESTED OK</t>
  </si>
  <si>
    <t>RNN220301025645</t>
  </si>
  <si>
    <t>#FEE VIBRATING AND LOUD NOISE GETTING WORSE NO PACKAGING MA                                                          CHECKED THE WASHER AND RUN A SHORT CYCLE FOUND NO ISSUE INS TRUCT CX ABOUT PROPER LOADING AND TESTED OKAY.</t>
  </si>
  <si>
    <t>RNN220301026606</t>
  </si>
  <si>
    <t>#FEE                                                                                                                 NO ERROR CODES RAN AN ENTIRE CYCLE WITH CLOTHES IN IT. NO I SSUE. WORKED PERFECTLY. ADVISED CUSTOMER ON LOADING ISSUES</t>
  </si>
  <si>
    <t>RNN220301027668</t>
  </si>
  <si>
    <t>Customer states that the Drain pump would be going and not filling up tub. Contacted TCC. Spoke to Mike. Relay on board bad for drain pump replaced mainboard assembly. Changed PCB complex and put washer in test mode. Newer washer couldn't get correct test mode. Put in Normal and verified tub would fill and go into wash mode without the Drain pump coming on.</t>
  </si>
  <si>
    <t>RNN220301029387</t>
  </si>
  <si>
    <t>#FEE-NOISE                                                                                                           RECALIBRATE CONTROLS BOARD. TESTED OKAY.</t>
  </si>
  <si>
    <t>RNN220301030254</t>
  </si>
  <si>
    <t>FOUND NOISE COMING FROM DRAIN PUMP   REPLACED PART  TESTED OK.</t>
  </si>
  <si>
    <t>RNN220302032213</t>
  </si>
  <si>
    <t>Customer was getting IE error on washer  customer changed the water valve  ram a few test amd everything tested ok</t>
  </si>
  <si>
    <t>RNN220302032767</t>
  </si>
  <si>
    <t>#FEE SCHEDULING A TECH IF THE SERIAL NUMBER IS INCLUDED IN                                                           CHECK &amp;AMP; ADVISED</t>
  </si>
  <si>
    <t>RNN220302033631</t>
  </si>
  <si>
    <t>Replaced drain pump tested ok</t>
  </si>
  <si>
    <t>RNN220302034384</t>
  </si>
  <si>
    <t>#FEE JUST A REMINDER ALL MANUFACTURING DEFECTS ARE COVE                                                              CHECKED LID SWITCH AND CONNECTOR RECONNECTED WORKING GOOD</t>
  </si>
  <si>
    <t>RNN220302035925</t>
  </si>
  <si>
    <t>Control lock on. Turn off control lock. Not draining replaced drain pump. Foreign object in drain pump.</t>
  </si>
  <si>
    <t>RNN220302036181</t>
  </si>
  <si>
    <t>Customer complaint on unit leaking when in use found excessive amount of suds in washer  informed customer to use less soap to prevent washer from. Leaking.</t>
  </si>
  <si>
    <t>RNN220302036960</t>
  </si>
  <si>
    <t>SW# nothing wrong with unit customer just not happy on how it performs</t>
  </si>
  <si>
    <t>RNN220303043561</t>
  </si>
  <si>
    <t>#FEE CUSTOMER AWARE OF THE SERVICE CHARGE FOR ISSUE NOT REL                                                          WIRE WAS LOOSE ON FILTER BOARD WORKING FINE</t>
  </si>
  <si>
    <t>RNN220303043848</t>
  </si>
  <si>
    <t>Missing washer on rotor replaced and all operations tested ok</t>
  </si>
  <si>
    <t>RNN220303044241</t>
  </si>
  <si>
    <t>#FEE LEAKING FROM UNDER                                                                                              O LEAK WAS FOUND TESTED TWICE GOOD OK</t>
  </si>
  <si>
    <t>RNN220304046137</t>
  </si>
  <si>
    <t>Found washer operation ok at this time advised about load balancing</t>
  </si>
  <si>
    <t>RNN220304046415</t>
  </si>
  <si>
    <t>Customer stated the unit was making a banging noise and leaking. Ran the unit through test mode a couple of times filled and drained no evidence of a leak. Ran the unit in a rinse and spin cycle also no leaks noted. Talked with the customer about proper loading and load sizes.</t>
  </si>
  <si>
    <t>RNN220304049694</t>
  </si>
  <si>
    <t>replced drain pump   now wroking properly</t>
  </si>
  <si>
    <t>RNN220304049743</t>
  </si>
  <si>
    <t>FOUND NUT ON ROTOR FELL OFF REINSTALLED NUT</t>
  </si>
  <si>
    <t>RNN220305050918</t>
  </si>
  <si>
    <t>Cust wanted to know how to work the unit . there is nothing wrong with it .</t>
  </si>
  <si>
    <t>RNN220306053901</t>
  </si>
  <si>
    <t>RNN220307054946</t>
  </si>
  <si>
    <t>INSTALLED NEW AGITATOR AND CAP PER SERVICE BULLETIN UNIT WORKING PROPERLY</t>
  </si>
  <si>
    <t>RNN220307055937</t>
  </si>
  <si>
    <t>HELPED EXPLAIN HOW THE UNIT WORKS</t>
  </si>
  <si>
    <t>RNN220307056057</t>
  </si>
  <si>
    <t>REMOVED OBSTRUCTION BETWEEN BASKET &amp; TUB  TESTED NORMAL.</t>
  </si>
  <si>
    <t>RNN220307056224</t>
  </si>
  <si>
    <t>MAINBOARD AND SWITCH ASSEMBLY TO BE REPLACED AR THE SAME TIME  VIA LG. ITS A COMMUNICATION ISSUE WITH THE 2 PARTS. TESTED AFTER REPAIR AND WORKS TO SPEC.</t>
  </si>
  <si>
    <t>RNN220307056253</t>
  </si>
  <si>
    <t>EBR86498812</t>
  </si>
  <si>
    <t>INSTALLED NEW MAIN BOARD AND HOUSING TESTED UNIT WORKING PROPERLY.</t>
  </si>
  <si>
    <t>RNN220307056338</t>
  </si>
  <si>
    <t>DIAG; WILL FILL WITH WATER IF HOSE IS ON  BAD FILL VALVE.; ORDRNG 1 AJU75152602 (INLET VALVE ASSY.)]WP; INSTALLED VALVE.</t>
  </si>
  <si>
    <t>RNN220307056366</t>
  </si>
  <si>
    <t>TECH REPLACED CONTROL &amp; SENSOR SWITCH  CHECKED UNIT COMPLETE CHECKED OK.</t>
  </si>
  <si>
    <t>RNN220307057121</t>
  </si>
  <si>
    <t>FOUND HOSE FROM INLET VALVE SEATED IMPROPERLY CAUSING A STEADY DRIP REPAIRED TEST OK</t>
  </si>
  <si>
    <t>RNN220307057265</t>
  </si>
  <si>
    <t>Check functions &amp; instruct cust of normal operation.</t>
  </si>
  <si>
    <t>RNN220307058182</t>
  </si>
  <si>
    <t>PF explain what it was and why</t>
  </si>
  <si>
    <t>RNN220307059035</t>
  </si>
  <si>
    <t>REPLACED LOCKED UP/ NOISY MOTOR AND FACTORY DEFECTIVE WARPED LID TO ALLOW WASHER TO OPERATE NORMAL.</t>
  </si>
  <si>
    <t>RNN220206001021</t>
  </si>
  <si>
    <t>Found the tub had what appeared to be rust forming in the tub. Could not wipe or scrape it off. Ordered new tub. First one arrived damaged. Finally installed new tub. Washer tested good.</t>
  </si>
  <si>
    <t>RNN220211033300</t>
  </si>
  <si>
    <t>replaced main and installed screws as per serv bull.</t>
  </si>
  <si>
    <t>RNN220214043379</t>
  </si>
  <si>
    <t>#FEE CUSTOMER IS AWARE OF CHARGES NOT RELATED TO MANUFACTUR                                                          REPLACED PUMP TO TUB HOSE</t>
  </si>
  <si>
    <t>RNN220222092436</t>
  </si>
  <si>
    <t>Replaced drain hose for a hole causing a leak.</t>
  </si>
  <si>
    <t>RNN220224001974</t>
  </si>
  <si>
    <t>WHEN TESTING  FOUND LATCH NOT ENGAGING WITH PROPER VOLTAGE APPLIED. REPLACED FAULTY LATCH LISTED  TEST. ALL OPERATIONS CHECK OK UPON TECH DEPARTURE</t>
  </si>
  <si>
    <t>RNN220225012706</t>
  </si>
  <si>
    <t>replaced drain pump assembly</t>
  </si>
  <si>
    <t>RNN220228018744</t>
  </si>
  <si>
    <t>03/07  UNIT BANGS AND MAKES NOISES THROUGHOUT CYCLE...found unit was not leveled and tub not centered causing noises...also  found duct tape on drain hose and when removed to place a tie for security  found a hole and hose started leaking...replaced hose and adjusted feet to level unit...unit is working properly...</t>
  </si>
  <si>
    <t>RNN220302035537</t>
  </si>
  <si>
    <t>Clicking noise during cycle. Unable to reproduce noise during visit. Beleive noise repated to clothes in cycle  or normal motor/clutch noise. All ops test ok</t>
  </si>
  <si>
    <t>RNN220304045734</t>
  </si>
  <si>
    <t>Customer clothing caught under agitator removed agitator freed clothing no issues found with unit</t>
  </si>
  <si>
    <t>RNN220304046293</t>
  </si>
  <si>
    <t>Customer said unit was exchanged by dealer</t>
  </si>
  <si>
    <t>RNN220304048875</t>
  </si>
  <si>
    <t>Unit working good passed diagnostics inst customer on loading and operations</t>
  </si>
  <si>
    <t>RNN220304049358</t>
  </si>
  <si>
    <t>Water was not coming in to the unit. Replace valves</t>
  </si>
  <si>
    <t>RNN220304050016</t>
  </si>
  <si>
    <t>Found PE code on Display.  Installed new Pressure switch.  Machine checked ok.</t>
  </si>
  <si>
    <t>RNN220305051995</t>
  </si>
  <si>
    <t>ALIGNMENT  MECHANICAL FOUND NO LEAKS RAN SEVERAL TIMES TESTED OK</t>
  </si>
  <si>
    <t>RNN220307061866</t>
  </si>
  <si>
    <t>Inspected &amp; tested unit and found the cold water valve screen plugged. Cleaned out and tested.  Tests ok</t>
  </si>
  <si>
    <t>RNN220308064830</t>
  </si>
  <si>
    <t>DINT</t>
  </si>
  <si>
    <t>TOOK APART CONTROL PANEL AREA ON WASHER AND CHECKED CONNECTIONS. RESEATED ALL CONNECTIONS AND TESTED. ALL WORKING AS IT SHOULD.</t>
  </si>
  <si>
    <t>RNN220308066914</t>
  </si>
  <si>
    <t>Replaced rotor and stator. Customer had parts.  unit tests okay.</t>
  </si>
  <si>
    <t>RNN220308067896</t>
  </si>
  <si>
    <t>#FEE CUSTOMER AWARE OF SERVICE CHARGE FOR ISSUES NOT RELATE                                                          SPOKE WITH CUST OVER THE PHONE &amp;AMP; SAID SHE LEFT BUT THE PROBL EM IS WASHER CREATE UN BALANCE LOADS/ ORDER 4 SUSPENSION ROD ALLO</t>
  </si>
  <si>
    <t>RNN220210030252</t>
  </si>
  <si>
    <t>PC: NA \\ WATER OVERFILLING                                                                                          ODD WATER LEVEL. WATER LEVEL SENSOR TEST OK. ORDERED NEW CON TROL WASHER OVERFILLING REPLACE PCB WITH NEW</t>
  </si>
  <si>
    <t>RNN220217067156</t>
  </si>
  <si>
    <t>REPLACED PCB ASSEMBLY COMPLEX AND THERMISTOR ON UNIT. IT CONTINUES TO NOT FUNCTION DESPITE PARTS REPLACEMENT ON IT. MULTIPLE TECHLINE TECHNICIANS AT LG COULD NOT HELP DIAGNOSE WHAT IS WRONG. FORWARDED TCC# TO CUSTOMER AS THEY HAVE A DEDICATED CONCIER</t>
  </si>
  <si>
    <t>RNN220217069130</t>
  </si>
  <si>
    <t>6322FR2046G</t>
  </si>
  <si>
    <t>#RECLAIM FAULTY VALVE NEEDS TO BE REPLACED UNIT SHAKING AND                                                          ORDERED CONTROL BOARD VIA LG CUSTOMER SUPPORT ... FOR LONG F ILLING OF WATER ON CYCLES (TOO MUCH WATER) INSTALLED NEW CONTROL BOAR</t>
  </si>
  <si>
    <t>RNN220221082590</t>
  </si>
  <si>
    <t>#FEE TLW E6 ERROR                                                                                                    INTERMITTENT ERROR CODE FOR CLUTCH BUT CLUTCH IS OK. CONTROL BOARD BAD ORDERED NEW ON INSTALLED NEW CONTROL BOARD. TESTS OK</t>
  </si>
  <si>
    <t>RNN220224001847</t>
  </si>
  <si>
    <t>#FEE NO POWER ELECTRICAL BURNING SMELL  LID WONT OPEN                                                                CONTROL BOARDS FAILED PARTS ORDER NEW BOARDS  SOCPPU 03/03ER CUSTOMER PURCHASED NEW APPLIANCE LGA011 LG INWARRANTY (HA) CONSUMER</t>
  </si>
  <si>
    <t>RNN220224004019</t>
  </si>
  <si>
    <t>Replaced rotor  stator and missing washer.</t>
  </si>
  <si>
    <t>RNN220224004147</t>
  </si>
  <si>
    <t>SW# replaced plastic coupler unit checks ok after test</t>
  </si>
  <si>
    <t>RNN220228024081</t>
  </si>
  <si>
    <t>replaced failed controlers tested ok</t>
  </si>
  <si>
    <t>RNN220228024935</t>
  </si>
  <si>
    <t>6201EC2002V</t>
  </si>
  <si>
    <t>Replaced mechanism. Same issue. Called TCC. Recommend basket. Ordered  Replaced spin basket. Found sock under basket. Instructed and checked ops. All ok.</t>
  </si>
  <si>
    <t>RNN220302033821</t>
  </si>
  <si>
    <t>3/8 Text customer to do a courtesy check to see how their washer continued doing and the customer said their washer works properly. Unit checks ok.    3/7 Test the unit in test mode and found the filter on the cold water valve clogged. Cleaned filter  test the unit and the unit test ok.</t>
  </si>
  <si>
    <t>RNN220302036015</t>
  </si>
  <si>
    <t>Completed. Made a few mechanical alignments. Unit works fine now.</t>
  </si>
  <si>
    <t>RNN220302036707</t>
  </si>
  <si>
    <t>PC: ABWEUUS CLOTHING  CLOTHING NOT CLEAN #FEE  CHARGE                                                              BLACK MARKS ON CLOTHES/ UNDER INNER WASHPLATECLEAN/ALL TEST OK /ADV TALK 2 PLACE OF PURCHASE.</t>
  </si>
  <si>
    <t>RNN220303040774</t>
  </si>
  <si>
    <t>Product Code: T1789EFHU.ABWEUUS    Customer Complaint: Vibrations.      Diagnosis: Found no grease under any of the 4 shocks/dampers where they connect to cabinet.    Resolution: Added white lithium grease under all 4 shocks/dampers where they connect to cabinet.    Parts: None.</t>
  </si>
  <si>
    <t>RNN220303041741</t>
  </si>
  <si>
    <t>Check unit for leaking found that unit had a pinhole in drain hose that was causing it to spray when Under Pressure installed new part unit was able to fill agitate drain and spin with normal sounds and other problems found</t>
  </si>
  <si>
    <t>RNN220303041841</t>
  </si>
  <si>
    <t>Complaint of unit making noise during wash and drum grinding ehen soun by hand. Upon arrival no noise from drum but drain pump making noise. Disassembled. Found plastic chunks from a toy or necklace in the pump. Tested. Working ok.</t>
  </si>
  <si>
    <t>RNN220304045871</t>
  </si>
  <si>
    <t>Unit makes squeak noise when washing.  Sounds like its from the clutch.  Replaced clutch and tested.  No noise.</t>
  </si>
  <si>
    <t>RNN220304048072</t>
  </si>
  <si>
    <t>PRN220304096466 s2c po   Leaking from drain hose. Replaced drain hose</t>
  </si>
  <si>
    <t>RNN220304048858</t>
  </si>
  <si>
    <t>Replaces valve tested ok</t>
  </si>
  <si>
    <t>RNN220304049011</t>
  </si>
  <si>
    <t>Cust complained unit shaking a lot . ran cycle unit checked ok no problem found . advised cust to not overload it .</t>
  </si>
  <si>
    <t>RNN220304049384</t>
  </si>
  <si>
    <t>Customer stated that unit would go to balance at the spin cycle. Ran the unit thru a test cycle and all was good.  Explained operation to the customer.</t>
  </si>
  <si>
    <t>RNN220304049868</t>
  </si>
  <si>
    <t>Cust complained unit not draining . found clogged drain pump . cleaned it out and rechecked unit ok</t>
  </si>
  <si>
    <t>RNN220304050097</t>
  </si>
  <si>
    <t>MCK68425505</t>
  </si>
  <si>
    <t>Customer educated on settings of the unit and the secondary features on the display. No fault found with this unit.</t>
  </si>
  <si>
    <t>RNN220305053228</t>
  </si>
  <si>
    <t>Issue: water dropping from soap dispenser.  Replaced inlet valve from truck stock .  Unit working properly.</t>
  </si>
  <si>
    <t>RNN220306053310</t>
  </si>
  <si>
    <t>Valve loose adjusted no more leaking if happens again order log valve and holder</t>
  </si>
  <si>
    <t>RNN220306053475</t>
  </si>
  <si>
    <t>Checked over customer getting ie code found drain pipe on ground informed customer needs to be in stand pipe or wash tub</t>
  </si>
  <si>
    <t>RNN220306053527</t>
  </si>
  <si>
    <t>PC: ABWEUUS NOISE - DURING DRAIN#FEE - CHARGE THE CUSTOMER                                                           SECURED LOOSE MOTOR PULLEY TEST OK</t>
  </si>
  <si>
    <t>RNN220306053576</t>
  </si>
  <si>
    <t>QTUBE....cold water off. Replaced main pcb and pump. All ops check ok</t>
  </si>
  <si>
    <t>RNN220306053659</t>
  </si>
  <si>
    <t>Complaint of unit making noise. Ran unit through test mode and with load of clothes. All checks ok. Informed customer about sound coming from drain pump when most of water is out of unit. Unit is setting in to of absorbing blocks so the sound is traveling g from underneath. Unit test ok</t>
  </si>
  <si>
    <t>RNN220307059027</t>
  </si>
  <si>
    <t>Concern was the unit is making noise  found the unit was not leveled properly  leveled the unit  unit checked  all ops are good and normal.</t>
  </si>
  <si>
    <t>RNN220307059651</t>
  </si>
  <si>
    <t>Replaced noisy drain pump and all   operations tested ok instructed customer on loading and operations</t>
  </si>
  <si>
    <t>RNN220307060864</t>
  </si>
  <si>
    <t>Unable to confirm the customer issue with unit. Technician reconnected assembly. Customer to contact dealer and have unit exchanged in any case due to initial issues with unit operating. Service call completed</t>
  </si>
  <si>
    <t>RNN220307061143</t>
  </si>
  <si>
    <t>Plastic subject was inside the drum and the tub causing the machine to struggle to turn it was cleared unit working fine</t>
  </si>
  <si>
    <t>RNN220307063355</t>
  </si>
  <si>
    <t>Found IE error code and low cold water pressure  removed hose to find sediment build up and fools gold looking resin build up from water softenor failure  removed debris and cycled  all op ok with no leak or error...advised a servicer for water softenor.</t>
  </si>
  <si>
    <t>RNN220307063629</t>
  </si>
  <si>
    <t>AJK72909309</t>
  </si>
  <si>
    <t>Customer stated unit getting IE error upon inspection cold water inlet valve clogged from customers water filtration system I cleaned screen unit working fine but advised customer to address water filter system quality of water is poor very cloudy</t>
  </si>
  <si>
    <t>RNN220308067959</t>
  </si>
  <si>
    <t>Arrived to call costumer complaint about unut having lights and not draining. Out unit into diagnostic mode. Unit properly drained found no issues with unit. Put unit in speed wash also worker properly. Instructed customer how to properly use unit.</t>
  </si>
  <si>
    <t>RNN220308069408</t>
  </si>
  <si>
    <t>Tested unit could not verify complaints leveled unit advised cost on usage checked ok</t>
  </si>
  <si>
    <t>RNN220308069650</t>
  </si>
  <si>
    <t>Found the top to be loose and causing a rattle. Adjusted the front holders for the top. Reinstalled and unit tested ok.</t>
  </si>
  <si>
    <t>RNN220308070361</t>
  </si>
  <si>
    <t>TECH FOUND THAT THE WATER VALVE WAS BAD AND NOT LETTING IN WATER. TECH REPLACED WATER VALVE. TESTED AND CHECKED GOOD.</t>
  </si>
  <si>
    <t>RNN220308070690</t>
  </si>
  <si>
    <t>MAKING LOUD NOISE. DRAIN PUMP IS NOT ENGAGING  WP: ]REPLACED DRAIN PUMP</t>
  </si>
  <si>
    <t>RNN220308070750</t>
  </si>
  <si>
    <t>Found Hole in Drain Hose replaced tested ok</t>
  </si>
  <si>
    <t>RNN220308070754</t>
  </si>
  <si>
    <t>Unit is working as design. Checked over with a load on speed wash. Tested ok. Normal water level.</t>
  </si>
  <si>
    <t>RNN220308070850</t>
  </si>
  <si>
    <t>FOUND PIN HOLE IN DRAIN HOSE THAT LEAKED WHENEVER UNIT DRAINED. RES FOR TUESDAY 3/1/22*****REPLACED DRAIN HOSE AND TESTED  OK..... WATER LEAK TEST  NO LEAKS.</t>
  </si>
  <si>
    <t>RNN220309072583</t>
  </si>
  <si>
    <t>TECHNICIAN LOOKED OVER THE MACHINE  NFF  CUSTOMER EDUCATION</t>
  </si>
  <si>
    <t>RNN220309073361</t>
  </si>
  <si>
    <t>UNIT VIBRATING BADLY DURING SPIN CYCLE AND NOT COMPLETING SPIN CYCLE EVERY TIME  DIAG= CUSTOMER IS WASHING EXTREMELY SMALL LOADS NOT EVEN COVERING THE BOTTOM OF THE WASHING MACHINE THIS IS CAUSING IT TO GO UNBALANCED  WP: EDUCATED CUST ON UNIT</t>
  </si>
  <si>
    <t>RNN220309075901</t>
  </si>
  <si>
    <t>Met with customer and inspected unit. Drained the unit and inspected the pump. Found a big washer in the pump restricting the blades. I hooked it back up and runs with no issues</t>
  </si>
  <si>
    <t>RNN220109038863</t>
  </si>
  <si>
    <t>#FEE - WASHER OVERFILLED                                                                                             COLD WATER VALVE STUCK OPEN. FLOODED CX HOUSE  REPLACED WATER VALVE TESTED OK</t>
  </si>
  <si>
    <t>RNN220224006462</t>
  </si>
  <si>
    <t>unit not starting cycle. replaced door lock and control board. unit operating within spec.</t>
  </si>
  <si>
    <t>RNN220225010431</t>
  </si>
  <si>
    <t>ERROR CODE LE MOTOR LOCKED UNIIT GET WATER BUT DOES NOT ST                                                           ORDER WATER VALVE  REPLACE VALVE CHECK UNIT WORKING OK</t>
  </si>
  <si>
    <t>RNN220227017196</t>
  </si>
  <si>
    <t>PC: ABWEUUS OPERATION - LONG CYCLE TIMEFEE - CHARGE THE CU                                                           SLOW FILL AND LEAKING. WASHER PAUSES MID CYCLE. OP INLET VAL VES AND CONTROL BOARD. INSTALLED INLET FILL VALVE. RAN CYCLE TESTED O</t>
  </si>
  <si>
    <t>RNN220227017299</t>
  </si>
  <si>
    <t>AGB72932407</t>
  </si>
  <si>
    <t>CLOTHING NOT CLEAN                                                                                                   NO PROBLEM FOUND</t>
  </si>
  <si>
    <t>RNN220228019768</t>
  </si>
  <si>
    <t>REPLACED PARTS TESTED UNIT AND UNIT IS WORKING AS IT SHOULD</t>
  </si>
  <si>
    <t>RNN220301026446</t>
  </si>
  <si>
    <t>#FEE #DEALER SUPPORT                                                                                                 LE CODEPULLED BASKET FOUND PEN JAMMING BASKET RAN DIAGNOSTI CS ALL FUNCTIONS CHECKED PROPERLY</t>
  </si>
  <si>
    <t>RNN220301027324</t>
  </si>
  <si>
    <t>Advised cust on fill hose leaking and is not an LG part</t>
  </si>
  <si>
    <t>RNN220303043708</t>
  </si>
  <si>
    <t>#SW CUSTOMER COMPLAINT UNIT SHOWING E6 ERROR CODE FOUND FAULTY DC CLUTCH MOTOR REPLACE WITH CYCLE TEST CHEXKS GOOD NO ERROR CODE SHOWING AFTER REPAIR</t>
  </si>
  <si>
    <t>RNN220304046474</t>
  </si>
  <si>
    <t>Replaced panel and. Complex pcb</t>
  </si>
  <si>
    <t>RNN220304049398</t>
  </si>
  <si>
    <t>Numerous issues. Primarily discovered very slow water input. Replaced water inlet valve. Unit immediately allowed water to enter much faster and properly. Ran diagnostics  ensured pressure sensor hose is not restricted. Unit draining well and all tests ok according to unit design.   However customer is not pleased with extended run times and cleaning ability.  They are exploring options with their reseller Lowe's.  All tests ok and operating as designed.  All tests ok.  Call is complete.</t>
  </si>
  <si>
    <t>RNN220305051095</t>
  </si>
  <si>
    <t>Checked out unit for noise amd vibration during the spin advised customer of how unit works and all noise are normal. Tested good no errors amd running correctly.</t>
  </si>
  <si>
    <t>RNN220305051180</t>
  </si>
  <si>
    <t>UNIT IS LEAKING AND NOT DRAINING  AFTER INSPECTING THE UNIT I REPLACED THE HOSE AND THE DRAIN PUMP ON THE WASHER  I TESTED THE UNIT ALL TEST OK</t>
  </si>
  <si>
    <t>RNN220305052368</t>
  </si>
  <si>
    <t>#FEE CUSTOMER AWARE ABOUT THE SERVICE CHARGE IF ISSUE IS NO                                                          MIXING VALVE CLEANING NO WATER UNIT CHSOK</t>
  </si>
  <si>
    <t>RNN220305052521</t>
  </si>
  <si>
    <t>#FEE TLW NOISES                                                                                                      UNABLE TO VERIFY NOISE</t>
  </si>
  <si>
    <t>RNN220306053581</t>
  </si>
  <si>
    <t>Washer making noise during drain cycle. Found collar stay in drain pump removed same. Ran through test mode checked operation unit now back to factory spec</t>
  </si>
  <si>
    <t>RNN220306053846</t>
  </si>
  <si>
    <t>Replaced clutch housing and stator</t>
  </si>
  <si>
    <t>RNN220306053860</t>
  </si>
  <si>
    <t>PC: ABWEUUS OPERATION - NOT DRAINING#FEE - CHARGE THE CUST                                                           WASH PLATE LOOSE TIGHTENED CHECKED ALL BALANCED AND FINISHED CYCLE</t>
  </si>
  <si>
    <t>RNN220306054048</t>
  </si>
  <si>
    <t>Part has not arrived. Rescheduled for 3/9  Replaced inlet assembly  unit operates normally</t>
  </si>
  <si>
    <t>RNN220306054471</t>
  </si>
  <si>
    <t>#controlpanelreplaced Issue is intermittent operations  sometimes turns on and runs and stops mid cycle  sometimes doesn't even turn on. Upon arrival  unit was completely dead. Replaced the front panel assembly  and the PCB complex  everything fired up as it should  and test mode confirmed everything is now working as it should.</t>
  </si>
  <si>
    <t>RNN220307056801</t>
  </si>
  <si>
    <t>adjusted loose power wire connection unit was not responding properly</t>
  </si>
  <si>
    <t>RNN220307058403</t>
  </si>
  <si>
    <t>Unit not powering on missing 120v out of filter faulty filter replaced test good</t>
  </si>
  <si>
    <t>RNN220307063408</t>
  </si>
  <si>
    <t>Customer stated washing machine was adding water and adding water and would not go into spin. Inform customers that unit as water and does not going to spend when unit is out of balance or clothing inside or out of balance and has not met unit going to spit. Short customer on owner's manual how to load clothing it's a machine unit is working as designed.</t>
  </si>
  <si>
    <t>RNN220308069534</t>
  </si>
  <si>
    <t>POWERING ON/NOT CYCLING  INSPECTED UNIT AND REPLACED EBR86498802 MCR67147702</t>
  </si>
  <si>
    <t>RNN220309076552</t>
  </si>
  <si>
    <t>HAD TO COMPLETELY CHECK UNIT. TECH FOUND AND REPAIRED LOOSE WIRE CONNECTOR AT MOTOR ASSEMBLY. UNIT NOW CHECKS OKAY</t>
  </si>
  <si>
    <t>RNN220310078203</t>
  </si>
  <si>
    <t>FOUND WASHER HAS MULTUIPLE ISSUES CAUSING IT TO GO OUT OF BALANCE &amp; BE VERY NOISY. INNER BASKET IS OUT OF ROUND SO GOES OUT OF BALANCE IN SPIN. ALSO CLUTCH ASSY ITSELF IS VERY NOISY. INSTALLED NEW TUB  WASHER  NUT  CLUTCH ASSY &amp; HUB. TESTED OK</t>
  </si>
  <si>
    <t>RNN220310079405</t>
  </si>
  <si>
    <t>MEL62741701</t>
  </si>
  <si>
    <t>Technician determined the washer was running according to the specifications.  Technician recommended trying the waterproof cycle and dryer balls to eliminate wrinkles.</t>
  </si>
  <si>
    <t>RNN220310079855</t>
  </si>
  <si>
    <t>REPAIRED LOOSE CONNECTION TO THE LID LOCK ASSY UNTI NOW OK</t>
  </si>
  <si>
    <t>RNN220310079955</t>
  </si>
  <si>
    <t>REPAIRED LOOSE CONNECTION TO THE LID LOCK ASSY NOW OK</t>
  </si>
  <si>
    <t>RNN220310079997</t>
  </si>
  <si>
    <t>LEAKING TECH OUT REPLACED THE DRAIN HOSE ADN TESTED</t>
  </si>
  <si>
    <t>RNN220310080257</t>
  </si>
  <si>
    <t>Technician checked over for normal operation.   Tech recommended using the Deep Wash as it allows for the most hot water to be brought in to tub.</t>
  </si>
  <si>
    <t>RNN220310080482</t>
  </si>
  <si>
    <t>Pulsator scratched and torn in places unknown cause. Did not find any objects replaced pulsator and cycled unit checks good</t>
  </si>
  <si>
    <t>RNN220225007706</t>
  </si>
  <si>
    <t>Tcc220302454052      RA submitted per TCC  03/02    Cracked outer tub    RA approved</t>
  </si>
  <si>
    <t>RNN220226014677</t>
  </si>
  <si>
    <t>REPLACED THE PART AHA75673404. DRAIN PUMP WAS ORDERED FROM THE GREGZENDESK WEBSITE FOR RNN220228018184</t>
  </si>
  <si>
    <t>RNN220228018184</t>
  </si>
  <si>
    <t>The switch  assembly was replaced</t>
  </si>
  <si>
    <t>RNN220228024517</t>
  </si>
  <si>
    <t>Called LG tech support  report damage / Physical damaged not cover case # TCC220309603911</t>
  </si>
  <si>
    <t>RNN220302033395</t>
  </si>
  <si>
    <t>Replaced detergent housing and water pressure hose. Unit tested okay</t>
  </si>
  <si>
    <t>RNN220304047670</t>
  </si>
  <si>
    <t>Customer says still leaks after replacing damaged drain hose and states the washer flooded house. Found the hot supply hose ruptured and caused the leak that went through the ceiling downstairs. Went ahead and replaced tub cover for good measure  since I saw one like this leak recently.  Installed new highquality hoses supplied by customer. Tested ok with no leaks.</t>
  </si>
  <si>
    <t>RNN220304049773</t>
  </si>
  <si>
    <t>Found the cold water flow was too weak to open the valve  made customers aware of problem  and he opened the cold waywr mmore and unit started to work.</t>
  </si>
  <si>
    <t>RNN220304050757</t>
  </si>
  <si>
    <t>Defected door lid. Replaced new door lid assembly. Door lid opened and closed good.</t>
  </si>
  <si>
    <t>RNN220305052267</t>
  </si>
  <si>
    <t>Found drain pump noisy. Replaced pump motor. Unit test okay.</t>
  </si>
  <si>
    <t>RNN220306053461</t>
  </si>
  <si>
    <t>NOT WORNG ERROR CODE DL AND E6  AND LEAK//FOUND INFFESTATION PROBLEM  MIOCE CHEW WIRING    HOSE AND FILTER BRD/INSTRUCTED CUSTOMER NOT COVERED UNDER WARRANTY</t>
  </si>
  <si>
    <t>RNN220306054326</t>
  </si>
  <si>
    <t>Checked unit and found loose washer legs  Adjusted legs and left unit working.</t>
  </si>
  <si>
    <t>RNN220307055496</t>
  </si>
  <si>
    <t>Customer complaint unit does not power on and is totally dead. Found filter assembly and PCB defective. Replaced PCV and noise filter assembly accordingly and tested for operation.</t>
  </si>
  <si>
    <t>RNN220307062535</t>
  </si>
  <si>
    <t>6201EC2002Q</t>
  </si>
  <si>
    <t>replaced drain pump per service bulletin. Verified proper operation.</t>
  </si>
  <si>
    <t>RNN220307062616</t>
  </si>
  <si>
    <t># techtransfer  Replaced drain hose for delivery damage.  Left unhooked up due to dryer location.</t>
  </si>
  <si>
    <t>RNN220308065818</t>
  </si>
  <si>
    <t>Found multiple issues. Parts replaced:</t>
  </si>
  <si>
    <t>RNN220308066089</t>
  </si>
  <si>
    <t>EBR86771818</t>
  </si>
  <si>
    <t>Debris inside pump. Replaced pump.</t>
  </si>
  <si>
    <t>RNN220308066140</t>
  </si>
  <si>
    <t>Did you is intermittent power issues and now completely dead. Upon arrival and diagnosis  confirmed the dead unit. Replaced the panel assembly and PC B complex  upon reassembly  everything is now working as it should. Educated customer on soap usage and the drain hose being down way too far.</t>
  </si>
  <si>
    <t>RNN220308067600</t>
  </si>
  <si>
    <t>Customer got the unit last Monday unit has dented from shipping and delivery / not covered / TCC 220310625894</t>
  </si>
  <si>
    <t>RNN220308070951</t>
  </si>
  <si>
    <t>Customer stated unit was loud. Upon inspection I found it to be normal. Also explained customer on proper usage.</t>
  </si>
  <si>
    <t>RNN220309072217</t>
  </si>
  <si>
    <t>ADD73697422</t>
  </si>
  <si>
    <t>Couldn't find anything that would be tearing the cloths. There where some scratch marks on the wash plate indicating zippers and buttons where exposed. This can cause tears in the cloths.   Advised customer on loading and cycle selection.    Replaced wash plate.</t>
  </si>
  <si>
    <t>RNN220309074793</t>
  </si>
  <si>
    <t>Found pump stuck .   reset pump  test good; Job Cmpltd</t>
  </si>
  <si>
    <t>RNN220309076600</t>
  </si>
  <si>
    <t>PRN220310005843 AJU75152602(Valve Assembly Inlet) home  After fully diagnose in the unit confirmed slow water coming in. Replace valve accordingly and tested for proper operation. Educated customer and unit maintenance and Care. Left unit working correctly and customer satisfied with LG services</t>
  </si>
  <si>
    <t>RNN220310078501</t>
  </si>
  <si>
    <t>Customer complaints leaking water. Replaced drain line. Verified operations.</t>
  </si>
  <si>
    <t>RNN220310081475</t>
  </si>
  <si>
    <t>Advised cust siphon affect causing backwash  soap issues cycle usage. Cust states he has tried cleaning but will try again. Cust will call back if needed.</t>
  </si>
  <si>
    <t>RNN220310081816</t>
  </si>
  <si>
    <t>Reattached wire to control board. Checked an working as it should.</t>
  </si>
  <si>
    <t>RNN220310083202</t>
  </si>
  <si>
    <t>REPLACED DAMAGED FRONT CABINET. UNIT TESTING ALL OK.</t>
  </si>
  <si>
    <t>RNN220310083668</t>
  </si>
  <si>
    <t>REPAIRED CONNECTOR TO DRAIN PUMP. UNIT NOW DRAINING PROPERLY. ALL OK.</t>
  </si>
  <si>
    <t>RNN220310083867</t>
  </si>
  <si>
    <t>REPLACED FAILED LID SWITCH.  ALL TESTS OK.SLR</t>
  </si>
  <si>
    <t>RNN220310084177</t>
  </si>
  <si>
    <t>INSPECTED UNIT AND FOUND PRESSURE PORT TUBE TO BE OFF CAUSING AN INTERMITTENT LEAK. PUT BACK ON IN PROPER POSITION AND CYCLED. UNIT NOW TESTS OK  NO FURTHER LEAKS OR ISSUES PERSIST.</t>
  </si>
  <si>
    <t>RNN220311087469</t>
  </si>
  <si>
    <t>Level unit  All tests pass</t>
  </si>
  <si>
    <t>RNN220311090301</t>
  </si>
  <si>
    <t>Rotor scraping on drain pan remove drain can advise customer close call</t>
  </si>
  <si>
    <t>RNN220307062545</t>
  </si>
  <si>
    <t>#FEENO POWER                                                                                                        POWER IN CHECKING GOOD/ FAULTY USER INTERFACE MAIN PCB/ ORD ERED REPLACEMENT PARTS INSTALLED PART CHECKED OK</t>
  </si>
  <si>
    <t>RNN220214047769</t>
  </si>
  <si>
    <t>#FEE CUSTOMER IS AWARE OF SERVICE CHARGE FOR ISSUES NOT REL                                                          RECALIBRATED CONTROL BOARD AND TESTED</t>
  </si>
  <si>
    <t>RNN220215052778</t>
  </si>
  <si>
    <t>#FEE CUSTOMER AWARE OF THE SERVICE NOT RELATED TO MANUFACTU                                                          DRAIN HOSE DELIVERED WITH HOLES IN IT. WASHER IS BRAND NEW. ORDERED RAIN HOSE REPLACED DRAIN HOSE. WATER TEST RUN CHECK OK</t>
  </si>
  <si>
    <t>RNN220215053861</t>
  </si>
  <si>
    <t>AEM73732906</t>
  </si>
  <si>
    <t>#FEE CUSTOMER AWARE ABOUT THE SERVICE CHARGE IF ISSUE IS NO                                                          OVERBOOKED MISSED TIME WINDOW  CUST STATE LE ERROR WHEN WASHING ON NORMAL CYCLE:PREV SERVIC E REPLACE STATOR.LE ERROR APPEAR 18MIN</t>
  </si>
  <si>
    <t>RNN220215053937</t>
  </si>
  <si>
    <t>#FEE CUSTOMER AWARE ABOUT THE SERVICE CHARGE IF ISSUE IS NO                                                          UNIT NEEDED GEAR CASE AND STATOR ASSY. PARTS NAL. ORDERED A ND WILL RETURN TO INSTALL ORDERED PARTS NO LOCAL FOUND UNIT WONT AGITA</t>
  </si>
  <si>
    <t>RNN220224001878</t>
  </si>
  <si>
    <t>#FEE CUSTOMER AWARE ABOUT THE SERVICE CHARGE IF ISSUE IS NO                                                          FOUND RINSE SPRAY NOT WORKING. REMOVED LINK FROM HOSE. ALL W ASHER OPERATIONS TEST OK</t>
  </si>
  <si>
    <t>RNN220224005354</t>
  </si>
  <si>
    <t>#FEE DL ERROR                                                                                                        PARTS ORDER NEW LID SWITCH  SOCPPU 03/08/22 CANCELLED BY SCOTT INERSON LGA011 LG INWARRANTY (HA) CONSUMER</t>
  </si>
  <si>
    <t>RNN220228022487</t>
  </si>
  <si>
    <t>#FEE - GRINDING/ VIBRAIONS                                                                                           NOISE FROM SUSPENSION RODS CAUSING BANGING NOISE ORDERED NEW PARTS TESTED WITH FULL LOAD. ALL TESTS OK</t>
  </si>
  <si>
    <t>RNN220301029981</t>
  </si>
  <si>
    <t>replaced the water inlet valve assembly. verified proper operation.</t>
  </si>
  <si>
    <t>RNN220302033513</t>
  </si>
  <si>
    <t>#TLW IE ERROR CODE                                                                                                   NEW UNIT MANUFACTURER LEFT A HOSE OFF. REPAIRED UNIT TESTED OK NO LEAKS</t>
  </si>
  <si>
    <t>RNN220304044895</t>
  </si>
  <si>
    <t>#FEE                                                                                                                 WASHER NOT COMPLETING CYCLE. UNCLOGGED VALVE TESTED OK</t>
  </si>
  <si>
    <t>RNN220304047514</t>
  </si>
  <si>
    <t>LE ERROR ON UNIT / CUSTOMER USE NORMAL - HEAVY LOAD AND TES                                                          MAIN CONTROL TRYING TO SPIN IN WASH (NOT DISENGAGING CLUTCH) . NEEDS MAIN CONTROL. CUSTOMER DIDNT WANT FIXED. WILL CALL</t>
  </si>
  <si>
    <t>RNN220306053824</t>
  </si>
  <si>
    <t>#FEE CUSTOMER AWARE OF THE FEE NOT RELATED TO MANUFACTURING                                                          220309602721 BAD CONTROL BOARD CUSTOMER REFUSED REPAIR CALLE D LG THEY NOTED IT</t>
  </si>
  <si>
    <t>RNN220307055021</t>
  </si>
  <si>
    <t>#FEE                                                                                                                 REPAIRED CONNECTION FOR LID LOCK. TESTED OK.</t>
  </si>
  <si>
    <t>RNN220307058189</t>
  </si>
  <si>
    <t>unbalance unit when spin cycle  adjusted LEG completed</t>
  </si>
  <si>
    <t>RNN220307060712</t>
  </si>
  <si>
    <t>found a leak at hose from tub to drain pump. need replaced . 3.10.22 replaced belows. test run okay</t>
  </si>
  <si>
    <t>RNN220307062411</t>
  </si>
  <si>
    <t>DRAIN ISSUE                                                                                                          REPAIR HOSE CLAMP</t>
  </si>
  <si>
    <t>RNN220307062597</t>
  </si>
  <si>
    <t>Technician confirm symptoms. Technician removed gravel and or small rock debris from unit.  Replace drain pump assembly ll functions check normal to time customer will continue to test/ monitor and report back if problems occur again. Service call completed</t>
  </si>
  <si>
    <t>RNN220307062748</t>
  </si>
  <si>
    <t>Replaced lid switch checks good.</t>
  </si>
  <si>
    <t>RNN220307063409</t>
  </si>
  <si>
    <t>Unit not draining properly. Found bad pump. Replaced part. Tested ok.</t>
  </si>
  <si>
    <t>RNN220308066538</t>
  </si>
  <si>
    <t>#FEE CUSTOMER IS AWARE OF THE SERVICE CHARGE FOR ISSUES NOT                                                          CUSTOMER ALREADY HAS REPLACEMENT SCHEDULED FOR 3/19/22</t>
  </si>
  <si>
    <t>RNN220308067891</t>
  </si>
  <si>
    <t>The customer stated that the unit was coming up with an l e error code. After testing the unit I found that the company was not disengaging from the rotor all the way. I installed two washers and was able to separate the roads are far enough for two agitate properly as well spend with no issues. At this time the unit test good</t>
  </si>
  <si>
    <t>RNN220308069495</t>
  </si>
  <si>
    <t>#FEE- E6 ERROR CODE                                                                                                  CHECKED OUT NEEDS TRANSMISSION AND CLUTCH CUSTOMER DO NOT WA NT REPAIRED</t>
  </si>
  <si>
    <t>RNN220308070276</t>
  </si>
  <si>
    <t>PC.PCNA ERROR CODE #FEE CUSTOMER AWARE OF THE SERVICE CH                                                             SE AJUSTO TUERCA DE ROTOR Y SE RECOMENDO NO HACER TANDAS CON ROPA PESADA COMO FRISAS.</t>
  </si>
  <si>
    <t>RNN220309072218</t>
  </si>
  <si>
    <t>Replaced the switch assmebly sensor  and made an adjustment on the pressure hose.</t>
  </si>
  <si>
    <t>RNN220309074562</t>
  </si>
  <si>
    <t>TECH CHECK THE UNIT. POER GOOD. ADJUSTED.CONNECTION CHECKRS . RUN THE CYCLE NO LEAKS OR ERROR CODES. NO ISSUE</t>
  </si>
  <si>
    <t>RNN220309075320</t>
  </si>
  <si>
    <t>Leak/flood  Found no problem.   Ran unit on deep wash with watee plus. Tub filled half way and stopped. Ran with no leaks at washer nor drain. Unit is fai. No leaks</t>
  </si>
  <si>
    <t>RNN220310081149</t>
  </si>
  <si>
    <t>#FEE-LEAKING                                                                                                         NEW UNIT WASNT INSTALLED PROPERLY / REINSTALLED THE PUMP AS SEMBLY AND ADJUSTED DRAIN HOSE / TESTED OK</t>
  </si>
  <si>
    <t>RNN220310082027</t>
  </si>
  <si>
    <t>Customer complaint of brown stains on washplate  informed customer to run tub clean cycles with cleaner to remove scum unable to test unit properly not hooked up to water or drain.</t>
  </si>
  <si>
    <t>RNN220310082313</t>
  </si>
  <si>
    <t>5220FR2075P</t>
  </si>
  <si>
    <t>#FEE NOT SPINNING                                                                                                    SERVICE FOR 3/1 812  CUSTOMER DECLINED SERVICE</t>
  </si>
  <si>
    <t>RNN220310082813</t>
  </si>
  <si>
    <t>PC-PC N\AOE#FEE - CHARGE THE CUSTOMER THE APPLICABLE FEE IF                                                          ISSUES WITH PUMP WIRE LOOSE CAUSING BAD CONNECTIONS FIXED IS SUE ALL OPS CK OK</t>
  </si>
  <si>
    <t>RNN220310083666</t>
  </si>
  <si>
    <t>After diagnosis found the pressure switch not connected  reconnected and tested  Shipped to tech  PRN220311009069 AHA75673401(Pump Assembly Drain)</t>
  </si>
  <si>
    <t>RNN220311085765</t>
  </si>
  <si>
    <t>Won't stay level.... Found floor bad did re level appliance tested high spin..test good but need floor work...</t>
  </si>
  <si>
    <t>RNN220311087049</t>
  </si>
  <si>
    <t>Display pad was not responding as desired and washing machine was falling almost to top of tub. Replaced display assembly  main board  and pressure switch. All operations are good!</t>
  </si>
  <si>
    <t>RNN220311087130</t>
  </si>
  <si>
    <t>SG INSTALLED DRAIN HOSE TESTED OK  CHECKED 3X NO LEAKS MBD 030822</t>
  </si>
  <si>
    <t>RNN220311090164</t>
  </si>
  <si>
    <t>AFTER TESTING THE UNIT WE FOUND THE PANEL TO BE DEFECTIVE. REPLACED THE PANEL</t>
  </si>
  <si>
    <t>RNN220311090219</t>
  </si>
  <si>
    <t>UNIT'S WASHPLATE MAKING NOISE. INSTALLED SOUNDS LIKE WASHPLATE NOT GRABBING ONTO TRANSMISSION; FOUND NUT UNDER ROTOR MISSING CAUSING ISSUE MAGNETS ON ROTOR DAMAGED; INSTALLED  ROTOR RAN AND TESTSED UNIT WORKING</t>
  </si>
  <si>
    <t>RNN220311090226</t>
  </si>
  <si>
    <t>FOUND OUT OF BALANCE LOAD  INSTRUCTED CUSTOMER ON LOAD SIZE  CHECKED OPERATION  RUNS GOOD</t>
  </si>
  <si>
    <t>RNN220311090336</t>
  </si>
  <si>
    <t>Cust was having issiues with hose leaking. mabe fill mabe drain. Says someone help him rework it does not need service now. will call back if he change his mind.</t>
  </si>
  <si>
    <t>RNN220312092214</t>
  </si>
  <si>
    <t>CHECKED MOTOR AND FOUND LOOSE WIRE//TIGHTENED ALL CONNECTIONS AND RECHECKED//TESTED OK//NO NOISE</t>
  </si>
  <si>
    <t>RNN220312092350</t>
  </si>
  <si>
    <t>Found screw stuck below drum  removed drum  inspected  ok. Reinstalled components and tested  operating properly.</t>
  </si>
  <si>
    <t>RNN220312092837</t>
  </si>
  <si>
    <t>Impeller in drain pump was stuck in position. didnt see anything caught inside and it broke free. washer tested good after.</t>
  </si>
  <si>
    <t>RNN220313094237</t>
  </si>
  <si>
    <t>LOW WATER PRESSURE GOING INTO THE WASHER. I REMOVED WATER LINES AND FOUND VERY SMALL DEBRIS IN COLD WATER FILTER. ONCE BACK TOGETHER THE WATER PRESSURE WAS GREAT GOING INTO THE UNIT.</t>
  </si>
  <si>
    <t>RNN220314094948</t>
  </si>
  <si>
    <t>WASHER ATE NOT SITTING CORRECTLY. TIGHTENED NO ISSUES OR NOISES</t>
  </si>
  <si>
    <t>RNN220314095095</t>
  </si>
  <si>
    <t>SHOWED THE CLIENT HOW TO GET MORE WATER INTO THE WASHER. ALSO TOLD THEM THAT HE SOAP MUST BE USED.</t>
  </si>
  <si>
    <t>RNN220314095106</t>
  </si>
  <si>
    <t>REPLACED FAILED CONTROL.  AND ALL TESTS OK. SLR</t>
  </si>
  <si>
    <t>RNN220314095223</t>
  </si>
  <si>
    <t>REPLACED DRAIN LINE THAT HAD A PINHOLE IN IT CAUSING TO LEAK DURING DRAIN PORTION OF THE CYCLE. TESTED UNIT  UNIT PERFORMS NOMINALLY</t>
  </si>
  <si>
    <t>RNN220314095333</t>
  </si>
  <si>
    <t>Customer had small load in washer that was getting out of balance and not washing. Checked over washer and washer itself checks ok. Customer is washing larger load so will not get out of balance.</t>
  </si>
  <si>
    <t>RNN220314096268</t>
  </si>
  <si>
    <t>TECH LOOKED OVER THE UNIT AND FOUND THAT THE AGITATOR WAS NOT SEATED CORRECT. TECH ADJUSTED AND TESTED. CHECKS OK</t>
  </si>
  <si>
    <t>RNN220314097419</t>
  </si>
  <si>
    <t>MAKING KNOCKING NOISE AND NOT AGITATING AND NOT SPINNING OR AGITATING DIAGNOSIS...SPIN BASKET DIFFICULT TO TURN WP: REMOVED PLASTIC OBJECT WEDGED BETWEEN SPIN BASKET AND TUB TESTED OPERATION</t>
  </si>
  <si>
    <t>RNN220314097697</t>
  </si>
  <si>
    <t>CHASSIS FLEX DURING HIGH SPIN  ADJUSTED FEET AND REAR ACCESS PANEL.</t>
  </si>
  <si>
    <t>RNN220314098062</t>
  </si>
  <si>
    <t>REPLACE DOOR SWITCH  CONTROL BOARD AND ISSUE INTERFACE PANEL.</t>
  </si>
  <si>
    <t>RNN220314098169</t>
  </si>
  <si>
    <t>REPLACED LEAKING WATER VALVE ASSEMBLY.UNIT TESTED WELL. 5YR GSP ADDED TO UNIT.</t>
  </si>
  <si>
    <t>RNN220314098194</t>
  </si>
  <si>
    <t>CLIENT HAD LOTS OF QUESTIONS ABOUT FUNCTIONALITY OF WASHER  THEIR SON PURCHASED FOR THEM. I ANSWERED LOTS OF QUESTIONS AND SHOWED CLIENT DIFFERENT SETTINGS FOR UNIT.</t>
  </si>
  <si>
    <t>RNN220314098256</t>
  </si>
  <si>
    <t>CLIENT IS VERY UNHAPPY WITH THE UNIT AND IS WITHIN EXCHANGE/ RETURN POLICY</t>
  </si>
  <si>
    <t>RNN220314098272</t>
  </si>
  <si>
    <t>IW/42671200-S/RNN220123022007/</t>
  </si>
  <si>
    <t>Upon inspection I found the units drain pump to have a quarter lodged inside the pump housing. Removed quarter  checked operation  unit drains completely and quietly</t>
  </si>
  <si>
    <t>RNN220206000842</t>
  </si>
  <si>
    <t>FOUND DOOR SCRACHED AUTHO NUMBER STLJG0254. REPLACED IT . UNIT TESTED OK.</t>
  </si>
  <si>
    <t>RNN220222093102</t>
  </si>
  <si>
    <t>AFG73629702</t>
  </si>
  <si>
    <t>Tcc220314695385   tech verified incoming temps are correct for unit. does not have a heater in this unit.  Tightened down agitator bolt that was loose and causing some shaking issues. advised customer to consult with plumber for hot water issues.</t>
  </si>
  <si>
    <t>RNN220228018787</t>
  </si>
  <si>
    <t>adding minute during cycle replaced pcb main completed</t>
  </si>
  <si>
    <t>RNN220228020812</t>
  </si>
  <si>
    <t>Complaint: Noise during operation    Diagnosis: Check found housing assembly bearings making a squeaking sound when rotating.     Repair: Installed new housing assembly and operations checks good. Unit is not sqeaking  leaking and is operating properly.</t>
  </si>
  <si>
    <t>RNN220301026055</t>
  </si>
  <si>
    <t>E6 error code add to washer  not engaging motor   completed</t>
  </si>
  <si>
    <t>RNN220302035672</t>
  </si>
  <si>
    <t>Upon inspection found that unit was giving water inlet error. Diconnected and reconnected power and tested unit  unit went through test mode with no problems. Followed flow chart for inlet error and determined main pcb was faulty. Replaced pcb and tested unit  unit is operating as designed upon completion.</t>
  </si>
  <si>
    <t>RNN220303041714</t>
  </si>
  <si>
    <t>All ok</t>
  </si>
  <si>
    <t>RNN220303042571</t>
  </si>
  <si>
    <t>ie error code replaced water valve completed</t>
  </si>
  <si>
    <t>RNN220303042724</t>
  </si>
  <si>
    <t>NDF  education with cx  TCC 220310635930</t>
  </si>
  <si>
    <t>RNN220304049015</t>
  </si>
  <si>
    <t>#FEE NOISE                                                                                                           CALIBRATION ON THE BOARD AND LEVEL THE LEGS WHERE TOUCHING T HE TRAY PAN FIXED TESTED ON</t>
  </si>
  <si>
    <t>RNN220306054255</t>
  </si>
  <si>
    <t>Customers complain is still wet   After cycle customer on operation of settings hopefully possibly that's going to correct the issue she seems to be stuck in the old world with doing all the settings by hand she will call back if she needs additional assistance but at this time unable to determine issue with machine</t>
  </si>
  <si>
    <t>RNN220307055666</t>
  </si>
  <si>
    <t>#FEE - CUSTOMER AWARE OF SERVICE CHARGE FOR ISSUES NOT RELA                                                          REMOVE SOCK EVERYTHING CHECKS OK</t>
  </si>
  <si>
    <t>RNN220307063608</t>
  </si>
  <si>
    <t>#FEE - CX IS GETTING A IE ERROR CODE ON THERE IW WASHER ;;                                                           WASHER TESTED OK. PREFORMED A C/M. CLEANED THE WATER SCREEN S. TESTED GOOD</t>
  </si>
  <si>
    <t>RNN220308067458</t>
  </si>
  <si>
    <t>TECH CHECK THE UNIT. POWER GOOD. UNIT ADJUSTED AND LEVEL.RUN THE CYCLE. NO LEAKS OR EROOR CODES. OR NOISE. PROBLEM FIXED</t>
  </si>
  <si>
    <t>RNN220308068141</t>
  </si>
  <si>
    <t>making noise when drum turn // removed and educated cx</t>
  </si>
  <si>
    <t>RNN220308068724</t>
  </si>
  <si>
    <t>On arrival checked unit functions unit passed all test. Instructed customer on detergent usage  balance loads and tub clean. This unit has been CKD OK. PRN220310005566 AEN74532607(Housing Assembly Clutch Coupling)  AHA75673404(Pump Assembly Drain)</t>
  </si>
  <si>
    <t>RNN220309077870</t>
  </si>
  <si>
    <t>Drain system had leak. Replaced</t>
  </si>
  <si>
    <t>RNN220310079415</t>
  </si>
  <si>
    <t>Customer says will not power on sometimes. Replaced touchpad and boards. Reset drain hose to proper depth and secured. Tested ok.</t>
  </si>
  <si>
    <t>RNN220310080638</t>
  </si>
  <si>
    <t>PRN220310006927 AGL76194001(Panel Assembly Front)  EBR85755504(PCB Assembly Display)  EBR86692701(PCB Assembly Main)  EBF61674804(Switch Assembly)  MCK62185701(Cover Guide) PRN220310007030 EBR86692701(PCB Assembly Main)  AGL76194070(Panel Assembly Front)  EBR85755504(PCB Assembly Display) After fully diagnosing the unit  there is a bad pcb board. Replaced pcb board. Tested unit for proper operations. Customer is satisfied with LG services.</t>
  </si>
  <si>
    <t>RNN220310081508</t>
  </si>
  <si>
    <t>Unit working correctly all test pass</t>
  </si>
  <si>
    <t>RNN220310082680</t>
  </si>
  <si>
    <t>Tested all operations ran diagnostics. Water pressure extremely high instructed customer on high water pressure. All operations tested ok</t>
  </si>
  <si>
    <t>RNN220312091297</t>
  </si>
  <si>
    <t>Sheets stuck in agitator..replaced agitator..tested.ok  .customer education proper loading and sorting.</t>
  </si>
  <si>
    <t>RNN220312091909</t>
  </si>
  <si>
    <t>A wire tie was rubbing on rotor.  Removed</t>
  </si>
  <si>
    <t>RNN220312092205</t>
  </si>
  <si>
    <t>ORDERED AND REPLACED DRAIN HOSE FOR LEAKING  OK NOW  COMPLETE</t>
  </si>
  <si>
    <t>RNN220314002095</t>
  </si>
  <si>
    <t>3/2INSPECTED UNIT  FOUND FAULTY WATER VALVE.  ORDER PART AND RETURN.  3/10INSTALLED WATER VALVE  TESTED FOR PROPER FUNCTION AND TESTED OK.  COMPLETE.</t>
  </si>
  <si>
    <t>RNN220314002108</t>
  </si>
  <si>
    <t>FOUND FILL VALVE DRIPPING WHEN UNIT IS OFF. UNIT WILL NEED NEW VALVE ASSEMBLY. REMOVED AND REPLACED WATER VALVE ASSEMBLY. REASSEMBLED UNIT AND VERIFIED FUNCTION. UNIT IS WORKING PROPERLY AT THIS TIME.</t>
  </si>
  <si>
    <t>RNN220314002116</t>
  </si>
  <si>
    <t>REPLCAEDI NELT AVALVE ALL OK POST REPAIRS</t>
  </si>
  <si>
    <t>RNN220314002122</t>
  </si>
  <si>
    <t>NOISE AND LEAKING  NOISE COMING FROM ROTOR AND STATOR RUBBING ON EACH OTHER  REPLACED BOTH AND TESTED NOISE IS NOT GONE.  AS FOR LEAK  UNIT IS LEAKING FROM WATER INLET HOSE AT WALL SIDE.  ATTEMPTED TO REMOVED AND TIGHTENED HOSE BUT VALVE ON WALL NO</t>
  </si>
  <si>
    <t>RNN220314002161</t>
  </si>
  <si>
    <t>AHL72914401</t>
  </si>
  <si>
    <t>4417EA1002Y</t>
  </si>
  <si>
    <t>CLIENT NEEDS WATER HAMMER TO RESOLVE ISSUE</t>
  </si>
  <si>
    <t>RNN220315003922</t>
  </si>
  <si>
    <t>UNIT WORKING PROPERLY. GAVE CLIENT A DEMO AND INFORMED THEM OF USE AND CARE INSTRUCTIONS</t>
  </si>
  <si>
    <t>RNN220315003950</t>
  </si>
  <si>
    <t>Grinding noise while running.  Raised legs with clips  installed on a drain pan.</t>
  </si>
  <si>
    <t>RNN220315005819</t>
  </si>
  <si>
    <t>REPLACED PRESSURE SWITCH AND VALVE. TESTED UNIT AND CHECKED OKAY</t>
  </si>
  <si>
    <t>RNN220217065278</t>
  </si>
  <si>
    <t>Washer making noise during cycle. Replaced suspension rods. Washer no longer making noise.</t>
  </si>
  <si>
    <t>RNN220225008959</t>
  </si>
  <si>
    <t>AJK72989710</t>
  </si>
  <si>
    <t>#FEE (I WILL GO AHEAD AND CHECK THE SCHEDULE OF YOUR PREFER                                                          NO DRAIN FAULTY PUMP RR4PARTS  INSTALLED PUMP/PCB ALL FUNCTIONS INSTALLED</t>
  </si>
  <si>
    <t>RNN220226014579</t>
  </si>
  <si>
    <t>#FEE                                                                                                                 CHECKED UNIT FOUND BAD CLUTCH ORDERED REPLACEMENT PLEASE ALL OW HELPER SOC 3/9/22 FMEMBER CA LGA011 LG INWARRANTY (HA) CONSUMER</t>
  </si>
  <si>
    <t>RNN220228019007</t>
  </si>
  <si>
    <t>Replace rotor  stator  and washer.</t>
  </si>
  <si>
    <t>RNN220228021031</t>
  </si>
  <si>
    <t>FACT</t>
  </si>
  <si>
    <t>#TCC220310631411  Cnn220310633182  Checked out unit for issues with unit not washing giving LE error message. Found unit was missing washer between rotor and eta for causing unit to not work correctly. Installed washer and tested good no noises from unit and not error after washer install.</t>
  </si>
  <si>
    <t>RNN220302034105</t>
  </si>
  <si>
    <t>#FEE CUSTOMER AWARE ABOUT THE SERVICE CHARGE IF ISSUE IS NO                                                          OPERATION PROBLEM CKED RING CK OK</t>
  </si>
  <si>
    <t>RNN220305051684</t>
  </si>
  <si>
    <t>TECH REPLACED PART.RUN THE CYCLE. NO LEAKS OR ERROR CODES. PROBLEM FIXED</t>
  </si>
  <si>
    <t>RNN220307058779</t>
  </si>
  <si>
    <t>No parts no response to call since FridayNo partsPRN220314011540 AGM75509806(Parts Assembly)  AHA75673404(Pump Assembly Drain)  EBR86498811(PCB Assembly Complex) customer did not want to answer calls because of spam calls which is why I couldn't pee screen parts ordered today replaced parts listed and all tests passed</t>
  </si>
  <si>
    <t>RNN220308068067</t>
  </si>
  <si>
    <t>AGM75509806</t>
  </si>
  <si>
    <t>#FEE- TLW MAKING NOISE                                                                                               CHECKED THE WASHER AND FOUND NORMAL LEVELED LEGS RUN A COM PLETE CYCLEINSTRUCT CX ABOUT PROPER LOADING TESTED OKAY.</t>
  </si>
  <si>
    <t>RNN220308069426</t>
  </si>
  <si>
    <t>#FEE LOUD GRINDING DURING WASH                                                                                       CHECKED THE WASHER FOUND NORMAL EXTEND LEGS INSTRUCT CX A BOUT PROPER LOADING AND TESTED OKAY.</t>
  </si>
  <si>
    <t>RNN220309077272</t>
  </si>
  <si>
    <t>not draining water // adjusted drain pump assembly</t>
  </si>
  <si>
    <t>RNN220310078811</t>
  </si>
  <si>
    <t>RNN220310079287</t>
  </si>
  <si>
    <t>had a bad control relaced and rechcked all ok</t>
  </si>
  <si>
    <t>RNN220310082787</t>
  </si>
  <si>
    <t>#FEE NOT SPINNING                                                                                                    CK UNIT VALVE REINSTALLED AND TEST OK/ CUST HOUSE HAS LOW WA TER PRESSURE UNIT GIVES IE CODE</t>
  </si>
  <si>
    <t>RNN220310083479</t>
  </si>
  <si>
    <t>On arrival checked unit functions and for leaks. Found leak on water lines. Instructed customer on issue. This unit has been CKD OK</t>
  </si>
  <si>
    <t>RNN220311087227</t>
  </si>
  <si>
    <t>Unit not leaking  fills up with too much water. Ordered pressure switch and main board.  Replaced main board and pressure sensor  unit operates normally</t>
  </si>
  <si>
    <t>RNN220311090465</t>
  </si>
  <si>
    <t>Found hose not connected to pressure switch.  Connected and clamped hose to switch.  Machine checked ok.</t>
  </si>
  <si>
    <t>RNN220312091840</t>
  </si>
  <si>
    <t>Upon arrival customer states unit leaking cause damaged toe floors and closet. Trou leahoot found failed elelctromics and pressure switch. Unit purchased tuesday of this week advised to contact dealer in regards to replacement and speak on floor damage still within dealer warranty time frame 1 month.</t>
  </si>
  <si>
    <t>RNN220312092899</t>
  </si>
  <si>
    <t>Not draining  replaced parts  test it. Works fine</t>
  </si>
  <si>
    <t>RNN220314097733</t>
  </si>
  <si>
    <t>TECH CHECK THE UNIT. PUMP AND HOSE CLEANED. POWER GOOD. RUN THE CYCLE. NO LEAKS OR ERROR CODES. ALL WORKING</t>
  </si>
  <si>
    <t>RNN220315003302</t>
  </si>
  <si>
    <t>IE error  valve filter is clogged. Replaced water valve. Well water.</t>
  </si>
  <si>
    <t>RNN220315003684</t>
  </si>
  <si>
    <t>i found this unit unbalanced and unleveled.   i also found this unit making a loud noise from the water pan. i found this unit after i made my adjustments running good at this time.</t>
  </si>
  <si>
    <t>RNN220315004745</t>
  </si>
  <si>
    <t>REMOVED AND REPLACED THE PLATE ASSY AND CABINET ASSY TESTED AND CHECKS OK</t>
  </si>
  <si>
    <t>RNN220315005391</t>
  </si>
  <si>
    <t>AGU72925524</t>
  </si>
  <si>
    <t>ABJ73928239</t>
  </si>
  <si>
    <t>Washer not completing cycles and displaying ""IE"" error message. Found weak cold valve. Replaced with new. Cycle tested and all checks good at this time. Advised customer on additional use &amp; care.</t>
  </si>
  <si>
    <t>RNN220315006264</t>
  </si>
  <si>
    <t>Unit makes normal noises when agitating and when sensing. Ran compnent testing and rinse spin cycle with towels.</t>
  </si>
  <si>
    <t>RNN220315008116</t>
  </si>
  <si>
    <t>FOUND BAD CONTROL  REPLACED AND TESTED  ALL OK</t>
  </si>
  <si>
    <t>RNN220315008881</t>
  </si>
  <si>
    <t>Found and adjusted panel sensitivity to touch commands tested thru normal operations ok</t>
  </si>
  <si>
    <t>RNN220315009134</t>
  </si>
  <si>
    <t>UNIT LEAKING FROM DRAIN HOSE INSTALLED NEW DRAIN HOSE TESTED OK</t>
  </si>
  <si>
    <t>RNN220315009381</t>
  </si>
  <si>
    <t>DIAG: SENSOR IS NOT WORKING  WILL NEED REPLACED WP: INSTALLED NEW SENSOR TESTER UNIT NO LONGER THROWING CODE</t>
  </si>
  <si>
    <t>RNN220315009452</t>
  </si>
  <si>
    <t>RESEAT WIRE CONNECTIONS TO THE CONTROL. TESTS CHECK OK.</t>
  </si>
  <si>
    <t>RNN220315009702</t>
  </si>
  <si>
    <t>Replaced Cabinet. Everything looks good</t>
  </si>
  <si>
    <t>RNN220316010563</t>
  </si>
  <si>
    <t>ABJ72919651</t>
  </si>
  <si>
    <t>CABINET ASSEMBLY BOWED CAUSING IT TO MAKE LOUD NOISE</t>
  </si>
  <si>
    <t>RNN220316011392</t>
  </si>
  <si>
    <t>ABJ72919675</t>
  </si>
  <si>
    <t>MAKING NOISES AND SHAKING TECH OTU ADJSUTED THE BEARING EXCHANGED</t>
  </si>
  <si>
    <t>RNN220316011868</t>
  </si>
  <si>
    <t>Checked the unit for leak and noises  leveled the unit was tilted too right because LG garage floor  customer education  all test pass.</t>
  </si>
  <si>
    <t>RNN220316015900</t>
  </si>
  <si>
    <t>Inspected unit and found drain hose to far in drain  removed to about 5 to 6 inches. Tested and unit is draining fine. All ops ok.</t>
  </si>
  <si>
    <t>RNN220316016068</t>
  </si>
  <si>
    <t>Inspected unit and found OE error on display due to drain hose being to far in drain. Removed to about 5 to 6 inches in drain and tested. Unit is working fine at this time.</t>
  </si>
  <si>
    <t>RNN220316016082</t>
  </si>
  <si>
    <t>DP1/NO ASC/NO RNN/RGA/Nohemy Estrada/(805) 451-3365/CL/</t>
  </si>
  <si>
    <t>HOME DEPOT U.S.A.  INC.</t>
  </si>
  <si>
    <t>WHEN TESTING  FOUND ROTOR NOT RUNNING. GEARCASE WONT ADVANCE EITHER. POWER TO UNIT OK. REPLACED ALL FAULTY PARTS LISTED  CYCLED WASHER. NO ERRORS  ALL OPERATIONS CHECK OK UPON TECH DEPARTURE</t>
  </si>
  <si>
    <t>RNN220112060816</t>
  </si>
  <si>
    <t>#FEE LEAKING FROM DRAIN HOSE AREA                                                                                    DRAIN HOSE HAS HOLES IN IT AND NO CLAMP ON THE PUMP SIDE. OR DERED HOSE KIT INSTALLED DRAIN HOSE. LEFT OLD HOSE WITH CUST</t>
  </si>
  <si>
    <t>RNN220214043168</t>
  </si>
  <si>
    <t>#FEE CUST CALLED IN WITH LEAK THINKS IT THE PLUMBLING BUT                                                            NONREPAIRABLEINSTRUCTED NOT TO PROCEED BY LGES TECHNICAL ASSISTANCE LINE</t>
  </si>
  <si>
    <t>RNN220214046397</t>
  </si>
  <si>
    <t>#FEE IE CODE                                                                                                         IE CODE ON WASHER. WASHER JUST DRIPPING WATER FROM INLET VAL VE. NEEDS NEW WATER INLET VALVE. REPLACED WATER INLET VALVE. TESTED U</t>
  </si>
  <si>
    <t>RNN220223099583</t>
  </si>
  <si>
    <t>#FEEOVERFILLING                                                                                                     I CHECK THE UNIT STILL WATER COMING FROM THE VALVE I ORDERED THE VALVE SOCPPU 03/11ER NOW WORKING. CANCELLED BY MARIA WARRANTY (H</t>
  </si>
  <si>
    <t>RNN220228020507</t>
  </si>
  <si>
    <t>Pulsator / agitator issue  customer was washing a very thin sheet and it got stuck underneath the pulsator and broke apart had to replace  Part was not delivered in time for service had to reschedule for next available date.   PRN220308002219 MGP62562101(Pulsator Washing)  MBL68664903(Cap Pulsator)</t>
  </si>
  <si>
    <t>RNN220307058050</t>
  </si>
  <si>
    <t>6#FEE- WASHER IS MAKING NOISE                                                                                        FOUND ROTOR BOLT LOOSE. REINSTALLED BOLT AND UNIT TESTS WAI</t>
  </si>
  <si>
    <t>RNN220307060521</t>
  </si>
  <si>
    <t>Replaced drain pump motor all fixed no more noise</t>
  </si>
  <si>
    <t>RNN220307063268</t>
  </si>
  <si>
    <t>ACQ88651568</t>
  </si>
  <si>
    <t>ABN74298103</t>
  </si>
  <si>
    <t>Completed. Replaced drain hose  unit works fine now.</t>
  </si>
  <si>
    <t>RNN220308067258</t>
  </si>
  <si>
    <t>replaced part tested all ops ck ok</t>
  </si>
  <si>
    <t>RNN220310080729</t>
  </si>
  <si>
    <t>EBR84696701</t>
  </si>
  <si>
    <t>completed inspection no defect found cx used over detergent</t>
  </si>
  <si>
    <t>RNN220310083173</t>
  </si>
  <si>
    <t>TECH CHECK THE UNIT. POWER GOOD. RUN THE CYCLE .NO LEAKS OR ERROR CODES. PUMP WORKING.NO ISSUE.REPORT TO LG</t>
  </si>
  <si>
    <t>RNN220310083417</t>
  </si>
  <si>
    <t>#FEE#DEALER SUPPORT                                                                                                  PRODUCT NOT COVERED BY THE APPLICABLE WARRANTY</t>
  </si>
  <si>
    <t>RNN220310083822</t>
  </si>
  <si>
    <t>#FEE- WASHER IS LEAKING                                                                                              CHECKED UNIT COULD NOT FIND ANY LEAK ON UNIT FOUND SMALL AMO UNT OF WATER IN BACK SIDE OF BASE NO LEAKS FOUND ON UNIT AT</t>
  </si>
  <si>
    <t>RNN220311085751</t>
  </si>
  <si>
    <t>Cust complained unit not draining . found clogged drain pump . cleaned it out and rechecked unit ok .</t>
  </si>
  <si>
    <t>RNN220311090062</t>
  </si>
  <si>
    <t>PC PC:NA NOISE #FEE CHARGE THE CUSTOMER THE APPLICABLE FEE                                                           UNIT BOUGHT UNBOX AND IT MAKE NOISE IN FEW CYCLE / ITS MANUF ACTURE DEFECTIVE/ CUST DECLINED TO REPAIR NEW UNIT</t>
  </si>
  <si>
    <t>RNN220313092992</t>
  </si>
  <si>
    <t>Checked Unit Over  unable to duplicate any issues  Advised Customer on units normal operation  loading  off balance operation  Tested Unit  Unit operating to Mfg Specs  Checks Ok</t>
  </si>
  <si>
    <t>RNN220313093511</t>
  </si>
  <si>
    <t>Pump noise foreign object found</t>
  </si>
  <si>
    <t>RNN220313093545</t>
  </si>
  <si>
    <t>PC: ASSEUUS ERROR CODE - LEFEE - CHARGE THE CUSTOMER THE A                                                           REMOVED METAL CLIP FROM BETWEEN BASKET AND OUTER TUB. UNIT T ESTS GOOD</t>
  </si>
  <si>
    <t>RNN220313093612</t>
  </si>
  <si>
    <t>PC-PC N\A NOT DRAINING#FEE - CHARGE THE CUSTOMER THE APPLIC                                                          LONG CYCLE TIMES INTERMITTENT USE ERROR INSTRUCTED CUST TO B ALANCE LOAD NO ISSUES FOUND DURING TESTING</t>
  </si>
  <si>
    <t>RNN220314000678</t>
  </si>
  <si>
    <t>Lubricated suspension rods. Machine tested okay. Could not verify customers complaint. Customer could not hear noise anymore either. TA tech talk also approved of procedure.    ...KS</t>
  </si>
  <si>
    <t>RNN220314002405</t>
  </si>
  <si>
    <t>TCC220314703214 found unit had water all over the base  not just in one area indicating that it overflowed the tub and ran onto the floor. All tests and operations that i can check checked ok at time of service. Called techline and they took pictures of the water damage to the baseboards in the home  and customer is still worried about the water under the tile floor and in the basement that may cause further issues. Techline advised to replace the main PCB and pressure sensor with new and water valve was also replaced at time of service. All operations tested again and no issues at time of service.</t>
  </si>
  <si>
    <t>RNN220314094810</t>
  </si>
  <si>
    <t>Owner thought bleach dispenser was automatic not instantaneous. Advised cycles and operations.</t>
  </si>
  <si>
    <t>RNN220314097524</t>
  </si>
  <si>
    <t>Technician checked electrical  mechanical functions Ran spin cycle with a load in and it spun &amp; finished the cycle Ran a wash cycle with towels in and it gave LE error found unit unleveled  tech leveled it properly  unit is working fine now.Case # TC</t>
  </si>
  <si>
    <t>RNN220314098577</t>
  </si>
  <si>
    <t>unit giving error checked and removed drain hose up replaced valves ran and tested good</t>
  </si>
  <si>
    <t>RNN220314098893</t>
  </si>
  <si>
    <t>Could not duplicate the cx s complaint.</t>
  </si>
  <si>
    <t>RNN220315004553</t>
  </si>
  <si>
    <t>UNIT WILL NOT CONNECT TO THE THINQ APP TRIED TROUBLESHOOTI                                                           THINKQ APP ISSUE UNABLE TO FIX</t>
  </si>
  <si>
    <t>RNN220315004655</t>
  </si>
  <si>
    <t>Customer confirmed appointment for March 17 Tech went out on scheduled appointment 8 to 12pm customer called at 10:40 letting us know he no longer needed repair billing for time and mileage. Tech was about 15 min away from job when customer called</t>
  </si>
  <si>
    <t>RNN220315006484</t>
  </si>
  <si>
    <t>Customer call about unit not powering on sometimes and also the normal cycle time was resetting from time to time replace everything</t>
  </si>
  <si>
    <t>RNN220315006842</t>
  </si>
  <si>
    <t>Power issues . found panel was bad . installed &amp; tested ok</t>
  </si>
  <si>
    <t>RNN220315007186</t>
  </si>
  <si>
    <t>AGL30019513</t>
  </si>
  <si>
    <t>Pump replaced making sound</t>
  </si>
  <si>
    <t>RNN220315007419</t>
  </si>
  <si>
    <t>ABQ73503004</t>
  </si>
  <si>
    <t>Found sand in inlet valve. Valve leaking. Replaced inlet valve one time. Instructed customer to fix water supply. All washer operations tested ok</t>
  </si>
  <si>
    <t>RNN220315007669</t>
  </si>
  <si>
    <t>Watched 2 wash cycles with. No faults watch dryer chcle dry load with no faults. Cx doesnt like bleech dispenser</t>
  </si>
  <si>
    <t>RNN220315009701</t>
  </si>
  <si>
    <t>Checked the unit for noise  unit is sitting inside the drain pan causing loud noise during wash cycle  adjusted leg  leveled  customer education  all test pass.</t>
  </si>
  <si>
    <t>RNN220316013664</t>
  </si>
  <si>
    <t>Unit inlet valve was clogged woth debri customer is on well water. So instructed customer how to ckean inlet screens</t>
  </si>
  <si>
    <t>RNN220316015344</t>
  </si>
  <si>
    <t>RESET CONTROLS  RAN TEST LOAD  OK AT THIS TIME.</t>
  </si>
  <si>
    <t>RNN220316016075</t>
  </si>
  <si>
    <t>RNN220317017194</t>
  </si>
  <si>
    <t>BUTTON ARE NOT RESPONDING. TECH OUT AND INSTALLED NEW DISPLAY PCB. TESTED</t>
  </si>
  <si>
    <t>RNN220317018093</t>
  </si>
  <si>
    <t>REPAIRED STUCK DRAIN PUMP.  TESTED ALL FUNCTIONS.  COMPLETE</t>
  </si>
  <si>
    <t>RNN220317020177</t>
  </si>
  <si>
    <t>Customer just moving into house. Removed all shipping materials and explained operation</t>
  </si>
  <si>
    <t>RNN220317021423</t>
  </si>
  <si>
    <t>#FEE EXCESSIVE CONDENSATION                                                                                          WATER HOSES BACKWARDS FLIPPED OPS FADA GOOD</t>
  </si>
  <si>
    <t>RNN220214047370</t>
  </si>
  <si>
    <t>#FEE-LEAKING INTO TUB                                                                                                ORDER WATER INLET VALVE ASSEMBLY NO LOCAL SOLUTION  INSTALLED ORDERED INLET VALVE/ RAN THROUGH DIAGNOSTICS CHECK S GOOD</t>
  </si>
  <si>
    <t>RNN220217065591</t>
  </si>
  <si>
    <t>WASHER IS LEAKING FROM THE BOTTOM.  REPLACED PUMP AND BELLOW. TESTED UNIT. UNIT IS GOOD TO GO.</t>
  </si>
  <si>
    <t>RNN220218075363</t>
  </si>
  <si>
    <t>#FEE CUSTOMER AWARE ABOUT THE SERVICE CHARGE IF ISSUE IS NO                                                          NOISE IN AGITATION. ROTOR TOUCHING DRAIN PIPE IN PAN. RAISED WASHER WITH LEGS. ALL TESTS OK</t>
  </si>
  <si>
    <t>RNN220305051281</t>
  </si>
  <si>
    <t>TECH REPLACED PARTS. TESTED. WATER GOOD. NO LEAKS OR ERROR CODES. PROBLEM FIXED</t>
  </si>
  <si>
    <t>RNN220306053352</t>
  </si>
  <si>
    <t>Svc call.  Diag and replace parts and test.</t>
  </si>
  <si>
    <t>RNN220306054273</t>
  </si>
  <si>
    <t>Replaced main pcb and noise filter</t>
  </si>
  <si>
    <t>RNN220307058144</t>
  </si>
  <si>
    <t>#DEALER SUPPORT WASHING MACHINE WONT DRAIN                                                                           FOUND FAULTY DRAIN PUMP REPLACED UNIT TESTS OK</t>
  </si>
  <si>
    <t>RNN220307058750</t>
  </si>
  <si>
    <t>PC: ABWEUUS WATER/SUDS - FILLS SLOW DOESN APOS;T FILL #FEE -                                                         BAD WATER VALVE SYSTEM. NEW PART INSTALLED AND ALL TESTED AND WORKING FINE NOW</t>
  </si>
  <si>
    <t>RNN220307061349</t>
  </si>
  <si>
    <t>#FEE CUSTOMER AWARE OF SERVICE CHARGE FOR ISSUES NOT RELATI                                                          CUSTOMER NOT HOME  CHECKED WASHER THROUGH CYCLES; WASHER PERFORMS AS DESIGNED; NO PROBLEM FOUND EXPLAIN TO CUSTOMER</t>
  </si>
  <si>
    <t>RNN220307061915</t>
  </si>
  <si>
    <t>#FEE- NO POWER 908TNUW16342                                                                                          ORDERED CONTROL BOARD  CALL T CONTROL BOARD AND IS FULLY FUNCTIONAL JOB COMPLETE</t>
  </si>
  <si>
    <t>RNN220308064737</t>
  </si>
  <si>
    <t>REPLACED DRAIN PUMP  PART #AHA75673404  AND PLACED WASHER IN TEST MODE AGAIN  WATER INLET VALVE  DRAIN SPIN AND AGITATE ARE ALL WORKING PROPERLY. FILLED WASHER WITH WATER AND PLACED ON SPIN AND IT DRAINED THE WATER PROPERLY. DID NOT REPLACE PCB ASSE</t>
  </si>
  <si>
    <t>RNN220310083886</t>
  </si>
  <si>
    <t>Found a few things wrong with unit corrected those and install Parts unit working good</t>
  </si>
  <si>
    <t>RNN220311089434</t>
  </si>
  <si>
    <t>Customer said washer not pumping water out. Check washer found customer house drain issue. Inform customer to call a plumber.</t>
  </si>
  <si>
    <t>RNN220311089592</t>
  </si>
  <si>
    <t>Needed control panel per ops has no ETA.    Contacted OPS spoke with. Naimia to process an RA she is submitting RA for me   CNN220316751308. 3/18 closed RA approved per Steve b</t>
  </si>
  <si>
    <t>RNN220313093285</t>
  </si>
  <si>
    <t>Unit noisy. Found a screw on rotor.  Unit tested good.</t>
  </si>
  <si>
    <t>RNN220314001193</t>
  </si>
  <si>
    <t>Call came less than 24hs before of the schedule date</t>
  </si>
  <si>
    <t>RNN220314001456</t>
  </si>
  <si>
    <t>MEG62698904</t>
  </si>
  <si>
    <t>Plugged valve.  Replaced tested ok</t>
  </si>
  <si>
    <t>RNN220314095910</t>
  </si>
  <si>
    <t>Replaced pcb assembly complex.</t>
  </si>
  <si>
    <t>RNN220314099176</t>
  </si>
  <si>
    <t>Complaint turns off mid cycle has to unplugged to reset. Replaced main board tested ok</t>
  </si>
  <si>
    <t>RNN220314099519</t>
  </si>
  <si>
    <t>WASHER NORMAL LOAD RUN NORMAL SHEETS WONT AGITATE MAKE GRIN                                                          PRODUCT NOT COVERED BY THE APPLICABLE WARRANTY</t>
  </si>
  <si>
    <t>RNN220315003659</t>
  </si>
  <si>
    <t>Upon inspecting notice that the unit would always go into deep wash. Took control board apart and noticed that the pads were damaged. Replaced tested back to working order.</t>
  </si>
  <si>
    <t>RNN220315004661</t>
  </si>
  <si>
    <t>PRN220315013418 AEM74073303(Hose Assembly Drain)</t>
  </si>
  <si>
    <t>RNN220315004733</t>
  </si>
  <si>
    <t>Noisy washer. Tub hit side of washer level washer ran through test mode unit ok</t>
  </si>
  <si>
    <t>RNN220315005368</t>
  </si>
  <si>
    <t>#FEE                                                                                                                 CUSTOMER INSTRUCTION</t>
  </si>
  <si>
    <t>RNN220315006494</t>
  </si>
  <si>
    <t>I found the lid lock was not pushed into the board all the way. i pushed It in and tested. units running good at this time</t>
  </si>
  <si>
    <t>RNN220315009349</t>
  </si>
  <si>
    <t>#FEE CUSTOMER AWARE OF SERVICE CHARGE NOT RELATING TO MANUF                                                          UNIT DELIVERED DEFECTIVE AND THE TRANSMISSION AND SHOCKING M AKES LOUD NOISE</t>
  </si>
  <si>
    <t>RNN220316010298</t>
  </si>
  <si>
    <t>Ran diagnostics found no errors or problems tested multiple cycles and all tested ok. Instructed customer on cycles and operations</t>
  </si>
  <si>
    <t>RNN220316012679</t>
  </si>
  <si>
    <t>Replace stator parts.. Customer contacting lowes.. Not happy that it one day old and needing repair</t>
  </si>
  <si>
    <t>RNN220316013220</t>
  </si>
  <si>
    <t>ACM74758705</t>
  </si>
  <si>
    <t>Found the washing machine off balance. The technician was able to adjust the legs on the washing machine and put it in the battle position. The technician also reposition the latch  which was not closing correctly. The machine is working fine now.</t>
  </si>
  <si>
    <t>RNN220316014211</t>
  </si>
  <si>
    <t>Installed parts to get unit to stop overflowing</t>
  </si>
  <si>
    <t>RNN220316015723</t>
  </si>
  <si>
    <t>AJU75152606</t>
  </si>
  <si>
    <t>EBR86498810</t>
  </si>
  <si>
    <t>Customer stated that the Unit was draining. Found defective PCB ASSEMBLY MAIN AND PUMP ASSEMBLY. Replaced the PUMP ASSEMBLY AND PBC. Ran thru cycles. Now unit is working as designed.</t>
  </si>
  <si>
    <t>RNN220316016195</t>
  </si>
  <si>
    <t>AGM30030701</t>
  </si>
  <si>
    <t>ADQ75393201</t>
  </si>
  <si>
    <t>Complaining about detergent still on clothes after wash..educated customer about using extra wash and possibly changing her detergent..no issues with unit</t>
  </si>
  <si>
    <t>RNN220317020473</t>
  </si>
  <si>
    <t>Customer wants to swap out unit for front loader due to it using less water. Drain pipe is 95% clogged. Explained that front loader will also overflow with water. No manufacturing defect with washer. Washer is operating up to specifications.</t>
  </si>
  <si>
    <t>RNN220317021585</t>
  </si>
  <si>
    <t>FOUND UNIT WITH BAD PUMP AND AGITATOR. REPLACED PUMP AND AGITATOR AND TESTED.</t>
  </si>
  <si>
    <t>RNN220317022291</t>
  </si>
  <si>
    <t>RESECURED RIGHT REAR SUSPENSION ROD.  UNIT TESTS OK. SLR</t>
  </si>
  <si>
    <t>RNN220318023297</t>
  </si>
  <si>
    <t>REPAIRED LOOSE CONNECTION TO THE MOTOR ASSY UNIT NOW OK</t>
  </si>
  <si>
    <t>RNN220318023679</t>
  </si>
  <si>
    <t>CHECKED AND FOUND DOOR LATCH NOT ENGAGING  ADJUSTED AND TESTED OK</t>
  </si>
  <si>
    <t>RNN220318025373</t>
  </si>
  <si>
    <t>UNIT WAS PURCHASED WITH A DENT OPEN BOX SALE. DENT WAS PUSHING THE DRUM PREVENTING PROPER FUNCTIONALITY.</t>
  </si>
  <si>
    <t>RNN220318026133</t>
  </si>
  <si>
    <t>PUT SOME GREASE ON RODS/SHOCKS</t>
  </si>
  <si>
    <t>RNN220318026269</t>
  </si>
  <si>
    <t>TIGHTEN LOOSE PANEL VIBRATING AND TEST OK</t>
  </si>
  <si>
    <t>RNN220318026413</t>
  </si>
  <si>
    <t>UNIT IS LEAKING WATER  REPLACED FAULTY VALVE. TESTS RAN OK</t>
  </si>
  <si>
    <t>RNN220318026784</t>
  </si>
  <si>
    <t>Unit currently working as intended. Adjusted bottom legs to prevent unit vibrations</t>
  </si>
  <si>
    <t>RNN220318026880</t>
  </si>
  <si>
    <t>#FEE TLW LEAKING                                                                                                     PRESSURE SWITCH AND DRAIN PUMP NEEDS REPLACED. ORDERED PARTS AND SET RETURN VISIT INSTALLED DRAIN PUMP AND PRESSURE SENSOR TESTED</t>
  </si>
  <si>
    <t>RNN220214046720</t>
  </si>
  <si>
    <t>#FEE TLW NOT SPINNING                                                                                                CUSTOMER COMPLAINED ABOUT A NOISE COULDNT VERIFY NOISE COMI NG FROM THE WASHER</t>
  </si>
  <si>
    <t>RNN220222087338</t>
  </si>
  <si>
    <t>#FEE- LE ERROR CODE                                                                                                  CUSTOMER LEAVES AT 3PM. WASHER BETWEEN MOTOR AND CLUTCH MISS ING FROM FACTORY. STAYS LOCKED IN SPIN. REPLACED MISSING WASHER BETWE</t>
  </si>
  <si>
    <t>RNN220224006585</t>
  </si>
  <si>
    <t>PC: ABWEUUS / #FEE CUSTOMER AWARE OF THE SERVICE CHARGE FOR                                                          ORDER PUMP  REPLACED DRAIN PUMP AND CHECKED OPERATION. RZT</t>
  </si>
  <si>
    <t>RNN220225010532</t>
  </si>
  <si>
    <t>ERROR CODE GT; PE                                                                                                    OP MAIN PCB. AND PRESSURE SWITCH  REPLACED PRESSURE SWITCH</t>
  </si>
  <si>
    <t>RNN220301030071</t>
  </si>
  <si>
    <t>#FEE CUSTOMER AWARE ABOUT THE SERVICE CHARGE IF ISSUE IS NO                                                          REPAIRED HARNESS ON PUMP</t>
  </si>
  <si>
    <t>RNN220305051247</t>
  </si>
  <si>
    <t>REPLACED STATOR BECAUSE THE UNIT HAS AN ERROR MESSAGE LE CA ME OUT</t>
  </si>
  <si>
    <t>RNN220305051533</t>
  </si>
  <si>
    <t>#FEE CUSTOMER IS AWARE OF CHARGES NOT RELATING TO MANUFACTU                                                          DRAIN HOSE LEAKING NEAR STAND PIPE  REPLACED DRAIN HOSE . NO LEAKS . CUST TO REPLACE FILL HOSES . ADVISED CUST TO WATCH FOR ANY LE</t>
  </si>
  <si>
    <t>RNN220305052494</t>
  </si>
  <si>
    <t>#FEE CUSTOMER AWARE OF THE SERVICE CHARGE FOR ISSUES NOT RE                                                          WATER VALVE WAS BAD ON THE COLD SIDE WASNT OPENING AND CLOS ING CORRECTLY ORDERED NEW WATER VALVE INSTALLED VALVE TESTED ALL OK RZ</t>
  </si>
  <si>
    <t>RNN220307062567</t>
  </si>
  <si>
    <t>#FEE- LEAKING                                                                                                        DRAIN HOSE WAS DAMAGED/CRACKED BY INSTALLERS. ORDERED NEW DR AIN HOSE AND RESCHEDULED CUSTOMER DECLINED SERVICE</t>
  </si>
  <si>
    <t>RNN220307063079</t>
  </si>
  <si>
    <t>PC: ABLEUUS LEAKING - LEAKINGFEE - CHARGE THE CUSTOMER THE                                                           DRAIN HOSE DAMAGED ON INSIDE OF CABINET CAUSING LEAKS  INSTALLED NEW HOSE ASSY AND TESTED SEVERAL TIMES CHECKED FIN E</t>
  </si>
  <si>
    <t>RNN220308066364</t>
  </si>
  <si>
    <t>PC-PC N\ANOT DRAINING(WASHER/DRYER)#FEE - CHARGE THE CUSTOM                                                          BAD DRAIN PUMP NONE ON VAN OR ANYWHERE ORDERED  REPLACED DRAIN PUMP AND TESTED WITH CUSTOMER ALL TESTED PROP ERLY</t>
  </si>
  <si>
    <t>RNN220309077936</t>
  </si>
  <si>
    <t>#FEE CUSTOMER AWARE ABOUT THE SERVICE CHARGE IF ISSUE IS NO                                                          WONT POWER UPINTERMITTENT PROBLEMALLOW 60 MINUTESR/R FOR PARTS. WONT POWER UPINTERMITTENT PROBLEMREPLACED INTERFACE BOARD AND CONT</t>
  </si>
  <si>
    <t>RNN220310079346</t>
  </si>
  <si>
    <t>HOT AND COLD WAS NOT RIGHT AND NOW GOOD.</t>
  </si>
  <si>
    <t>RNN220311088622</t>
  </si>
  <si>
    <t>PC: PCNA VIBRATIONS - VIBRATIONS #FEE - CHARGE THE CUSTOMER                                                          TESTED UNIT FOUND NO ERRORS WITH UNIT. OPERATION WAS NORMAL .</t>
  </si>
  <si>
    <t>RNN220312091546</t>
  </si>
  <si>
    <t>PC:T17A1EFHUW.ABWEUUS//NOT DRAINING HAVE OE ERROR//#FEECUST                                                          RESEATED PUMP ASSY/ERC CHECKED FUNCTION DRAIN WCC BZT TES T OK</t>
  </si>
  <si>
    <t>RNN220313093367</t>
  </si>
  <si>
    <t>WASHER MAKING LOUD NOISE SHAKING                                                                                     WASHER MAKING NOISE OUT OF BOX CLUTCH IS GRINDING CUSTOMER I S TAKING IT BACK</t>
  </si>
  <si>
    <t>RNN220314097599</t>
  </si>
  <si>
    <t>Informed the customer of the washer operations and cycles</t>
  </si>
  <si>
    <t>RNN220316011035</t>
  </si>
  <si>
    <t>Found no error codes and test mode properly completed with no issues  explained importance of load size  spin speed  and ouke weighted items to get best results as unit will ""start over"" if it finds an off balanced load  customer to have better furture results  all op ok.</t>
  </si>
  <si>
    <t>RNN220316011236</t>
  </si>
  <si>
    <t>Found and replaced stuck inoperable door lock assembly. Unit tested ok. Unit is now working properly.</t>
  </si>
  <si>
    <t>RNN220316012956</t>
  </si>
  <si>
    <t>AGM75429206</t>
  </si>
  <si>
    <t>#FEE-NOISE                                                                                                           ROTOR RUBBING AGAINST DRIP PAN. REPOSITIONED WASHER. ALL TES T OK.</t>
  </si>
  <si>
    <t>RNN220316015005</t>
  </si>
  <si>
    <t>#FEE LEAKING                                                                                                         CASE# TCC220317770050 DISPENSER ASSEMBLY LEAKING WATER ALL O VER THE FLOOR WASHER LESS THAN 30 DAYS OLD</t>
  </si>
  <si>
    <t>RNN220316015491</t>
  </si>
  <si>
    <t>Unit is upstairs in a drain pan. They tub is hitting against the ribs of the drain pan. Unit needs kit. Installed feet kit. Working normally. Customer to monitor .</t>
  </si>
  <si>
    <t>RNN220316016062</t>
  </si>
  <si>
    <t>PRN220317018312 6501EA1001R(Switch Assembly Sensor)  AJU75152602(Valve Assembly Inlet) home  After fully diagnosing the unit confirmed intermittent valve not opening. Replaced part and test it for proper operation. Educated customer on unit maintenance and care. Left unit working correctly and customer satisfied with LG services</t>
  </si>
  <si>
    <t>RNN220317019054</t>
  </si>
  <si>
    <t>Customer stated that the agitator came off  replaced 10mm bolt and re attached agitator</t>
  </si>
  <si>
    <t>RNN220317019981</t>
  </si>
  <si>
    <t>Customer stated the unit was spinning. Found defective PBC ASSEMBLY MAIN. Replaced the PCB ASSEMBLY MAIN. Ran thru Cycles. Now Unit is working as designed.</t>
  </si>
  <si>
    <t>RNN220317020333</t>
  </si>
  <si>
    <t>4932JA3002B</t>
  </si>
  <si>
    <t>4932JA3002C</t>
  </si>
  <si>
    <t>AEZ74533311</t>
  </si>
  <si>
    <t>AEZ73453529</t>
  </si>
  <si>
    <t>TECH CHECK THE UNIT.  POWER GOOD. RESET.RUN THE CYCLE. NO  LEAKS OR ERROR CODES. OR NOISE.YNIT ADJUSTED. NO ISSIE. REPORT TO LG</t>
  </si>
  <si>
    <t>RNN220317020544</t>
  </si>
  <si>
    <t>Issues: vibration and noise from unit.  Checked all functions by test mode.  Not defect found.l.  Tested with speed wash and rinse/spin cycle.  Unit working properly.  CX need cleaning for drain pipe on the wall.</t>
  </si>
  <si>
    <t>RNN220317021283</t>
  </si>
  <si>
    <t>#SW installed new parts</t>
  </si>
  <si>
    <t>RNN220317021751</t>
  </si>
  <si>
    <t>#FEE CUSTOMER AWARE OF SERVICE CHARGE NOT RELATING TO MANUF                                                          MAIN PCB NOT SENDING 12VDC TO DISPLAY BOARD. CONTACTED LG B AD PCB ASSY. CUST DECLINED REPAIR.</t>
  </si>
  <si>
    <t>RNN220317021914</t>
  </si>
  <si>
    <t>IW #FEE CUSTOMER AWARE OF THE SERVICE CHARGE NOT RELATED TO                                                          FOUND WIRE OFF ON MIXING VALVE. REPLACED. TESTED UNIT OPERAT ING PROPERLY.</t>
  </si>
  <si>
    <t>RNN220317022400</t>
  </si>
  <si>
    <t>#FEE CUSTOMER AWARE ABOUT THE SERVICE CHARGE IF ISSUE IS NO                                                          RETIGHTENED BASKET NUT WAS LOOSE FROM FACTORY RAN CYCLE TEST ED OK</t>
  </si>
  <si>
    <t>RNN220318023803</t>
  </si>
  <si>
    <t>Instructed customer off balanced loads. Check operation ok. Basement floor unleveled.</t>
  </si>
  <si>
    <t>RNN220318025549</t>
  </si>
  <si>
    <t>#SW CUSTOMER COMPLAINT UNIT MAKES A LOUD RATTLE WHEN DRAINING FOUND FAULTY DRAINPUMP REPLACE WITH NEW CYCLE TEST CHECKS GOOD</t>
  </si>
  <si>
    <t>RNN220318026173</t>
  </si>
  <si>
    <t>AGL75675227</t>
  </si>
  <si>
    <t>installed parts; unit tested ok</t>
  </si>
  <si>
    <t>RNN220318028159</t>
  </si>
  <si>
    <t>TOUGHENED TUB TO PUMP HOSE AND TESTED TO VERIFY PROPER OPERATION</t>
  </si>
  <si>
    <t>RNN220318028544</t>
  </si>
  <si>
    <t>FOUND BAD AGITATOR AND REPLACED IT. TESTED UNIT OK NOW.</t>
  </si>
  <si>
    <t>RNN220318029067</t>
  </si>
  <si>
    <t>SYM...WASHER LEAKS UNDERNEATH DIAG...LEAKS FROM CLUTCH HOUSING FOUND TIE UNDER AGITATOR WRAPPED AROUND SHAFT WP: REPLACED GEARCASE WASHERS AND NUT ALL OK</t>
  </si>
  <si>
    <t>RNN220320032650</t>
  </si>
  <si>
    <t>MAKING NOISE WHILE DRAINING                                                                                          RAN SPEED WASH WITH LOAD UNABLE TO VERIFY A CUSTOMER COMPLAI NT INSTRUCTED CUSTOMER TO TAKE VIDEO</t>
  </si>
  <si>
    <t>RNN220321037760</t>
  </si>
  <si>
    <t>WE REPLACED THE CONTROL BOARD AND THE WATER VALVE AND TESTED IT . EVERYTHING WAS WORKING FINE</t>
  </si>
  <si>
    <t>RNN220214046901</t>
  </si>
  <si>
    <t>Replaced agitator. Tested unit for function.</t>
  </si>
  <si>
    <t>RNN220217068053</t>
  </si>
  <si>
    <t>Drain hose has hole in it in the center cycled unit to verify pump is working will need drain hose order. replace hose</t>
  </si>
  <si>
    <t>RNN220219076016</t>
  </si>
  <si>
    <t>FOUND A WARP IN THE SHAFT OF THE GEAR BOX. CUSTOMER DECLINED REPAIRS AND ADVISED THAT LOWES WILL SWAP OUT THE UNIT.</t>
  </si>
  <si>
    <t>RNN220311087351</t>
  </si>
  <si>
    <t>The control board was replaced</t>
  </si>
  <si>
    <t>RNN220312092744</t>
  </si>
  <si>
    <t>Called cx arrived at the home for damaged door lid on washer from delivery. Was advised by cx that they installed the part and tested good. Part installed by cx.</t>
  </si>
  <si>
    <t>RNN220314097725</t>
  </si>
  <si>
    <t>inlet valve leaking water. repaired valve solenoid that was sticking. tested. unit working at this time.</t>
  </si>
  <si>
    <t>RNN220314099259</t>
  </si>
  <si>
    <t>Drain hose from tub  had come undone.  Reattached drain with clamp.   Unit checks out ok now</t>
  </si>
  <si>
    <t>RNN220315006529</t>
  </si>
  <si>
    <t>WT4870CW</t>
  </si>
  <si>
    <t>#FEE CUSTOMER AWARE ABOUT THE SERVICE CHARGE IF ISSUE IS NO                                                          UNABLE TO SERVICE UNIT BECAUSE WRONG MODEL AND SERIAL # CUST OMER INSTRUCTED TO CONTACT HOME DEPOT.</t>
  </si>
  <si>
    <t>RNN220315009124</t>
  </si>
  <si>
    <t>ERROR CODE/UE                                                                                                        WASHER CHECKED OK NO LEAKS NO NOISE DURING SPIN</t>
  </si>
  <si>
    <t>RNN220316012802</t>
  </si>
  <si>
    <t>The washer was leaking  replace the drain hose.</t>
  </si>
  <si>
    <t>RNN220316014984</t>
  </si>
  <si>
    <t>Installed only dampers to unit tested customer present washer working normal</t>
  </si>
  <si>
    <t>RNN220316016115</t>
  </si>
  <si>
    <t>Leaking. Installers split drain hose. Was able to repair. Unit test ok.</t>
  </si>
  <si>
    <t>RNN220317016598</t>
  </si>
  <si>
    <t>Light issue.   Explained to customer how computer needs to be woke up before interior light will come on.</t>
  </si>
  <si>
    <t>RNN220317022549</t>
  </si>
  <si>
    <t>Unit Had Crack in Outer Tube spoke with TCC and they took Photos Case # TCC220321825805</t>
  </si>
  <si>
    <t>RNN220318026317</t>
  </si>
  <si>
    <t>Upon speaking to customer machine is working correctly now. All functions checking normal and ok.</t>
  </si>
  <si>
    <t>RNN220318028404</t>
  </si>
  <si>
    <t>RNN220318028621</t>
  </si>
  <si>
    <t>Drain hose was set too deep in the drain line. So as the washer was filling with water it was draining the water out. Pull drain hose out just a little bit. Fix problem.</t>
  </si>
  <si>
    <t>RNN220318028905</t>
  </si>
  <si>
    <t>Reversed water lines. Washer is operating normally.</t>
  </si>
  <si>
    <t>RNN220319030014</t>
  </si>
  <si>
    <t>Ran unite for full cycle . could not see any leak ??</t>
  </si>
  <si>
    <t>RNN220319030793</t>
  </si>
  <si>
    <t>Customer complima error code LE. The styrofoam that the washer was delivered with was not removed from the bottom. The styrofoam was touching the rotor and giving error code LE.</t>
  </si>
  <si>
    <t>RNN220320032571</t>
  </si>
  <si>
    <t>Check the leveling of the machine unit is level. Randy was the diagnostic test found no issues. Started Speed Wash unit ramp to Speed Wash with no issues. Explain the customer about downloading the cycle guide. Also explain about sorting different garments with each other and explained. Customer to monitor</t>
  </si>
  <si>
    <t>RNN220320032869</t>
  </si>
  <si>
    <t>LE code . found something stuck between the tub . remove the basket . run &amp; tested ok</t>
  </si>
  <si>
    <t>RNN220321034183</t>
  </si>
  <si>
    <t>Went over water pmus function and control lick button. No issues with washer</t>
  </si>
  <si>
    <t>RNN220321035154</t>
  </si>
  <si>
    <t>No parts needed soap draw not inserted correctly into water dispencer assembly</t>
  </si>
  <si>
    <t>RNN220321036805</t>
  </si>
  <si>
    <t>No display...defective panel replaced...tested.ok.</t>
  </si>
  <si>
    <t>RNN220321037054</t>
  </si>
  <si>
    <t>HAD TO ADJUST THE DISPENSER DRAWER AND TEST OK</t>
  </si>
  <si>
    <t>RNN220321038343</t>
  </si>
  <si>
    <t>water was off because of broken valve.</t>
  </si>
  <si>
    <t>RNN220321039115</t>
  </si>
  <si>
    <t>UNIT LEAKING INSTALLED NEW WATER VALVE TESTED OK</t>
  </si>
  <si>
    <t>RNN220321039585</t>
  </si>
  <si>
    <t>Technician verified a hose assembly needed to be replaced.</t>
  </si>
  <si>
    <t>RNN220321039603</t>
  </si>
  <si>
    <t>checked unit for an IE error and not rinsing. found inlet valve assembly failed. replaced failed inlet with new check ok.</t>
  </si>
  <si>
    <t>RNN220321039617</t>
  </si>
  <si>
    <t>Explained features.   Provided customer with pucture of model and serial number sticker</t>
  </si>
  <si>
    <t>RNN220322040176</t>
  </si>
  <si>
    <t>CHECKED FIT OF TOP TO CABINET  ADJUSTED OK</t>
  </si>
  <si>
    <t>RNN220322043440</t>
  </si>
  <si>
    <t>adjusted legs to prevent noise and balance issues</t>
  </si>
  <si>
    <t>RNN220322046365</t>
  </si>
  <si>
    <t>4413EA1004D</t>
  </si>
  <si>
    <t>#FE3E DOOR WON APOS;T CLOSED.                                                                                        FOUND DOOR LOCK BAD. VERIFIED 12VDC FROM PCB. CONFIRMED NO L OCAL SOURCE. ORDERED PART. INSTALLED NEW LID LOCK ON WASHER. MACHINE</t>
  </si>
  <si>
    <t>RNN220311088898</t>
  </si>
  <si>
    <t>#FEE CUSTOMER AWARE OF SERVICE CHARGE FOR ISSUES NOT RELATE                                                          DRAIN WATER OUT OF TUBE NEEDS NEW DRAIN PUMP  REPLACE DRAIN PUMP ANOTHER WAS DEFECTIVE</t>
  </si>
  <si>
    <t>RNN220312091543</t>
  </si>
  <si>
    <t>Repair Door Hinge Assembly Tested Okay</t>
  </si>
  <si>
    <t>RNN220312092518</t>
  </si>
  <si>
    <t>FOUND DRAIN LINE WITH A HOLE. REPLACED DRAIN LINE  TESTED  REPAIR COMPLETE.</t>
  </si>
  <si>
    <t>RNN220314000021</t>
  </si>
  <si>
    <t>DIAGNOSED AND TESTED THE UNIT. IT TUNED OUT TO BE NEEDED MAIN PCB AND DISPLAY PCB REPLACED. BUT THE CUSTOMER REFUSED TO PROCEED THE SERVICE.</t>
  </si>
  <si>
    <t>RNN220314097507</t>
  </si>
  <si>
    <t>#FEE-NO POWER                                                                                                        NO DISPLAY ORDERING PCB AND USER INTERFACES  REPLACED BOTH MAIN CONTROL BOARD UNIT TEST GOOD</t>
  </si>
  <si>
    <t>RNN220314099671</t>
  </si>
  <si>
    <t>tech diagnosed the washer  found that the display board has failed   customer stated that they do not want a repair.  color gray</t>
  </si>
  <si>
    <t>RNN220315008375</t>
  </si>
  <si>
    <t>Customer complaint unit stops in mid cycle. Replaced main pcb and panel. Tested normal operation.</t>
  </si>
  <si>
    <t>RNN220316015450</t>
  </si>
  <si>
    <t>Washer making a loud noise and not spinning. Replaced motor clutch. Unit now working properly.</t>
  </si>
  <si>
    <t>RNN220316015817</t>
  </si>
  <si>
    <t>MHY62964802</t>
  </si>
  <si>
    <t>Educate customer about unit operations  will not fill water during rinse cycle  just sprays water while basket turning and get water just enough to soak clothes during wash thats normal operation</t>
  </si>
  <si>
    <t>RNN220317017824</t>
  </si>
  <si>
    <t>REPLACED THE PCB ASSEMBLY AND WASHER COMMON. CHECKED UNDERNEATH OF PULSATOR AND CLEANED IT FOR ISSUE.</t>
  </si>
  <si>
    <t>RNN220318023288</t>
  </si>
  <si>
    <t>Unit making a squeaking sound Rand unit 2 test Cycles was able to reproduce sound file tabs that were rubbing from inner tub and outer tub noise has been taken care of</t>
  </si>
  <si>
    <t>RNN220318023503</t>
  </si>
  <si>
    <t>Arrived onsite customer unit not filling with water. Replace part. Unit operating normal.</t>
  </si>
  <si>
    <t>RNN220318027463</t>
  </si>
  <si>
    <t>EBR89581111</t>
  </si>
  <si>
    <t>Customer states unit leaked water. Not signs of water anywhere. Ran through test mode several times. Valve  pump  bellows  hoses  tub ok. No problems found with unit. Educated cutomer on loading unit and features. All system operations ok.</t>
  </si>
  <si>
    <t>RNN220318028883</t>
  </si>
  <si>
    <t>Checked over unit working as designed Instructed on controls and operations</t>
  </si>
  <si>
    <t>RNN220318029136</t>
  </si>
  <si>
    <t>Replaced bad inlet valve</t>
  </si>
  <si>
    <t>RNN220319030507</t>
  </si>
  <si>
    <t>Unit has noise when spinning.  Found that tub hits rear cabinate.  Leveled unit to stop the banging.  Tested.  All working.</t>
  </si>
  <si>
    <t>RNN220319030815</t>
  </si>
  <si>
    <t>#FEE SENSOR LIGHT DOESN APOS;T TURN OFF                                                                              HAD LOOSE WIRES CONNECTOR.</t>
  </si>
  <si>
    <t>RNN220319031280</t>
  </si>
  <si>
    <t>Customer called bc unit was not completing or finishing cycle checked unit and ran a cycle checked all units components unit working properly explained and education customer on how units operates properly.  After prescreen unit is a possible customer instructions no parts order.</t>
  </si>
  <si>
    <t>RNN220320032305</t>
  </si>
  <si>
    <t>No issues found with washer  operating as designed  leveled and removed excess drain line inside drain tube  secured with zip tie</t>
  </si>
  <si>
    <t>RNN220321037107</t>
  </si>
  <si>
    <t>Found unit was sitting on level. Lowered the front legs to rear legs so unit would sit level after leveling tested unit and noise was no longer there</t>
  </si>
  <si>
    <t>RNN220321039707</t>
  </si>
  <si>
    <t>Customer stated that the Unit. Was making noise. Found unlevel Unit. Leveled the unit. Ran thru cycles. Now Unit is working is working as designed.</t>
  </si>
  <si>
    <t>RNN220322040711</t>
  </si>
  <si>
    <t>Found a scarf got under the agitator. Reomoved scarf. Its not damaged. Checked the tub and agitator. Replaced agitator assembly. Tested. Unit works normally. Customer to monitor unit.</t>
  </si>
  <si>
    <t>RNN220322041302</t>
  </si>
  <si>
    <t>PEerror code  resistance on pressure switch check ok   conection was good and no problem with wires. Replaced sensor tested all ok no other problem found</t>
  </si>
  <si>
    <t>RNN220322042864</t>
  </si>
  <si>
    <t>EBF64395301</t>
  </si>
  <si>
    <t>Found le code added missing washer on top of rptor. Now plusator spins on its own</t>
  </si>
  <si>
    <t>RNN220322044437</t>
  </si>
  <si>
    <t>REMOVED DEBRIS IN DRAIN PUMP ASSEMBLY.  ALL CHECKS OK. SLR</t>
  </si>
  <si>
    <t>RNN220322045119</t>
  </si>
  <si>
    <t>PE ERROR INTERMITTERNTLY. WATER CAME INTO THE DRUM NOT ENOUGH. A TECH FROM PRVIOUS ASC REPLACED MAIN PCB. SO OUR TECH REPLACED PRESSURE SWITCH THIS TIME BUT THE ISSUE WAS NOT GONE. ALL POSSIBLE PART WERE REPLACED AND THERE IS NOTHING WE CAN DO.</t>
  </si>
  <si>
    <t>RNN220322045240</t>
  </si>
  <si>
    <t>The unit is leaving fuzz type material on all the clothes  mostly cotton. Possibly an issue with the tub and agitator. The customer was informed by home depot that they will be issued replacement units</t>
  </si>
  <si>
    <t>RNN220322045253</t>
  </si>
  <si>
    <t>Adjustment to level and touch panel to register touches</t>
  </si>
  <si>
    <t>RNN220322045859</t>
  </si>
  <si>
    <t>DIAG= WATER VALVE FILTER ALLOWED SEDIMENT INTO THE WATER VALVE AND NOW THE VALVE CAN NOT CLOSE ALL THE WAY WP= INSTALLED NEW WATER VALVES AND ALL OPS CHECKS WERE GOOD.</t>
  </si>
  <si>
    <t>RNN220322046731</t>
  </si>
  <si>
    <t>NOT PUMPING WATER OUT.   REPLACED DRAIN PUMP AND TESTED OPERATION</t>
  </si>
  <si>
    <t>RNN220323047941</t>
  </si>
  <si>
    <t>HAD TO UNSEIZE THE DRAIN PUMP AND TEST OK</t>
  </si>
  <si>
    <t>RNN220323048062</t>
  </si>
  <si>
    <t>RNN220323048434</t>
  </si>
  <si>
    <t>UNIT SHUTTING OFF IN MID CYCLE. REPLACED FAILED BOARD  UI AND CONSOLE. SLR</t>
  </si>
  <si>
    <t>RNN220323048498</t>
  </si>
  <si>
    <t>Checked unit.repaired sensor. Resale for store.</t>
  </si>
  <si>
    <t>RNN220323050528</t>
  </si>
  <si>
    <t>CY/21344200/RNN220222093531/LSN1</t>
  </si>
  <si>
    <t>UR2</t>
  </si>
  <si>
    <t>UNABLE TO REPAIR_NO AUTHORIZED SERVICE CENTER</t>
  </si>
  <si>
    <t>PC-PC N\ADRUM ISSUES#FEE - CHARGE THE CUSTOMER THE APPLICAB                                                          TIGHTEN LOOSE SPANNER NUT</t>
  </si>
  <si>
    <t>RNN220222092138</t>
  </si>
  <si>
    <t>TCC220323895494  Replaced Heater and Thermistor. Advised customer that Arc Fault breaker may need replacement if issue returns.</t>
  </si>
  <si>
    <t>RNN220301030208</t>
  </si>
  <si>
    <t>5301FR1158Z</t>
  </si>
  <si>
    <t>PC:NA WASHER DOES NOT MATCH DRYER COLOR DISCOLORED                                                                   WASHER COLOR DOES NOT MATCH DRYER COLOR TOOK MULTIPLE PICTUR ES AND INSERTED IN FORMS</t>
  </si>
  <si>
    <t>RNN220303044044</t>
  </si>
  <si>
    <t>PC-PC N\A DURING WASH#FEE - CHARGE THE CUSTOMER THE APPLICA                                                          MAKES GRINDING NOISES  REPLACED GEARCASE AND WASHPLATE CAP UNIT WATER TESTED OK RZT OK</t>
  </si>
  <si>
    <t>RNN220304050511</t>
  </si>
  <si>
    <t>MAKING CLACKING NOISE. COULD NOT DETERMINE SOURCE. REPLACED STATOR  ROTOR  ROTOR WASHER  AND CLUTCH ASSEMBLY. NOISE IS STILL PRESENT. CALLED TECH LINE. PERFORMED TELE PRESENSE. TCC DETERMINED BUILT UP IN MACHINE SCRAPPING ON THE UNIT. TCC22032184</t>
  </si>
  <si>
    <t>RNN220308066715</t>
  </si>
  <si>
    <t>unit would leak during drain  tighten clamp on pump to drain hose no more leaks</t>
  </si>
  <si>
    <t>RNN220308069189</t>
  </si>
  <si>
    <t>WATER KEEPS DRIPPING IN THE TUB. EVEN IN THE OFF POSITION. REPLACED PART LISTED AND TESTED OKAY.</t>
  </si>
  <si>
    <t>RNN220309077942</t>
  </si>
  <si>
    <t>unit keep running not working properly and wont drain it</t>
  </si>
  <si>
    <t>RNN220311088170</t>
  </si>
  <si>
    <t>EBR67466109</t>
  </si>
  <si>
    <t>NOISES DURING ALMOST EVERY CYCLE ( NORMAL HEAVY WHITES E                                                             MAKING NOISE ON SPIN/LG TECH ALREADY REPLACED SHOCKS/I LEVEL ED WASHER BEST AS I CAN/APARTMENT FLOOR NOT LEVEL/RZT</t>
  </si>
  <si>
    <t>RNN220311089480</t>
  </si>
  <si>
    <t>#FEE CUSTOMER IS AWARE ABOUT THE SERVICE CHARGE NOT RELATE                                                           ORDER MAIN PCB &amp;AMP; PRESSURE SWITCH PER LG TECH / RR4 PARTS  INSTALLED MAIN PCB &amp;AMP; PRESSURE SWITCH/ RAN TEST CHK OK NO LEA KS</t>
  </si>
  <si>
    <t>RNN220314002320</t>
  </si>
  <si>
    <t>#FEE NOISE                                                                                                           CUSTOMER SAID CHANGED THE APPOINTMENT FOR NEXT TUESDAY BETWE EN 8 AND 12. RESCH OFFSITE FND MOTOR TOUCHDOWN PAN. REASE WASHER UP.</t>
  </si>
  <si>
    <t>RNN220315003358</t>
  </si>
  <si>
    <t>RNN220315003865</t>
  </si>
  <si>
    <t>5220FR2006H</t>
  </si>
  <si>
    <t>EBR79909505</t>
  </si>
  <si>
    <t>Inspected unit and found cold and got water lines switched in wrong positions. Cust would not get cold water when called for. Switched back to correct spot and tested. Unit is now getting correct water temperature when called for.</t>
  </si>
  <si>
    <t>RNN220316011900</t>
  </si>
  <si>
    <t>PC-PC N\AOE#FEE - CHARGE THE CUSTOMER THE APPLICABLE FEE IF                                                          I FOUND UNIT FULL OF WATER DRAINED UNIT DIAGNOSE BAD WATER P UMP ORDERED WATER PUMP REPLACED NOT WORKING PUMP</t>
  </si>
  <si>
    <t>RNN220316014150</t>
  </si>
  <si>
    <t>Missing display segment replaced related parts test ok</t>
  </si>
  <si>
    <t>RNN220316015259</t>
  </si>
  <si>
    <t>customer stated getting lint on clothing after wash. called tech support spoke to mark. no failure to unit found. TCC220321836794</t>
  </si>
  <si>
    <t>RNN220317020825</t>
  </si>
  <si>
    <t>Unit working properly no defect</t>
  </si>
  <si>
    <t>RNN220318028731</t>
  </si>
  <si>
    <t>Unit not powering on per bulltin replaced panel test to specs</t>
  </si>
  <si>
    <t>RNN220319031117</t>
  </si>
  <si>
    <t>#FEE-LEAKING                                                                                                         FOUND WATER IN WASHING MACHINE BASIN/BOTTOM WATER TESTED U NABLE TO VERIFY SOURCE OF LEAK ALL TESTED NORMAL</t>
  </si>
  <si>
    <t>RNN220320032066</t>
  </si>
  <si>
    <t>Clothing stuck underneath agitator. Do vegetarians and remove clothing from underneath agitator. Reinstalled agitator and checked operation unit now back to factory spec</t>
  </si>
  <si>
    <t>RNN220320032361</t>
  </si>
  <si>
    <t>#FEE CUSTOMER IS AWARE OF SERVICE CALL FEE FOR ISSUES NOT                                                            RESET ALL CONNECTIONS ON MAIN BOARD TESTED OK RZT</t>
  </si>
  <si>
    <t>RNN220320032793</t>
  </si>
  <si>
    <t>UNIT NOT draining  found foreign item in drain pump  replaced pump. tested unit  unit working to factory.</t>
  </si>
  <si>
    <t>RNN220321035451</t>
  </si>
  <si>
    <t>#FEE TLW IS MAKING A GRINDING NOISE.                                                                                 REMOVED OBJECT STUCK INSIDE PUMP TESTED OK</t>
  </si>
  <si>
    <t>RNN220321035936</t>
  </si>
  <si>
    <t>#FEE NOISE                                                                                                           CUSTOMER INSTRUCTION</t>
  </si>
  <si>
    <t>RNN220321037216</t>
  </si>
  <si>
    <t>#FEE CUSTOMER SAYAS WAHER IS COMING APART AND NOT MISSING A                                                          PRODUCT NOT COVERED BY THE APPLICABLE WARRANTY</t>
  </si>
  <si>
    <t>RNN220321038387</t>
  </si>
  <si>
    <t>Concern was the unit is making g noise  found the pump was making noise  removed a piece of metal from the pump  unit checked  all ops are goid and normal.</t>
  </si>
  <si>
    <t>RNN220321039801</t>
  </si>
  <si>
    <t>Found machine slightly off balance causing some abnormal shaking and vibration noise  also noted customer using top much soap causing excessive suds and possible leak  tested operations with clothes on rinse and spin and in test mode  all operations are good!!</t>
  </si>
  <si>
    <t>RNN220322044683</t>
  </si>
  <si>
    <t>Customer has faulty waterline.</t>
  </si>
  <si>
    <t>RNN220323048765</t>
  </si>
  <si>
    <t>Customer showed me a video of a loud squeal noise during the spin cycle. Replaced the drain pump and tested the unit on service mode and then normal wash cycle with towels. Didnnot hear the sound and water leveled filled up normally.</t>
  </si>
  <si>
    <t>RNN220323051506</t>
  </si>
  <si>
    <t>ADJUSTED LEVELING TO UNIT  TESTED  CHECKS OK</t>
  </si>
  <si>
    <t>RNN220323052448</t>
  </si>
  <si>
    <t>ALIGNMENT  MECHANICAL  REINSERTED WATER PRESSURE HOSE</t>
  </si>
  <si>
    <t>RNN220323052457</t>
  </si>
  <si>
    <t>FOUND SHORTED NOSIE FILTER INSTALL BOARD TESTED CHECK ALL OK AT THIS TIME</t>
  </si>
  <si>
    <t>RNN220323053746</t>
  </si>
  <si>
    <t>ED REMOVED AND PROPERLY REPLACED THE WATER LEVEL SENSOR. AFTER REPAIR TO UNIT  TESTED  ALL OK AT THIS TIME.</t>
  </si>
  <si>
    <t>RNN220323053761</t>
  </si>
  <si>
    <t>UNIT NOT GETTING COLD WATER WHEN IN USE.   REPLACED WATER VALVE WITH NEW.</t>
  </si>
  <si>
    <t>RNN220324054991</t>
  </si>
  <si>
    <t>ran test cycle unit working properly</t>
  </si>
  <si>
    <t>RNN220324056649</t>
  </si>
  <si>
    <t>03/24  SHAKING DURING SPIN... leveled and balanced unit due to improper installation... unit is working properly...</t>
  </si>
  <si>
    <t>RNN220324056800</t>
  </si>
  <si>
    <t>Machine checked and tested okay. Customer states that unit is not installed correctly not the unit she purchased. Home depot is replacing unit per customer.   ...KS</t>
  </si>
  <si>
    <t>RNN220324060306</t>
  </si>
  <si>
    <t>Checked entire unit for vibration and noise  leveled  customer education  all test pass.</t>
  </si>
  <si>
    <t>RNN220324060837</t>
  </si>
  <si>
    <t>DOES NOT FINISH THE CYCLE WHEN IT APOS;S ABOUT 10 MINUTES TO SP                                                      WASHER IS WORKING SPORADICALLY NOT FINISHING CYCLE OR DRAINI NG FORCE TO RESCHEDULE MISS TIME WINDOW COMPRESSOR JOB TOOK TOO LONG</t>
  </si>
  <si>
    <t>RNN220202082745</t>
  </si>
  <si>
    <t>MCK62185701</t>
  </si>
  <si>
    <t>PC.PCNA VIBRATIONS #FEE CUSTOMER AWARE OF THE SERVICE CHARG                                                          UNIT IS THROWING ITSELF OUT OF BALANCE SPRINGS LOOK OK SHOCK ABSORBERS NEEDS REPLACED TECH REPLACED WASHER SHOCK ABSORBERS. MACHIN</t>
  </si>
  <si>
    <t>RNN220215055327</t>
  </si>
  <si>
    <t>#FEE NO POWER                                                                                                        CHECKED USER INTERFACE CONNECTIONS AND VOLTAGE TO CONTROL PE R BULLETIN ALL FUNCTIONS OK AT THIS TIME</t>
  </si>
  <si>
    <t>RNN220220078320</t>
  </si>
  <si>
    <t>VIBRATING                                                                                                            CONTROL BOARD IS NOT WORKING PROPERLY. ORDER PART  REPLACED ORDER PARTS RANCHESTER OK WITH LOAD</t>
  </si>
  <si>
    <t>RNN220307054526</t>
  </si>
  <si>
    <t>DIAGNOSTIC SHOWS  STATOR ASSEMBLY AND MOTOR ASSEMBLY DC CLUTCH MALFUNCTION. PARTS REPLACED.</t>
  </si>
  <si>
    <t>RNN220309074472</t>
  </si>
  <si>
    <t>Found leaking from balance liquid in tub installed new tub sent pictures to Qtub</t>
  </si>
  <si>
    <t>RNN220314002508</t>
  </si>
  <si>
    <t>#FEE - GRINDING NOISE DURING SPIN CYCLE                                                                              ORDERED CONTROL BOARD  AND PRESSURE SWITCH TO FIX CYCLE CH ANGE ... GRINDING SOUND DURING SPIN ... ORDERED GEARCASE WASHER NOT COM</t>
  </si>
  <si>
    <t>RNN220314097581</t>
  </si>
  <si>
    <t>Replaced pulsator pump and installed risers. Unit tested ok.</t>
  </si>
  <si>
    <t>RNN220316012928</t>
  </si>
  <si>
    <t>RECALL                                                                                                               DMU FILLING TO TOP ON BEDDING CYCLE. CALLED LG. THEY SAY RE PLACE CONTROL BOARD. PART NUMBER PROVIDED BY TECH ASSIST. DILLS TO TO</t>
  </si>
  <si>
    <t>RNN220318022701</t>
  </si>
  <si>
    <t>Unit vibrating  replaced main board due to software issues during diagnosis  tested unit  adjusted leveling legs  unit functioning within factory specs</t>
  </si>
  <si>
    <t>RNN220318025842</t>
  </si>
  <si>
    <t>Arrived onsite customer complain that unit making loud noise. Replace part. Unit operating normal</t>
  </si>
  <si>
    <t>RNN220321033474</t>
  </si>
  <si>
    <t>EAU62263306</t>
  </si>
  <si>
    <t>Customer got a replacement from the dealer no further action needed</t>
  </si>
  <si>
    <t>RNN220321035097</t>
  </si>
  <si>
    <t>PRN220321024052 s2c po   Leveled unit  ran unit. Unit ran without issue. Unit is in an uncompleted laundry room without hot water hook up.</t>
  </si>
  <si>
    <t>RNN220321037025</t>
  </si>
  <si>
    <t>#FEE  GRINDING THROUGH WASH CYCLE                                                                                   NONREPAIRABLEINSTRUCTED NOT TO PROCEED BY LGES TECHNICAL ASSISTANCE LINE</t>
  </si>
  <si>
    <t>RNN220321037938</t>
  </si>
  <si>
    <t>Customer states that unit throws error code but can't tell me what error code. Found sock in rotor and drain hose shoved 18"" into standpipe. Removed sock and reinstalled drain hose properly. No other problems found. Ran through test mode. All system operations ok. Ran speed wash  all system operations ok.</t>
  </si>
  <si>
    <t>RNN220321038355</t>
  </si>
  <si>
    <t>Changed part</t>
  </si>
  <si>
    <t>RNN220321039878</t>
  </si>
  <si>
    <t>Checked and found unit was off balance  and adjusted washer legs   and left unit working.</t>
  </si>
  <si>
    <t>RNN220322041481</t>
  </si>
  <si>
    <t>NOT CLEANING                                                                                                         CUSTOMER INSTRUCT ON SETTING OF MACHINE. MACHINE CHECKS OUT GOOD.</t>
  </si>
  <si>
    <t>RNN220322042310</t>
  </si>
  <si>
    <t>Drain pump not rotating</t>
  </si>
  <si>
    <t>RNN220322043869</t>
  </si>
  <si>
    <t>Tech adjusted the washer since it was shaking during the cycle. It worked as intended.</t>
  </si>
  <si>
    <t>RNN220322045943</t>
  </si>
  <si>
    <t>INTERMITTEN IE ERROR. THE CUSTOMER WAS USING AUTO SHUT OFF VALVE S WHICH CAUSED ISSUES. INFORMED THE CUSTOMER NOT TO USE THOSE.</t>
  </si>
  <si>
    <t>RNN220322046516</t>
  </si>
  <si>
    <t>Replace water inlet valve and pressure switch</t>
  </si>
  <si>
    <t>RNN220322046797</t>
  </si>
  <si>
    <t>WASHER IS LEAKING WATER. REPLACED PCB ASSEMBLY. TESTS OKAY.</t>
  </si>
  <si>
    <t>RNN220323049277</t>
  </si>
  <si>
    <t>FEE WASHER IS CUTTING OFF AFTER LOAD SENSING                                                                         TECH SUPPORT RECOMMENDED CUSTOMER HAVE WATER PRESSURE SERVIC ED.</t>
  </si>
  <si>
    <t>RNN220323049345</t>
  </si>
  <si>
    <t>Could not verify error code  ran through a speed wash cycle and unit wenttgrpugh fine  asked customer to do a load of laundry and let me know if it throws an error    Found drain hose to be too deep into wall.    After a few loads unit did not throw the error.</t>
  </si>
  <si>
    <t>RNN220323050497</t>
  </si>
  <si>
    <t>Checked and found water inlet hoses are reversed.  Corrected hoses and tested fir proper temperature.  Showed use and care of washer.</t>
  </si>
  <si>
    <t>RNN220323051284</t>
  </si>
  <si>
    <t>Replaced pump and fill valve. tested ok. call complete.</t>
  </si>
  <si>
    <t>RNN220323051845</t>
  </si>
  <si>
    <t>Per Cx unit makes noise. But found noise to be operational. Checked basket tightness and wash plate. Tested ok. No defect. Installed leg holder.</t>
  </si>
  <si>
    <t>RNN220324055251</t>
  </si>
  <si>
    <t>Case # tcc220325936014  Noise heard from drum area in back when unit is in very high spin. Found outer plastic drum out of shape and touching inner drum. Scratch on plastic drum. TCC telepresence done. Customer spike yo home depot and store is replacing it.</t>
  </si>
  <si>
    <t>RNN220324056171</t>
  </si>
  <si>
    <t>Tighten Rotor bolt  To allow less movement when direction changes creating a quieter wash motion</t>
  </si>
  <si>
    <t>RNN220324060386</t>
  </si>
  <si>
    <t>Found the unit had bad suspension rods and shocks. Ordered and replaced parts. Tested unit and unit is working at this time.</t>
  </si>
  <si>
    <t>RNN220324060503</t>
  </si>
  <si>
    <t>WASHER WILL NOT START AND RUN PROPERLY REPLACED CONTROL PANEL AND VALVE WITHIN WASHER</t>
  </si>
  <si>
    <t>RNN220325061446</t>
  </si>
  <si>
    <t>Removed and replaced faulty main control board with new. Ran diagnostics tests and check for water level to stop when it is supposed  checks SAT. Tests SAT.</t>
  </si>
  <si>
    <t>RNN220325063796</t>
  </si>
  <si>
    <t>REPAIRED WIRE HARNSS CONNECTOR AT PRESSURE SWITCH ALL OPS CHECK OKAY</t>
  </si>
  <si>
    <t>RNN220325064353</t>
  </si>
  <si>
    <t>INSTALLED   PRN220322024518 AGL76194003(Panel Assembly Front)  EBR85755505(PCB Assembly Display)  AND TESTED FOR FULL FUNCTIONS</t>
  </si>
  <si>
    <t>RNN220317022098</t>
  </si>
  <si>
    <t>Items are getting stuck under pulsator   replaced and tested good MGP62562101(Pulsator Washing)</t>
  </si>
  <si>
    <t>RNN220321034812</t>
  </si>
  <si>
    <t>Customer wanted return back to Home Depot but Home Depot worker told contact customer. Unit work good. No any issues</t>
  </si>
  <si>
    <t>RNN220322044338</t>
  </si>
  <si>
    <t>Checked the unit for water level5 and performance  leveled  customer education  all test pass</t>
  </si>
  <si>
    <t>RNN220326069453</t>
  </si>
  <si>
    <t>Checked entire unit for vibration  unit is located on the garage with slope floor   leveled  customer education  all test pass.</t>
  </si>
  <si>
    <t>RNN220326069459</t>
  </si>
  <si>
    <t>CD/21344200/RNN220107035438/LSN1</t>
  </si>
  <si>
    <t>PC-PC N\ALE #FEE - CHARGE THE CUSTOMER THE APPLICABLE FEE I                                                          ORDERED ROTORS AND STATOR  REP WASHER CUST HAD IT REPLACED</t>
  </si>
  <si>
    <t>RNN220125033546</t>
  </si>
  <si>
    <t>CLOTHES END UP ON ONE SIDE AND STOPS WASHING                                                                         ADJUSTED LEGS AND LID TESTED OK</t>
  </si>
  <si>
    <t>RNN220301030135</t>
  </si>
  <si>
    <t>PC: PCNA WATER/SUDS - FILLS SLOW DOESN APOS;T FILL #FEE - CHARG                                                      UNIT FILL VALVE STOPED UP WITH SAND PICS TAKEN SHOWED CUSTOM ER THAT THEY HAVE SAND ISSUE TOILET TANK HAS STANDING SAND</t>
  </si>
  <si>
    <t>RNN220304050239</t>
  </si>
  <si>
    <t>Drain pump working properly Cold water not turned on Cold water valve strip down cx was trying to wash on warm cycle every time it called for cold water it would just spin  Replaced water valve</t>
  </si>
  <si>
    <t>RNN220308066177</t>
  </si>
  <si>
    <t>#FEE-OVERFILLING AND BUTTONS STUCK ON CONTROL PANNEL                                                                 ORDERED MIX VALVE PRESSURE SENSOR  REPLACE MIX VALVE PRESSURE SENSOR. VERIFY PROPER FILL LEVEL AND OPERATION</t>
  </si>
  <si>
    <t>RNN220308068786</t>
  </si>
  <si>
    <t>#FEE- LEAKING MACHINE                                                                                                CUSTOMER HAVE CAR PROBLEMS SHE RESCHEDULE  WASHER LEAKING OTHER TUB RIM PER LG TECH ASSIST  CHK OVER INSTALLED TUB RING TESTED OK</t>
  </si>
  <si>
    <t>RNN220309074962</t>
  </si>
  <si>
    <t>#FEE - NOISE                                                                                                         NO PROBLEM FOUND</t>
  </si>
  <si>
    <t>RNN220314097136</t>
  </si>
  <si>
    <t>unit was not repairable reported to lg part was ready for the operation  part number AHA75673402 order number PON220324074086 but cx is getting a replacement  unit from costco.</t>
  </si>
  <si>
    <t>RNN220316012743</t>
  </si>
  <si>
    <t>#FEE LEAKING                                                                                                         ORDERED CLUTCH AND DRAIN PUMP DUE TO FAILURE  INSTALLED CLUTCH ASSEMBLY/TRANSMISSION AND DRAIN PUMP. TESTE D UNIT. ALL CHECKED OK</t>
  </si>
  <si>
    <t>RNN220316012901</t>
  </si>
  <si>
    <t>#FEE IE CODE IW                                                                                                      IE ERROR CODE. REPLACE MAIN PCB AND WATER VALVE. NO LOCAL PI CK UP. ORDERED PARTS UNIT WAS REPLACED BY MANUFACTURER PARTS NOT NEED</t>
  </si>
  <si>
    <t>RNN220316014369</t>
  </si>
  <si>
    <t>Unit was exchanged by dealer</t>
  </si>
  <si>
    <t>RNN220317018924</t>
  </si>
  <si>
    <t>Svc call.  Diag and repair tub and drum mechanisms and test.</t>
  </si>
  <si>
    <t>RNN220317020300</t>
  </si>
  <si>
    <t>PC:NA BAD ODOR COMING OUT                                                                                            RESCHEDULED CALL PER CUSTOMER.  CHECKED BLEACH DISPENSER AND DRAIN HOSE. COMPLETED CHECK UP. TESTS GOOD.</t>
  </si>
  <si>
    <t>RNN220317020332</t>
  </si>
  <si>
    <t>After diagnosis found that unit is fault code E6   replaced part and tested no problem found.  Shipped to tech  PRN220317018916 EAU63743301(Motor Assembly DC Clutch)</t>
  </si>
  <si>
    <t>RNN220317020994</t>
  </si>
  <si>
    <t>#FEE CUSTOMER AWARE AND AGREED FOR SERVICE FEE FOR ISSUE NO                                                          PART ORDER MIXING VALVE.  INSTALL NEW WATER INLET VALVE TEST RAN OK</t>
  </si>
  <si>
    <t>RNN220317021390</t>
  </si>
  <si>
    <t>WASHER SIGNAL WONT WORK                                                                                              SIGNAL WAS TURNED OFF INSTRUCTED CUSTOMER ON HOW TO TURN ON</t>
  </si>
  <si>
    <t>RNN220319030095</t>
  </si>
  <si>
    <t>IE error</t>
  </si>
  <si>
    <t>RNN220321033423</t>
  </si>
  <si>
    <t>Unit worked fine  check by TCC customer expected more what unit suppose to do</t>
  </si>
  <si>
    <t>RNN220321034038</t>
  </si>
  <si>
    <t>LOUD MOTOR NOISE DURING WASH CYCLE                                                                                   CHECK &amp;AMP; ADVISED</t>
  </si>
  <si>
    <t>RNN220321035641</t>
  </si>
  <si>
    <t>Sw# educate customer on proper use of unit</t>
  </si>
  <si>
    <t>RNN220321037211</t>
  </si>
  <si>
    <t>#FEE UNBALANCE                                                                                                       INSTRUCT CUSTOMER ON SORTING CLOTHES</t>
  </si>
  <si>
    <t>RNN220321038314</t>
  </si>
  <si>
    <t>NOT ENOUGH WATER                                                                                                     ADVISED CUSTOMER TO USE DEEP FILL TO GET MORE WATER IN THE W ASH.</t>
  </si>
  <si>
    <t>RNN220321039830</t>
  </si>
  <si>
    <t>#FEE CUSTOMER AWARE OF SERVICE CHARGE NOT RELATING TO MANUF                                                          WCC RZT NO FAULT FOUND</t>
  </si>
  <si>
    <t>RNN220321039890</t>
  </si>
  <si>
    <t>#FEE LEAKING                                                                                                         FILLED AND CHECKED OPERATION AND CHECKED OUT OKAY NO LEAKS. CABINET IS DAMAGED.</t>
  </si>
  <si>
    <t>RNN220322043444</t>
  </si>
  <si>
    <t>PC:PCNA: OFF BALANCE                                                                                                 PRODUCT NOT COVERED BY THE APPLICABLE WARRANTY</t>
  </si>
  <si>
    <t>RNN220322045365</t>
  </si>
  <si>
    <t>Water valve not opened all the way causing error repaired test ok</t>
  </si>
  <si>
    <t>RNN220323050141</t>
  </si>
  <si>
    <t>Found unit off level. Adjusted and ran cycle. All checks good</t>
  </si>
  <si>
    <t>RNN220323053876</t>
  </si>
  <si>
    <t>Replaced control all checked ok   Also adjusted motor coupling</t>
  </si>
  <si>
    <t>RNN220323054022</t>
  </si>
  <si>
    <t>EAM65090601</t>
  </si>
  <si>
    <t>LEAKS TIGHTENED CLAMP ON BELLOWS TO DRAIN PUMP NO MORE LEAKS</t>
  </si>
  <si>
    <t>RNN220324055071</t>
  </si>
  <si>
    <t>#FEE-ERROR 1E                                                                                                        REPAIR LOOSE WIRE HARNESS</t>
  </si>
  <si>
    <t>RNN220324056435</t>
  </si>
  <si>
    <t>#FEE CUSTOMER AWARE ABOUT THE SERVICE CHARGE IF ISSUE IS NO                                                          CALLED AND CUST EXPLAINED THAT TECH HAD JUST LEFT AND DIDNT FIND ANY PROBLEMS WITH UNIT</t>
  </si>
  <si>
    <t>RNN220324057180</t>
  </si>
  <si>
    <t>Technician Checked and found sock between the tub . Tech Took it out and tested few cycles.Washer works as it should now  no other issues found.</t>
  </si>
  <si>
    <t>RNN220324057953</t>
  </si>
  <si>
    <t>Replaced control panel  main PCB complex  parts assembly and wire harness</t>
  </si>
  <si>
    <t>RNN220324059365</t>
  </si>
  <si>
    <t>Customer complained water would not shut off. Found water valve was not closing allowing water to run even with unit unplugged. Changed water valve. Unit is now working properly.</t>
  </si>
  <si>
    <t>RNN220325061762</t>
  </si>
  <si>
    <t>#FEEBUTTON NOT RESPONDING                                                                                           FOUND CL ERR  UNLOCKED PERFORMERS CYCLE TESTING OK</t>
  </si>
  <si>
    <t>RNN220325063542</t>
  </si>
  <si>
    <t>SPINNING CONTINUOUSLY AND THE CLOTHES ARE STILL WET                                                                  FILL HOSES REVERSED. CORRECTED THIS.</t>
  </si>
  <si>
    <t>RNN220325064912</t>
  </si>
  <si>
    <t>UNIT MAKES LOUD GRINDING NOISE WHEN AGITATING. ORDERING GEAR CASE    (CN  01/20/2022 9:31:59 AM)  ORDER PARTS &amp; RESCHEDULE. PLEASE RESCHEDULE FOR 2 MEN. (DF)ORDER PARTS &amp; RESCHEDULE NEED LEG ASSY KIT    (DF  02/25/2022 10:16:44 AM)  CALL COMPLETE.</t>
  </si>
  <si>
    <t>RNN220325066626</t>
  </si>
  <si>
    <t>INSTALLED LID . everything TESTED GOOD</t>
  </si>
  <si>
    <t>RNN220325066677</t>
  </si>
  <si>
    <t>FOUND AGITATOR NOT SEATED PROPERY. DISASSEMBLED AND CHECKED FOR BREAKS. REASSEMBLED AGITATOR. UNIT TESTED AND CHECKED OK</t>
  </si>
  <si>
    <t>RNN220325066724</t>
  </si>
  <si>
    <t>FOUND LOOSE CONNECTION AT CONTROL BOARD. REPAIRED CONNECTION AT CONTROL. UNIT TESTED AND CHECKED OK</t>
  </si>
  <si>
    <t>RNN220325066883</t>
  </si>
  <si>
    <t>replaced defective strut   unit test ok</t>
  </si>
  <si>
    <t>RNN220327069500</t>
  </si>
  <si>
    <t>Spoke with customer  Customer wanted more water in washing cycles  new washer and new LG customer.</t>
  </si>
  <si>
    <t>RNN220327069710</t>
  </si>
  <si>
    <t>RNN220328071394</t>
  </si>
  <si>
    <t>CHAT REQUEST                                                                                                         IE ERROR CODE REPLACED PER SHIPPED MIXING VALVE TESTED OK</t>
  </si>
  <si>
    <t>RNN220328072528</t>
  </si>
  <si>
    <t>REPLACED DRAIN HOSE THAT HADE HOLE AND CHECKED OPERATION  OK NOW</t>
  </si>
  <si>
    <t>RNN220328072531</t>
  </si>
  <si>
    <t>REPAIRED AND REINSTALLED PUMP AND TESTED TO REPAIR UNIT.</t>
  </si>
  <si>
    <t>RNN220328073065</t>
  </si>
  <si>
    <t>FOUND LOOSE CONNECTION AT DRAIN PUMP. REPAIRED CONNECTION AT DRAIN PUMP. UNIT TESTED AND CHECKED OK</t>
  </si>
  <si>
    <t>RNN220328073690</t>
  </si>
  <si>
    <t>FOUND LOOSE CONNECTION AT INLET VALVE. REPAIRED CONNECTION AT VALVE. UNIT TESTED AND CHECKED OK</t>
  </si>
  <si>
    <t>RNN220328073765</t>
  </si>
  <si>
    <t>#IW-WON APOS;T SPIN                                                                                                  SUSPENSION WEAK TEST RUN WITHOUT LOAD WORKS OK  INSTALLED NEW SUSPENSION RODS</t>
  </si>
  <si>
    <t>RNN220308065359</t>
  </si>
  <si>
    <t>AJK73229702</t>
  </si>
  <si>
    <t>Customer unable to hear signal for end of cycle. Turned on signal functionality and answered any questions customer had. No physical repairs or troubleshooting needed. Unit in working order  job is complete.</t>
  </si>
  <si>
    <t>RNN220312092591</t>
  </si>
  <si>
    <t>TECHNICIAN CHECKE ELECTRICAL  MECHANICAL FUNCTIONS  FOUND ROTOR BOLT LOOSE. TECH TIGHTENED IT.UNITIS WORKING FINE NOW.</t>
  </si>
  <si>
    <t>RNN220315006959</t>
  </si>
  <si>
    <t>Unit not powering on due to faulty main pcb replaced test to specs</t>
  </si>
  <si>
    <t>RNN220315007025</t>
  </si>
  <si>
    <t>WASHING MACHINE NOT FUNCTIONING CORRECTLY ADJUSTED CLUTCH.</t>
  </si>
  <si>
    <t>RNN220316012935</t>
  </si>
  <si>
    <t>Replaced tub to drain pump hose due to pinhole leak.  Ensured no further leaks.   Unit performs as designed att.  No further issues noted.</t>
  </si>
  <si>
    <t>RNN220318026287</t>
  </si>
  <si>
    <t>TCC220329998511  Complaining about unit leaking from bottom...took unit apart and found no leak..ran unit multiple times in test mode and once on a regular cycle..no water leak..found no issues..</t>
  </si>
  <si>
    <t>RNN220320032522</t>
  </si>
  <si>
    <t>Found the washers below the tub nut and wash plate were warped  causing the tub to screech. Replaced washers. Noise gone. Washer tested good.</t>
  </si>
  <si>
    <t>RNN220323053716</t>
  </si>
  <si>
    <t>Replaced bad touch pad.  Tested ok</t>
  </si>
  <si>
    <t>RNN220323053821</t>
  </si>
  <si>
    <t>AGL76194071</t>
  </si>
  <si>
    <t>Customer stated unit was making noise when draining. Adjusted unit unit is now level and balance unit is working at designed.</t>
  </si>
  <si>
    <t>RNN220324058276</t>
  </si>
  <si>
    <t>PRN220325032668 s2c PO   Found connector to clutch motor was loose. Reinstalled plug and run unit in test mode and quick wash. No issues occurred.</t>
  </si>
  <si>
    <t>RNN220324060825</t>
  </si>
  <si>
    <t>Dl error  not looking  replaced lid lock and main boaed  tested ok</t>
  </si>
  <si>
    <t>RNN220325062691</t>
  </si>
  <si>
    <t>EBR86692702</t>
  </si>
  <si>
    <t>Customer showed a video of the washer making the same high pitch noise as before. I called TCC and I removed the spin drum to check for and objects between the two drums and change out the clutch assembly.  I confirmed that the drums are clean and there was nothing between them so I changed out the clutch assembly.I tested the unit after the part change and there were no unusual sounds outside of the normal operation.</t>
  </si>
  <si>
    <t>RNN220325063900</t>
  </si>
  <si>
    <t>There was a leak from the inlet water line and valve connection  it wasnt tight enough  tightened and now there is no leak.</t>
  </si>
  <si>
    <t>RNN220325065150</t>
  </si>
  <si>
    <t>Leaking. Valve not stopping. Cold water side of valve failed. Replaced valve. Unit test ok.</t>
  </si>
  <si>
    <t>RNN220325066984</t>
  </si>
  <si>
    <t>Unit on a pallet cust removed leveled it tested ok</t>
  </si>
  <si>
    <t>RNN220326068387</t>
  </si>
  <si>
    <t>Version /01  Replaced parts for noise</t>
  </si>
  <si>
    <t>RNN220328071426</t>
  </si>
  <si>
    <t>Unit making odd noise when operating  no problem found  a book made its way underneath unit and was making contact with rotor removed book all ops checked out.</t>
  </si>
  <si>
    <t>RNN220328071809</t>
  </si>
  <si>
    <t>UNIT WASHER ISSUES FOUND THE UNIT LEAKING DUE TO THE CONNECTION TO THE LID LOCK ASSSY DETACHED RECONNECTED TIGHTENING INTO PLACE</t>
  </si>
  <si>
    <t>RNN220328075877</t>
  </si>
  <si>
    <t>RNN220328078491</t>
  </si>
  <si>
    <t>Found water valve defective. Replaced water valve and ok after that.</t>
  </si>
  <si>
    <t>RNN220329079479</t>
  </si>
  <si>
    <t>WASHER NOT AGITATING.  FOUND BAD PUMP. REPLACED PART AND TESTED</t>
  </si>
  <si>
    <t>RNN220329082336</t>
  </si>
  <si>
    <t>IS NOT WORKING PROPERLY                                                                                              COIN WAS STUCK UNDER THE AGITATOR AND CAM BAR CAME OUT FROM CLUTCH FIXED ALL ISSUES</t>
  </si>
  <si>
    <t>RNN220329082899</t>
  </si>
  <si>
    <t>replaced dead drain pump. tested good</t>
  </si>
  <si>
    <t>RNN220210029066</t>
  </si>
  <si>
    <t>#FEE-OE CODE                                                                                                         BRAND NEW WASHER NOT DRAINING CHECKED ALL CONNECTIONS NO GO PARTS ON ORDER NEW OF WASHERS DRAIN PUMPS ARE GLUED STUCK. REPLACED DR</t>
  </si>
  <si>
    <t>RNN220228020917</t>
  </si>
  <si>
    <t>Needs clutch and clutch actuator Replaced clutch and actuator sound drum unit checks ok</t>
  </si>
  <si>
    <t>RNN220303040018</t>
  </si>
  <si>
    <t>MCJ61861201</t>
  </si>
  <si>
    <t>PC-PC N\ADRUM ISSUES#FEE - CHARGE THE CUSTOMER THE APPLICAB                                                          CUSTOMER HAVING LE COULD NOT GET MACHINE TO FAIL CHANGE MOTO R CONTROL BOARD SHIFTER ALL PARTS ON ABLE TO TEST DUE TO UNHOOKED BY</t>
  </si>
  <si>
    <t>RNN220307060960</t>
  </si>
  <si>
    <t>Unit not draining.  Unit is only humming  ordered drain pump but customer is also calling lg for new washer.</t>
  </si>
  <si>
    <t>RNN220307062705</t>
  </si>
  <si>
    <t>#FEE #DEALER SUPPORT                                                                                                 ERROR CODEE6 CHECKED ON THE AGITATOR NOTHING UNDER ITORDER C LUTCH IN TRANSLATION ALLOW TWO HOURS FOR REPAIR CHECKED OUT AND ORDER</t>
  </si>
  <si>
    <t>RNN220314096214</t>
  </si>
  <si>
    <t>111TNXR1E410 REAL MSN NOISE                                                                                          REMOVED FOREIGN ITEM INSTALLED PARTS</t>
  </si>
  <si>
    <t>RNN220315005667</t>
  </si>
  <si>
    <t>#FEE                                                                                                                 ORDERED VALVE  INSTALL NEW WATER VALVE. TESTS OK.</t>
  </si>
  <si>
    <t>RNN220316011507</t>
  </si>
  <si>
    <t>REPLACED MAIN BOARD CHECK OKAY WHEN TECH LEFT RESIDENT</t>
  </si>
  <si>
    <t>RNN220317021392</t>
  </si>
  <si>
    <t>#FEE - NOISE WHILE IN LOAD SENSING                                                                                   THE WASHER WAS MAKING NOISE WHEN AGITATING REMOVE TUB RING C OULD NOT FIND ANYTHING CUST DID NOT ANY PARTS ORDER</t>
  </si>
  <si>
    <t>RNN220317022037</t>
  </si>
  <si>
    <t>IE WATER INLET ERROR   VERIFIED CUSTOMERS COMPLAINT . ALMOST NO COLD WATER COMING IN . REPLACED WATER VALVE. TESTED . REPAIR COMPLETE</t>
  </si>
  <si>
    <t>RNN220318027646</t>
  </si>
  <si>
    <t>#FEE CUSTOMER AWARE OF SERVICE CHARGE NOT RELATING TO MANUF                                                          LEFT MESSAGE ON VOICEMAIL RANG DOOR BELL FOR OVER 10 MINUTE S NO ANSWER SMALL DOG BARKING INSIDE. MEMBER STATED UNIT WILL BE REPLA</t>
  </si>
  <si>
    <t>RNN220318029196</t>
  </si>
  <si>
    <t>CX HAS A NO OPERATION COMPLAINT. FOUND OPEN CIRCUIT AT WATER VALVE. REPAIRED CIRCUIT AND TESTED UNIT. NOW WORKS AS DESIGNED.</t>
  </si>
  <si>
    <t>RNN220319030971</t>
  </si>
  <si>
    <t>#FEE CUSTOMER IS AWARE OF CHARGE FOR ISSUE NOT RELATED TO M                                                          REPLACED MAIN CONTROL BOARD.CYCLED AND TESTED OK</t>
  </si>
  <si>
    <t>RNN220319031435</t>
  </si>
  <si>
    <t>checked proper voltage at the wall  found inop board and control panel. replaced control panel and board. unit working as designed again.</t>
  </si>
  <si>
    <t>RNN220320031900</t>
  </si>
  <si>
    <t>Inspected unit found rust on tub replaced and tested ok</t>
  </si>
  <si>
    <t>RNN220322045907</t>
  </si>
  <si>
    <t>AHA75853803</t>
  </si>
  <si>
    <t>#FEE- TOO MANY SUDS                                                                                                  PULL CK OVER SIDING ADVISE CUST OF</t>
  </si>
  <si>
    <t>RNN220323049617</t>
  </si>
  <si>
    <t>Message machine as seen from Qtube report has some damage top of the tub was sliced up by the top of the machine also the top of the tub was damaged replace main board do to possibly not sensing out of balance the customer has about 20 dogs and she's washing rugs and blankets everyday she did use this under normal wash with a heavy load and high spin possibly causing the damage I explained about deep washing bedding for a slower spin speeds for have your loads tested machine everything is working to factory specs</t>
  </si>
  <si>
    <t>RNN220324057105</t>
  </si>
  <si>
    <t>AGL76194002</t>
  </si>
  <si>
    <t>MCK70084401</t>
  </si>
  <si>
    <t>Unit makes noise during wash and spin cycle  found unit and drain pan with legs not extended  rotor spinning on plastic  lifted legs tested unit  unit functioning within factory specs</t>
  </si>
  <si>
    <t>RNN220324059467</t>
  </si>
  <si>
    <t>Installed washer allowing clutch to properly engage pulsator</t>
  </si>
  <si>
    <t>RNN220324059730</t>
  </si>
  <si>
    <t>#FEE-NOISE                                                                                                           METAL OBJECTS STUCK IN DRAIN PUMP PROPELLER CLEANED AND UNI T TESTED GOOD NO OTHER ISSUES FOUND</t>
  </si>
  <si>
    <t>RNN220325061751</t>
  </si>
  <si>
    <t>WT1150CW</t>
  </si>
  <si>
    <t>#SW Confirm customers issues with unit. Technician advised customer in alternate methods of operation to minimize excessive vibration. Service call completed</t>
  </si>
  <si>
    <t>RNN220325063558</t>
  </si>
  <si>
    <t>Replaced water valve assembly due to installers overtightening it during initial install</t>
  </si>
  <si>
    <t>RNN220326069077</t>
  </si>
  <si>
    <t>#FEE QUOT;CX AWARE OF CHARGES NOT RELATED TO MANUFACTURING DEFE                                                      CHK WASHER UL ERROR CODE RAN TEST INFORM CUSTOMER OF PROPER LOADING NOT TO OVERLOAD WASHER CHK OK</t>
  </si>
  <si>
    <t>RNN220326069262</t>
  </si>
  <si>
    <t>Tested the washer machine in both test modes. Checked the water hoses and drain hose per TCC.  No issues found  no error codes given.  TCC case no.  TCC220330024411</t>
  </si>
  <si>
    <t>RNN220327069524</t>
  </si>
  <si>
    <t>#FEE CUSTOMER IS AWARE OF CHARGES NOT RELATED TO MANUFACTUR                                                          CONNECTION LOOSE AND FILL VALVE. CORRECTED AND TESTED OK</t>
  </si>
  <si>
    <t>RNN220327069965</t>
  </si>
  <si>
    <t>#FEE CUSTOMER IS AWARE ABOUT THE SERVICE CHARGE NOT RELATE                                                           HOSE FROM PRESSURE SWITCH TO SIDE OF TUB WAS KINKED REROUTE D HOSE CHECKED OKAY</t>
  </si>
  <si>
    <t>RNN220327070077</t>
  </si>
  <si>
    <t>Found cold water valve to the washer off  opened it tested ok.</t>
  </si>
  <si>
    <t>RNN220327070347</t>
  </si>
  <si>
    <t>The customer was complaining that the unit vibrates a lot  legs adjusted and educated the customer do not overload.</t>
  </si>
  <si>
    <t>RNN220327070404</t>
  </si>
  <si>
    <t>Unit tested  working good no issues  customer informed its the load and the cycle not matching.</t>
  </si>
  <si>
    <t>RNN220327070408</t>
  </si>
  <si>
    <t>Arrived customer complain unit is leaking during drain cycle. Found drain hose with a tear. Replace drain hose. Unit operating normally.</t>
  </si>
  <si>
    <t>RNN220328073444</t>
  </si>
  <si>
    <t>PE error code rat damage  completed inspection</t>
  </si>
  <si>
    <t>RNN220328074624</t>
  </si>
  <si>
    <t>WE INSTALL IN CORRECT POSITION THE MAIN CONTROL BOARD AFTER THAT WORKING FINE</t>
  </si>
  <si>
    <t>RNN220328075607</t>
  </si>
  <si>
    <t>There was an EA error code which is water pressure issue  the cold water valve was off. Turned on diagnosed and didnt find any problem.</t>
  </si>
  <si>
    <t>RNN220328077576</t>
  </si>
  <si>
    <t>DISPLAYING ERROR CODES  INSPECTED UNIT  REINSTALLED 6 PIN CONNECTOR  TESTED TO SPECS</t>
  </si>
  <si>
    <t>RNN220329084648</t>
  </si>
  <si>
    <t>FILLS THEN L6 ERROR ON A SMALL LOAD. INSPECTED THE UNIT AND FOUND THAT THE BRAND NEW GEAR CASE WAS BAD. ORDERING ONE GEAR CASE. REPLACED PART LISTED  ALL OPERATIONS CHECK OK UPON TECH DEPARTURE</t>
  </si>
  <si>
    <t>RNN220329085208</t>
  </si>
  <si>
    <t>CHECKED UNIT FOUND MAKING NOISE  NOT DRAINING  REPLACED PART LEFT UNIT WORKING OK</t>
  </si>
  <si>
    <t>RNN220329085210</t>
  </si>
  <si>
    <t>RNN220329085252</t>
  </si>
  <si>
    <t>LEAK UNDER WASHER  WATER GOES INTO FLOOR WHEN WASHER IS RUNNING. WP; DETERMINED IT IS CUSTOMER'S FAUCETS LEAKING.</t>
  </si>
  <si>
    <t>RNN220329085461</t>
  </si>
  <si>
    <t>Found both detergent box assembly and detergent housing assembly to have cracks  allowing water to leak out. Replaced both parts and ok and not leaking after that.</t>
  </si>
  <si>
    <t>RNN220330085957</t>
  </si>
  <si>
    <t>REMOVED AND REPLACED WATER VALVE.  CHECKED AND TESTED WORKING GOOD</t>
  </si>
  <si>
    <t>RNN220330085976</t>
  </si>
  <si>
    <t>RNN220330087835</t>
  </si>
  <si>
    <t>RNN220330088903</t>
  </si>
  <si>
    <t>RNN220330088982</t>
  </si>
  <si>
    <t>RNN220330089020</t>
  </si>
  <si>
    <t>FOUND DRAIN HOSE CAME OUT FROM STANDPIPE  SECURED HOSE AND TESTED OK.</t>
  </si>
  <si>
    <t>RNN220330089749</t>
  </si>
  <si>
    <t>REPLACED PART LISTED AN TEST OK</t>
  </si>
  <si>
    <t>RNN220330089783</t>
  </si>
  <si>
    <t>Excessive vibration. Leveled unit and adjusted legs. Tested all ok.</t>
  </si>
  <si>
    <t>RNN220330090161</t>
  </si>
  <si>
    <t>Customer concern washer flooded laundry room during use. Could not duplicate any leak issue at home but with the help of TCC confirmed main PCB failure of pressure sensor. Customer declined repair it is currently seeking exchange through Costco  TCC220322855577</t>
  </si>
  <si>
    <t>RNN220321037284</t>
  </si>
  <si>
    <t># INSTALLED. PANEL. AND TESTED   AGL76194071(Panel Assembly Front)</t>
  </si>
  <si>
    <t>RNN220323051650</t>
  </si>
  <si>
    <t>Drain hose was leaking. I replaced hose all ops ok</t>
  </si>
  <si>
    <t>RNN220325062039</t>
  </si>
  <si>
    <t>IE error drain hose too far in stand pipe causing siphoning during fill pull out drain hose checked oper unit ok</t>
  </si>
  <si>
    <t>RNN220325066296</t>
  </si>
  <si>
    <t>Unit overfills with water  brand new unit. Found a plastic blockage in the pressure chamber of the tub. Removed  tested ok.</t>
  </si>
  <si>
    <t>RNN220327069549</t>
  </si>
  <si>
    <t>Cust complained unit keep filling and drain . at the time of service unit was working fine . no problem found .</t>
  </si>
  <si>
    <t>RNN220328074818</t>
  </si>
  <si>
    <t>Replaced inlet valve for IE error code and overfilling</t>
  </si>
  <si>
    <t>RNN220328075669</t>
  </si>
  <si>
    <t>Unit working as designed customer education about water amount AND different cycles</t>
  </si>
  <si>
    <t>RNN220328078007</t>
  </si>
  <si>
    <t>Cx stated washer was leaking water reference attached pictures  advised cx to get a plumber and thereis a slope in the customer floor.</t>
  </si>
  <si>
    <t>RNN220330091264</t>
  </si>
  <si>
    <t>QUOT;#FEE CUSTOMER IS AWARE OF CHARGES NOT RELATED TO MANUFACTU                                                      TRANSMISSION IS GRINDING PLEASE ALLOW 120 MINS FOR RETURN 41 097301 INSTALLED NEW GEARCASE AND ACTUATOR ALL FUNCTIONS NORMAL NO GR</t>
  </si>
  <si>
    <t>RNN220306053848</t>
  </si>
  <si>
    <t>#FEE CUST KNOB DOES NOT WORK ON WASHER                                                                               KNOB UNRESPONSIVE TO CHANGE CYCLES. ORDERED UI BOARD SOURCED PART NUMBER FROM LG REPLACED DEFECTIVE CONTROL BOARD TEST SELECTOR &amp;A</t>
  </si>
  <si>
    <t>RNN220321037829</t>
  </si>
  <si>
    <t>COMPLAINT IS UNIT IS RUNNING WATER IN WHEN IT SHOULD NOT. I REPLACED VALVES AND TESTED UNIT. UNIT IS GOOD TO GO NOW</t>
  </si>
  <si>
    <t>RNN220322046344</t>
  </si>
  <si>
    <t>#FEE                                                                                                                 BELIEVE WATER IS BACKING UP FROM DRAIN IN FLOOR</t>
  </si>
  <si>
    <t>RNN220322046787</t>
  </si>
  <si>
    <t>replaced valve assy / adjusted pressure tube/relocate</t>
  </si>
  <si>
    <t>RNN220323054114</t>
  </si>
  <si>
    <t>#FEE CUSTOMER IS AWARE OF CHARGES NOT RELATED TO MANUFACTUR                                                          CUST EXPERIENCED LOUD GRINDING NOISE WHEN AGITATING. REMOVED WASHPLATE. OBJECT UNDER WASHPLATE. TESTED OK UNZTDH</t>
  </si>
  <si>
    <t>RNN220324058448</t>
  </si>
  <si>
    <t>Inlet valve is dripping inside unit. Replaced faulty inlet valve. No leaks detected. All unit test ops ok</t>
  </si>
  <si>
    <t>RNN220324060224</t>
  </si>
  <si>
    <t>FOUND DRAIN PUMP WAS BAD. REPLACED DRAIN PUMP  TESTED. FILLS  AGITATES DRAINS AND SPINS WITHOUT ISSUE  DOOR LOCK GOOD. NO LEAKS. REPAIR COMPLETE.</t>
  </si>
  <si>
    <t>RNN220325065208</t>
  </si>
  <si>
    <t>Unit needs major repair. Need to replace inner spin basket and clutch. Customer is declining repair and is going to take the unit back to the store.</t>
  </si>
  <si>
    <t>RNN220326067795</t>
  </si>
  <si>
    <t>Confirm symptom ordered and installed new components repair completed</t>
  </si>
  <si>
    <t>RNN220326068777</t>
  </si>
  <si>
    <t>Checked out unit for issues with unit skipping time on normal. Found unit was working correctly. Advised cx thatvthis is how unit runs called tcc to verify. Tested good.</t>
  </si>
  <si>
    <t>RNN220327069677</t>
  </si>
  <si>
    <t>Sediment clogging filter trap. Low cold water pressure.</t>
  </si>
  <si>
    <t>RNN220327069991</t>
  </si>
  <si>
    <t>Will not drain. Recieved call on Sunday will need to order drain pump and mainboard. Replaced drain pump. Was alot of stuff in tub ran tub clean and told customer may have to run a extra rub clean. Working to specs.</t>
  </si>
  <si>
    <t>RNN220327070210</t>
  </si>
  <si>
    <t>#FEE#DEALERSUPPORT                                                                                                   CHECK THIS SUSPENSION AND THE CONTROLS .UNIT IS WORKING FINE .INSTRUCTED CUSTOMER ON WASHER OPERATION AND CYCLES</t>
  </si>
  <si>
    <t>RNN220328074626</t>
  </si>
  <si>
    <t>#FEE CUSTOMER AWARE OF THE SERVICE CHARGE FOR ISSUES NOT RE                                                          FOUND WASHER RUBBING ON DRAIN PAN WITH HEAVY LOADS ONLY / IN STRUCT CUST . COMPLETE</t>
  </si>
  <si>
    <t>RNN220328078046</t>
  </si>
  <si>
    <t>#FEE CONTROL PANEL                                                                                                   CUSTOMER HAS TO FIX HIS WATERLINE THERES NO WATER PRESSURE IN THE WASHING MACHINE</t>
  </si>
  <si>
    <t>RNN220329083062</t>
  </si>
  <si>
    <t>The unit was not responding to the commands and it was showing error FE  Replaced the following parts : EBR86498803(PCB Assembly Complex)  The unit is working under LG SPECIFICATIONS</t>
  </si>
  <si>
    <t>RNN220330086575</t>
  </si>
  <si>
    <t>QUOT;#FEE CUSTOMER IS AWARE OF CHARGES NOT RELATED TO MANUFACTU                                                      UNIT WOULD NOT START CYCLE DUE TO CLUTCH WIRE DISCONNECTED/U NIT CHECKED OK</t>
  </si>
  <si>
    <t>RNN220330086763</t>
  </si>
  <si>
    <t>No problem found unit working as designed advised customer to call back if issue returns       PRN220330037821 ACG73748502(Condenser Assembly Wire)  ABA72939703(Bracket Assembly)  ABA73249001(Bracket Assembly)  EBF61674804(Switch Assembly)</t>
  </si>
  <si>
    <t>RNN220330087585</t>
  </si>
  <si>
    <t>Getting le1 error code disambled tub removed item stuck between tubs reassembled unit ray test to check</t>
  </si>
  <si>
    <t>RNN220330088863</t>
  </si>
  <si>
    <t>Customer stated unit was moving around when on and spinning. Checked unit balance unit adjusted legs. Unit is working as designed.</t>
  </si>
  <si>
    <t>RNN220331096271</t>
  </si>
  <si>
    <t>TECH REINSTALL THE  PART. HOSE CLEANED.POWER GOOD. NO LEAKS OR ERROR CODE.S PROBLEM FIXED</t>
  </si>
  <si>
    <t>RNN220331097685</t>
  </si>
  <si>
    <t>FAULTY DRAIN PUMP. REPLACED DRAIN PUMP TESTED OK.</t>
  </si>
  <si>
    <t>RNN220331098772</t>
  </si>
  <si>
    <t>RNN220401000350</t>
  </si>
  <si>
    <t>RNN220401002276</t>
  </si>
  <si>
    <t>ORDERING CONTROL PANEL. REPLACED CONTROL PANEL &amp; TESTED OK.</t>
  </si>
  <si>
    <t>RNN220401002526</t>
  </si>
  <si>
    <t>REINSTALLED WATER HOSE AND TESTED</t>
  </si>
  <si>
    <t>RNN220401002561</t>
  </si>
  <si>
    <t>UNIT OFF BALANCE  RIGHT FRONT ADJUSTER CAME FREE FROM THE CABINET. MOUNTED AND SECURED. ALL PARTS OKAY</t>
  </si>
  <si>
    <t>RNN220401002582</t>
  </si>
  <si>
    <t>IN LOCK MODE AND WON'T COME OFF OF IT.  LOOSE GROUND CONNECTION. CORRECTED CONNECTION.</t>
  </si>
  <si>
    <t>RNN220401002609</t>
  </si>
  <si>
    <t>NOT DRAINING  INSPECTED UNIT AND REINSTALLED STATOR WIRE  TESTED TO SPECS</t>
  </si>
  <si>
    <t>RNN220401003055</t>
  </si>
  <si>
    <t>Found and adjusted panel sensitivity issue @ panel tested thru normal operations ol</t>
  </si>
  <si>
    <t>RNN220401003397</t>
  </si>
  <si>
    <t>Tcc220302457788   Ra approved    4 of Ajk73229709 used on ticket</t>
  </si>
  <si>
    <t>RNN220226015496</t>
  </si>
  <si>
    <t>#FEE HOSES STRAIGHT//RUN SPIN ONLY CYCLE//TL//CALL GOT DC C                                                          DRAIN PUMP DEFECTIVE. ORDERED PART  SOCPPU 03/24 SERVICE CANCELLED LGA011 LG INWARRANTY (HA) CONSUMER</t>
  </si>
  <si>
    <t>RNN220306053798</t>
  </si>
  <si>
    <t>PC: ABWEUUS LEAKING - LEAKING#FEE - CHARGE THE CUSTOMER TH                                                           ARRIVED TO CUST STATEING A SMALL LEAK COMING FROM BEHIND WAS HER FOUND A SMALL LEAK IN DRAIN TUBE PART ORDERED CUSTOMER INSTALLED</t>
  </si>
  <si>
    <t>RNN220312091255</t>
  </si>
  <si>
    <t>#FEE WASHER HAS IE CODE                                                                                              CLEARED</t>
  </si>
  <si>
    <t>RNN220314001617</t>
  </si>
  <si>
    <t>ERROR CODE / OE                                                                                                      ORDERED CONTROL BOARD WITH PUNK  REPLACE CONTROL BOARD AND DRAIN PUMP TEST</t>
  </si>
  <si>
    <t>RNN220314098728</t>
  </si>
  <si>
    <t>EBR86692725</t>
  </si>
  <si>
    <t>PC-PC N\AOE#FEE - CHARGE THE CUSTOMER THE APPLICABLE FEE IF                                                          BAD PUMP. NEW PART ORDERED  PUMP IMPELLER SEIZED. HOLE IN HOSE. REPLACE. TEST. OK</t>
  </si>
  <si>
    <t>RNN220315008221</t>
  </si>
  <si>
    <t>4930EA3002A</t>
  </si>
  <si>
    <t>#FEE UNIT NOT WORKING                                                                                                WATER NOT DISPENSING COLD WATER INSTRUCT CUSTOMER TO FIX WAT ER VALVES ON THE WALL WONT TURN OFF WATER SOCPPU 03/24ER NO CONTACT L</t>
  </si>
  <si>
    <t>RNN220316015179</t>
  </si>
  <si>
    <t>TECH REPLACED PARTS. POWER GOOD. TESTED. NO LEAKS OR ERROR CODES. PROBLEM FIXED</t>
  </si>
  <si>
    <t>RNN220319031576</t>
  </si>
  <si>
    <t>PC:NA IT IS LOUD WHEN IT IS IN OPERATION. IT IS MAKING A TE                                                          REAR PANEL WAS LOOSE TIGHTEN LOOSE SCREWS TESTED OK</t>
  </si>
  <si>
    <t>RNN220319031688</t>
  </si>
  <si>
    <t>#FEE CUSTOMER IS AWARE THAT THERE WILL BE A SERVICE CHARGE                                                           CUSTOMER COMPLAINT OF NOISE ON NEWER MACHINE. CUSTOMER INSTR UCT THE NOISE WAS NORMAL</t>
  </si>
  <si>
    <t>RNN220321036251</t>
  </si>
  <si>
    <t>CX REQUEST SERVICE FOR NO SPINNING  TECH REPLACED PULSATOR AND THE UNIT WORKING FINE NOW</t>
  </si>
  <si>
    <t>RNN220323051813</t>
  </si>
  <si>
    <t>replaced stator with new  tests good now</t>
  </si>
  <si>
    <t>RNN220324058757</t>
  </si>
  <si>
    <t>Checked unit and found physical damage not covered and the fault of installation as well as supply lines mixed up. Properly installed supply lines and tested unit. Found unit op normal. Called LG and documented physical damage not covered by LG</t>
  </si>
  <si>
    <t>RNN220325061860</t>
  </si>
  <si>
    <t>PC:ABWEUUS DRUM ISSUE #FEE CHARGE THE CUSTOMER THE APPLICA                                                           RAN UNIT NO STAIN FOUND IN INNER BASKETCX INSTRUCTED</t>
  </si>
  <si>
    <t>RNN220325063873</t>
  </si>
  <si>
    <t>33022 INSPECTED UNIT. FOUND WATER SHUT OFF ON HOUSE IS LEAKING BY ITS SHAFT.  RAN UNIT TO CONFIRM NO OTHER LEAKS ARE PRESENT (NONE FOUND). CUSTOMER WILL GET PLUMBER TO RESOLVE LEAK. JOB COMPLETE</t>
  </si>
  <si>
    <t>RNN220325065629</t>
  </si>
  <si>
    <t>TECH INSPECTED &amp; FOUND THAT THE UIT NEEDED NEW SUSPENSION ASSM  THE PARTS WERE ORDERED &amp; INSTALLED  UNIT CHECKS OK.</t>
  </si>
  <si>
    <t>RNN220325066404</t>
  </si>
  <si>
    <t>#FEE (I WILL GO AHEAD AND CHECK THE SCHEDULE OF YOUR PREFER                                                          REPAIRED INLET VALVE CHECKED UNIT WORKING OK</t>
  </si>
  <si>
    <t>RNN220326068434</t>
  </si>
  <si>
    <t>dead no power replaced control panel and main pcb</t>
  </si>
  <si>
    <t>RNN220327070099</t>
  </si>
  <si>
    <t>COLD WATER IS NOT DISPENSING                                                                                         FILL HOSES REVERSED CORRECT HOSES AND CYCLE TESTED UNIT</t>
  </si>
  <si>
    <t>RNN220328074209</t>
  </si>
  <si>
    <t>#FEE - NOISE                                                                                                         CK UNIT CLEAN PUMP ADJUSTS TEST RUN OKAY</t>
  </si>
  <si>
    <t>RNN220328077728</t>
  </si>
  <si>
    <t>#FEE CX AWARE OF CHARGES NOT RELATED TO MANUFACTURING DEFEC                                                          REPAIRED DRAIN PUMP TESTED OK</t>
  </si>
  <si>
    <t>RNN220328078089</t>
  </si>
  <si>
    <t>PC:ABWETUS WATER/SUDS #FEE CHARGE THE CUSTOMER THE APPLICA                                                           PUT PICTURES INFO. UNFORTUNATELY WE CANT WORK ON IT. ((((UN SANITARY)))) EX NOTES</t>
  </si>
  <si>
    <t>RNN220329080399</t>
  </si>
  <si>
    <t># FEE # DEALER SUPPORT                                                                                               ALL NOISE LEVELS NORMAL AT THIS TIME</t>
  </si>
  <si>
    <t>RNN220329083140</t>
  </si>
  <si>
    <t>THE UNIT IS NOT FILLING WITH WATER /// NO ERROR CODE /// CX                                                          MEMBER HAD BOTH COLD/HOT HOUSE WATER FAUCETS SHUT OFF.MEMBER TURNED BOTH ON &amp;AMP; DID CHECK UNIT TESTED OK</t>
  </si>
  <si>
    <t>RNN220329083187</t>
  </si>
  <si>
    <t>PC: ABWEUUS / #FEE CUSTOMER AWARE OF THE SERVICE CHARGE FOR                                                          NO PROBLEM FOUND</t>
  </si>
  <si>
    <t>RNN220329084613</t>
  </si>
  <si>
    <t>SCREECHING NOISES AND HEVY VIBRATIONS FROM UNIT ALSO STOP                                                            REINSTALLED LOOSE SUSPENSION ROD. TESTED WASHER AND ALL FUNC TIONS ARE FINE.</t>
  </si>
  <si>
    <t>RNN220330087406</t>
  </si>
  <si>
    <t>CUSTOMER UNFAMILIAR WITH DISPLAY FUNCTIONS AND LIGHTING. ADVISED CUSTOMER OF CYCLE USES   SETTINGS AND OPTIONS. UNIT OK.</t>
  </si>
  <si>
    <t>RNN220330087488</t>
  </si>
  <si>
    <t>#FEE #SAFETY #GOODWILL                                                                                               1ST USE OF NEWLY PURCHASED/INSTALLED WASHER APPEARS TO HAVE CAUSED MAJOR FLOODING; OK DURING VISIT; TO MONITOR. RZT/WCC.</t>
  </si>
  <si>
    <t>RNN220330087978</t>
  </si>
  <si>
    <t>Clutch assembly very noisy during wash and spin replaced and tested all ok</t>
  </si>
  <si>
    <t>RNN220330088207</t>
  </si>
  <si>
    <t>Customer concern about washer not finishing cycle. Advise customer about cycles functions. Did a load with close with customer. Works perfectly.    PRN220330038071 AGL76194009(Panel Assembly Front)  EBR86498801(PCB Assembly Complex) preescrin parts to customer</t>
  </si>
  <si>
    <t>RNN220330089825</t>
  </si>
  <si>
    <t>AHA74073802</t>
  </si>
  <si>
    <t>#FEE CUSTOMER AWARE OF SERVICE CHARGES FOR ISSUES NOT RELAT                                                          UNIT SHIPPED DAMAGED AND MANUFACTURE DEFECTIVE/ CUST REFUSED TO REPAIR NEW WASHER</t>
  </si>
  <si>
    <t>RNN220330090058</t>
  </si>
  <si>
    <t>Not able to get the unit to operate the same as it was for the customer. Unit operates and tested properly.</t>
  </si>
  <si>
    <t>RNN220330090987</t>
  </si>
  <si>
    <t>RNN220330091104</t>
  </si>
  <si>
    <t>REPLACED PARTS TESTED UNIT AND UNIT IS STILL HAVING PROBLEMS CALLED TECHLINE UNIT IS NOT REPARIABLE CASE # tcc220214122126</t>
  </si>
  <si>
    <t>RNN220330091574</t>
  </si>
  <si>
    <t>#FEELOUD NOISEWHN WASH                                                                                               NO PROBLEM FOUND</t>
  </si>
  <si>
    <t>RNN220330091734</t>
  </si>
  <si>
    <t>removed blockage from drain pump  retest good through diad and runtime</t>
  </si>
  <si>
    <t>RNN220330091922</t>
  </si>
  <si>
    <t>PC: T1789EFHUB.ABWEUUS//TEMP ISSUE//FEE                                                                              CYCLED UNIT TEMPERATURE NORMAL WASHING NORMALLY INSTRUCTED C USTOMER ABOUT UNIT ALL OK</t>
  </si>
  <si>
    <t>RNN220331095028</t>
  </si>
  <si>
    <t>#FEE                                                                                                                 REMOVED BOBBY PIN FROM PUMP CHKS OK AT PRESENT WITH CUST</t>
  </si>
  <si>
    <t>RNN220331095855</t>
  </si>
  <si>
    <t>#FEE - TL WASHER HAVING WATER TEMPERATURE ISSUES                                                                     CHK OVER RECALIBRATE MAIN BOARD TESTED OK</t>
  </si>
  <si>
    <t>RNN220331096881</t>
  </si>
  <si>
    <t>UNIT IS NOT BEEPING LIKE IT WAS BEFORE  AFTER INSPECTING THE UNIT THE SIGNAL WAS TURNED OFF  I TURNED EVERYTHING BACK ON I TESTED THE WASHER ALL TEST OK.</t>
  </si>
  <si>
    <t>RNN220331099078</t>
  </si>
  <si>
    <t>383EER4001A</t>
  </si>
  <si>
    <t>MGJ65884802</t>
  </si>
  <si>
    <t>Upon inspection cx stated unit was leaking water. Only seen water by drain pump area. Replaced pump and hose. Tested and could not find any leaks. Leveled unit. Double checked all hoses for any punctures lt Lois fits.  Cx will run a few cycles and let tech know if any issues.</t>
  </si>
  <si>
    <t>RNN220401001134</t>
  </si>
  <si>
    <t>#FEE- WASHER NOISE DURING FILL                                                                                       CR NOISE DURING FILL. LINES REVERSED HIT PRESSURE TO HIGH. ADJUSTED ALL TEST OK</t>
  </si>
  <si>
    <t>RNN220401001998</t>
  </si>
  <si>
    <t>PLASTIC PEELING  INSPECTED UNIT AND REPLACED  AHA75673404  TCC220228403066</t>
  </si>
  <si>
    <t>RNN220401003063</t>
  </si>
  <si>
    <t>Replaced defective inlet valve unit ok</t>
  </si>
  <si>
    <t>RNN220401003541</t>
  </si>
  <si>
    <t>MULTIPLE SERVICE COMPANIES ASSIGNED  DRAIN HOSE TUB TO PUMP REPLACED BY DIFFERENT SERVICE COMPANY</t>
  </si>
  <si>
    <t>RNN220401004287</t>
  </si>
  <si>
    <t>tech inspected and installed a new washing pulsator and tested ok</t>
  </si>
  <si>
    <t>RNN220401004779</t>
  </si>
  <si>
    <t>Customer complained of washer not finishing cycle and getting an IE error. There was an issue with cold water inlet. Replaced the inlet valve.</t>
  </si>
  <si>
    <t>RNN220401004833</t>
  </si>
  <si>
    <t>ADJUSTED MOTOR TESTED UNIT TESTED OK</t>
  </si>
  <si>
    <t>RNN220404008887</t>
  </si>
  <si>
    <t>THE NEW LG TOPOAD WASHER HAS A BAD GRINDING NOISE DURING WASH CYCLE  BUT NOT UNTIL 40 MIN INTO THE WASH THEN A GRINDING SOUND. CALLED AND LET LG HEAR THE NOISE AND THEY AGREE THAT IT SOUNDS LIKE THE GEAR CASE OR CLUTCH. CLIENT SAYS THAT ITS THE FOURT</t>
  </si>
  <si>
    <t>RNN220404008903</t>
  </si>
  <si>
    <t>RNN220404010079</t>
  </si>
  <si>
    <t>ADJUST SOAP DISPENSER DOOR LATCH SO IT IWLL RELEASE PROPERLY</t>
  </si>
  <si>
    <t>RNN220404010634</t>
  </si>
  <si>
    <t>LE ERROR CODE AND GRINDING NOISE TECH OUT DIGANOSED AND FOUND UNIT NON REPAIRABLE</t>
  </si>
  <si>
    <t>RNN220404012642</t>
  </si>
  <si>
    <t>GRINDING NOISES TECH OUT ADJSUTED THE STATOR TESTED</t>
  </si>
  <si>
    <t>RNN220404012755</t>
  </si>
  <si>
    <t>UNIT IS LEAKING WATER    REPLACED FAULTY VALVE. TESTS RAN OK</t>
  </si>
  <si>
    <t>RNN220404013789</t>
  </si>
  <si>
    <t>#FEE CUSTOMER AWARE OF THE SERVICE CHARGE IF ISSUE IS NOT A                                                          INSTALLED BOTH BOARD AND LATCH TESTED UNIT WORKING AS DESIGN ED TESTED OK TODAY</t>
  </si>
  <si>
    <t>RNN220307063025</t>
  </si>
  <si>
    <t>#RECLAIMSAME#FEE CUSTOMER AWARE OF THE SERVICE CHARGE FOR I                                                          CONTROL BOARD IS FAILING  INSTALLED MAIN CONTROL BOARD. RAN CYCLE TESTED OK</t>
  </si>
  <si>
    <t>RNN220321037988</t>
  </si>
  <si>
    <t>#FEE CUSTOMER IS AWARE OF CHARGES NOT RELATING TO MANUFACTU                                                          ORDERED HOUSING AND VALVE ASSEMBLY BECAUSE AREA IS LEAKING W ATER ALL OVER THE FLOOR INSTALLED VALVES AND HOUSING. VERIFIED OPERAT</t>
  </si>
  <si>
    <t>RNN220323053687</t>
  </si>
  <si>
    <t>#FEE NOISES IN THE SPIN AND DRAIN CYCLE CX SAID THAT THE N                                                           NO PROBLEM FOUND</t>
  </si>
  <si>
    <t>RNN220328072250</t>
  </si>
  <si>
    <t>Found unit not working properly not spinning broken clutch assemble replace clutch gear and control unit circle and working up to spec</t>
  </si>
  <si>
    <t>RNN220329084713</t>
  </si>
  <si>
    <t>Brand new unit 1 week old. / customer called regarding unit was not working properly. Displaying a error message LE. Several parts were installed due to the issue.. Unit was tested and checked no error message displayed no leaks unit tested good.</t>
  </si>
  <si>
    <t>RNN220330091210</t>
  </si>
  <si>
    <t>AHL73894503</t>
  </si>
  <si>
    <t>Customer complained unit would not fill chrcked tested ok</t>
  </si>
  <si>
    <t>RNN220331095127</t>
  </si>
  <si>
    <t>Cold wayer valve leak  even unit was off.   Replaced AJU75152602(Valve. No more leak.</t>
  </si>
  <si>
    <t>RNN220331097347</t>
  </si>
  <si>
    <t>Technician test washer for error code IE we run unit find cold water not dispense i took water house and open valve no water com out customer have to get plumber to have water go to the washer  we sow to customer  call TCC  220404124519</t>
  </si>
  <si>
    <t>RNN220401001711</t>
  </si>
  <si>
    <t>Unit leaking hot water even when off. Found vavle not working correctly  stuck open. Replaced water valve. All ops test ok after repair</t>
  </si>
  <si>
    <t>RNN220401001949</t>
  </si>
  <si>
    <t>Found washer won't drain. Drain pump is locked up. Replaced pump and tested operation. Working to factory specs.</t>
  </si>
  <si>
    <t>RNN220402005786</t>
  </si>
  <si>
    <t>Customer stated cord prong is broken. Upon inspection cord prong is broken. Replaced cord. Unit operating normally now. Advised customer on how to set up drain.</t>
  </si>
  <si>
    <t>RNN220403007673</t>
  </si>
  <si>
    <t>Tub had excess soap removed excess test unit all ok educated customer about soap usuage and tub clean</t>
  </si>
  <si>
    <t>RNN220404008309</t>
  </si>
  <si>
    <t>No issue found</t>
  </si>
  <si>
    <t>RNN220404010607</t>
  </si>
  <si>
    <t>#CONTROLPANELREPLACED    Complaint: Leaking and not turning on    Diagnosis: Check found unit is leaking from to much soap being added. And not turning on from control panel needing replaced.    Repair: Installed new control panel and operations checks good.</t>
  </si>
  <si>
    <t>RNN220404010930</t>
  </si>
  <si>
    <t>EAM60991301</t>
  </si>
  <si>
    <t>EBR81634405</t>
  </si>
  <si>
    <t>Went ovr proper peration of cycle modifiers with customer since they were not in the manual</t>
  </si>
  <si>
    <t>RNN220404011493</t>
  </si>
  <si>
    <t>Dead unit.  Replaced PCB Assembly complex and all checked good.</t>
  </si>
  <si>
    <t>RNN220404013143</t>
  </si>
  <si>
    <t>tested and found connection to control board to be loose repaired connection and checked operation all okay.</t>
  </si>
  <si>
    <t>RNN220404014256</t>
  </si>
  <si>
    <t>educated customer on water level depending on load size and cycle selected</t>
  </si>
  <si>
    <t>RNN220404014919</t>
  </si>
  <si>
    <t>REPLACED WRAP AND TOP ASSEMBLY. INSTALLED UNIT.</t>
  </si>
  <si>
    <t>RNN220404016057</t>
  </si>
  <si>
    <t>MCK62185526</t>
  </si>
  <si>
    <t>SYMPTOMS.. ERROR CODEDIAG..ORDERED CONTROL BOARD WP..INSTALLED CONTROL BOARD.  TESTED AND WORKING FINE WITH NO CODES</t>
  </si>
  <si>
    <t>RNN220404016074</t>
  </si>
  <si>
    <t>WATER LINE UNDER COUNSEL LEAKING. PUSHED ON HOT WATER TUBE AND REINSTALLED CLAMP. TESTS AND CHECKS OKAY.</t>
  </si>
  <si>
    <t>RNN220405018539</t>
  </si>
  <si>
    <t>EVALUATION/DIAGNOSIS PERFORMED  ADVISED CUSTOMER ON AMOUNT OF DETERGENT TO USE</t>
  </si>
  <si>
    <t>RNN220405020087</t>
  </si>
  <si>
    <t>not enough water   tested unit normal water level observed  explained use and operations</t>
  </si>
  <si>
    <t>RNN220405020370</t>
  </si>
  <si>
    <t>FOUND A LOOSE CONNECTION TO THE WATER INLET VALVE CAUSING THE COLD WATER VALVE TO NOT OPEN WHE N COLD WATER IS CALLED FOR AND NOT FILLING. REPAIRED THE CONNECTION TO THE COLD WATER INLET VALVE.</t>
  </si>
  <si>
    <t>RNN220405020529</t>
  </si>
  <si>
    <t>Replaced lid tested ok</t>
  </si>
  <si>
    <t>RNN220314095791</t>
  </si>
  <si>
    <t>AFG73629719</t>
  </si>
  <si>
    <t>#FEE CUSTOMER AWARE ABOUT THE SERVICE CHARGE IF ISSUE IS NO                                                          UNIT NEEDS NEW PRESSURE SWITCH AND DRAIN PUMP FORCED TO ORDE R NO LOCAL PARTS REPLACED PRESSURE SWITCH &amp;AMP; PUMP MOC OKAY</t>
  </si>
  <si>
    <t>RNN220319031145</t>
  </si>
  <si>
    <t>BROWNISH STAIN INSIDE THE DRUM// UNIT NEWLY INSTALLED                                                                RESCHEDULE FOR CUSTOMER  CLEAN BROWN STAIN FROM BASKET CUSTOMER TO CALL IN FOR WIFI HELP</t>
  </si>
  <si>
    <t>RNN220319031457</t>
  </si>
  <si>
    <t>Unit was making a rattleing noise around the suspension assembly. Replaced suspension assembly and completed bulleting for fiberglass pad covers.</t>
  </si>
  <si>
    <t>RNN220321034667</t>
  </si>
  <si>
    <t>MCQ67395226</t>
  </si>
  <si>
    <t>replaced drain pump and checked ok/</t>
  </si>
  <si>
    <t>RNN220322041136</t>
  </si>
  <si>
    <t>#FEE CX NEEDS THE TECH AFTER 1;30 PM                                                                                 ORDERED FILL VALVE COLD WATER NOT FILLING  REPLACED INLET VALVE CHECKED UNIT WORKING OK</t>
  </si>
  <si>
    <t>RNN220324058924</t>
  </si>
  <si>
    <t>Replaced shifter motor  tests good</t>
  </si>
  <si>
    <t>RNN220325062720</t>
  </si>
  <si>
    <t>#FEE                                                                                                                 WASHER CHECKED OVER. NEEDS NEW PRESSURE SWITCH. NEW PART ORD ERED. NEW PRESSURE SENSOR INSTALLED. ALL FUNCTIONS TEST OK. NO LEA KS</t>
  </si>
  <si>
    <t>RNN220325063823</t>
  </si>
  <si>
    <t>#SAFETY WONT DRAIN AND SMELL                                                                                         SOCKS STUCK IN THE DRAIN PUMP. REMOVED SOCK AND TESTED EVERY THING RAN GREAT.</t>
  </si>
  <si>
    <t>RNN220329080112</t>
  </si>
  <si>
    <t>CHECKED UNIT  REPLACED PRESSURE SWITCH JOB DONE</t>
  </si>
  <si>
    <t>RNN220329081981</t>
  </si>
  <si>
    <t>The pulsator and cap were replaced.</t>
  </si>
  <si>
    <t>RNN220329083797</t>
  </si>
  <si>
    <t>LEAKING  REPLACED HOSE  WORKING TO SPECS</t>
  </si>
  <si>
    <t>RNN220330086537</t>
  </si>
  <si>
    <t>Unit stops mid cycle then wont start without having to hit start button found and replaced defective main control and display pcb tested operations unig working to factory specs</t>
  </si>
  <si>
    <t>RNN220330087090</t>
  </si>
  <si>
    <t>Adjusted loose drain pump unit was not draining properly</t>
  </si>
  <si>
    <t>RNN220330088892</t>
  </si>
  <si>
    <t>RESET BOARD TO CLEAR SHUT OFF ISSUE  DIDN'T HEAR LOUD NOISE AT THE TIME OF SERVICE. TEST GOOD.</t>
  </si>
  <si>
    <t>RNN220330092387</t>
  </si>
  <si>
    <t>cx concern unit leaking water from the inlet valve.  diag replaced inlet valve connector and dispenser. ops chk good.</t>
  </si>
  <si>
    <t>RNN220331093780</t>
  </si>
  <si>
    <t>AEN72910501</t>
  </si>
  <si>
    <t>REINSTALLED DRAIN HOSE BECAUSE THE UNIT HAS AN ISSUE WITH LEAKING AT THE BOTTOM OF THE UNIT</t>
  </si>
  <si>
    <t>RNN220331095574</t>
  </si>
  <si>
    <t>Customer reports leak from bottom of unit. Tech inspects and finds drain hose in too deep. Ran test load and found no leaks. Adjusted hose and advised customer about overfilling. All functions check good.</t>
  </si>
  <si>
    <t>RNN220401000425</t>
  </si>
  <si>
    <t>Instr</t>
  </si>
  <si>
    <t>RNN220401002861</t>
  </si>
  <si>
    <t>TECHNICIAN CHECKED THE FUNCTIONS OF THE UNIT  FOUND DRAIN PUMP WAS CLOGGED  TECH UNCLOGGED IT  UNIT IS WORKING FINE NOW.</t>
  </si>
  <si>
    <t>RNN220401003287</t>
  </si>
  <si>
    <t>#FEE CUSTOMER AWARE OF SERVICE CHARGE NOT RELATING TO MANUF                                                          COMPLAINT MARKS ON CLOTH FIXED LOOSE WIRING AT CLUTCH CAUSIN G CYCLE ISSUE EVERYTHING TESTED PROPERLY</t>
  </si>
  <si>
    <t>RNN220401003738</t>
  </si>
  <si>
    <t>Found orange wire to pressure switch eaten  advised customer this was not a warranty issue and I repaired wire  as a courtesy. Advise customer this will be the only free call in regards to the rodent. Its inparitive customer to take care of unwanted guest.</t>
  </si>
  <si>
    <t>RNN220401004159</t>
  </si>
  <si>
    <t>Replaced parts</t>
  </si>
  <si>
    <t>RNN220401004513</t>
  </si>
  <si>
    <t>A piece of bedding wrapped around Pulsator.   Repalced parts. Tested ok</t>
  </si>
  <si>
    <t>RNN220401005029</t>
  </si>
  <si>
    <t>Unit giving IE error code. Inlet valve not allowing full water flow. Replaced inlet valve  tested unit. Unit checks good.</t>
  </si>
  <si>
    <t>RNN220401099869</t>
  </si>
  <si>
    <t>#FEE LE ERROR CODE                                                                                                   MOTOR DAMAGED CUSTOMER DID NOT WANT TO REPAIR A ONE WEEK OLD NEW WASHER WILL CONTACT DEALER FOR REPLACEMENT</t>
  </si>
  <si>
    <t>RNN220403007363</t>
  </si>
  <si>
    <t>#FEE CUSTOMER AWARE OF SERVICE CHARGE NOT RELATING TO MANUF                                                          I E ERROR / ALL TEST OK /// ADV. DRAIN HOSE NEEDS T O BE AT TOP OF WASHER .</t>
  </si>
  <si>
    <t>RNN220403007740</t>
  </si>
  <si>
    <t>#FEE ERROR                                                                                                           UNABLE TO VERIFY COMPLAINT</t>
  </si>
  <si>
    <t>RNN220403007996</t>
  </si>
  <si>
    <t>#FEE #DS                                                                                                             LID IS HITTING CABINET. ADVISE CUST TO INSTALLED NEW DRAIN P AN FORWARD BY AN INCH FOR DOOR TO OPEN CORRECTLY.</t>
  </si>
  <si>
    <t>RNN220404010181</t>
  </si>
  <si>
    <t>PC:\\T1789EFHUB.ABWEUUS #FEE ABNORMAL POWER OFF DURING O                                                             ADDRESS DOES NOT EXIST. CANNOT CONTACT CUSTOMER.</t>
  </si>
  <si>
    <t>RNN220404010609</t>
  </si>
  <si>
    <t>wash plate screw wasnot down caused sheet to get under it removed sheet</t>
  </si>
  <si>
    <t>RNN220404011127</t>
  </si>
  <si>
    <t>TCC220406170673   replaced agitator and cap  per tcc</t>
  </si>
  <si>
    <t>RNN220404012035</t>
  </si>
  <si>
    <t>TECH REPLACED THE PARTS. POWER GOOD. TESTED. NO LEAKS OR ERROR CODES. PROBLEM FIXED SENSOR.PCB PUMP</t>
  </si>
  <si>
    <t>RNN220404014735</t>
  </si>
  <si>
    <t>Washing machine not completing wash Cycles. Displays IE code. Found washing machine drain tube inserted too far into drain allowing for siphoning to occur when is filling. Adjusted drain tube depth. Tested operations all ops tested okay.</t>
  </si>
  <si>
    <t>RNN220405017074</t>
  </si>
  <si>
    <t>Customer stated that the unit would not drain  tested the unit to find that the drain pump was restricted. Removed debris from the pump  unit tested ok.</t>
  </si>
  <si>
    <t>RNN220405017095</t>
  </si>
  <si>
    <t>Lubricated top shock pivot changer receiver that was making popping sound</t>
  </si>
  <si>
    <t>RNN220405017587</t>
  </si>
  <si>
    <t>Found fill valve not opening up properly and produce an error code. Replaced valve assembly Tested Operation unit is filling properly</t>
  </si>
  <si>
    <t>RNN220405017648</t>
  </si>
  <si>
    <t>On first examination the hot and cold water supply where installed incorrectly. Water supply valve from housing is failing and not allowing full supply of water to reach the machine. Corrected hose installation in advise customer a plumber should inspect water supply valve also leveled washer to ensure Optimum performance</t>
  </si>
  <si>
    <t>RNN220405020157</t>
  </si>
  <si>
    <t>Cycle test  Ck all brackets all tests good</t>
  </si>
  <si>
    <t>RNN220405020355</t>
  </si>
  <si>
    <t>Customers to the unit was making noise check unit unit was not balanced. I just did legs for balancing. Unit is working</t>
  </si>
  <si>
    <t>RNN220405022843</t>
  </si>
  <si>
    <t>CHECKED UNIT AND NEEDS PARTS  CUSTOMER REFUSED ANY REPAIRS</t>
  </si>
  <si>
    <t>RNN220406024457</t>
  </si>
  <si>
    <t>REPLACED VALVE UNIT WORKING PROPERLY</t>
  </si>
  <si>
    <t>RNN220406024519</t>
  </si>
  <si>
    <t>CHECKED/INSPECTED UNIT OPERATIONS FILL WASH DRAIN AND SPIN ALSO ADJUSTED DRAIN HOSE INTO DRAIN PIPE. UNIT TESTED OK.</t>
  </si>
  <si>
    <t>RNN220406024622</t>
  </si>
  <si>
    <t>FOUND WATER VALVE NOT MAKING PROPER CONTACT. ADJUSTED AND SECURED VALVE. UNIT IS FUNCTIONING CORRECTLY.</t>
  </si>
  <si>
    <t>RNN220406025141</t>
  </si>
  <si>
    <t>FOUND LOOSE WIRE CONNECTION AT WATER VALVE CORRECTED TESTED OK</t>
  </si>
  <si>
    <t>RNN220406025267</t>
  </si>
  <si>
    <t>#FEE-NOT DRAINING                                                                                                    DRAINI PUMP COMPLETELY DEAD POWER TO IT NO DRAINING  UNIT HAD BAD DRAIN PUMP WOULD NOT PUMP WATER OUT NEW ONE INS TALLED PUMPS WAT</t>
  </si>
  <si>
    <t>RNN220303043252</t>
  </si>
  <si>
    <t>#FEE TLW UNABLE TO COPLETE A CYCLE                                                                                   WASHER UI IS RANDOMLY STOPPING THE CYCLES ON ITS OWN  SOCPPU 03/25 SERVICE CANCELLED LGA011 LG INWARRANTY (HA) CONSUMER</t>
  </si>
  <si>
    <t>RNN220307058272</t>
  </si>
  <si>
    <t>#FEE#DEALER SUPPORT                                                                                                  CLUTCH NOT SHIFTING INTO AGITATE POSITION. ORDER &amp;AMP; REPLACE C LUTCH MOTOR REPLACE SHIFT MOTOR</t>
  </si>
  <si>
    <t>RNN220307061683</t>
  </si>
  <si>
    <t>Verified front panel dent was most likely caused by stress on drum struts during install. First load was out of balance  and caused undue stress to front panel.  Unit operates fine now other than the dent in the front panel.</t>
  </si>
  <si>
    <t>RNN220310084424</t>
  </si>
  <si>
    <t>LE                                                                                                                   FIND OUT THAT THE CLUTCH IS NOT ENGAGING AND SPEED SENSOR SH OWS CODE LE CUSTOMER TRY TO WASH AND IT NEVER WORKS SOCPPU 03/28 SERV</t>
  </si>
  <si>
    <t>RNN220314000033</t>
  </si>
  <si>
    <t>PC:ABWETUS CHIME BROKEN #FEE CHARGE THE COSTUMER THE APPLIC                                                          CK. CHIME W/N COME ON. RESET CONTROL. ALL CK OKAY W/LEFT.</t>
  </si>
  <si>
    <t>RNN220321038441</t>
  </si>
  <si>
    <t>UNIT DOES NOT RUN AFTER INITIAL TEST CONNECTIONS CHECKED B                                                           NEEDS PRESSURE SWITCH AND HOSE NE UNIT CUSTOMER HAS NEVER USED PART HAS NOT ARRIVED AT CUSTOMERS HOUSE UNSURE AS TO WHEN DELIVERY</t>
  </si>
  <si>
    <t>RNN220323051007</t>
  </si>
  <si>
    <t>The tub makes grinding noise and LE error code. Not draining. Replaced stator  rotor  clutch housing assembly  and drain pump. Unit tested working correctly. Tech leveled unit. Cx made aware of water valve faucet is leaking and proper pod type detergent use.</t>
  </si>
  <si>
    <t>RNN220324060242</t>
  </si>
  <si>
    <t>Unit display intermittent bad main control replaced part unit tested ok instructed customer on operations  Control panel issue</t>
  </si>
  <si>
    <t>RNN220325065708</t>
  </si>
  <si>
    <t>PC: PCNA WATER/SUDS - FILLS SLOW DOESN APOS;T FILL#FEE - CHARG                                                       WATER VALVE RUNS ALL TIME NO LOCAL  CUSTOMER WORKING TODAY. SCHEDULED FOR TOMORROW  INSTALLED WATER INLET VALVE UNIT TESTED OK NO</t>
  </si>
  <si>
    <t>RNN220326067853</t>
  </si>
  <si>
    <t>PC: ASSEUUS ERROR CODE - UE#FEE - CHARGE THE CUSTOMER THE                                                            WASHER HAVE ERROR CODE UE ORDERED SUSPENSION  INSTALLED PARTS.</t>
  </si>
  <si>
    <t>RNN220326068663</t>
  </si>
  <si>
    <t>#FEE CUSTOMER AWARE OF SERVICE CHARGE FOR ISSUES NOT RELATE                                                          CUSTOMER FIX PROBLEM REMOVED SEALANT CAUGHT IN PUMP</t>
  </si>
  <si>
    <t>RNN220328074147</t>
  </si>
  <si>
    <t>Cx reports fabric softener dispense too early. Ed cx in proper amount of detergent use and call tcc  tcc wants to replace dispenser and valves assembly due to cx concerns.  Replaced oarts and tested to verify fix.  Tcc220331047588</t>
  </si>
  <si>
    <t>RNN220328078260</t>
  </si>
  <si>
    <t>EBR83548607</t>
  </si>
  <si>
    <t>#FEE- WASHER OVERFILLING                                                                                             CUSTOMER COMPLAINT WASHER FILLED TOO MUCH. COULD NOT VERIFY. ORDERED NEW PRESSURE SWITCH. RESCHEDULED INSTALL. REPLACED PRESSURE S</t>
  </si>
  <si>
    <t>RNN220329079220</t>
  </si>
  <si>
    <t>#FEE WASHER GRINDING                                                                                                 UNIT TEST OK. NO ISSUES FOUND</t>
  </si>
  <si>
    <t>RNN220329080960</t>
  </si>
  <si>
    <t>RA OVERRIDE APPROVED BY RSM</t>
  </si>
  <si>
    <t>RNN220329081683</t>
  </si>
  <si>
    <t>Checked unit  Replaced door lock</t>
  </si>
  <si>
    <t>RNN220330089756</t>
  </si>
  <si>
    <t>Machine making noise in agitation. No foreign matter. Needs transmission.  Replace washer transmission and check operations. Washer operating normally withput any abnormal noises or leaks.</t>
  </si>
  <si>
    <t>RNN220331093176</t>
  </si>
  <si>
    <t>#FEE - DURING SPIN                                                                                                   CUSTOMER INSTRUCTION</t>
  </si>
  <si>
    <t>RNN220331095803</t>
  </si>
  <si>
    <t>#FEE CUSTOMER IS AWARE OF CHARGES NOT RELATING TO MANUFACTU                                                          CUSTOMER STATES A LOUD NOISE ARRIVED AND PULLED SOME STRAFOA M OUT OF CASE AND SOME SILICON COMPOUND OUT OF DRAIN PUMP</t>
  </si>
  <si>
    <t>RNN220401004106</t>
  </si>
  <si>
    <t>PC:NA IE ERROR                                                                                                       CUSTOMERS STATED AIRPORT APPLIANCE WILL SEND PLUMBER TO CHE CK THE WATER LINES AND WATER HOSES FOR NEXT APPOINTMENT.</t>
  </si>
  <si>
    <t>RNN220404009986</t>
  </si>
  <si>
    <t>All ok at this time</t>
  </si>
  <si>
    <t>RNN220404010866</t>
  </si>
  <si>
    <t>CUSTOMER COMPLAINED OF A FAINT WHISTLING SOUND ONLY ON RINSE CYCLE SPIN. ONLY WHEN TUB MOVES OR SPINS ON RINSE. RAN WASHER WITH A LOAD OF TOWELS WATCHED IT AGITATED AND SPIN OUT NO ABNORMAL NOISE HEARD. DIAGBILLING FOR DIAG</t>
  </si>
  <si>
    <t>RNN220404011936</t>
  </si>
  <si>
    <t>#FEE - WASHER NOT DRAINING                                                                                           CONNECTION ON PUMP. TIGHTEN. INSPECTED VERIFIED FUNCTION TES TED OK</t>
  </si>
  <si>
    <t>RNN220404012453</t>
  </si>
  <si>
    <t>#FEE CUSTOMER AWARE OF THE SERVICE CHARGE FOR ISSUE NOT REL                                                          CUST CALL IN FOR DRYER FOR DELIVERY DAMAGE TOP PANEL. CALL L G TECH &amp;AMP; HE TOOK PICTURES ALSO PROVIDE CASE# TCC220405151819</t>
  </si>
  <si>
    <t>RNN220404015640</t>
  </si>
  <si>
    <t>Replaced drain pump and no more issues</t>
  </si>
  <si>
    <t>RNN220404016105</t>
  </si>
  <si>
    <t>Flood.  Washer tested ok.  Cust had flood due to clogged drain but wanted washer checked.</t>
  </si>
  <si>
    <t>RNN220405019405</t>
  </si>
  <si>
    <t>Broken leg. Replaced broken leg. Leveled. Checked ops. All working to factory specifications.</t>
  </si>
  <si>
    <t>RNN220405020443</t>
  </si>
  <si>
    <t>Water leaking from drain hose. Replaced drain hose assy.</t>
  </si>
  <si>
    <t>RNN220406026326</t>
  </si>
  <si>
    <t>ADJUSTED TRANSITION MOTOR TESTED ALL OK</t>
  </si>
  <si>
    <t>RNN220406027998</t>
  </si>
  <si>
    <t>ERROR CODE ABOUT PRESSURE. NEEDS VALVE. ORDERED PART AND RCVD. PER CX RCW IS EXCHANGING UNIT. RETURNED PART.</t>
  </si>
  <si>
    <t>RNN220406028873</t>
  </si>
  <si>
    <t>Pulsator and cap reppaced by the customer ok at this time</t>
  </si>
  <si>
    <t>RNN220406029077</t>
  </si>
  <si>
    <t>NOT ADVANCING TO NEXT CYCLE. REPLACED THE PART TEST OK</t>
  </si>
  <si>
    <t>RNN220406029358</t>
  </si>
  <si>
    <t>INSPECTED UNIT FOUND PIN HOLE IN DRAIN HOSE REPLACED CHECKED OPERATION</t>
  </si>
  <si>
    <t>RNN220406029375</t>
  </si>
  <si>
    <t>found leak at discharge hose outlet    corrected &amp; tested operation</t>
  </si>
  <si>
    <t>RNN220406029408</t>
  </si>
  <si>
    <t>CUSTOMER EDUCATION ON OPERATION TEST</t>
  </si>
  <si>
    <t>RNN220407031648</t>
  </si>
  <si>
    <t>Per cust request connected washer to cust thin q</t>
  </si>
  <si>
    <t>RNN220407032480</t>
  </si>
  <si>
    <t>REPLACED TUB TESTED UNIT WORKS OKAY</t>
  </si>
  <si>
    <t>RNN220407032954</t>
  </si>
  <si>
    <t>Customer concern during wash here's loud rubbing sound. Confirmed ribbed plastic base pan rubbing on stator during wash cycle. Adjusted leveling legs per service bulletin with locks to prevent noise issue unit tested normal at this time</t>
  </si>
  <si>
    <t>RNN220407034111</t>
  </si>
  <si>
    <t>Unit is vibrating. Adjusted legs and advised customer to even out load and use proper cycle.</t>
  </si>
  <si>
    <t>RNN220407035472</t>
  </si>
  <si>
    <t>CEP/NO ASC/NO RNN/DA1/PC RICHARD 6318754723</t>
  </si>
  <si>
    <t>CY/23765200/RNN220314096947/VOC</t>
  </si>
  <si>
    <t>Tech inspected unit and replaced all listed parts. Tested and everything working okay.</t>
  </si>
  <si>
    <t>RNN220308069355</t>
  </si>
  <si>
    <t>#FEE CUSTOMER AWARE ABOUT THE SERVICE CHARGE IF ISSUE IS NO                                                          CALLS EXCEEDED CAPACITY REROUTED  ADVISED CUST ON DRAIN HOSE PLACEMENT</t>
  </si>
  <si>
    <t>RNN220315007836</t>
  </si>
  <si>
    <t>CHECK UNIT FOUND NON RESPONSIVE CONTROL ASSY REPLACE SAME LEFT OK</t>
  </si>
  <si>
    <t>RNN220317017237</t>
  </si>
  <si>
    <t>ran diagnostics  checked proper voltage at the wall. found inop water valve and bad board. replaced board and water valve. unit working as designed.</t>
  </si>
  <si>
    <t>RNN220320032181</t>
  </si>
  <si>
    <t>PC:NA LEAKING - LEAKING #FEE CHARGE THE CUSTOMER THE APP                                                             WORN MIX VALVE LEAKING WATER CONSTANTLY ORDERED MIX VALVE RE SCHEDULED INSTALLED PART ORDERED AC120 BYY C/W THICK CLEAR ZIP TIE TE</t>
  </si>
  <si>
    <t>RNN220321035049</t>
  </si>
  <si>
    <t>THE TECH REPLACED THE PARTS FOR PROPER FUCNTION</t>
  </si>
  <si>
    <t>RNN220325065916</t>
  </si>
  <si>
    <t>AJQ54138208</t>
  </si>
  <si>
    <t>UNIT WON'T TURN ON &amp; LIGHTS WON'T LIGHT UP EITHER. REPLACED THE PCB ASSY AND MAIN PCB. UNIT TESTED OUT GOOD.</t>
  </si>
  <si>
    <t>RNN220327069910</t>
  </si>
  <si>
    <t>ERROR OE/DR NOT DRAINING #FEE CLIENT AWARE OF SERVICE CHARG                                                          ERROR CODE OE NOT DRAINING ORDER WATER PUMP CALL BEFORE U GO TO CX HOUSE TO SEE IF PUMP BEEN DELIVERED CALLED CUST &amp;AMP; SAID ANOT</t>
  </si>
  <si>
    <t>RNN220328070619</t>
  </si>
  <si>
    <t>Svc call.  Diag and replace part and test.</t>
  </si>
  <si>
    <t>RNN220329081308</t>
  </si>
  <si>
    <t>#FEE TLW WASHER NOT OPERATING                                                                                        CUSTOMER SHOWED ME 3 TOWELS TORN SIGNIFICANTLY FROM WASHER. CHECKED FOR TUB BURS AND WASH PLATE DEFECTS. NONE FOUND.</t>
  </si>
  <si>
    <t>RNN220330086277</t>
  </si>
  <si>
    <t>EVALUATED ONSITE  REPLACED PART(S) LISTED  JOB COMPLETED.</t>
  </si>
  <si>
    <t>RNN220330088531</t>
  </si>
  <si>
    <t>Defective water valve  stuck open  Replaced water valve unit working properly</t>
  </si>
  <si>
    <t>RNN220330088900</t>
  </si>
  <si>
    <t>checked line supply voltage 120 present.  checked power at control 120 present.  ordered and replaced control assembly.</t>
  </si>
  <si>
    <t>RNN220401000195</t>
  </si>
  <si>
    <t>#FEE #RECLAIM - TLW ERROR CODE OF LE                                                                                 CUST HAS PROBLEM WASHING BEDDING ON CERTAIN CYCLES. ALL COMP ONENTS TESTING AS SHOULD.</t>
  </si>
  <si>
    <t>RNN220401000265</t>
  </si>
  <si>
    <t>PC-PC N\AFLOW SENSE#FEE - CHARGE THE CUSTOMER THE APPLICABL                                                          WIRE AT COLD WATER VALVE BROKEN. REPAIRED AND WORKING PROPER LY</t>
  </si>
  <si>
    <t>RNN220401001424</t>
  </si>
  <si>
    <t>NOT ENOUGH WATER                                                                                                     NO PROBLEM FOUND</t>
  </si>
  <si>
    <t>RNN220402005350</t>
  </si>
  <si>
    <t>TECH WENT TO SITE AND FOUND UNIT NOT WORKING PROPERLY  RESET UNIT ISSUE CORRECTED</t>
  </si>
  <si>
    <t>RNN220403008031</t>
  </si>
  <si>
    <t># FEE # DEALER SUPPORT                                                                                               ALL OPS CHK GOOD CUST DOESNT LIKE HOW MUCH IT VIBRATES AL L NORMAL</t>
  </si>
  <si>
    <t>RNN220404009787</t>
  </si>
  <si>
    <t>#FEE CUSTOMER AWARE OF THE SERVICE CHARGE ISSUE NOT RELATED                                                          REPAIRED USER INTERFACE AND ALL TESTED GOOD WITH CUSTOMER SU PERVISION</t>
  </si>
  <si>
    <t>RNN220404013938</t>
  </si>
  <si>
    <t>UNIT FILL WATER AND GOES OUT OF DRAIN LINE RGHT AFTER HE D                                                           PRESSURE SWITCH HOSE  REPAIRED</t>
  </si>
  <si>
    <t>RNN220404013952</t>
  </si>
  <si>
    <t>Complaint could not verified. Ran speed wash cycle. Washer is working fine.</t>
  </si>
  <si>
    <t>RNN220404015111</t>
  </si>
  <si>
    <t>#FEE CUSTOMER AWARE OF SERVICE CHARGE FOR ISSUES NOT RELATE                                                          CHECK AND ADVICE</t>
  </si>
  <si>
    <t>RNN220404015233</t>
  </si>
  <si>
    <t>The customer provided the door   Replaced the top door  The unit is working under LG SPECIFICATIONS</t>
  </si>
  <si>
    <t>RNN220405016884</t>
  </si>
  <si>
    <t>#FEE#DEALER SUPPORT                                                                                                  RECALIBRATE THE BOARD SECURE TEMPERATURE SENSOR HARNESS CHE CK OPERATION OK</t>
  </si>
  <si>
    <t>RNN220405019151</t>
  </si>
  <si>
    <t>VUSTOMER EDUCATEDON CYCLES OF UNIT.</t>
  </si>
  <si>
    <t>RNN220405019543</t>
  </si>
  <si>
    <t>CX REQUEST SERVICE FOR NOISE ISSUE  TECH WENT OUT AND MADE MECHANICAL ADJUSTMENT. THE UNIT WORKING FINE</t>
  </si>
  <si>
    <t>RNN220405021764</t>
  </si>
  <si>
    <t>#FEE NOT ENOUGH WATER                                                                                                NONREPAIRABLEINSTRUCTED NOT TO PROCEED BY LGES TECHNICAL ASSISTANCE LINE</t>
  </si>
  <si>
    <t>RNN220405022364</t>
  </si>
  <si>
    <t>#FEE CUSTOMER AWARE OF SERVICE CHARGE NOT RELATING TO MANUF                                                          UNABLE TO VERIFY COMPLAINT</t>
  </si>
  <si>
    <t>RNN220405023229</t>
  </si>
  <si>
    <t>RNN220406023591</t>
  </si>
  <si>
    <t>Advised customer unit needed to be raised up  noise coming from the drain pan  rotor was catching.</t>
  </si>
  <si>
    <t>RNN220406023845</t>
  </si>
  <si>
    <t>Cust son opened lid while it was locked and broke the lock. Replaced door lock. Tested. All ok.</t>
  </si>
  <si>
    <t>RNN220406026241</t>
  </si>
  <si>
    <t>No problem found</t>
  </si>
  <si>
    <t>RNN220406029073</t>
  </si>
  <si>
    <t>Checked unit and found Chime unable to turn on   Reset control board and left unit working.</t>
  </si>
  <si>
    <t>RNN220407030778</t>
  </si>
  <si>
    <t>Found a not aligment top  i alignment and putting all back working ok</t>
  </si>
  <si>
    <t>RNN220407033195</t>
  </si>
  <si>
    <t>REMOVED AND REPLACED LID SWITCH ASSEMBLY IN UNIT. TEST RAN UNIT GOOD</t>
  </si>
  <si>
    <t>RNN220407034959</t>
  </si>
  <si>
    <t>Hall sensor was disconnected. Reconnected sensor. everything is working properly</t>
  </si>
  <si>
    <t>RNN220407035020</t>
  </si>
  <si>
    <t>INLET VALVE ASSEMBLY  SEIZED UP; CLEARED INLET VALVE ASSEMBLY ON UNIT. TEST RAN UNIT GOOD</t>
  </si>
  <si>
    <t>RNN220407035026</t>
  </si>
  <si>
    <t>Adjusted the drain tube only security Testa machine everything came out good no water leak anywhere</t>
  </si>
  <si>
    <t>RNN220407035538</t>
  </si>
  <si>
    <t>Soap usage and drain backfill possibly.</t>
  </si>
  <si>
    <t>RNN220407035690</t>
  </si>
  <si>
    <t>Replaced the pump and main assembly for proper operation.</t>
  </si>
  <si>
    <t>RNN220407035968</t>
  </si>
  <si>
    <t>Concern was the unit display is not responding  found the unit needs to be repaired as LG serice flash  replaced the control board and display cover  unit checked  all ops are good and normal.</t>
  </si>
  <si>
    <t>RNN220407036151</t>
  </si>
  <si>
    <t>THE WASHER WILL NOT DO ANYTHING. THE TECHNICIAN RESET THE CONTROL BOARD. UNIT WORKING NOW.</t>
  </si>
  <si>
    <t>RNN220408036614</t>
  </si>
  <si>
    <t>UNIT WILL NOT COMPLETE A CYCLE. THE TECHNICIAN RESET THE CONTROL BOARD AND UNIT IS WORKING NOW.</t>
  </si>
  <si>
    <t>RNN220408036675</t>
  </si>
  <si>
    <t>UNIT WITH ERROR CODE D6   SENT 3 TIMES TECHNICIAN TO DIAGNOSTIC PROBLEM  LAST TECH SPOKE WITH TECH SUPPORT  Tcc220408213593  EXPLAIN WHAT WAS GOING ON WITH THE UNIT. TECHNICAL SUPPORT STATED THAT UNIT IS WORKING AS INTENDED. UNIT IS WORKING OK</t>
  </si>
  <si>
    <t>RNN220408038359</t>
  </si>
  <si>
    <t>REPLACED PART BUT FAILED. NEEDED ORDER ADDITIONAL PART BUT THE SERVICE HAS BEEN CANCELLED / INVOICE FIEL ATTACHED / RNN220317018577</t>
  </si>
  <si>
    <t>RNN220408040184</t>
  </si>
  <si>
    <t>Found stuck scarf's underneath agitator  agitator damaged. Replaced agitator</t>
  </si>
  <si>
    <t>RNN220328078274</t>
  </si>
  <si>
    <t>Call dropped late to parts on time.  Unit not functioning correctly.  After 2 Sat  ////04/09/22  Control are intermittent   Replaced pcb complex  Unit tested properly</t>
  </si>
  <si>
    <t>RNN220405022257</t>
  </si>
  <si>
    <t>CY/21344200/RNN211227064998/LSN1</t>
  </si>
  <si>
    <t>PC: T1789EFHU.ABWEUUS NOISE DURING WASH #FEE - CHA                                                                   COUPLING ASSY FOR CLUTCH BROKE NOT ALLOWING PROPER SHIFT TO AGITATE. ORDERED NEW COUPLING ASSY. RTN 3/1/22 PART SHIPPED NOT PART O</t>
  </si>
  <si>
    <t>RNN220212039051</t>
  </si>
  <si>
    <t>#FEE#DEALERSUPPORT                                                                                                   ORDER NEW WATER VALVE HOT WATER AND COLD WATER SOME TIMES C OMES WARM OR BOTH MIX INSTALLED PART AND NEED ADDITIONAL PART PART ORD</t>
  </si>
  <si>
    <t>RNN220301029296</t>
  </si>
  <si>
    <t>#FEE T1789EFH5U.ASSEUUS / ERROR CODE                                                                                 WHEN THERE THIS MORNING NO ONE WAS THERE 3 TIMES BEEN THERE SEND DIFFERENT TECHNICIAN PUMP WAS CLOGGED WITH OBJECTS REMOVED TESTED</t>
  </si>
  <si>
    <t>RNN220308067469</t>
  </si>
  <si>
    <t>#FEE MIKE// NOT DRAINING//NO KINKS //NOT DRAINING STILL//N                                                           BAD INLET VALVE. PUMP ALSO SLOW. ORDERED BOTH AND SET RETURN APPOINTMENT. REPLACED INLET VALVES AND DRAIN PUMP AND TESTED FOR FUNC</t>
  </si>
  <si>
    <t>RNN220315007654</t>
  </si>
  <si>
    <t>PC: ASSETUS// ERROR CODE //#FEE CHARGE THE CUSTOMER THE AP                                                           FILL VALVE OPEN. PARTS ORDERED AND RETURN VISIT SCHEDULED.  INSTALLED WATER VALVE AND WORKING PROPERLY</t>
  </si>
  <si>
    <t>RNN220322045593</t>
  </si>
  <si>
    <t>#FEE CUSTOMER AWARE OF SERVICE CHARGE NOT RELATING TO MANUF                                                          CHECKED OVER UNIT FOR CUSTOMER; UNIT WORKING AS DESIGNED; CU STOMER IS UNSATISFIED WITH WATER LEVELS/WASH PERFORMANCE</t>
  </si>
  <si>
    <t>RNN220322046322</t>
  </si>
  <si>
    <t>#FEE CUSTOMER AWARE OF THE SERVICE CHARGE FOR ISSUE NOT REL                                                          CUSTOMER NOT HOME. HAD A FAMILY EMERGENCY. HAD TO LEAVE  CUSTOMER WANTED TO CANCEL SERVICE. HELD CAPACITY</t>
  </si>
  <si>
    <t>RNN220323051795</t>
  </si>
  <si>
    <t>PC-PC N\AIE#FEE - CHARGE THE CUSTOMER THE APPLICABLE FEE IF                                                          IE ERROR CODE. SLOW FILL ON COLD VALVE. ORDERED VALVE ASSEMB LY FOR REP INSTALLED FILL VALVE. TESTED CHECK OK</t>
  </si>
  <si>
    <t>RNN220323051959</t>
  </si>
  <si>
    <t>TECHNICIAN CHECKED ELECTRICAL  MECHANICAL FUNCTIONS  RAN SERVICE CYCLE MODE TEST  FOUND  UNIT DOES NOT AGITATE  TECH REPLACED WAHER HOUSING ASSEMBLY CLUTCH   UNITS WORKING FINE NOW.</t>
  </si>
  <si>
    <t>RNN220324056950</t>
  </si>
  <si>
    <t>PCNA - CONTROL PANEL #FEE - CHARGE THE CUSTOMER THE APPLIC                                                           SANDED USER INTERFACE MOC OKAY</t>
  </si>
  <si>
    <t>RNN220328071845</t>
  </si>
  <si>
    <t>#FEETOPLOAD IS VIB                                                                                                   INSPECTED BALANCE/DRIVE SYSTEM CHECK OPERATION OK AT THIS TI ME.</t>
  </si>
  <si>
    <t>RNN220328077517</t>
  </si>
  <si>
    <t>PC:ASSETUS ERROR CODE/UE #FEE CHARGE THE CUSTOMER THE APPL                                                           PRODUCT NOT COVERED BY THE APPLICABLE WARRANTY</t>
  </si>
  <si>
    <t>RNN220329079270</t>
  </si>
  <si>
    <t>#FEE                                                                                                                 LEAKING WATER VALVE  REPLACED FILL VALVE TESTED UNIT. NO LEAKS. EVERYTHING IS WO RKING WELL</t>
  </si>
  <si>
    <t>RNN220329079874</t>
  </si>
  <si>
    <t>NO POWER                                                                                                             MAIN PCB RECV 120VAC BUT NO OUTPUT ORDERING  REP CONSOLE AND PCB PANEL ASSEMBLY CHKS OK W CUST</t>
  </si>
  <si>
    <t>RNN220329082077</t>
  </si>
  <si>
    <t>#FEE CUSTOMER AWARE OF THE SERVICE CHARGE FOR ISSUE NOT REL                                                          OE PUMP CODE WITH TUB OF WATER FULL UPON ARRIVAL. CUST SAYS HAPPENED A COUPLE WEEKS AGO TOO. PUMP HARD TIME STARTING. INTERMITTENT</t>
  </si>
  <si>
    <t>RNN220329084703</t>
  </si>
  <si>
    <t>AHA75673402</t>
  </si>
  <si>
    <t>#FEE // MICE CHEWED THROUGH DRAIN HOSE AT HOME DEPOT                                                                 DRAIN HOSE HAS SHIPPING HOLES IN IT CAUSING LEAKING NO HOSE ON ORDER DRAIN LINE INSTALLED UNIT IS WORKING</t>
  </si>
  <si>
    <t>RNN220330090434</t>
  </si>
  <si>
    <t>#FEE                                                                                                                 ADJUSTED LEGS AND CHECKED LEVEL AND OPERATION</t>
  </si>
  <si>
    <t>RNN220330090514</t>
  </si>
  <si>
    <t>checked the unit rest run test unit working good no problem found</t>
  </si>
  <si>
    <t>RNN220331097523</t>
  </si>
  <si>
    <t>#FEE LEAKING                                                                                                         WATER VALVE LEAKING. ORDER OF WATER VALVE  REPLACE WATER VALVE UNIT CHECKS GOOD.</t>
  </si>
  <si>
    <t>RNN220331098278</t>
  </si>
  <si>
    <t>PC-PC N\ANOISE#FEE - CHARGE THE CUSTOMER THE APPLICABLE FEE                                                          SHIFTER LOOSE NOT ENGAGING PROPERLY CAUSING NOISE ADJUSTED S HIFTER RAN TEST CYCLES WITH OBJECTS OPERATION IS NORMAL</t>
  </si>
  <si>
    <t>RNN220401000405</t>
  </si>
  <si>
    <t>found tub making metal scrapping noise. observed two holes in a tub. called tech support  sent pictures  case TCC 220402091026 need to replace tub. replaced inner tube  test run okay. there are some cuts in outer tub  not deep enough for water</t>
  </si>
  <si>
    <t>RNN220401002132</t>
  </si>
  <si>
    <t>NOT DRAINING CLOTHES REMAIN WET AFTER CYCLE NO ERROR CODE                                                            CONTROL BOARD WONT START CYCLE &amp;AMP; CHANGES CYCLE/UNLOCKS.  WHEN ARRIVED ON CALL PARTS WERE ORDERED FROM PREVIOUS TECH R /R BOARD</t>
  </si>
  <si>
    <t>RNN220401002974</t>
  </si>
  <si>
    <t>cust states unit no going through cycles. advised custoemr of useage. cust ed cust not happy with unit</t>
  </si>
  <si>
    <t>RNN220402005642</t>
  </si>
  <si>
    <t>TECH FIXED THE PULSATOR. TESTED. POWER GOOD. NO LEAKS OR ERROR CODES. OR NOISE. PROBLEM FIXED</t>
  </si>
  <si>
    <t>RNN220402006501</t>
  </si>
  <si>
    <t>#FEE CUSTOMER AWARE OF THE SERVICE CHARGE FOR ISSUE NOT REL                                                          COMPLAIN UNIT HAS BEEN TRYING OVER FILL. ON SERVICE TEST UNI T JUST TURN OF BY ITSELF. REROUTED PARTS INSTALLED PRESSURE SENSOR AL</t>
  </si>
  <si>
    <t>RNN220404008739</t>
  </si>
  <si>
    <t>WASHER IS WASHING THE HOUSE LIGHT IT FLICKERS ADJUSTED ISSUE CORRECTED</t>
  </si>
  <si>
    <t>RNN220404009410</t>
  </si>
  <si>
    <t>Cx says machine makes noise on heavy loads.  Hitting pan underneath washer. Adjustfeet and order clips per service bulletin. Clips did not ship out. Resched. Install clips and level washer on pan. Washer operating normally without any leaks.</t>
  </si>
  <si>
    <t>RNN220404011696</t>
  </si>
  <si>
    <t>PC:ASSEUUS CONTROL PANEL/BUTTON NOT RESPONDING #FEE CHARG                                                            SANDED CONTROL PANEL MOC OKAY</t>
  </si>
  <si>
    <t>RNN220404014159</t>
  </si>
  <si>
    <t>PC:ASSEUUS LEAKING #FEE CHARGE THE CUSTOMER THE APPLICABL                                                            DRAIN HOSE CAME OFF UNIT WORKING PROPERLY AT THIS TIME</t>
  </si>
  <si>
    <t>RNN220404015255</t>
  </si>
  <si>
    <t>RNN220405017800</t>
  </si>
  <si>
    <t>#FEE#DS#NOTDRAINGOUTCLOTHES#IW                                                                                       CUSTOMER DECLINED SERVICE</t>
  </si>
  <si>
    <t>RNN220405019549</t>
  </si>
  <si>
    <t>#FEE CUSTOMER AWARE OF THE SERVICE CHARGE FOR ISSUES NOT RE                                                          FORM WAS LEFT UNDER WASHER</t>
  </si>
  <si>
    <t>RNN220405021324</t>
  </si>
  <si>
    <t>PC:ABWETUS LEAKING #FEE CHARGE THE CUSTOMER THE APPLICABLE                                                           CHECK AND ADVICE</t>
  </si>
  <si>
    <t>RNN220406024380</t>
  </si>
  <si>
    <t>The drain pump was making a loud noise. I replaced the drain pump everything operates okay</t>
  </si>
  <si>
    <t>RNN220406024572</t>
  </si>
  <si>
    <t>Customer stated washer vibrating during different Cycles. Inform customer about different wash cycles and not mixing heavy items with lighter items. Also informed customer of detergent usage. Unit is working to factory spec</t>
  </si>
  <si>
    <t>RNN220406025676</t>
  </si>
  <si>
    <t>IE/OE error on screen. CX turned water on  unit operational.</t>
  </si>
  <si>
    <t>RNN220406026486</t>
  </si>
  <si>
    <t>AHA75693423</t>
  </si>
  <si>
    <t>Rats ate wires inside unit. Repair not covered. Pictures attached.</t>
  </si>
  <si>
    <t>RNN220406027571</t>
  </si>
  <si>
    <t>WATER KEPT FILLING THE TUB WHEN THE CUSTOMER WASHED BEDSHEETS. TECH LEVELED THE WASHING MACHINE</t>
  </si>
  <si>
    <t>RNN220407032110</t>
  </si>
  <si>
    <t>Noise during wash. Found clothing stuck underneath pulsator. Removed clothing and reattached pulsator. Unit now back to factory specs</t>
  </si>
  <si>
    <t>RNN220407032275</t>
  </si>
  <si>
    <t>#FEE #DS                                                                                                             CUSTOMER DECLINED SERVICE</t>
  </si>
  <si>
    <t>RNN220407032528</t>
  </si>
  <si>
    <t>NOT DRAINING #FEE CUSTOMER AWARE OF SERVICE CHARGE FOR ISSU                                                          UNABLE TO REPAIR DUE TO THE DESIGN OF THE MACHINE THIS IS A LOW WATER USE MACHINE</t>
  </si>
  <si>
    <t>RNN220407033586</t>
  </si>
  <si>
    <t>Service requested giving LE error code. Replaced main pcb. All else tested to specifications.</t>
  </si>
  <si>
    <t>RNN220407033916</t>
  </si>
  <si>
    <t>#FEE CUSTOMER AWARE OF SERVICE CHARGE NOT RELATING TO MANUF                                                          FOUND WASHER SOUNDS NORMAL / RAN WITH 4 TOWELS &amp;AMP; CHECKED OK COMPLETE</t>
  </si>
  <si>
    <t>RNN220407034247</t>
  </si>
  <si>
    <t>The customer was complaining that the washer doesnt work  but during our service it was working fine.</t>
  </si>
  <si>
    <t>RNN220407034313</t>
  </si>
  <si>
    <t>Le error. Found object stuck between basket and tub. Removed object tested all ok</t>
  </si>
  <si>
    <t>RNN220407035158</t>
  </si>
  <si>
    <t>THE UNIT WAS NOT DRAINING AND FOUND SMALL KEY IN DRAIN PUMP.  REMOVED THE KEY AND THE UNIT IS WORKING FINE</t>
  </si>
  <si>
    <t>RNN220408036762</t>
  </si>
  <si>
    <t>Found unit not working not coming on there is power going to the machine failings control board replace control board unit circle properly and working up to spec</t>
  </si>
  <si>
    <t>RNN220408037060</t>
  </si>
  <si>
    <t>EBR85755514</t>
  </si>
  <si>
    <t>MCR66426601</t>
  </si>
  <si>
    <t>RNN220408038615</t>
  </si>
  <si>
    <t>AFG73629717</t>
  </si>
  <si>
    <t>CX WAS MIXING BULKY ITEMS LIKE MULTIPLE TOWELS AND QUEEN SHEET SETS WHILE UTILIZING NORMAL CYCLE WITH SPIN ON HIGH  ADVISED ON USING APPROPRIATE CYCLES</t>
  </si>
  <si>
    <t>RNN220408041009</t>
  </si>
  <si>
    <t>Found that drum was hitting drain pan adjusted height of unit  unit checks okay</t>
  </si>
  <si>
    <t>RNN220408041325</t>
  </si>
  <si>
    <t>Technician determined tub needed replacement and he replaced</t>
  </si>
  <si>
    <t>RNN220408041497</t>
  </si>
  <si>
    <t>Technician confirm symptom. Symptoms due to Cabinet being out of alignment. Cabinet has damaged due to concealed shipping. Technician informed customer manufacturer does not cover concealed shipping damage. Customer to contact dealer to make arrangements for exchange/return Diagnosis completed.</t>
  </si>
  <si>
    <t>RNN220408041757</t>
  </si>
  <si>
    <t>REPLACED CONSOLE ASSEMBLY AL LOK POST REPAIRS</t>
  </si>
  <si>
    <t>RNN220408042217</t>
  </si>
  <si>
    <t>SYMPTOMS.. MAKING NOISESDIAG.. MOTOR NEEDS TIGHTENING WP.. TIGHTENED BOLTS ON MOTOR AND AGITATOR.  TESTED IN HIGH SPIN AND WORKING FINE</t>
  </si>
  <si>
    <t>RNN220409043503</t>
  </si>
  <si>
    <t>IE error code  adjsuted drain hose. Unit tested ok will not fishing cycle intruc customer for bulky items utilised beding cycle. Sugeszed to used liquid soap and softener instead of pods for better performance</t>
  </si>
  <si>
    <t>RNN220409044129</t>
  </si>
  <si>
    <t>Hot and cold water lines were hooked up backwards causing hot rinse.  Hot rinse causes wrinkled clothes.  Also customer has telescope vent for dryer which is causing false D90 codes.  Highly recommend 4inch vent.</t>
  </si>
  <si>
    <t>RNN220410045459</t>
  </si>
  <si>
    <t>NO ISSUE WITH UNITS. CLIENT WAS OVERFILLING</t>
  </si>
  <si>
    <t>RNN220411046328</t>
  </si>
  <si>
    <t>WATER SOFTENER LEAKING. WASHER DOES NOT. CLIENT AWARE</t>
  </si>
  <si>
    <t>RNN220411046342</t>
  </si>
  <si>
    <t>FOUND POWER TO BNOARD BUT NO OUTPUT. ASLO DIGITS MISSING ON DISPLAY. REPLACED BOTH PARTS ANF TESTED FOR NORMAL OPERATION. TESTES OK</t>
  </si>
  <si>
    <t>RNN220411046545</t>
  </si>
  <si>
    <t>WASHER NOT SPINNING OR DRAINING  OE CODE  REPLACED DRAIN PUMP</t>
  </si>
  <si>
    <t>RNN220411047336</t>
  </si>
  <si>
    <t>#SW check unit operates as intended</t>
  </si>
  <si>
    <t>RNN220411048449</t>
  </si>
  <si>
    <t>TCA34872306</t>
  </si>
  <si>
    <t>RNN220411049696</t>
  </si>
  <si>
    <t>RNN220411049999</t>
  </si>
  <si>
    <t>Performed tests. Drain pump hung up  won't drain. Drain pump has 120 volts. Replaced drain pump.</t>
  </si>
  <si>
    <t>RNN220310083992</t>
  </si>
  <si>
    <t>WASHER LEAKING FROM HOSE                                                                                             TUB TO PUMP HOSE CRACKED ORDERED PART  INSTALLED NEW HOSE CHECK OVER OK</t>
  </si>
  <si>
    <t>RNN220314097616</t>
  </si>
  <si>
    <t>#FEE CUSTOMER AWARE OF THE SERVICE CHARGE ISSUE NOT RELATED                                                          CUSTOMER NOT HOME  NONREPAIRABLEINSTRUCTED NOT TO PROCEED BY LGES TECHNICAL ASSISTANCE LINE</t>
  </si>
  <si>
    <t>RNN220315009561</t>
  </si>
  <si>
    <t>replaced defective partsd and confirmed operations</t>
  </si>
  <si>
    <t>RNN220328071952</t>
  </si>
  <si>
    <t>After installing clutch and pulsator. Niw we have an LE showing. Noticed rust on the end of the winding on the statir. Rust also on the edges of the cooling fins on rotor. No more clicking from pulsator or clutch.    Order motor assembly.</t>
  </si>
  <si>
    <t>RNN220328074207</t>
  </si>
  <si>
    <t>customer complaint unit wont power on  Tracked power back to noise filter  replace noise filter  found that power now went through the noise filter and into the main board but the main board did not transfer the power anywhere else. Replaced main board and unit tested okay</t>
  </si>
  <si>
    <t>RNN220330092492</t>
  </si>
  <si>
    <t>AGL76194025</t>
  </si>
  <si>
    <t>QUOT;#FEE CUSTOMER IS AWARE OF CHARGES NOT RELATED TO MANUFACTU                                                      PRODUCT NOT COVERED BY THE APPLICABLE WARRANTY</t>
  </si>
  <si>
    <t>RNN220331096211</t>
  </si>
  <si>
    <t>Diagnosed machine with LG tech support. Customer was given case #TCC2204311258664. Job is done</t>
  </si>
  <si>
    <t>RNN220401003766</t>
  </si>
  <si>
    <t>The unit would intermittently not power on. I replaced the control panel. Everything operates okay</t>
  </si>
  <si>
    <t>RNN220401004015</t>
  </si>
  <si>
    <t>AGL76194070</t>
  </si>
  <si>
    <t>E6 error code  replaced clutch motor and pcb main completed</t>
  </si>
  <si>
    <t>RNN220404009949</t>
  </si>
  <si>
    <t>Upon arrival Cx states IE E Code when using unit. Found cold filter clogged.  Cleaned filters and reassemble lines. Notified Cx that cold supply valve leaking and is not a unit issue. Cx aware.</t>
  </si>
  <si>
    <t>RNN220405017759</t>
  </si>
  <si>
    <t>agitator nut slightly loose so I retightened with ratchet. Ran unit through diagnostics and spin cycle with customer present and no grinding noise was heard on either test by me or customer. Job complete.</t>
  </si>
  <si>
    <t>RNN220406024142</t>
  </si>
  <si>
    <t>NO ISSUE FOUND ON THIS UNIT AFTER RAN INTO DIAGNOSIS MODE. NO WATER LEAK FOUND. UNIT IS TESTED OK.</t>
  </si>
  <si>
    <t>RNN220407035322</t>
  </si>
  <si>
    <t>TECH WENT TO SITE AND FOUND THAT GETTING UB CODE BECAUSE THEY ARE USING THE IMPROPER AMOUNT OF CLOTHING FOR THE WASH CYCLE.  A PRIOR TECH HAD INSTALLED DIFFERENT LEGS ON UNIT THAT MADE UNIT SIT TOO HIGH CAUSING AN IMBALANCE EEDS DIFFERENT PAN SO LEGS</t>
  </si>
  <si>
    <t>RNN220408039004</t>
  </si>
  <si>
    <t>Unit not rinsing ran through System test all items okay customer has never run tub clean and has evidence of bubble error educated on how to clean the tub</t>
  </si>
  <si>
    <t>RNN220408039142</t>
  </si>
  <si>
    <t>Water dripping from nozzel replaced valve nozzel assembly</t>
  </si>
  <si>
    <t>RNN220408039603</t>
  </si>
  <si>
    <t>TECH ADJUSTED AND LEVEL UNIT. POWER GOOD. TESTED. NO LEAKS OR ERROR CODE OR NOISE. PROBLEM FIXED.UNEVEN FLOOR</t>
  </si>
  <si>
    <t>RNN220409043896</t>
  </si>
  <si>
    <t>Rep panel Ssembly valve and instricted on controls and operations</t>
  </si>
  <si>
    <t>RNN220410045595</t>
  </si>
  <si>
    <t>AGL75675226</t>
  </si>
  <si>
    <t>AGM75309031</t>
  </si>
  <si>
    <t>Found unit will pause itself intermittently when noone is around. Replaced pcb and user interface with new and operation tested ok.</t>
  </si>
  <si>
    <t>RNN220410045707</t>
  </si>
  <si>
    <t>6323EL2001B</t>
  </si>
  <si>
    <t>Installed new part</t>
  </si>
  <si>
    <t>RNN220410046064</t>
  </si>
  <si>
    <t>#SW. CUSTOMER COMPLAINT UNIT NOT HAS NO POWER. AN WATE CONTINOOUS LEAKS FOUND WATER VALVE NOT CLOSING ALL THE WAY COLD VALVE REPLACE WITH NEW CHECK VOLTAGE AT WALL CHECKS GOOD REPLACE PANEL FOR SERVICE BULLETINN AFTER REPAIR CY LE TEST CHECKS GOOD NO ISSUE FOUND</t>
  </si>
  <si>
    <t>RNN220411047995</t>
  </si>
  <si>
    <t>Not draining water. Making lound grinding noise when trying to drain. Pulled out unit. Replaced drain pump. Moved unit back. Test unit infront of customer. Top load washer is working great. Found dog hair at the old drain pump. Let customer know to make sure to take off dog hair before washing clothes. No further issues.</t>
  </si>
  <si>
    <t>RNN220411048352</t>
  </si>
  <si>
    <t>Turned on water and it started dripping out. Replaced valve assembly and water stopped dripping but water does drip when valve is shot on and off. Recommend customer to get a plumber to fix. Unit working normally.</t>
  </si>
  <si>
    <t>RNN220411048515</t>
  </si>
  <si>
    <t>Customer complaint unit not working properly.  Check unit in test mode found defective drain pump.  Replaced drain pump and test unit operation tested normal after repaired.</t>
  </si>
  <si>
    <t>RNN220411051554</t>
  </si>
  <si>
    <t>FOUND AGITATOR BOLT LOOSE  TIGHTED  TESTED WORKING OK</t>
  </si>
  <si>
    <t>RNN220411053069</t>
  </si>
  <si>
    <t>Customer concern about not finishing cycle or taking too long on beading items. Explain customer how to so loads. All others assortment is working perfectly not beddings because are getting unbalanced. Advise customer this is the unit design we can't change anything. Unit in perfect condition.</t>
  </si>
  <si>
    <t>RNN220411053627</t>
  </si>
  <si>
    <t>PLEASE REACH OUT TO HIM (HE WILL BE REPLACING THE UNIT)***4522  THE WASHER WAS HALF FULL OF WATER AND I COULD NOT RUN DIAGNOSTICS TO EVEN TRY THE DRAIN PUMP BECAUSE THE DISPLAY WOULD NOT ALLOW THIS ACTION.. I CALLED L.G. AND HE SAID THEY HAVE A JUS</t>
  </si>
  <si>
    <t>RNN220412057147</t>
  </si>
  <si>
    <t>Tested unit checked ok</t>
  </si>
  <si>
    <t>RNN220412061590</t>
  </si>
  <si>
    <t>#FEE- WASHER LEAKING                                                                                                 NEEDS HOSE FROM TUB TO DRAIN PUMP  REPLACED HOSE</t>
  </si>
  <si>
    <t>RNN220208014092</t>
  </si>
  <si>
    <t>#FEE #PE ERROR CODE                                                                                                  MAIN PCB MALFUNCTIONING NOT DETECTING SWITCH 22.5 OHMS ACTUA TES FINE AND WIRE TESTS GOOD PARTS ORDERED WARRANTY COMPANY REPLACED</t>
  </si>
  <si>
    <t>RNN220319030485</t>
  </si>
  <si>
    <t>QUOT;#FEE CUSTOMER IS AWARE OF CHARGES NOT RELATED TO MANUFACTU                                                      CABINET SCREWS WERE NOT TIGHT CAUSING UNIT TO MAKE A KNOCKIN G NOISE. TIGHTENED UP AND TESTED UNIT WORKING PROPERLY</t>
  </si>
  <si>
    <t>RNN220321037208</t>
  </si>
  <si>
    <t>TOP LOAD #FEE CUSTOMER AWARE OF SERVICE CHARGE NOT RELATING                                                          PRODUCT NOT COVERED BY THE APPLICABLE WARRANTY</t>
  </si>
  <si>
    <t>RNN220328071015</t>
  </si>
  <si>
    <t>#FEE CUSTOMER AWARE OF THE SERVICE CHARGE FOR ISSUES NOT RE                                                          UE ALARM OR A CONTROL BOARD REROUTE FOR PARTS  UE ERROR = MAIN ASSEMBLY REPLACED WASHER LEVELED= AGITATION AND SPIN OK</t>
  </si>
  <si>
    <t>RNN220328077547</t>
  </si>
  <si>
    <t>Tech replaced drain pump and unit worked as intended.</t>
  </si>
  <si>
    <t>RNN220401000771</t>
  </si>
  <si>
    <t>found lady bug plastic thing under tub cuasing basket to not spin. once removing that unit tested ok.</t>
  </si>
  <si>
    <t>RNN220403007745</t>
  </si>
  <si>
    <t>AJU73432816</t>
  </si>
  <si>
    <t>AHA74453902</t>
  </si>
  <si>
    <t>EBR89581110</t>
  </si>
  <si>
    <t>CLOTHES NOT GETTING CLEAN; RESIDUE ON CLOTHING                                                                       EXPLAINED USING DIFFERENT CYCLES. CUSTOMER WANTS FRONT LOAD WASHER.</t>
  </si>
  <si>
    <t>RNN220404009788</t>
  </si>
  <si>
    <t>#FEE POWER                                                                                                           DMU  UNABLE TO VERIFY FOUND BOARDS HELD IN WITH THE WRONG SCREWS. REPAIRED AND TESTED OK. NO LEAKS. RZT.</t>
  </si>
  <si>
    <t>RNN220404010646</t>
  </si>
  <si>
    <t>FOUND LOOSE BOLT ON HOUSING RETIGHTENED BOLT UNIT STARTED WORKING CORRECTLY</t>
  </si>
  <si>
    <t>RNN220404013106</t>
  </si>
  <si>
    <t>The cx was complaining that there is a noise  but during our service was not making noise</t>
  </si>
  <si>
    <t>RNN220404013924</t>
  </si>
  <si>
    <t>Unit will mot lock multiple parts installed and tcc unable to help dms override on this unit</t>
  </si>
  <si>
    <t>RNN220404015654</t>
  </si>
  <si>
    <t>#FEE CUSTOMER AWARE OF SERVICE CHARGE FOR ISSUES NOT RELATI                                                          CUST COMPLAIN WASHER NOT FILLING WATER WELL SO EDUCATE CUST THAT TO SELECT OPTIONS WATER PLUS TO ADD MORE WATER RUN ON</t>
  </si>
  <si>
    <t>RNN220405020944</t>
  </si>
  <si>
    <t>Tested empty  No abnormal noises Ran speed wash test w/laundry No noises heard only some cabinet vibration on extra high spin No mechanical electrical faults fd Advised cust reduce amount detergent used  proper laundry loading</t>
  </si>
  <si>
    <t>RNN220407031500</t>
  </si>
  <si>
    <t>#FFE-UE ERROR CODE                                                                                                   UE ERROR CODE CUSTOMER WASHING PILLOWS ADVISE CUSTOMER ON PR OPER LOADING AND SORTING</t>
  </si>
  <si>
    <t>RNN220407035578</t>
  </si>
  <si>
    <t>FOREIGN OBJECT BETWEEN INNER AND OUTER DRUM.  REMOVE OBJECT.  ASSEMBLE AND TEST.  UNIT FUNCTIONAL.</t>
  </si>
  <si>
    <t>RNN220408039939</t>
  </si>
  <si>
    <t>Ran through spin modes. From slow to fast spin.  Cx needed to put spin speed she desired before starting cycle.  ; Job Cmpltd</t>
  </si>
  <si>
    <t>RNN220408040271</t>
  </si>
  <si>
    <t>E6 ERROR CODE RESET UNIT AND START CYCLE CODE APPEARS AND O                                                          PRODUCT IS INACCESSIBLE</t>
  </si>
  <si>
    <t>RNN220409042888</t>
  </si>
  <si>
    <t>Upon inspection cx stated issie with plastioc leoces coming from washer. Found under agitator was chipping away. Pulled tub out and removed broken chips from from agitator scraping outer tub when spinning. Re installed tub and checked hoses and drain pump was clear from plastic chip pieces. Replaced pulsator. Tested. Unit functions properly now.</t>
  </si>
  <si>
    <t>RNN220409044879</t>
  </si>
  <si>
    <t>No ETA parts on B/O rotor &amp;Stator  AHL73894509(Rotor Assembly)  AJB73816031(Stator Assembly) called Mr Richard Masserman 4/13 12:20pm   he satated they preferred to deal with Store on returning washer  parts cancelled through DMS OPS .</t>
  </si>
  <si>
    <t>RNN220409045011</t>
  </si>
  <si>
    <t>#FEE ITEM CAUGHT IN DRUM                                                                                             REMOVED OBSTRUCTION FROM PUMP CYCLED UNIT TESTED NORMAL</t>
  </si>
  <si>
    <t>RNN220410045610</t>
  </si>
  <si>
    <t>MADE SERVICE CALL NO LEAKS FOUND ADJUST DRAIN LINE FOR PROPER OPERATION</t>
  </si>
  <si>
    <t>RNN220410045943</t>
  </si>
  <si>
    <t>Found obstruction in drain pump motor impeller see photo in file on service call removed it and customer will call back if needed</t>
  </si>
  <si>
    <t>RNN220411049669</t>
  </si>
  <si>
    <t>Ordered drain hose  Installed new drain hose  all tested ok</t>
  </si>
  <si>
    <t>RNN220411051561</t>
  </si>
  <si>
    <t>Customers drain hose dont not reach the drain pipes so he have a extended add on drain hose to it do that where its leaking from . we dont fix modified drain hose . tcc220412302736 picture on file</t>
  </si>
  <si>
    <t>RNN220411052924</t>
  </si>
  <si>
    <t>Ran diagnostics &amp; npf. No mech/elect. failure  customer not satisfied with agitation or fill of water.  Customer was unaware of 90 return policy with dealer as asking for an exception with Costco to return/exchange for a different model if possible.</t>
  </si>
  <si>
    <t>RNN220412055694</t>
  </si>
  <si>
    <t>Unit was tripping a fil are due to drain hose being stuff down too far into standpipe in wall make adjustment to drain hose and zip tie customer education on use and  care test unit with load unit was able to fill agitate drain and spin through a complete cycle with no error codes no other problems found</t>
  </si>
  <si>
    <t>RNN220412055830</t>
  </si>
  <si>
    <t>Customer instruct on how to use unit. Checks good.</t>
  </si>
  <si>
    <t>RNN220412055843</t>
  </si>
  <si>
    <t>Checked unit and verified washer installed between stator and rotor. Checked tub for items. Unit tested ok.</t>
  </si>
  <si>
    <t>RNN220412055920</t>
  </si>
  <si>
    <t>INLET VALVE WAS NOT SECURED PROPERLY FROM MANUFACTURER. THE SCREWS WERE LOOSE ALLOWING UNIT TO VIBRATE WHEN ENGAGED. I REMOUNTED INLET VALVE AND SECURED IT PROPERLY I THEN RAN TEST AND UNIT PERFORMING TO SPECKS.</t>
  </si>
  <si>
    <t>RNN220412059241</t>
  </si>
  <si>
    <t>UNIT HAD A BLOCKAGE IN DRAIN PUMP ASSEMBLY. REMOVED BLOCKAGE. TESTED UNIT. UNIT WORKS PROPERLY . CLIENT APPROVED.</t>
  </si>
  <si>
    <t>RNN220412059250</t>
  </si>
  <si>
    <t>REPLACED DEFECTIVE DRAIN HOSE AND TEST  WORKING FINE.</t>
  </si>
  <si>
    <t>RNN220412059371</t>
  </si>
  <si>
    <t>REPLACED  DEFECTIVE DRAIN PUMP AHA75673404. TESTED ALL GOOD COMPLETED CYCLE &amp; DRAINED NO NOISES</t>
  </si>
  <si>
    <t>RNN220412059432</t>
  </si>
  <si>
    <t>Replaced drain pump due to bobby pin wedged inside it</t>
  </si>
  <si>
    <t>RNN220412059662</t>
  </si>
  <si>
    <t>Found unit working properly deassemble clean and remove foreign matter adjust and leveled. The machine unit circle and working up to spec</t>
  </si>
  <si>
    <t>RNN220412059843</t>
  </si>
  <si>
    <t>Unit not draining and has OE Error due to bad pump motor I replaced the motor tested unit all checks ok</t>
  </si>
  <si>
    <t>RNN220412059936</t>
  </si>
  <si>
    <t>CHECKED AND ADJUSTED LID SWITCH AND TESTED OK</t>
  </si>
  <si>
    <t>RNN220412060254</t>
  </si>
  <si>
    <t>FOUND LOOSE CONNECTOR BETWEEN MAIN CONTROL AND FILTER BOARD. RECONNECTED. TEST.</t>
  </si>
  <si>
    <t>RNN220412060778</t>
  </si>
  <si>
    <t>REPLACED PART LISTED NAD TEST OK</t>
  </si>
  <si>
    <t>RNN220412061349</t>
  </si>
  <si>
    <t>The motor and rotor had failed not allowing the washer to agitate or spin. I replaced them with a new motor and rotor. The washer is now washing and agitating ok.; Job</t>
  </si>
  <si>
    <t>RNN220412061388</t>
  </si>
  <si>
    <t>FOUND DRAIN HOSE TOO FAR IN DRAIN PUMP  CAUSIN A SYPHON  ADJUSTED AND RESET HOSE  CHECKED OPERATION  RUNS GOOD</t>
  </si>
  <si>
    <t>RNN220412061579</t>
  </si>
  <si>
    <t>SPINNING PROBLEM                                                                                                     UNBALANCED ORDERED NEW SUSPENSION RODS INFORMED CUSTOMER OF PROPER LOAD DISTRIBUTIONS REPLACED WORN SUSPENSION RODS OPS GOOD</t>
  </si>
  <si>
    <t>RNN220413061838</t>
  </si>
  <si>
    <t>AJK73229704</t>
  </si>
  <si>
    <t>LINES WERE CONNECTED WRONG CAUSING ISSUE</t>
  </si>
  <si>
    <t>RNN220413062034</t>
  </si>
  <si>
    <t>COULD NOT REPEAT ISSUE. INSTRUCTED CLIENT ON USE OF NEW WASHER AND HOW TO WASH BULKY ITEMS. UNIT WORKING TO FACTORY SPECS.</t>
  </si>
  <si>
    <t>RNN220413062055</t>
  </si>
  <si>
    <t>REPLACED THE DRAIN HOSE  DRAINS PROPERLY AFTER REASSEMBLY.</t>
  </si>
  <si>
    <t>RNN220413062065</t>
  </si>
  <si>
    <t>replaced rotor motor bolt nut gearcase washer and nut</t>
  </si>
  <si>
    <t>RNN220218074307</t>
  </si>
  <si>
    <t>4011FA4353B</t>
  </si>
  <si>
    <t>UPDATED FIRMWARE. CLIENT INFORMED</t>
  </si>
  <si>
    <t>RNN220321033951</t>
  </si>
  <si>
    <t>#FEE#DEALERSUPPORT                                                                                                   ORDERED CONTROL BOARD PSI SWITCH  PUT NEW CONTROL BOARD ON AND PSI SWITCH TESTED OK</t>
  </si>
  <si>
    <t>RNN220323051295</t>
  </si>
  <si>
    <t>DIAGNOSTIC  SHOWS CLUTCH ACTIVATOR MECHANISM NOT WORKING. WHEN ORDERED PART ARRIVED CUSTOMER DICIDED TO RETURN WASHER TO STORE FOR EXCHANGE.</t>
  </si>
  <si>
    <t>RNN220328072844</t>
  </si>
  <si>
    <t>#FEE CUSTOMER AWARE OF SERVICE CHARGE NOT RELATING TO MANUF                                                          BAD GEAR BOX ORDERED REPLACEMENT  TRANSMISSION CAME DAMAGED FOUND SCREW IN BETWEEN MOTOR AND STATOR REMOVED TESTED NORMAL.</t>
  </si>
  <si>
    <t>RNN220329084764</t>
  </si>
  <si>
    <t>UNABLE TO DUPLICATE ISSUE  UNIT CK OK</t>
  </si>
  <si>
    <t>RNN220331096377</t>
  </si>
  <si>
    <t>Leak from the inlet water valve  replaced it</t>
  </si>
  <si>
    <t>RNN220401002313</t>
  </si>
  <si>
    <t>ADVISE CLIENT TO CALL LG DUE TO ISSUE WITH PREVIOUS REPAIR SERVICE PART WAS DAMAGED DURING REPAIR FROM PREVIOUS SERVICER</t>
  </si>
  <si>
    <t>RNN220401002730</t>
  </si>
  <si>
    <t>#FEE CUSTOMER AWARE ABOUT THE SERVICE CHARGE IF ISSUE IS NO                                                          WATER PUMP GONE OUT  REPLACED PUMP</t>
  </si>
  <si>
    <t>RNN220401004942</t>
  </si>
  <si>
    <t>PC PC:NA OE CODE #FEE CHARGE THE CUSTOMER THE APPLICABLE F                                                           NOT DRAINING/ORDERED DRAIN PUMP.  NOT DRAINING/REPLACED DRAIN PUMP TEST OK.</t>
  </si>
  <si>
    <t>RNN220403007895</t>
  </si>
  <si>
    <t>PE ERROR CODE / NO POSSIBLE TS / IW / SENDING SERVICE                                                                CHK OVER ORDER PRESSURE SWITCH  INSTALLED PRESSURE SWITCH TESTED GOOD</t>
  </si>
  <si>
    <t>RNN220404012249</t>
  </si>
  <si>
    <t>#FEE CUSTOMER AWARE OF THE SERVICE CHARGE ISSUE NOT RELATED                                                          WASHING MACHINE ROTOR TOUCHING PAN UNIT UNIT. RAISED LEGS AB OUT AN INCH AND RAN TEST MODE. TESTED OK</t>
  </si>
  <si>
    <t>RNN220404016286</t>
  </si>
  <si>
    <t>#FEE LINT ON CLOTHING                                                                                                WORKING GOOD REMOVED LINTS INSIDE WASH PLATE.</t>
  </si>
  <si>
    <t>RNN220405022605</t>
  </si>
  <si>
    <t>Found unit had odor inspected unit wasnt fully draining loose connector on drain pump appeared to because resecured and tested unit ran correctly ; Job Cmpltd  saved tckt [Tckts\165212a.png]  snapped 1 QuickPics (via SDM)</t>
  </si>
  <si>
    <t>RNN220407033431</t>
  </si>
  <si>
    <t>#FEE CUSTOMER IS AWARE OF CHARGES NOT RELATED TO MANUFACTUR                                                          SCREENS ON COLD WATER SIDE MOSTLY PLUGGED</t>
  </si>
  <si>
    <t>RNN220408037848</t>
  </si>
  <si>
    <t>#FEE NOISE ISSUE                                                                                                     SETUP TEST AND CHECKED UNIT IN NORMAL WORKING ORDER</t>
  </si>
  <si>
    <t>RNN220408038487</t>
  </si>
  <si>
    <t>No problem found unit working aa design</t>
  </si>
  <si>
    <t>RNN220411047540</t>
  </si>
  <si>
    <t>Found unit working properly no issue detected unable to verify any complaints instructed customer over loading the machine unit circle properly and working up to spec</t>
  </si>
  <si>
    <t>RNN220411048070</t>
  </si>
  <si>
    <t>TCC220414333054     Customer starts they cloths are not coming out clean explain to customer on how washer works  how to load washer and amount of soap to use. Load washer with a few towels to show how much water unit use  customer is still not happy with explanation and wants unit to be replaced by LG. Unit is working as per manufacturers specification at this time.</t>
  </si>
  <si>
    <t>RNN220411048372</t>
  </si>
  <si>
    <t>The main PCB is shorted because inside of the outlet power was 237 V. The warranty voided  TCC220414341727</t>
  </si>
  <si>
    <t>RNN220411049801</t>
  </si>
  <si>
    <t>Found external leak customer confirm test all ok</t>
  </si>
  <si>
    <t>RNN220411051004</t>
  </si>
  <si>
    <t>AAS73229403</t>
  </si>
  <si>
    <t>E6 error code. Found nothing caught between the pulsator. Ran unit with no clothes and could not duplicate error code. Ran unit with a full load of clothes and got error. While unit was running it was pulsating and the tub was spinning at the same time. Found the clutch motor was not rotating all the way to disengage clutch. Installed new clutch motor and tested. Unit now operates proper.</t>
  </si>
  <si>
    <t>RNN220411051127</t>
  </si>
  <si>
    <t>Unit had bath rug went off balance causing water to leak out ran diagnostics all checked ok</t>
  </si>
  <si>
    <t>RNN220412055746</t>
  </si>
  <si>
    <t>ADJUST DRAIN HOSE. RAN TEST. CHECKED GOOD</t>
  </si>
  <si>
    <t>RNN220412059339</t>
  </si>
  <si>
    <t>Customer complain about not draining   I found motor stuck due glue of drain hose cover motor   installed new motor</t>
  </si>
  <si>
    <t>RNN220412060624</t>
  </si>
  <si>
    <t>WT7400CV</t>
  </si>
  <si>
    <t>Noise. Drain pump cleaned. Tested not water leak.</t>
  </si>
  <si>
    <t>RNN220413061861</t>
  </si>
  <si>
    <t>Brand new washer. Customer concern about cycle selection and washer operations. Advise customer hiw to use washer and how cycles works unit in perfect condition</t>
  </si>
  <si>
    <t>RNN220413063746</t>
  </si>
  <si>
    <t>REPLACED CLUTCH AND AND STATOR. UNIT IS WORKING FINE.</t>
  </si>
  <si>
    <t>RNN220413066375</t>
  </si>
  <si>
    <t>FAF30369201</t>
  </si>
  <si>
    <t>NOSY  REPLACED PUMP ASSEMBLY DRAIN RAN TEST CYCLE</t>
  </si>
  <si>
    <t>RNN220413066987</t>
  </si>
  <si>
    <t>LEAKING WATER  INSPECTED UNIT AND REPLACED 4861FR3068E                                            AHA75673401                                            AEM75152901</t>
  </si>
  <si>
    <t>RNN220413067036</t>
  </si>
  <si>
    <t>MAKING A BANGING NOISE THE SUSPENSION ARE HANGING LOW CAUSING THE MOTOR TO ALMOST TOUCH THE GROUND WP REPLACED SUSPENSION RODS AND THE UNIT CHECKED FINE</t>
  </si>
  <si>
    <t>RNN220413067394</t>
  </si>
  <si>
    <t>RNN220414068141</t>
  </si>
  <si>
    <t>SECURE LOOSE PANEL AND TEST OK</t>
  </si>
  <si>
    <t>RNN220414068263</t>
  </si>
  <si>
    <t>TESTED WASHER AND THE CYCLE COMPLETED AND THERE WAS NO ABNORMAL NOISES  TOLD CLIENT TO RECORD THE NOISE AND CALL ME BACK.</t>
  </si>
  <si>
    <t>RNN220414068980</t>
  </si>
  <si>
    <t>SHAKING  INSPECTED UNIT AND REPLACED  AJK73229710                                       AJK73229710                                       AJK73229710                                       AJ</t>
  </si>
  <si>
    <t>RNN220414070002</t>
  </si>
  <si>
    <t>NOT SPINNING  INSPECTED UNIT AND REPLACED AHA75673401</t>
  </si>
  <si>
    <t>RNN220414070020</t>
  </si>
  <si>
    <t>Ran diagnostics tested all washer operations all tested ok. Instructed customer on operations</t>
  </si>
  <si>
    <t>RNN220414070214</t>
  </si>
  <si>
    <t>#FEE - LE CODE                                                                                                       WASHER LE CODE INTERMITTENTLY ORDERED NEW PCB  INSTALLED ALL PARTS ORDERS BY TECH  UNIT WORKS FINE  LEFT THE OLD PCB BOARD WITH TH</t>
  </si>
  <si>
    <t>RNN220328075549</t>
  </si>
  <si>
    <t>Ran unit through differnet test cycles ran with no issues. No leaks. Advised customer on use of unit and to monitor.</t>
  </si>
  <si>
    <t>RNN220329082884</t>
  </si>
  <si>
    <t>PC: PCNA MORE TROUBLESHOOTING  DOOR ISSUES #FEE  CHARGE T                                                          I FOUND ZERO DV VOLTSVOLTAGE GOING TO THE LID SWITCH.NONE A T THE CP ORDERED NEW PCB REPLACE THE CONTROL PANEL. UNIT CHECKED OK</t>
  </si>
  <si>
    <t>RNN220331098130</t>
  </si>
  <si>
    <t>Unit working properly</t>
  </si>
  <si>
    <t>RNN220404012037</t>
  </si>
  <si>
    <t>Not spinning the harness to the mode shifter/clutch actuator was not fully plugged in and not allowing the unit to spin. Adjusted harness to mode shifter</t>
  </si>
  <si>
    <t>RNN220404015102</t>
  </si>
  <si>
    <t>RESEVORE STYER FOAM LEAKING FROM ROTOR AND TURNED ON SIGNAL. CORRECTED ISSUE TESTED UNIT AND UNIT CHECKED OUT OK</t>
  </si>
  <si>
    <t>RNN220406028042</t>
  </si>
  <si>
    <t>replaced control board. ran test service mode and checked for all operations. Everything tested ok.</t>
  </si>
  <si>
    <t>RNN220408039116</t>
  </si>
  <si>
    <t>tested unit. unit is running to factory specs</t>
  </si>
  <si>
    <t>RNN220408041557</t>
  </si>
  <si>
    <t>#FEE                                                                                                                 CUSTOMER HAD COMFORTER IN UNIT WHICH WAS CAUSING OFFBALANCE LOAD. DURING TESTING WORKED FINE</t>
  </si>
  <si>
    <t>RNN220410046136</t>
  </si>
  <si>
    <t># FEE # DEALER SUPPORT                                                                                               WASH PLATE SCREW DETACHED REATTACHED TESTED GOOD.</t>
  </si>
  <si>
    <t>RNN220411048181</t>
  </si>
  <si>
    <t>Washer motor rubbing against drain pan   Raised washer   Tested good</t>
  </si>
  <si>
    <t>RNN220411048988</t>
  </si>
  <si>
    <t>REPLACED PULSATOR AND CAP  RAN TEST MODE SEVERAL TIMES</t>
  </si>
  <si>
    <t>RNN220411051691</t>
  </si>
  <si>
    <t>adjusted loose connection between stator to main making noise in wash cycle</t>
  </si>
  <si>
    <t>RNN220411051762</t>
  </si>
  <si>
    <t>THE  NOISE COMES FROM INSIDE THE TUB.  TOLD CUSTOMER THAT WE HAVE TO REMOVE THE TUB TO FIND OUT WHAT IS INSIDE THE TUB BUT CUSTOMER DOES NOT WANT THE TUB REMOVAL AND WANTS TO GET THE NEW UNIT FROM THE PURCHASE STORE. TCC220415355762</t>
  </si>
  <si>
    <t>RNN220411052103</t>
  </si>
  <si>
    <t>#FEE#DEALERSUPPORT                                                                                                   I CHECKED THE UNIT THE UNIT WAS AND BALANCE I BALANCE THE UN IT RUN IS GOOD</t>
  </si>
  <si>
    <t>RNN220411052396</t>
  </si>
  <si>
    <t>Unit is loud can be heared in through house. All operations checked out. Added grease to bracket holding suspension rods. Leveled unit. Ran test all ops checked out.</t>
  </si>
  <si>
    <t>RNN220413063769</t>
  </si>
  <si>
    <t>Complaint could not verify. Washer is working fine.</t>
  </si>
  <si>
    <t>RNN220413064670</t>
  </si>
  <si>
    <t>Tech inspected unit and reinstalled drain hose. Tested and everything working okay.</t>
  </si>
  <si>
    <t>RNN220413065181</t>
  </si>
  <si>
    <t>Issue is intermittent operations  sometimes turns on and works  sometimes does not. Replace the panel and PC B complex for the customer and everything will be great moving forward.</t>
  </si>
  <si>
    <t>RNN220414069392</t>
  </si>
  <si>
    <t>5221ER1003S</t>
  </si>
  <si>
    <t>SECURED LOOSE DRAIN PUMP IN PLACE  ALL OPS CHECK OK</t>
  </si>
  <si>
    <t>RNN220414071960</t>
  </si>
  <si>
    <t>Checked over washer and ran through cycle. All noises it is making check to be normal. They will use and let us know  but ok for now.</t>
  </si>
  <si>
    <t>RNN220415073115</t>
  </si>
  <si>
    <t>Noise during operation. Found tub is stucked not moving  replaced clutch assambly. Removed foreign objects from tub. Tested. Operation Normal.</t>
  </si>
  <si>
    <t>RNN220415074344</t>
  </si>
  <si>
    <t>AGL75675201</t>
  </si>
  <si>
    <t>REPAIRED LOOSE CONNECTION TO THE LID LOCK ASSY UNIT NOW OK</t>
  </si>
  <si>
    <t>RNN220415074730</t>
  </si>
  <si>
    <t>Tech found leak at hose  at the fill valve clamp. Reconnected. Tests ok. Customer will advise. No leaks.</t>
  </si>
  <si>
    <t>RNN220415074974</t>
  </si>
  <si>
    <t>Drain hose was not sitting in standoff correctly. Hose kept hitting against the side of the washer. Had to reconnect and put a soft weatherstripping pad on it so it would not make noise.</t>
  </si>
  <si>
    <t>RNN220415075302</t>
  </si>
  <si>
    <t>Checked the unit for noise and performance  leveled  custome education  all test pass.</t>
  </si>
  <si>
    <t>RNN220415076630</t>
  </si>
  <si>
    <t>Installed. Part</t>
  </si>
  <si>
    <t>RNN220410045966</t>
  </si>
  <si>
    <t>WT/42505205/RNN220210028889/RGA/LINDA MILLER/7724853100/CL/</t>
  </si>
  <si>
    <t>THE HOME DEPOT</t>
  </si>
  <si>
    <t>UB/40448200/RNN220401003766</t>
  </si>
  <si>
    <t>replaced electronics  and pressue sw tested ok</t>
  </si>
  <si>
    <t>RNN220223099619</t>
  </si>
  <si>
    <t>#FEE TLW BROKEN AGITATOR                                                                                             FOUND AGITATOR BROKEN MFG.DEFECTIVE AGITATOR ORDERED REPLACE MENT PART SCHEDULED RETURN VISIT SOCPPU 4/12 MEMBER CANCELLED SERVICE</t>
  </si>
  <si>
    <t>RNN220224003035</t>
  </si>
  <si>
    <t>PCNA NO POWER                                                                                                        WILL NOT POWER UP.PER SERVICE BULLETIN MAY ONLY NEED CONTROL PANEL(IF OLDER VERSION).USE PCB ASSY IF NEEDED. REPLACED THE CONTROL</t>
  </si>
  <si>
    <t>RNN220228023037</t>
  </si>
  <si>
    <t>replaced washer at bottom of gearcase</t>
  </si>
  <si>
    <t>RNN220304049521</t>
  </si>
  <si>
    <t>#FEE CUSTOMER AWARE OF SERVICE CHARGE FOR ISSUES NOT RELAT                                                           ORDER CONTROL BOARD AND PANEL DISPLAY.  PARTS INSTALLED ORDER FILTER. CALL MARCONE IN TAMPA BUT DON T DO DELIVERY. SOCPPU 4/11 CUS</t>
  </si>
  <si>
    <t>RNN220307060145</t>
  </si>
  <si>
    <t>leaking  replaced parts as listed</t>
  </si>
  <si>
    <t>RNN220310081720</t>
  </si>
  <si>
    <t>Replaced parts in the unit and the unit now works fine.</t>
  </si>
  <si>
    <t>RNN220314098948</t>
  </si>
  <si>
    <t>PC-PC N\ACABINET ISSUES#FEE - CHARGE THE CUSTOMER THE APPLI                                                          NEEDS CONTROL PANEL ORDERED  REPLACED CONTROL CHECKED UNIT W C C</t>
  </si>
  <si>
    <t>RNN220321039334</t>
  </si>
  <si>
    <t>GEAR NOISE COMING FROM TRANS AND HAS A FILM IN THE WATER FROM OIL. REPLACE GEARCASE AND REPLACE DISPENSER DUE TO IMPROPER SIPHONING OF WATER FROM DISPENSER.</t>
  </si>
  <si>
    <t>RNN220325062678</t>
  </si>
  <si>
    <t>AAZ73855914</t>
  </si>
  <si>
    <t>#FEE WASHER ISNT AGITATING AAND MAKING A GRINDING NOISE NEE                                                          WASHER NOT TURNING ROTOR OHMED CORRECTLY SHIFTER NOISE WHE N CYCLE TRYING TO RUN ORDERED SHIFTER PARTS AND RESCHEDULED REPLACED SI</t>
  </si>
  <si>
    <t>RNN220326069183</t>
  </si>
  <si>
    <t>AFF73470101</t>
  </si>
  <si>
    <t>3RD ATTEMPT. MUST CLOSE TODAY CALL TRACY IF NOT COMPLETE                                                             WASHER CHECKED OVER. NEEDS NEW DRAIN PUMP. NEW PUMP ORDERED.  NEW DRAIN PUMP INSTALLED. STILL NOT WORKING EVEN WITH VOLTAG E. LG H</t>
  </si>
  <si>
    <t>RNN220327069827</t>
  </si>
  <si>
    <t>#FEE CUSTOMER AWARE OF SERVICE CHARGE NOT RELATING TO MANUF                                                          FOUND COLD SIDE WATER INLET VALVE STICKING OPEN. INSPECTED A ND FOUND NOTHING. NEEDS NEW PER LG TECH HELP INSTALLED WATER VALVE UN</t>
  </si>
  <si>
    <t>RNN220328077072</t>
  </si>
  <si>
    <t>TECHNICIAN REPLACED DEFECTIVE PART</t>
  </si>
  <si>
    <t>RNN220401001914</t>
  </si>
  <si>
    <t>#FEE CUSTOMER AWARE OF THE SERVICE CHARGE ISSUE NOT RELATED                                                          DOA LID SWITCH ORDERED REPLACEMENT. (AND IF NOT LID SWITCH THEN MAIN PCB). LID MAGNET STILL IN PLACE. INSTALLED LID SWITCH TESTED</t>
  </si>
  <si>
    <t>RNN220402007284</t>
  </si>
  <si>
    <t>#FEE#DEALER SUPPORT                                                                                                  RELEVELED UNIT. UNEVEN WEAR ON SHOCKS CAUSING VIBRATION. O/ PS REPLACED SUSPENSION RODS AND RUN TEST CYCLE</t>
  </si>
  <si>
    <t>RNN220405021081</t>
  </si>
  <si>
    <t>#DS#FEE#RECLAIM                                                                                                      DUPLICATE ATTEMPT PARTS ARE ALREADY ORDERED CLOSING ORDER TA KING UP CAPACITY</t>
  </si>
  <si>
    <t>RNN220407031034</t>
  </si>
  <si>
    <t>#FEE POWER NOISE                                                                                                     TEST UNIT UI BOARD SHORTED BUTTONS NOT WORKING NO LOCAL P ARTS UI AND CONTROL BOARD WAS NOT FUNCTIONING. REPLACED BOTH BOAR DS AND</t>
  </si>
  <si>
    <t>RNN220407031135</t>
  </si>
  <si>
    <t>No power going to main PC be. Replaced noise filter assembly  console  display PCV and main PC be a service bulletin. Tested unit  all test ok. Unit checks good.</t>
  </si>
  <si>
    <t>RNN220407031154</t>
  </si>
  <si>
    <t>#FEE--LEAKING                                                                                                        CUSTOMER COMPLAINT WASHER LEAKING. NO LEAK FROM WASHER. WHEN WASHER IS DRAIN IN LARGE CYCLE DRAIN IN WALL FILLS AND BACK</t>
  </si>
  <si>
    <t>RNN220408037627</t>
  </si>
  <si>
    <t>#FEE CYCLE NEVER ENDS                                                                                                CHECK BOARD RAN THROUGH COMPLETE CYCLE FOUND NO ISSUES WITH UNIT</t>
  </si>
  <si>
    <t>RNN220408040061</t>
  </si>
  <si>
    <t>CHECKED UNIT FOR LEAKING COMPLAINT. REPLACED DRAIN PUMP. TESTED OK NOTE: UNIT WAS SERVICE 04/04/22  BUT HAD TO WAIT FOR AN RNN TO BE CREATED TO REQUEST MILEAGE  AND AUTHORIZATION APPROVED.</t>
  </si>
  <si>
    <t>RNN220408040328</t>
  </si>
  <si>
    <t>FEE-LEAKING                                                                                                          PRODUCT NOT COVERED BY THE APPLICABLE WARRANTY</t>
  </si>
  <si>
    <t>RNN220410045144</t>
  </si>
  <si>
    <t>adjusted loose Water valve connection between connection to control board warm water was not working properly</t>
  </si>
  <si>
    <t>RNN220411047845</t>
  </si>
  <si>
    <t>A CURTAIN GOT STUCK IN DRUM /// EXPLAINED WARRANTY CONDITIO                                                          UNABLE TO REMOVE AGITATOR RR4PART  INSTALLED AGITATOR TEST CK OK.</t>
  </si>
  <si>
    <t>RNN220411048238</t>
  </si>
  <si>
    <t>#FEE                                                                                                                 WASHER WASNT FINDING HOME POSITION FOR BASKET SPIN. RESET C ODE AND BASKET POSITION UNIT NOW CHECKS OK WCC</t>
  </si>
  <si>
    <t>RNN220412056333</t>
  </si>
  <si>
    <t>#FEE- OVERFILLING                                                                                                    FOUND BAD PRESSURE SWITCH REPLACED UNIT TESTS OK</t>
  </si>
  <si>
    <t>RNN220412059822</t>
  </si>
  <si>
    <t>Checked the washer and it  is a direct feed dispenser   I explained to the customer and the customer was satisfied with explanation</t>
  </si>
  <si>
    <t>RNN220412061438</t>
  </si>
  <si>
    <t>Appliance is tripping the GFCI  I have called and gotten this customer flagged because they do not understand what the GFCI is and what it does  it trips during both fill  wash and spins.</t>
  </si>
  <si>
    <t>RNN220413062424</t>
  </si>
  <si>
    <t>Spoke with customer about proper loading and unloading a machine all tests okay</t>
  </si>
  <si>
    <t>RNN220413063022</t>
  </si>
  <si>
    <t>#FEE NOISE                                                                                                           UNECONOMICAL REPAIR IT MAJOR DAMAGE BASKET TUBS GEAR CASE SU SPENSION IT ROUGH BASKET &amp;AMP;TUBS WASH PLATE DAMAGE</t>
  </si>
  <si>
    <t>RNN220413065657</t>
  </si>
  <si>
    <t>#FEE DIAL IS NOT CORRESPOND TO CYCLES                                                                                NO ISSUES FOUND. INSTRUCTED MEMBER ON HOW TO PROPERLY OPERAT E THE WASHER. WASHER WORKING PROPERLY AT THIS TIME</t>
  </si>
  <si>
    <t>RNN220413066782</t>
  </si>
  <si>
    <t>Tested okay</t>
  </si>
  <si>
    <t>RNN220413066918</t>
  </si>
  <si>
    <t>The customer was complaining that the washer makes a squeaking noise  but during our service there wasnt any noise.</t>
  </si>
  <si>
    <t>RNN220414070985</t>
  </si>
  <si>
    <t>PC.PCNA OTHER NOISE #FEE CUSTOMER AWARE OF THE SERVICE                                                               SHOWED CUSTOMER HOW TO PUT INTO TEST MODE NO ISSUE WITH THE WASHER</t>
  </si>
  <si>
    <t>RNN220414072451</t>
  </si>
  <si>
    <t>Customer complained unit would not drain. Found drain pump was not working properly. Replace drain pump and unit is now working properly.</t>
  </si>
  <si>
    <t>RNN220414072951</t>
  </si>
  <si>
    <t>Unit leaking water and having you be error code customer tried to wash two comforters resulting in overflow and UB error code educated customer on proper use of betting cycle and amount of bedding to put into units</t>
  </si>
  <si>
    <t>RNN220415074198</t>
  </si>
  <si>
    <t>Replaced drain hose for leak    Tested</t>
  </si>
  <si>
    <t>RNN220415074547</t>
  </si>
  <si>
    <t>Second story washer  i checked for the unit coming into contact with the drip pan and saw no damage. Ran unit in test mode  no sounds out of the ordinary. Ran unit in speed wash.</t>
  </si>
  <si>
    <t>RNN220415075364</t>
  </si>
  <si>
    <t>UNIT HAS A DEFECTIVE LID  SWITCH  VALVE  MAIN BOARD AND ROLLERS. PANEL IS DENTED. INSTALLED A NEW LID ASSEMBLY. LOCK AND SWITCH ASSEMBLY  VALVE  ROLLERS  MAIN CONTROL AND CONTROL PANEL. PARTS SHIPPED THRU LG NO CHARGE WARRANTY EXCEPT FOR ROLLERS.</t>
  </si>
  <si>
    <t>RNN220415075515</t>
  </si>
  <si>
    <t>TESTED OPERATION. UNIT WORKING CORRECTLY. CUST ED</t>
  </si>
  <si>
    <t>RNN220415076007</t>
  </si>
  <si>
    <t>UNIT LEAKING FROM DRAIN HOSE DUE TO MISSING DRAIN HOSE CLAMP REPLACE CLAMP FROM ON I HAD ON TRUCK</t>
  </si>
  <si>
    <t>RNN220415076037</t>
  </si>
  <si>
    <t>REPLACED DRAIN PUMP AND CONTROL BOARD.</t>
  </si>
  <si>
    <t>RNN220415076153</t>
  </si>
  <si>
    <t>Found and replaced failed seized drain pump motor assy tested thru normal operations ok</t>
  </si>
  <si>
    <t>RNN220415076247</t>
  </si>
  <si>
    <t>Replaced drain motor for noise issue.tested ok</t>
  </si>
  <si>
    <t>RNN220415076263</t>
  </si>
  <si>
    <t>CHECKED UNIT AND FOUND BAD DRAIN PUMP REMOVED AND REPLACED WITH NEW</t>
  </si>
  <si>
    <t>RNN220415076484</t>
  </si>
  <si>
    <t>Error OE  Put unit on yeah mode..not draining.  Installed new pump and now unit is working properly without any issues.</t>
  </si>
  <si>
    <t>RNN220416077002</t>
  </si>
  <si>
    <t>AS NEEDED RNN220312091782                                                                                            NONREPAIRABLEINSTRUCTED NOT TO PROCEED BY LGES TECHNICAL ASSISTANCE LINE</t>
  </si>
  <si>
    <t>RNN220418081106</t>
  </si>
  <si>
    <t>THE UNIT WAS LEAKING WATER DUE TO THE DRAIN HOSE LOOSE FROM THE DRAIN PUMP. RESET &amp; SECURED ASM.</t>
  </si>
  <si>
    <t>RNN220418082076</t>
  </si>
  <si>
    <t>RNN220418084444</t>
  </si>
  <si>
    <t>REPLACED DRAIN PUMP  UNIT IS NOW ALL SET</t>
  </si>
  <si>
    <t>RNN220418084464</t>
  </si>
  <si>
    <t>CHECKED UNIT AN NEEDS PARTS  CUSTOMER REFUSED</t>
  </si>
  <si>
    <t>RNN220418084684</t>
  </si>
  <si>
    <t>Customers complaint of leaking water from back of washer. Found water leaking from fill hoses. Instruct customer to replace fill hoses because it was leaking from cold water side.</t>
  </si>
  <si>
    <t>RNN220418086896</t>
  </si>
  <si>
    <t>Lid not closing tightly.  Replaced the lid assembly.</t>
  </si>
  <si>
    <t>RNN220314001524</t>
  </si>
  <si>
    <t>tech replaced cluth assembly due to Clutch assembly making contact during drum turning</t>
  </si>
  <si>
    <t>RNN220328072612</t>
  </si>
  <si>
    <t>UNIT SHOWS ERROR CODE PEMEANS PROBLEM WITH WATER  LEVEL SENSORBURNT OUT WATER LEVEL SENSORREPLACED PARTS PROVIDED BY LGTESTEDWORKS FINE</t>
  </si>
  <si>
    <t>RNN220404012143</t>
  </si>
  <si>
    <t>TW: DRAINHOSE PIERCED LEAKS  REPLACE HOSE REPAIR  VERIFIED OPS NO LEAKS OK  ADVZ A+ &amp; GOOGLE SURVEYS</t>
  </si>
  <si>
    <t>RNN220404016254</t>
  </si>
  <si>
    <t>Filled the unit up 5 times to the max and let it drain and didnt detect any leak  didnt see any water damage or water trails within the unit. Asked cx to monitor</t>
  </si>
  <si>
    <t>RNN220406029361</t>
  </si>
  <si>
    <t>replaced failed controler tested ok</t>
  </si>
  <si>
    <t>RNN220407032517</t>
  </si>
  <si>
    <t>TECH CHECKED ELECTRICAL  MECHANICAL FUNCTIONS  FOUNG BROKEN AGITATOR PLATE PULSATOR CAP  TECH REPLACED IT  UNIT IS WORKING FINE NOW.</t>
  </si>
  <si>
    <t>RNN220408038070</t>
  </si>
  <si>
    <t>Tested unit through service mode. Unit tested good.</t>
  </si>
  <si>
    <t>RNN220411048208</t>
  </si>
  <si>
    <t>Replaced Parts. Unit is working good. Washer is working good</t>
  </si>
  <si>
    <t>RNN220411049553</t>
  </si>
  <si>
    <t>dl error  // adjusted door latch</t>
  </si>
  <si>
    <t>RNN220411052716</t>
  </si>
  <si>
    <t>CX REQUEST SERVICE FOR NOISE AND VIBRATION  TECH MADE MECHANICAL ALIGNMENT THE UNIT WORKING PROPERLY</t>
  </si>
  <si>
    <t>RNN220413062226</t>
  </si>
  <si>
    <t>#FEE                                                                                                                 CUSTOMER CLAIMS LEAVING STAINS ON CLOTHES. TESTED CYCLE FOUN D NO PROBLEM. SUGGESTED CHECKING SUPPLY VALVES</t>
  </si>
  <si>
    <t>RNN220413064473</t>
  </si>
  <si>
    <t>Noise during wash. Heard video noise but unable to duplicate. Replaced washer at spider as per sb  Cust verifed noise is gone 4.15</t>
  </si>
  <si>
    <t>RNN220413065197</t>
  </si>
  <si>
    <t>4/13 presc parts to cust. 4/19 Balance ring on basket leaked causing out of balance. Replaced damaged parts.</t>
  </si>
  <si>
    <t>RNN220413065420</t>
  </si>
  <si>
    <t>Drain hose to pump missing clamp and installed incorrectly reconnected and added clamp</t>
  </si>
  <si>
    <t>RNN220414069699</t>
  </si>
  <si>
    <t>Replaced part for LE error. Tested operations  all tested ok</t>
  </si>
  <si>
    <t>RNN220414070713</t>
  </si>
  <si>
    <t>Washing machine would not dispense cold water only hot water  shrinking clothes. Replaced water inlet valve. Tested washer all checked out good  working properly.</t>
  </si>
  <si>
    <t>RNN220414072621</t>
  </si>
  <si>
    <t>Reinstalled drain hose so that it sits inside drain and does not fall out</t>
  </si>
  <si>
    <t>RNN220414072819</t>
  </si>
  <si>
    <t>Customer states that unit makes grinding noise while in drain. This is simple drain pump  and found a foreign object inside. Installed new drain pump. Tested remaining functions  and operations. Unit is functioning as designed        Shipped parts to customer  PRN220415060965 5006EA3009B(Cap Pulsator)  AGZ72909711(Pulsator Assembly)  AHA75673405(Pump Assembly Drain)</t>
  </si>
  <si>
    <t>RNN220415073204</t>
  </si>
  <si>
    <t>Vavle were issue replaced vavles unit working properly</t>
  </si>
  <si>
    <t>RNN220415073922</t>
  </si>
  <si>
    <t>5220FR2075L</t>
  </si>
  <si>
    <t>CX REQUEST SERVICE FOR VIBRATION AND NOISE TECH WENT ON SITE AND ADJUST DAMPER AND UNIT LEVEL THE UNIT WORKING FINE NO DEFECT</t>
  </si>
  <si>
    <t>RNN220415075596</t>
  </si>
  <si>
    <t>Unit leaking due to hole in drain hose... Replaced drain hose and tested.. Instruct cuetomer on use and function.. Ok</t>
  </si>
  <si>
    <t>RNN220415076290</t>
  </si>
  <si>
    <t>Loud scraping sound when spinning  found a bead inside outer tub assembly after dissassembling. Reassembled  unit tests properly.</t>
  </si>
  <si>
    <t>RNN220416077487</t>
  </si>
  <si>
    <t>Replaced cap and pulsator unit snagging clothes</t>
  </si>
  <si>
    <t>RNN220417079078</t>
  </si>
  <si>
    <t>Customer complaints leaking code. Found nut holding stator and rotor stripped out from previous asc. Called tcc.agent Mark confirmed with telepresense and case# to confirm nut on motor stripped out from asc. Pictures and telepresense attached to ticket. Case# attached also.</t>
  </si>
  <si>
    <t>RNN220418079603</t>
  </si>
  <si>
    <t>Unit shuts of while spinning.  Tested the unit and all checked good.  The house electric plug is the problem.  Adviced the customer to have an professional electrician fixing the problem.</t>
  </si>
  <si>
    <t>RNN220418083504</t>
  </si>
  <si>
    <t>RNN220418085637</t>
  </si>
  <si>
    <t>CX HAS ISSUE WITH WATER VALVE NOT ALWAYS OPENING. ORDERING VALVE AND MAIN AND RESCHEDULING FOR 1/25</t>
  </si>
  <si>
    <t>RNN220418086992</t>
  </si>
  <si>
    <t>MAKING NOISE  REPLACED THE ROTOR  PUMP AND STATOR TEST OK</t>
  </si>
  <si>
    <t>RNN220418087302</t>
  </si>
  <si>
    <t>RNN220419089950</t>
  </si>
  <si>
    <t>CLIENT EDUCATION. NO FAULT FOUND WITH UNIT</t>
  </si>
  <si>
    <t>RNN220419091035</t>
  </si>
  <si>
    <t>Replaced lid with poor finish. Unit checks ok</t>
  </si>
  <si>
    <t>RNN220419091294</t>
  </si>
  <si>
    <t>AFG73629722</t>
  </si>
  <si>
    <t>Concern was the unit is making noise  found the unit was not leveled and over suds  leveled the unit and cleaned the tub  advised to use less soap  unit checked  all ops are good and normal.</t>
  </si>
  <si>
    <t>RNN220419093385</t>
  </si>
  <si>
    <t>CY/42505205/RNN220314097318/VOC</t>
  </si>
  <si>
    <t>MR1</t>
  </si>
  <si>
    <t>MULTIPLE REPAIR</t>
  </si>
  <si>
    <t>Unit Was Displaying and IE Error Code unit was also leaking Replaced Bellows Hose. Drain Hose. Drain Pump. and Inlet Valve and tested</t>
  </si>
  <si>
    <t>RNN220316014659</t>
  </si>
  <si>
    <t>#FEE - TLW NO POWER                                                                                                  REQUEST TECH 644203 RANDAL/NEED 1PM TO 5PM LAST CALL DAY/ORD ER UPDATED CONTROL PANEL CALL LG OLD CONTROL PANEL VERSION SENT ORDER</t>
  </si>
  <si>
    <t>RNN220331098482</t>
  </si>
  <si>
    <t>#SAFETY DIAGNOSIS COVERED                                                                                            PCB UI AND LINE FILTER FRIED GOOD HOUSE POWER  UNIT DEAD NOT TURNING ON POWER TO BOARD REPLACE MAIN BOARD &amp;AMP; FILTER</t>
  </si>
  <si>
    <t>RNN220404016369</t>
  </si>
  <si>
    <t>OTHER NOISE                                                                                                          FOUND PUMP IMPELLER LOOSE ON SHAFT. ORDERED NEW WATER PUMP A SSEMBLY. INSTALLED PREVIOUS ORDERED DRAIN PUMP NO CLAMPS USED SILICO</t>
  </si>
  <si>
    <t>RNN220405018182</t>
  </si>
  <si>
    <t>Tested unit advised about operations. Tested good.</t>
  </si>
  <si>
    <t>RNN220406023750</t>
  </si>
  <si>
    <t>#FEE PE CODE                                                                                                         PRESSURE SWITCH CODING PE 13 IN LIMIT 12 / 23 OUT OF LIMI T ORDER PRESSURE SWITCH INSTALLED PRESSURE SWITCH FROM PREVIOUS ORDER</t>
  </si>
  <si>
    <t>RNN220406026999</t>
  </si>
  <si>
    <t>#FEE WASHER IS OVER FILLING AND KEEPS FILLING WHEN OFF                                                               CONTROL BOARD AND WATER INLET VALVE BAD  REPLACED WATER VALVE TESTED OK</t>
  </si>
  <si>
    <t>RNN220407031397</t>
  </si>
  <si>
    <t>#FEE - LEAKING                                                                                                       CALLED TRIBLES AND MARCONE. THEY DIDNT HAVE PARTS THAT WER E NEEDED. HAD TO ORDER PARTS AND WILL RETURN. DRAIN PUMP INSTALLED PART</t>
  </si>
  <si>
    <t>RNN220408037393</t>
  </si>
  <si>
    <t>DISPENSER FALLING OFF. RE SECURED BLEACH DISPENCER CUP TO FRAME UNIT H2O TESTED OKAY</t>
  </si>
  <si>
    <t>RNN220411049078</t>
  </si>
  <si>
    <t>Wash plate came loose. Checks good.</t>
  </si>
  <si>
    <t>RNN220412059051</t>
  </si>
  <si>
    <t>Cx said just wants to check machine  cx called cic to request rechedule reason unknown</t>
  </si>
  <si>
    <t>RNN220413067402</t>
  </si>
  <si>
    <t>Ran a test cycle noise that the unit is making is normal operation caused by the tub seal.</t>
  </si>
  <si>
    <t>RNN220413067453</t>
  </si>
  <si>
    <t>check unit for making noise test and run with load unable to reproduce complaint  unit was able to fill agitate drain and spin with normal sounds and no other problems found</t>
  </si>
  <si>
    <t>RNN220414070326</t>
  </si>
  <si>
    <t>MDS64974802</t>
  </si>
  <si>
    <t>MHY62805901</t>
  </si>
  <si>
    <t>Service complaint of making noise. Inspected unit. Found that Pulsator rubbing on side of basket. Pulsator warped. Replaced Pulsator assembly and retested operation. Unit now functioning normally. All else ok.</t>
  </si>
  <si>
    <t>RNN220415073542</t>
  </si>
  <si>
    <t>Found unit with a damaged main control board installed new main control board retest unit unit is working properly as design.    PRN220420066401 EBR86498802(PCB Assembly Complex)  EBR86692702(PCB Assembly Main) c/tech  Automatic  1st POData saved successfully.[PRN220419064491] main pcb  stator and clutch ordered to tech</t>
  </si>
  <si>
    <t>RNN220415073577</t>
  </si>
  <si>
    <t>#FEE CX IS AWARE IF THERE IS A PHYSICAL DAMAGE CHARGES MAY                                                           PRODUCT IS INACCESSIBLE</t>
  </si>
  <si>
    <t>RNN220415073765</t>
  </si>
  <si>
    <t>Turbo sprayer aimed wrong  replaced sprayer</t>
  </si>
  <si>
    <t>RNN220415074026</t>
  </si>
  <si>
    <t>The unit has no mechanical failure</t>
  </si>
  <si>
    <t>RNN220415075358</t>
  </si>
  <si>
    <t>#FEE NOISE                                                                                                           NOISE FOUND SUSPENSION RODS MAKE NOISE GREASED ALL OPS CH K GOOD</t>
  </si>
  <si>
    <t>RNN220415075634</t>
  </si>
  <si>
    <t>#LEAKING                                                                                                             PRODUCT IS INACCESSIBLE</t>
  </si>
  <si>
    <t>RNN220416076872</t>
  </si>
  <si>
    <t>PC: PCNA NOISE - DURING SPIN #FEE - CHARGE THE CUSTOMER THE                                                          ROTOR IS RUBBING ON STATOR CUST REQUEST UNIT BE REPLACED</t>
  </si>
  <si>
    <t>RNN220416076936</t>
  </si>
  <si>
    <t>Customer states that unit had UE code and won't spin out. Found unit completely out of level. Releveled unit. All system operations ok.</t>
  </si>
  <si>
    <t>RNN220416077082</t>
  </si>
  <si>
    <t>#FEE CUSTOMER IS AWARE OF SERVICE CHARGE NOT RELATING TO MA                                                          UNABLE TO VERIFIED COMPLAINT RUN A FULL LOAD NORMAL SOUND LE VEL.</t>
  </si>
  <si>
    <t>RNN220416077922</t>
  </si>
  <si>
    <t>oe error code  not draining//replaced  faulty drain pump  check unit oper. normal</t>
  </si>
  <si>
    <t>RNN220416078146</t>
  </si>
  <si>
    <t>inspected &amp; found control displaying error code    reprogrammed control &amp; tested operation</t>
  </si>
  <si>
    <t>RNN220417078512</t>
  </si>
  <si>
    <t>Water continues to fill washer after cycle complete  replaced inlet valve  working as designed</t>
  </si>
  <si>
    <t>RNN220418080914</t>
  </si>
  <si>
    <t>Removes bleach cap from between basket and tub operation ok at this time</t>
  </si>
  <si>
    <t>RNN220418082986</t>
  </si>
  <si>
    <t>Replaced bad PCB complex  tested all ok now</t>
  </si>
  <si>
    <t>RNN220418083515</t>
  </si>
  <si>
    <t>IE error i ran diagnosis and found no water to  the cold line. Customers aware she needs a plumber. All tests passed. See pictures</t>
  </si>
  <si>
    <t>RNN220418086177</t>
  </si>
  <si>
    <t>UE ERROR CODE. TECH LEVELED THE UNIT. CUSTOMER USING EXTENDED DRAIN HOSE. THAT IS NOT RIGHT INSTALLATION</t>
  </si>
  <si>
    <t>RNN220418086905</t>
  </si>
  <si>
    <t>No issues found</t>
  </si>
  <si>
    <t>RNN220419093799</t>
  </si>
  <si>
    <t>TCC220311662876 REPLACED SENSOR SWITCH TESTED UNIT OK</t>
  </si>
  <si>
    <t>RNN220419094203</t>
  </si>
  <si>
    <t>TCC220317776832 REPLACED PCB AND DRAIN PUMP</t>
  </si>
  <si>
    <t>RNN220419094233</t>
  </si>
  <si>
    <t>FOUND UNIT NOT FILLING ON COLD WATER  TOOK APART UI CONSOLE  FOUND CONNECTION TO WATER VALVE  NOT SECURED  SECURED CONNECTION TO VALVE  UNIT NOW FILLING  ALL TESTS OKAY.</t>
  </si>
  <si>
    <t>RNN220419094261</t>
  </si>
  <si>
    <t>DRAIN HOSE HAD SMALL RIP IN IT  REPLACED DRAIN HOSE  RAN TESTED</t>
  </si>
  <si>
    <t>RNN220419094908</t>
  </si>
  <si>
    <t>EXPC</t>
  </si>
  <si>
    <t>unit has power but will not respond needed to replace electronic control</t>
  </si>
  <si>
    <t>RNN220419094936</t>
  </si>
  <si>
    <t>REINITIALIZED SET TO RESTORE POWER AND RAN TEST MODE SEVERAL TIMES</t>
  </si>
  <si>
    <t>RNN220420096146</t>
  </si>
  <si>
    <t>INSTALLED PART; UNIT TESTED OK</t>
  </si>
  <si>
    <t>RNN220420096469</t>
  </si>
  <si>
    <t>Washer shakes and making helicopter like sounds. Found clutch assembly has some play and make noise  tech line recommend replacement of shifter motor as well. Installed new clutch assembly and shift motor. ; Job Cmpltd  saved tckt [Tckts\165122b.png</t>
  </si>
  <si>
    <t>RNN220420096623</t>
  </si>
  <si>
    <t>TECH CHECK THE UNIT. POWER GOOD. UNIT ADJUSTED. TESTED. NO LEAKS OR ERROR CODES. PUMP WORKING. NO NOISE. COSTUMER EDUCATION</t>
  </si>
  <si>
    <t>RNN220420097387</t>
  </si>
  <si>
    <t>UNPLUGGED THE WATER VALVE/ PLUGGED IT BACK IN/UNPLUGGED  MOTHER BOARD PLUGGED THAT BACK IN. ONE OF THEM MUST HAVE BEEN AT FAULT SEEING HOW AFTER I DID THE REPAIR IT THE WASHER STARTED TO FILL WITH WATER NO PROBLEM</t>
  </si>
  <si>
    <t>RNN220420097547</t>
  </si>
  <si>
    <t>WL/23668200/RNN220315006053/LSN1</t>
  </si>
  <si>
    <t>FEE-LEAKING ERROR CODE IE                                                                                            PRODUCT NOT COVERED BY THE APPLICABLE WARRANTY</t>
  </si>
  <si>
    <t>RNN220403007440</t>
  </si>
  <si>
    <t>Replaced  Control panel Assy  touch pad responds Washer works</t>
  </si>
  <si>
    <t>RNN220406024765</t>
  </si>
  <si>
    <t>PC:ABWETUS ERROR CODE/DL #FEE CHARGE THE CUSTOMER THE APP                                                            DL ERROR CODE. NEEDS LATCH PART ORDERED  CK UNIT INSTALL PART TEST RUN PROPERLY OK</t>
  </si>
  <si>
    <t>RNN220406025354</t>
  </si>
  <si>
    <t>found wire to pump broke. repaired wire. checked ok</t>
  </si>
  <si>
    <t>RNN220407031106</t>
  </si>
  <si>
    <t>PC:ABWETUS OPERATION/LONG CYCLE TIME #FEE CHARGE THE CUSTO                                                           UNABLE TO VERIFY COMPLAINT. CHECKED NORMAL OPERATIONS. WCC W ATER CHECK COMPLETE</t>
  </si>
  <si>
    <t>RNN220408038117</t>
  </si>
  <si>
    <t>#FEE QUOT;CX AWARE OF CHARGES NOT RELATED TO MANUFACTURING DEFE                                                      FOUND BAD SWITCH ORDERED .. CALL BEFORE COMING CUSTOMER MAY INSTALL INSTALLED LOCKED TESTED OK.. CUSTOMER TRIED FIXING PREVIOUS AN</t>
  </si>
  <si>
    <t>RNN220409043817</t>
  </si>
  <si>
    <t>Reschedule for tub delivery. Transmission and pulsator already replaced. Tub delayed by weather</t>
  </si>
  <si>
    <t>RNN220412055438</t>
  </si>
  <si>
    <t>PROPELLER IN DRAIN PUMP BROKEN. REPLACED. RAN SHORT CYCLE. NO LEAKS. ALSO ADDED WORN CLAMP TO DRAIN PUMP HOSE WHICH IT HAD NONE.</t>
  </si>
  <si>
    <t>RNN220412059024</t>
  </si>
  <si>
    <t>#FEE - NOISE DURING SPIN CYCLE                                                                                       RELOCATED DRAIN HOSE UNIT CK OK.</t>
  </si>
  <si>
    <t>RNN220415073919</t>
  </si>
  <si>
    <t>The customer complains that the washer makes noise  but during our service there wasnt any noise. The customer overloads the washer.</t>
  </si>
  <si>
    <t>RNN220416077354</t>
  </si>
  <si>
    <t>Drain hose had a pin hole on it causing unit to leak  replaced hose assembly tested all ok  no more leaks.</t>
  </si>
  <si>
    <t>RNN220416077576</t>
  </si>
  <si>
    <t>TCC220421494630  TCC220421495127  Replaced board unit still working properly customer complaint water doesnt fill like CW washer but TCC says unit working properly and everything operating properly</t>
  </si>
  <si>
    <t>RNN220417078850</t>
  </si>
  <si>
    <t>MCK70144701</t>
  </si>
  <si>
    <t>TECH CHECK THE UNIT. POWER GOOD. NEED PARTS.CS REFUSE ANY REPAIR. WILL CALL FOR EXCHANGE.REPORT TO LG</t>
  </si>
  <si>
    <t>RNN220418080330</t>
  </si>
  <si>
    <t>unit has no power upon arrival we unplugged and plugged in unit no power located start button  start button was stuck  corrected issue and tested unit tested unit and unit checked out ok</t>
  </si>
  <si>
    <t>RNN220418081079</t>
  </si>
  <si>
    <t>Unit making grinding noise during spin found paperclip lodged in drain pump replaced drain pump ran system on rinse and spin to verify noise was gone educated customer on importance of checking Pockets before washing clothes</t>
  </si>
  <si>
    <t>RNN220418083173</t>
  </si>
  <si>
    <t>Per customer unit was repair by a 3rd party company  all workimg now</t>
  </si>
  <si>
    <t>RNN220418085903</t>
  </si>
  <si>
    <t>NO PROBLEM FOUND. TESTED FUNCTION OF UNIT WORKING PROPERLY</t>
  </si>
  <si>
    <t>RNN220419091366</t>
  </si>
  <si>
    <t>Leaking check found no leaks ran a full load check all all checks good</t>
  </si>
  <si>
    <t>RNN220419091383</t>
  </si>
  <si>
    <t>LE error code. Installed new main pcb and removed tub to clear debris.</t>
  </si>
  <si>
    <t>RNN220419091794</t>
  </si>
  <si>
    <t>Cust. expressed that the machine was making a grinding metal noise and the tub would not spin. I found a baby sock lodged between the tubs to be the culprit. I removed the sock  reassembled the machine  it tested good.</t>
  </si>
  <si>
    <t>RNN220419095034</t>
  </si>
  <si>
    <t>Wire loose on the noise filter  re adjusted and everything tested ok</t>
  </si>
  <si>
    <t>RNN220419095271</t>
  </si>
  <si>
    <t>FOUND UNIT MAKING LOUD NOISE AND GOING OUT OF BALANCE. TOOK UNIT APART AND FOUND UNIT WITH LOOSE SUSPENSION. UNINSTALLED AND REALINGED AND RESCURED SUSPENSION. REASSEMBLED UNIT. TESTED  NO NOISES  ALL OPERATION CHECKS OKAY AT THIS TIME.</t>
  </si>
  <si>
    <t>RNN220420000484</t>
  </si>
  <si>
    <t>ALIGNMENT  MECHANICAL DAMAGED BEING REPLACED PER JESS</t>
  </si>
  <si>
    <t>RNN220420000880</t>
  </si>
  <si>
    <t>Unit working as designed  instructed customer how to load machine and walked through the different features.</t>
  </si>
  <si>
    <t>RNN220420001325</t>
  </si>
  <si>
    <t>Customer wants to exchange unit becust the feel that they purchased the wrong unit for there home due to the fact that when unit drains it back filling the sink instruct customer that there nothing wrong there unit and they are having plumping issue customer is not happy with the resolution and out come</t>
  </si>
  <si>
    <t>RNN220420001741</t>
  </si>
  <si>
    <t>Tested multiple times but couldn't duplicated problem no leaks  did notice that the drain at the wall was overfilling leaking out of the drain  client is going to call the plumber back to have him check the drain by the will again. Tcc220421481040</t>
  </si>
  <si>
    <t>RNN220420001818</t>
  </si>
  <si>
    <t>Replaced drain pump. Checked all functions.</t>
  </si>
  <si>
    <t>RNN220420002197</t>
  </si>
  <si>
    <t>5859EA1004F</t>
  </si>
  <si>
    <t>INSPECTED UNIT. UNIT OVERFILLING WITH WATER AND NOT RUNNING  CHECKED ROTOR  STATOR  PRESSURE SENSOR AND VALVES.  PUT IN TEST MODE. PRESSURE SENSOR GETTING POWER BUT NOT  KICKING ON WHEN FILLING.  CUST LEFT VM STATING THAT METRO REPLACED THEIR UNI</t>
  </si>
  <si>
    <t>RNN220421002925</t>
  </si>
  <si>
    <t>REPLACED DEFECTIVE GEARCASE ASSEMBLY   SPIN BASKET  TUB NUT  ACTUATOR AND ROTOR NUT.  CHECKED AND TESTED OK.</t>
  </si>
  <si>
    <t>RNN220421003745</t>
  </si>
  <si>
    <t>AEN74532613</t>
  </si>
  <si>
    <t>4020FA4208V</t>
  </si>
  <si>
    <t>#FEE                                                                                                                 UNIT HAS TROUBLE SPINNING SLIGHT GRINDING NOISE COMING FROM UNIT WHEN IT DOES FINALLY BEGIN TO SPIN UNINSTALLED PARTS CLEANED FILT</t>
  </si>
  <si>
    <t>RNN220330087656</t>
  </si>
  <si>
    <t>#FEE - TLW NOISE ISSUESS / WHILE DRAINING                                                                            PRESCREEN PART WOULDNT FIT  REPLACED DRAIN PUMP TESTED</t>
  </si>
  <si>
    <t>RNN220330089059</t>
  </si>
  <si>
    <t>RNN220406025474</t>
  </si>
  <si>
    <t>#FEE GRINDING IN WASH AND SPIN                                                                                       WASHER DRAIN PUMP NO GOOD. WILL ORDER NEW SCHEDULE RETURN VI SIT. INSTALLED NEW DRAIN PUMP TESTED UNIT CHECKS OK.</t>
  </si>
  <si>
    <t>RNN220407035398</t>
  </si>
  <si>
    <t>Unit has long fill time. Cold water inlet screen stopped up. Removed cold water inlet screen  cleaned screen  reinstalled screen. Unit is now filling properly.</t>
  </si>
  <si>
    <t>RNN220410045256</t>
  </si>
  <si>
    <t>ZENDESK #346251 #BLDRDISP SET UP SERVICE THE UNIT IS MAKI                                                            CHECK WASHER REPAIR SUSPENSION RODS WASHER TEST OK</t>
  </si>
  <si>
    <t>RNN220411047685</t>
  </si>
  <si>
    <t>REPLACED WATER INLET VALVE AND TESTED AFTER</t>
  </si>
  <si>
    <t>RNN220411047899</t>
  </si>
  <si>
    <t>#FEE WASHER NOT TURNING ON                                                                                           NO POWER. PER DOCUMENT REPLACE UI DUE TO POWER AND START BUT TON NOT RESPONDING. RR FOR UI INSTALLED NEW YEAR WINE. TEST NORMAL</t>
  </si>
  <si>
    <t>RNN220413067162</t>
  </si>
  <si>
    <t>*****DEALER SUPPORT***** KEISHA FROM CONNES CALLED CX APOS;S WAS                                                     INSTALLED INLET VALVE TESTED GOOD.</t>
  </si>
  <si>
    <t>RNN220414069340</t>
  </si>
  <si>
    <t>LE Error code  not spinning  tight rotor bolt  unit working fine</t>
  </si>
  <si>
    <t>RNN220418081695</t>
  </si>
  <si>
    <t>Test for proper water inlet  checked drain tube. Ran test cycle and worked as designed.</t>
  </si>
  <si>
    <t>RNN220418082106</t>
  </si>
  <si>
    <t>Called tech support. Turned the WiFi on the unit and had to check if it was an option that popped up when turning my WiFi on. It was so per tech support cx needs to call customer service for further help on how to properly connect it.</t>
  </si>
  <si>
    <t>RNN220418083378</t>
  </si>
  <si>
    <t>Unit is on really on unlevel floor advised customer to raise adjust the floor causing basket to scrape</t>
  </si>
  <si>
    <t>RNN220418084393</t>
  </si>
  <si>
    <t>Washer has bad outlet  will need replaced. Washer plugged into another outlet and filled drain pip up with water and will need to be unclogged. No issues found with unit  only on house side. Job is complete.</t>
  </si>
  <si>
    <t>RNN220419088136</t>
  </si>
  <si>
    <t>#FEE CUSTOMER AWARE OF THE SERVICE CHARGE FOR ISSUE NOT RE                                                           CHECK FOUND FAILED INLET VALVE CAUSING WATER TO CONSTANTLY F LOW WITH POWER REMOVED CUST DCLN WANTS REPLACED CLOSED OUT</t>
  </si>
  <si>
    <t>RNN220419088206</t>
  </si>
  <si>
    <t>The bottom bolt was lose in the rotor i tighten it up test ok</t>
  </si>
  <si>
    <t>RNN220420001772</t>
  </si>
  <si>
    <t>replaced housing assy clutch  inlet  cold and hot now ok</t>
  </si>
  <si>
    <t>RNN220420095901</t>
  </si>
  <si>
    <t>5220FR2008F</t>
  </si>
  <si>
    <t>Service requested giving LE error code a few minutes after load is started. Wash plate will not turn separate from basket. Needs a complete clutch assembly. Called TA. Customer refuses repair wants to exchange unit it was just delivered on Tuesday.</t>
  </si>
  <si>
    <t>RNN220421004424</t>
  </si>
  <si>
    <t>RNN220421006004</t>
  </si>
  <si>
    <t>FOUND PIN HOLES IN DRAINHOSE. TECH INSTALLED NEW DRAIN HOSE  UNIT TESTED GOOD.</t>
  </si>
  <si>
    <t>RNN220421007672</t>
  </si>
  <si>
    <t>SYMPTOM. WILL NOT COMPLETE CYCLE. DIAG. GEAR CASE IS GRINDING. NEEDS PULSATOR CAP  GEAR CASE  ROTOR  AND STATOR. WP. INSTALLED ALL PARTS. UNIT TESTED GOOD.</t>
  </si>
  <si>
    <t>RNN220421007721</t>
  </si>
  <si>
    <t>RNN220421008142</t>
  </si>
  <si>
    <t>RNN220422008366</t>
  </si>
  <si>
    <t>TECH FOUND THERE WAS A SMALL DEFECTIVE IN DRAIN HOSE NEAR CONNECTION TO UNIT  REPLACED DRAIN HOSE AND VERIFIED OPERATIONAL</t>
  </si>
  <si>
    <t>RNN220422008370</t>
  </si>
  <si>
    <t>SYM= GROWLING NOISE WHEN WATER COMES INTO UNITWP= WATER PRESSURE IS TOO HIGH FOR THE MACHINE  ADJUSTED WATER VALVE AND NOISE STOPPED.</t>
  </si>
  <si>
    <t>RNN220422010652</t>
  </si>
  <si>
    <t>SYM UNIT QUIT CHIMING WP INSTALLED NEW MAIN CONTROL BOARD TESTED GOOD</t>
  </si>
  <si>
    <t>RNN220422011032</t>
  </si>
  <si>
    <t>Found and replaced failed counter balance tub assy tested thru normal operations ok</t>
  </si>
  <si>
    <t>RNN220420002217</t>
  </si>
  <si>
    <t>CY/42505201/RNN220211036324/</t>
  </si>
  <si>
    <t>#FEE CUSTOMER IS AWARE OF SERVICE CHARGE NOT RELATING TO MA                                                          WASHER DL ERROR. WONT CLEAR OR RUN DIAGNOSTIC MODE. CONNECT ION LOOKS GOOD. CORRUPT PCB ORDERED PARTS DL ERROR NOT WORKING. RODENT</t>
  </si>
  <si>
    <t>RNN220321039694</t>
  </si>
  <si>
    <t>#FEE-STINKS                                                                                                          INSPECTED AGITATOR</t>
  </si>
  <si>
    <t>RNN220324056911</t>
  </si>
  <si>
    <t>#FEE- VIBRATION ISSUE CALL 30 MIN BEFORE ARRIVAL                                                                     RR FOR BROKEN CLUTCH WASH PLATE DID NOT COME OFF  OVERHAULED UNIT CYCLED WITH MEMBER CHKS OK</t>
  </si>
  <si>
    <t>RNN220324057118</t>
  </si>
  <si>
    <t>#FEE CUSTOMER AWARE FOR THE CHARGE THAT IS NOT MANUFACTURIN                                                          ORDERED WATER VALVE  CUSTOMER HAS NOT RECEIVED PART  INSTALLED WATER VALVE CYCLE OK</t>
  </si>
  <si>
    <t>RNN220325064982</t>
  </si>
  <si>
    <t>replaced faulty control panel  tested unit</t>
  </si>
  <si>
    <t>RNN220330089466</t>
  </si>
  <si>
    <t>#FEE CUSTOMER IS AWARE OF CHARGES NOT RELATING TO MANUFACTU                                                          NEED MAIN BOARD AND WATER VALVE FOR REPAIR  REPAIRED BOARD AND WATER VALVE TESTED REPAIR AND COMPLETED</t>
  </si>
  <si>
    <t>RNN220405019753</t>
  </si>
  <si>
    <t>FOUND SHORTED MAIN CONTROL CYCLE SELECTOR NOT SELECTING. REPLACED IT TOGETHER WITH MAIN CONTROL PANEL. UNIT TESTED OK.</t>
  </si>
  <si>
    <t>RNN220413066625</t>
  </si>
  <si>
    <t>PC.PCNA CYCLES AND OPTIONS #FEE CUSTOMER AWARE OF THE SER                                                            FOUND NOT RESPONDING TO TOUCH CONTROLS ORDERED ELECTRONICS WILL RETURN TO INSTALL UNIT NOT RESPONDING TO TOUCH SELECTIONS. INSTALL</t>
  </si>
  <si>
    <t>RNN220413066898</t>
  </si>
  <si>
    <t>#FEE CUSTOMER AWARE OF SERVICE CHARGE FOR ISSUES NOT RELATE                                                          CONNECTOR WASNT SNUG RECONNECTED WORKS WELL</t>
  </si>
  <si>
    <t>RNN220414072543</t>
  </si>
  <si>
    <t>NOT SPINNING                                                                                                         OFF BALANCE. RE LEVELED. TESTED OK</t>
  </si>
  <si>
    <t>RNN220419092310</t>
  </si>
  <si>
    <t>TCC220425552682  technician explained to customer the use of the water plus function on each wash.</t>
  </si>
  <si>
    <t>RNN220419092684</t>
  </si>
  <si>
    <t>UNIT CHECKS OK PROBLEM WITH DRAIN LINE IN WALL OF HOME CUSTOMER NEEDS PLUMBER</t>
  </si>
  <si>
    <t>RNN220419094687</t>
  </si>
  <si>
    <t>Installed below due to cut open section</t>
  </si>
  <si>
    <t>RNN220420002187</t>
  </si>
  <si>
    <t>#FEE CUSTOMER AWARE OF SERVICE CHARGE FOR ISSUES NOT RELATI                                                          NO PROBLEM FOUND WITH UNIT UNIT WORKING HOW ITS SUPPOSED T O</t>
  </si>
  <si>
    <t>RNN220420002346</t>
  </si>
  <si>
    <t>customer says unit keeps rewashing checked unit found no problem called tcc ran test and found no problem with unit gave customer case number</t>
  </si>
  <si>
    <t>RNN220420096977</t>
  </si>
  <si>
    <t>Unit tested working good no leak no issues  customer informed thatbis the load and the cycle chosen for that load cause the water to splash above and around the tub.</t>
  </si>
  <si>
    <t>RNN220420098345</t>
  </si>
  <si>
    <t>Complaint of water leaking into tub from valves when unit is off. Found water valve leaking through. Replaced. Tested. Working ok</t>
  </si>
  <si>
    <t>RNN220421002617</t>
  </si>
  <si>
    <t>#FEE  HOT WATER IS NOT FUNCTIONING UPON THE APPLIANCE  DE                                                          OPS NORMSEEMS LIKE IT TAKES A MIN FOR HOT WATER TO GET TO M ACHINE FROM HWT</t>
  </si>
  <si>
    <t>RNN220421006033</t>
  </si>
  <si>
    <t>Display not coming on replaced pcb assembly test ok</t>
  </si>
  <si>
    <t>RNN220422010004</t>
  </si>
  <si>
    <t>UNIT HAS A SHEET STUCK UNDER THE PULSATOR  AFTER INSPECTING THE UNIT I REPLACED THE PULSATOR AND THE PULSATOR CAP.</t>
  </si>
  <si>
    <t>RNN220422011572</t>
  </si>
  <si>
    <t>Water where wrong all test pass</t>
  </si>
  <si>
    <t>RNN220422012999</t>
  </si>
  <si>
    <t>inspected &amp; found drain pump needed  customer has elected to exchange unit</t>
  </si>
  <si>
    <t>RNN220422013320</t>
  </si>
  <si>
    <t>Debris and washer. Ran unit through tub clean with white vinegar. Told the customer to repeat the process and then do a wash and let me know if there's still an issue with lint buildup</t>
  </si>
  <si>
    <t>RNN220422013897</t>
  </si>
  <si>
    <t>unit rattling was causing noises leveled</t>
  </si>
  <si>
    <t>RNN220423015187</t>
  </si>
  <si>
    <t>Complaint will not work replaced pump tested unit working to specs</t>
  </si>
  <si>
    <t>RNN220423015843</t>
  </si>
  <si>
    <t>EAU43957801</t>
  </si>
  <si>
    <t>RESEAT WIRE CONNECTIONS TO THE VALVE. TESTS CHECK OK.</t>
  </si>
  <si>
    <t>RNN220424017174</t>
  </si>
  <si>
    <t>CHECKED ALL WASHER FUNCTIONS  UNIT SEEMS FINE. ADVISED CLIENT ON UNBALANCED LOAD FIXES  REDISTRIBUTING CLOTHES ETC.</t>
  </si>
  <si>
    <t>RNN220425018318</t>
  </si>
  <si>
    <t>REPLACED PCB UNIT WORKING FINE NOW</t>
  </si>
  <si>
    <t>RNN220425018374</t>
  </si>
  <si>
    <t>With use of a TechLine call to make sure nothing was overlooked  machine runs fine and passed all tests in diagnostic mode.</t>
  </si>
  <si>
    <t>RNN220425021060</t>
  </si>
  <si>
    <t>Checked washer and reset maint board. Washer tested ok.Explained customer how to uses signal sound. Washer tested Om.</t>
  </si>
  <si>
    <t>RNN220425022183</t>
  </si>
  <si>
    <t>LE/42505200/RNN220412056333/VOC</t>
  </si>
  <si>
    <t>tech replaced main  sub main  cap  parts assembly due to No power due to noise filter read open.</t>
  </si>
  <si>
    <t>RNN220403007602</t>
  </si>
  <si>
    <t>PC:ABLEUCI ERROR CODE/DL #FEE CHARGE THE CUSTOMER THE APPL                                                           NOISY WATER PUMP. PART ORDERED FOR RR.  INSTALLED PART AND UNIT TESTS WAI NO LEAKS FOUND. INSTRUCTED CUSTOMER ON UNBALANCED LOADS</t>
  </si>
  <si>
    <t>RNN220407032341</t>
  </si>
  <si>
    <t>Technician replaced the suspension rod for loud noise not washing correctly. Job was successfully repaired</t>
  </si>
  <si>
    <t>RNN220407033468</t>
  </si>
  <si>
    <t>#FEE CUSTOMER IS AWARE OF THE SERVICE CHARGE NOT RELATED TO                                                          WATER VALVE INCONSISTENT. ORDERED VALVE AND BOARD. ONGOING I SSUE INSTALLED VALVE AND BOARD ALL CHECKS OK</t>
  </si>
  <si>
    <t>RNN220409042726</t>
  </si>
  <si>
    <t>Replaced tub cover plastic lodged between inner and outer tub. Call completed getting error ""Input State"" when I tired to close the call</t>
  </si>
  <si>
    <t>RNN220413066530</t>
  </si>
  <si>
    <t>SHAKING                                                                                                              CHECK THE UNIT I FOUND THE PROBLEM DRAM IS SHAKING A LOT OR DER THE PART INSTALLED THE SUSPENSION RODS TESTED RUN OK INSTRUCT CX N</t>
  </si>
  <si>
    <t>RNN220414071612</t>
  </si>
  <si>
    <t>#FEE CX IS AWARE OF THE SERVICE CHARGE NOT RELATED TO MANUF                                                          CUSTOMER COMPLAINT OF STAINING ALL OPS TEST NORMALLY INSTRUC T CLEANING APPLIANCE BEFORE NEXT USE</t>
  </si>
  <si>
    <t>RNN220418083642</t>
  </si>
  <si>
    <t>FEEOE CODE                                                                                                          IE CODE..FLOOD SAFE FILLING HOSES NEED TO BE REPLACED WITH R EGULAR ONES.WASHEROK.</t>
  </si>
  <si>
    <t>RNN220418084725</t>
  </si>
  <si>
    <t>The unit has no mechanical failure  works fine.</t>
  </si>
  <si>
    <t>RNN220418085260</t>
  </si>
  <si>
    <t>Diagnosed machine. Found the agitator was loose  tightened and test machine. Unit is working as designed</t>
  </si>
  <si>
    <t>RNN220419094746</t>
  </si>
  <si>
    <t>TECH CHECK THEU NIT UNIT ADJUSTED. PUMP AND FILTERS ARE CLEAN. TESTED. POWER GOOD. NO LEAKS OR ERROR CODES. ALL WORKING</t>
  </si>
  <si>
    <t>RNN220420000206</t>
  </si>
  <si>
    <t>Found not working properly due to unit not reading the main board. Reset main board and left unit working to factory standards</t>
  </si>
  <si>
    <t>RNN220420000516</t>
  </si>
  <si>
    <t>Customer stated unit was giving me error code. Check unit had blockage. Cleared blockage unit is working as designed.</t>
  </si>
  <si>
    <t>RNN220420098312</t>
  </si>
  <si>
    <t>Diagnosis done  unit not making noise  every component tested okay.</t>
  </si>
  <si>
    <t>RNN220420098473</t>
  </si>
  <si>
    <t>unit test good ran cycle normal operations</t>
  </si>
  <si>
    <t>RNN220420098503</t>
  </si>
  <si>
    <t>No water from supply  Tcc220426585039</t>
  </si>
  <si>
    <t>RNN220421005981</t>
  </si>
  <si>
    <t>Replaced panel and main complex with clutch motor  for e6 error and noise</t>
  </si>
  <si>
    <t>RNN220421006000</t>
  </si>
  <si>
    <t>Customers complaint unit not working properly.  Check unit operation found unit operating normally no problem found.  Explain to customer how to operate unit.</t>
  </si>
  <si>
    <t>RNN220421007613</t>
  </si>
  <si>
    <t>04/26  UNIT IS LEAKING DURING RINSE/SPIN... ran service test and found pressure switch not counting down during fill... also  found several pin holes in drain hose... replaced pressure switch and plugged hose into pipe a little further to slow it to leak into drain... unit is working properly...</t>
  </si>
  <si>
    <t>RNN220422008945</t>
  </si>
  <si>
    <t>TECH CHECK THE UNIT. POWER GOOD. UNIT ADJUSTED. TESTED. NO LEAKS OR ERROR CODES. OR NOISE. PUNP AND MOTOR WORKING NORMAL.NO ISSUE. REPORT TO LG</t>
  </si>
  <si>
    <t>RNN220422009410</t>
  </si>
  <si>
    <t>Clutch motir not getting on righ position.    Replaced motor and test all working properly.</t>
  </si>
  <si>
    <t>RNN220422010058</t>
  </si>
  <si>
    <t>Customer complaint was doesn't always start and noisey operation replaced controls clutch and motor</t>
  </si>
  <si>
    <t>RNN220422012103</t>
  </si>
  <si>
    <t>Dead won't power on checked oper unit ok no problem found at this time</t>
  </si>
  <si>
    <t>RNN220422012663</t>
  </si>
  <si>
    <t>Unclogged drain pump  cleaned unit . unit tested ok</t>
  </si>
  <si>
    <t>RNN220424016465</t>
  </si>
  <si>
    <t>Intermident leak. Inspected unit no sign of leakage underneath. Ran rinse n spin 2 times. Not leaking time of service. Unit is leveled</t>
  </si>
  <si>
    <t>RNN220424016714</t>
  </si>
  <si>
    <t>Inspected unit found dispenser leaking to the back replaced and tested ok</t>
  </si>
  <si>
    <t>RNN220425022542</t>
  </si>
  <si>
    <t>AAZ72925631</t>
  </si>
  <si>
    <t>No power  main PCB and front panel replaced  unit tested  working good no issues.</t>
  </si>
  <si>
    <t>RNN220425022650</t>
  </si>
  <si>
    <t>TECH FOUND A BAD WATER VALVE. ECH REPLACED WATER VALVE. TECH TESTED AND CHECKED GOOD</t>
  </si>
  <si>
    <t>RNN220425025277</t>
  </si>
  <si>
    <t>WHEN TESTING  FOUND POWER TO CONTROL BUT POWER NOT PASSING THROUGH CONTROL. REPLACED FAULTY CONTROL LISTED  CYCLED. NO ERRORS  ALL OPERATIONS CHECK OK UPON TECH DEPARTURE</t>
  </si>
  <si>
    <t>RNN220425025292</t>
  </si>
  <si>
    <t>The customer complains that the washer leaks but during our service the unit was working fine and there wasnt any leak. Original dispatch is attached RNN220412058254</t>
  </si>
  <si>
    <t>RNN220426029438</t>
  </si>
  <si>
    <t>Instructed on operation unit worming as designed</t>
  </si>
  <si>
    <t>RNN220426029525</t>
  </si>
  <si>
    <t>MAKING NOISES  INSPECTED UNIT AND REPLACED AJK73229710 AJK73229710 AJK73229710</t>
  </si>
  <si>
    <t>RNN220426030809</t>
  </si>
  <si>
    <t>WASHER LEAVING MARKS ON CLOTHES  NOISY.  CHECK BASKET  TUB  SUSPENSION.  WORKING WHEN TESTED.</t>
  </si>
  <si>
    <t>RNN220426031033</t>
  </si>
  <si>
    <t>KEEPS DISPENSING WATER  INSPECTED UNIT  REINSTALLED PRESSURE  SWITCH  TESTED TO SPECS</t>
  </si>
  <si>
    <t>RNN220426031092</t>
  </si>
  <si>
    <t>CEP/NOASC/NORNN/PCRICHARD/6318754723/03082022</t>
  </si>
  <si>
    <t>CEP/NOASC/NORNN/PCRICHARD/6318754723/03122022</t>
  </si>
  <si>
    <t>CEP/NOASC/NORNN/PCRICHARD/6318754723/03152022</t>
  </si>
  <si>
    <t>CEP/NOASC/NORNN/PCRICHARD/6318754723/03092022</t>
  </si>
  <si>
    <t>Remove and replace the washing machine inlet water valve.</t>
  </si>
  <si>
    <t>RNN220309073706</t>
  </si>
  <si>
    <t>#FEE CUSTOMER AWARE OF SERVICE CHARGE NOT RELATING TO MANUF                                                          LE AREA CODE IS MOTOR ROTOR AND STATER POSSIBLY MAINBOARD SO I ORDERED ALL THREE SOCPPU 4/20 MEMBER PURCHASED NEW APPLIANCE</t>
  </si>
  <si>
    <t>RNN220318026972</t>
  </si>
  <si>
    <t>#FEE WASHER IS GIVING AN IE ERROR CODE                                                                               NEED PARTS 6501EA1001R (PRESSURE SWITCH) AND EBR86692719 (CO NTROL BOARD). IN RESEARCH NOT HOME VERIFIED  SOCPPU 04/20 NO CONTACT</t>
  </si>
  <si>
    <t>RNN220322043333</t>
  </si>
  <si>
    <t>replaced drain hose  leaking water delivery damaged</t>
  </si>
  <si>
    <t>RNN220323048568</t>
  </si>
  <si>
    <t>#FEE- WASHER PAUSES BEFORE THE RINSE CYCLE                                                                           CONTROLS NON RESPONSIVE AND GOING HAYWIRE. PARTS ORDERED FOR REPAIR REPLACED MAIN PCB AND UI DISPLAY THEN UNIT SOUNDED LIKE A R OL</t>
  </si>
  <si>
    <t>RNN220330091000</t>
  </si>
  <si>
    <t>UNIT SHAKING AND MAKING NOISE WHEN SPINING     LG TECH SUPPORT RECOMMAND TO REPLACE SUSPENSION AND GASKET BY THE TRANSMISSION</t>
  </si>
  <si>
    <t>RNN220401000796</t>
  </si>
  <si>
    <t>PC: ABWEUUS NOISE - OTHER NOISE#FEECHARGE THE CUSTOMER THE                                                           FOUND WARPED AGITATOR PART NAL ORDERED  FOUND WARPED AGITATOR REPLACED UNIT TESTS OK</t>
  </si>
  <si>
    <t>RNN220402005734</t>
  </si>
  <si>
    <t>#FEE CUSTOMER IS AWARE OF CHARGES NOT RELATED TO MANUFACTUR                                                          ALLOW 45 MINUTES. PER SERVICE BULLETIN NEEDS CONSOLE W/O E LECTRONICS REMOVED MAIN PCB TO TEST AND TESTED OK ALLOW 45 MINUTES  UNI</t>
  </si>
  <si>
    <t>RNN220404010334</t>
  </si>
  <si>
    <t>#FEE CANCELING/CONFIRMING/RESCHEDULING APPOINTMENT                                                                   PCB AND UI LOSING COMMUNICATION. PARTS ORDERED AND RETURN VI SIT SCHEDULED INSTALLED CONTROL BOARD AND DOOR SWITCH CYCLED AFTER RE</t>
  </si>
  <si>
    <t>RNN220405021759</t>
  </si>
  <si>
    <t>EBF60665201</t>
  </si>
  <si>
    <t>#FEE CUSTOMER IS AWARE OF THE SERVICE CHARGE NOT RELATED TO                                                          DRAIN PUMP IS FAILING CAUSING THE NOISE THE CUSTOMER IS HEAR ING. ORDERED NEW ONE TO REPLACEMENT DRAIN PUMP INSTALLED. TESTS OK</t>
  </si>
  <si>
    <t>RNN220407033555</t>
  </si>
  <si>
    <t>#RECLAIM TLW E6 ERROR                                                                                                REPLACED SHIFTER THAT WAS ON SITE. GOT UNIT TO RUN. GEARCASE PREVIOUSLY REPLACED IS MAKING NOISE. CUST WANTS UNIT REPLAC CUSTOMER</t>
  </si>
  <si>
    <t>RNN220408038301</t>
  </si>
  <si>
    <t>TECH REPLACED HOSE. TESTED. NO LEAKS OR ERROR CODES. ALL WORKING</t>
  </si>
  <si>
    <t>RNN220410045744</t>
  </si>
  <si>
    <t>Replaced panel but the buttons still doesnt works. Installed board  water tested ok.</t>
  </si>
  <si>
    <t>RNN220414072331</t>
  </si>
  <si>
    <t>#FEE CUSTOMER AWARE OF THE SERVICE CHARGE FOR ISSUE NOT REL                                                          ROTOR AND STATOR LOCKING UP GEARCASE IS FINE  INSTALLED STATOR AND ROTOR UNIT CK OK</t>
  </si>
  <si>
    <t>RNN220416077063</t>
  </si>
  <si>
    <t>Noise and uneven balance during the spin. Replaced main  pump  stator  suspension  noise filter  tub. Customer will call back if the issue comes back.</t>
  </si>
  <si>
    <t>RNN220416078329</t>
  </si>
  <si>
    <t>PC: ABWEUUS NOISE - OTHER NOISE#FEE - CHARGE THE CUSTOMER                                                            CLUTCH WONT DISENGAGE NON SERVICEABLE PART GEARCASE REPLACE MENT REQUIRED ORDERED AND REROUTED I INSTALLED THE NEW GEARCASE AND MO</t>
  </si>
  <si>
    <t>RNN220417078540</t>
  </si>
  <si>
    <t>UNIT IS NOT RINSING / TS: DONE PREVIOUSLY DID NOT WORK / I                                                           TESTED UNIT WITH TOWELS DID NOT SEE ANYTHING WRONG WITH IT. CUSTOMER SAID TO ME LG ORDER PARTS FOR HER WASHER</t>
  </si>
  <si>
    <t>RNN220418084420</t>
  </si>
  <si>
    <t>no power replaced control panel and main module</t>
  </si>
  <si>
    <t>RNN220418085471</t>
  </si>
  <si>
    <t>Machine would make a tapping noise in spin. Found bolt on wash plate to tub was loose tightened bolt and noise went away. ; Job Cmpltd  saved tckt [Tckts\165422a.png]  snapped 1 QuickPics (via SDM) /¯¯¯</t>
  </si>
  <si>
    <t>RNN220419088960</t>
  </si>
  <si>
    <t>Customer complaining leaking water  check unit running test mode  running speed wash  not error code  not leaking  explained to the customer  so far all OK.</t>
  </si>
  <si>
    <t>RNN220419089460</t>
  </si>
  <si>
    <t>The washer doesnt drain  replaced the drain pump</t>
  </si>
  <si>
    <t>RNN220419090157</t>
  </si>
  <si>
    <t>Replaced control board and panel assembly</t>
  </si>
  <si>
    <t>RNN220419091519</t>
  </si>
  <si>
    <t>Tech run service mode test and it passed all tests. Tech run normal wash cycle and put setting on hot water and it turned on hot water valve.  UNIT IS WORKING FINE  NO ISSUES FOUND.TCC220426594016.</t>
  </si>
  <si>
    <t>RNN220419092698</t>
  </si>
  <si>
    <t>EVALUATED ONSITE  RESEATED CONTROL PANEL ASSY  JOB COMPLETED.</t>
  </si>
  <si>
    <t>RNN220420002304</t>
  </si>
  <si>
    <t>WASHER WORKING AS DESIGNED CUSTOMER NOT SATISFIED WITH PERFORMANCE.</t>
  </si>
  <si>
    <t>RNN220421005865</t>
  </si>
  <si>
    <t>Noise from seal replaced gearcase needs grease on suspension rods due to slight creeking adjusted cust want absolutely no wobble in spin explain slight wobble normal cust unsatisfied with unit needing repairs so soon</t>
  </si>
  <si>
    <t>RNN220421006386</t>
  </si>
  <si>
    <t>#FEE                                                                                                                 STUCK COLD WATER VALVE REPLACED VALVE AND TESTED EVERYTHING WORKED GREAT</t>
  </si>
  <si>
    <t>RNN220421007440</t>
  </si>
  <si>
    <t>PE error due to damaged wire due to rodents instruc cust issue voids warrenty</t>
  </si>
  <si>
    <t>RNN220422011123</t>
  </si>
  <si>
    <t>Concern was the unit is not have enough water to set the cloths  customer should use Deep water option for more water  unit checked  all ops are good and normal.</t>
  </si>
  <si>
    <t>RNN220422012993</t>
  </si>
  <si>
    <t>Tested unit for leaks ran though test cycles and a speed wash  could not reproduce issue disassembled unit and checked all water lines all drain lines and all water valves no water found anywhere</t>
  </si>
  <si>
    <t>RNN220423014827</t>
  </si>
  <si>
    <t>Washing machine had LE error code and would not spin or agitate. Stator error. Replaced stator  tested all cycle functions  all checked out good.</t>
  </si>
  <si>
    <t>RNN220423015358</t>
  </si>
  <si>
    <t>Code ... IE code. Drain hose too low. Moved up. All set</t>
  </si>
  <si>
    <t>RNN220424016462</t>
  </si>
  <si>
    <t>Found intermittent leak coming from tub splash guard not being sealed and properly seated on outer drum. Sealed splash guard and reseated properly. Cycle tested and all checks good. Advised customer on additional use &amp; care.</t>
  </si>
  <si>
    <t>RNN220424017014</t>
  </si>
  <si>
    <t>Unit is not washing. LE error. Replaced rotor and main PCB. Unit tested good.</t>
  </si>
  <si>
    <t>RNN220425023772</t>
  </si>
  <si>
    <t>TECH CHECK THE UNIT. POWER GOOD. UNIT ADJUSTED. TESTED. NO LEAKS OR ERROR CODES. .COSTUMER OVERLOADED</t>
  </si>
  <si>
    <t>RNN220425023898</t>
  </si>
  <si>
    <t>Found spray nosel shifted causing water spray over tub. Adj checks good. Water pressure is to high. Adj also.</t>
  </si>
  <si>
    <t>RNN220426029624</t>
  </si>
  <si>
    <t>replaced cabinet and tested ok.</t>
  </si>
  <si>
    <t>RNN220426032785</t>
  </si>
  <si>
    <t>ABJ75767805</t>
  </si>
  <si>
    <t>FOUND FAULTY LID LOCK ASSEMEBLY   REPLACED AND CHECK OK</t>
  </si>
  <si>
    <t>RNN220426032836</t>
  </si>
  <si>
    <t>RNN220426033252</t>
  </si>
  <si>
    <t>Reset computer on washer. After reset  went back to working. Ran through cycle and checks to be ok.</t>
  </si>
  <si>
    <t>RNN220427033363</t>
  </si>
  <si>
    <t>NOT DRAINING  INSPECTED UNIT AND REPLACED AHA75673401</t>
  </si>
  <si>
    <t>RNN220427034180</t>
  </si>
  <si>
    <t>Tech inspected unit and states unit needs part #1WZZEA4002C. ALPHA ordered part but CS advised ALPHA that LG stated that they will replace the unit. Nothing more ALPHA can do to service the unit.  Claiming for trip and diagnosis only.</t>
  </si>
  <si>
    <t>RNN220427034382</t>
  </si>
  <si>
    <t>MAKING LOUD NOISE  INSPECTED UNIT  REINSTALLED MOTOR BRACKET   TESTED TO SPECS</t>
  </si>
  <si>
    <t>RNN220427037028</t>
  </si>
  <si>
    <t>unbalancing and Wable ring issue  shaking drum replaced pcb and rotor Sator and drum  completed</t>
  </si>
  <si>
    <t>RNN220224007372</t>
  </si>
  <si>
    <t>replaced drain pump with faulty impeller. Tested all okay.</t>
  </si>
  <si>
    <t>RNN220406026903</t>
  </si>
  <si>
    <t>TECH REPLACED PARTS. TESTED.NO LEAKS OR ERROR CODES. PROBLEM FIXED</t>
  </si>
  <si>
    <t>RNN220407034130</t>
  </si>
  <si>
    <t>RNN220411047979</t>
  </si>
  <si>
    <t>replaced pcb and it tested good</t>
  </si>
  <si>
    <t>RNN220412061188</t>
  </si>
  <si>
    <t>#FEE RECLAIM E6 CODE                                                                                                 INSTRUCTED BY LG SERVICE DEPARTMENT TO ORDER PCB AND SHIFT M OTOR. RESCHEDULED FOR APRIL 25TH 102 WCC RZT REPLACE MAIN PCB SHIFTE</t>
  </si>
  <si>
    <t>RNN220415073391</t>
  </si>
  <si>
    <t>PC: ABWEUUS NOISE - DURING WASH#FEE - CHARGE THE CUSTOMER                                                            NOISE FROM AGITATOR MOVING BACK AND FORTH. NORMAL SOUND LEVE L</t>
  </si>
  <si>
    <t>RNN220417078935</t>
  </si>
  <si>
    <t>#FEE NOISE                                                                                                           FOUND NO PROBLEMS WITH THE UNIT AND CUSTOMER DOES NEED TO BE CAREFUL TO LOAD SO IT DOESNT HIT BOTTOM</t>
  </si>
  <si>
    <t>RNN220418081688</t>
  </si>
  <si>
    <t>PC:NA CUSTOMER NEEDS DOORS TO BE SWITCHED ON WASHER AND D                                                            PRODUCT NOT COVERED BY THE APPLICABLE WARRANTY</t>
  </si>
  <si>
    <t>RNN220418086774</t>
  </si>
  <si>
    <t>TIGHTENED ROTOR ASSEMBLY  NUT WAS FALLUING OFF</t>
  </si>
  <si>
    <t>RNN220421003545</t>
  </si>
  <si>
    <t>Per rep at Costco logistics cust states unit flooded home  I ran diagnostic test and no leaks.  Also ran on normal and deep fill selection and still no leaks.  Unit is operating to mfg specs</t>
  </si>
  <si>
    <t>RNN220422010971</t>
  </si>
  <si>
    <t>Changed the dispenser assembly. Water coming through the both sides. Working to specs.</t>
  </si>
  <si>
    <t>RNN220422013000</t>
  </si>
  <si>
    <t>MBL67700801</t>
  </si>
  <si>
    <t>Replaced lid plastic popped up</t>
  </si>
  <si>
    <t>RNN220423016298</t>
  </si>
  <si>
    <t>Educated customer on cycle selection of load size unit is working as designed</t>
  </si>
  <si>
    <t>RNN220424017325</t>
  </si>
  <si>
    <t>Customer complained they received the unit with the lid damaged. Replaced lid and hinge accordingly. Tested for proper operation.</t>
  </si>
  <si>
    <t>RNN220425018765</t>
  </si>
  <si>
    <t>PRN220425072079 5040FA4226B(Damper)  AGZ72909711(Pulsator Assembly) After fully diagnosing the unit  loud clicking noise every time it drain the water out the on it. Open drain part and found a object stuck in the drain. Removed object. Tested unit for proper operations. Customer satisfied with LG services.</t>
  </si>
  <si>
    <t>RNN220425023611</t>
  </si>
  <si>
    <t>Educate customer on there top loader.     TCC220428639500  CUSTOMER IS NOT SATISFIED WITH TOP LOADER WASHER MACHINE. CUSTOMER STATES THAT HOME DEPOT FORCED HER TO GET TOP LOADER INSTEAD OF FRONT LOADER. CUSTOMER WANTED FRONT LOADER. CUSTOMER TOOK IT BACK TO STORE AND WAS IGNORED AND SENT BACK WITH HIS TOP LOAD WASHER MACHINE. I SPOKE TO TCC ABOUT THE SITUATION.CUSTOMER IS SATISFIED WITH LG SERVICES.</t>
  </si>
  <si>
    <t>RNN220425023977</t>
  </si>
  <si>
    <t>Found bad shifter motor due to problem with PCB replaced both parts now operates properly.</t>
  </si>
  <si>
    <t>RNN220426028486</t>
  </si>
  <si>
    <t>RNN220427038089</t>
  </si>
  <si>
    <t>Adjusted install of drain hose. When draining  unit had a loud whining sound coming from drain pump.  replaced drain pump  tested all okay.</t>
  </si>
  <si>
    <t>RNN220427038379</t>
  </si>
  <si>
    <t>REPLACE DEFECTIVE MAIN BOARD TESTED OKAY</t>
  </si>
  <si>
    <t>RNN220427038475</t>
  </si>
  <si>
    <t>UNIT NEEDS FILTER BOARD. INSTALLED CONTROL UNIT TEST OK.</t>
  </si>
  <si>
    <t>RNN220427039133</t>
  </si>
  <si>
    <t>REPLACED LID ASM THAT WAS DAMAGED</t>
  </si>
  <si>
    <t>RNN220427039580</t>
  </si>
  <si>
    <t>DRAIN HOSE HAS A LEAK  TECH ORDERED AND REPLACED DRAIN HOSE AND TESTED</t>
  </si>
  <si>
    <t>RNN220427039631</t>
  </si>
  <si>
    <t>REMOVE AND REPLACE BALANCE RING AND TUB RING. TESTS CHECK OK.</t>
  </si>
  <si>
    <t>RNN220427039961</t>
  </si>
  <si>
    <t>AAJ73170003</t>
  </si>
  <si>
    <t>ACQ86382205</t>
  </si>
  <si>
    <t>NOT POWERING ON  INSPECTED UNIT AND REPLACED  EBR86498808           AGL76194031</t>
  </si>
  <si>
    <t>RNN220428041958</t>
  </si>
  <si>
    <t>AGL76194031</t>
  </si>
  <si>
    <t>FOUND NOISE FROM DRAIN PUMP. ORDERED PUMP.  REPLACED PUMP TESTED.</t>
  </si>
  <si>
    <t>RNN220428042028</t>
  </si>
  <si>
    <t>Customer reported drain house loose almost out of the drain line since the installation  reinstalled drain hose by the owners manual and secured with a zip ties.</t>
  </si>
  <si>
    <t>RNN220428043074</t>
  </si>
  <si>
    <t>Removed top  checked water valves and drain hose  and replaced leaky drain hose. Tested. Checks ok. Model #WT7305CW  serial #  201TNGY12431</t>
  </si>
  <si>
    <t>RNN220428043497</t>
  </si>
  <si>
    <t>FOUND UNIT LEAKING  CUSTOMER REFUSED REPAIR  DID NOT WANT TO KEEP UNIT  RETURNING TO RETAILER.</t>
  </si>
  <si>
    <t>RNN220428044089</t>
  </si>
  <si>
    <t>FEE-NOISE                                                                                                            1 ST CALL NO ANSWER AT DOOR TOOK PICTURE  AJQ74774305 NLA AEN7453260 ORDER FAD33190601 ORDER AGZ72909717 ORDER SOCPPU 04/26ER NO C</t>
  </si>
  <si>
    <t>RNN220327070078</t>
  </si>
  <si>
    <t>#FEE-NOISE                                                                                                           FAILURE GEARCASE NOISES/ PLEASE ALLOW 2 MEN 90MINS+ CHECKED LOCAL FOR PART NOT LOCAL/ ORDERED BEEF 2 MEN 90MINS NEEDS STATOR AND R</t>
  </si>
  <si>
    <t>RNN220331097364</t>
  </si>
  <si>
    <t>Power relay on main PCB was stuck. I broke free and all is working properly</t>
  </si>
  <si>
    <t>RNN220402005934</t>
  </si>
  <si>
    <t>#FEE CUSTOMER AWARE OF SERVICE CHARGE FOR ISSUES NOT RELATE                                                          LE CODE. ORDERED ROTOR AND STATOR  INSTALLED ROTOR AND STATER. INSTRUCTED CUSTOMER WATER PRESSU RE UNSATISFACTORY. RAN CYCLE TESTE</t>
  </si>
  <si>
    <t>RNN220405023103</t>
  </si>
  <si>
    <t>#RECLAIM-NP                                                                                                          NOT POWERING UP MAIN CONTROL BOARD HAS A SHORT ORDERED BOARD S REPLACED PCB. ALL TESTS FINE NOW</t>
  </si>
  <si>
    <t>RNN220412056803</t>
  </si>
  <si>
    <t>#FEE-DRAIN HOSE HAS A HOLE                                                                                           INSTALLED NEW DRAIN HOSE TESTED WASHER NO MORE ISSUES DETECT ED</t>
  </si>
  <si>
    <t>RNN220413066210</t>
  </si>
  <si>
    <t>Drain hose damage from external damage. Suspect drain hose making contact with back wall and cold water lines. Plus washer is on a drain pan which will cause unit to vibrate adding to the vibration issues and damaging the hoes. Inform customer damaged hose is not cause by factory. Replace hoes as a courtesy.</t>
  </si>
  <si>
    <t>RNN220421007329</t>
  </si>
  <si>
    <t>REPLACED DEFECTIVE PARTS W NEW  TEST UNIT  ALL OK</t>
  </si>
  <si>
    <t>RNN220422010664</t>
  </si>
  <si>
    <t>NOISE DURING SPIN CYCLE AND CLOTHE TOO WET                                                                           CUSTOMER DECLINED SERVICE</t>
  </si>
  <si>
    <t>RNN220425024138</t>
  </si>
  <si>
    <t>Customer thought washer had a light to light up the tub before  this washer does not have any lighting inside confirmed and customer okay</t>
  </si>
  <si>
    <t>RNN220425024391</t>
  </si>
  <si>
    <t>FOUND THE DRAIN PUMP WAS LOOSE CAUSING IT TO VIBRATE  RESECURED THE DRAIN PUMP  ALL OPS CK OK</t>
  </si>
  <si>
    <t>RNN220425024672</t>
  </si>
  <si>
    <t>#FEE QUOT;CX AWARE OF CHARGES NOT RELATED TO MANUFACTURING DEFE                                                      SPOKE TO CUSTOMER/ HER UNIT BEING REPLACED BY COSTCO</t>
  </si>
  <si>
    <t>RNN220425025613</t>
  </si>
  <si>
    <t>#FEE CUSTOMER IS AWARE OF CHARGES NOT RELATED TO MANUFACTUR                                                          NO PROBLEM FOUND</t>
  </si>
  <si>
    <t>RNN220426026070</t>
  </si>
  <si>
    <t>#FEE CLOTHING RUST ON CLOTHES                                                                                        CK UNIT REMOVED AGITATOR PLATE AND CLEAN IT FRON RESIDUE TES TED OK</t>
  </si>
  <si>
    <t>RNN220426028531</t>
  </si>
  <si>
    <t>CX said""DE error code"" 3 times water filledSpin only cycle  Drain OK.</t>
  </si>
  <si>
    <t>RNN220426031157</t>
  </si>
  <si>
    <t>no problems found customer ed</t>
  </si>
  <si>
    <t>RNN220426031644</t>
  </si>
  <si>
    <t>#FEE                                                                                                                 RAN CYCLES ALL FUNCTIONS WORKING INSTRUCTED CUSTOMER ON HOW TO OPERATE WASHER UNIT CHK OK</t>
  </si>
  <si>
    <t>RNN220426032419</t>
  </si>
  <si>
    <t>TECH CHECK TH EUNIT. POWER GOOD. NO LEAKS OR ERROR CODES. COSTUMER OVERLOAD TH UNIR. NO ISSUE WUTH UNIT</t>
  </si>
  <si>
    <t>RNN220426032706</t>
  </si>
  <si>
    <t>4/29 Replaced the drain pump assy due to the original pump not working and draining the water out. Test the unit and the unit test ok.</t>
  </si>
  <si>
    <t>RNN220427035254</t>
  </si>
  <si>
    <t>WT7405CW</t>
  </si>
  <si>
    <t>The top lid was not aligned properly. So the lid was not closing well. We repaired the top and the lid.</t>
  </si>
  <si>
    <t>RNN220427035332</t>
  </si>
  <si>
    <t>Display not responding  replaced main control assembly. Checked operation</t>
  </si>
  <si>
    <t>RNN220427035562</t>
  </si>
  <si>
    <t>Customer stated washer intermittently making very loud noise. Test unit on service mode. Test two more time with heavy load. Not able to duplicate problem. Inform customer very high possibility noise is caused due to overloading machine. Inform about use and care.</t>
  </si>
  <si>
    <t>RNN220427039749</t>
  </si>
  <si>
    <t>AJS PUMP NOT FUNCTIONING  MANUALLY EMPTIED TUB  CUSTOMER WANTS UNIT REPLACED  UPDATED MANAGMENT MBD 040122</t>
  </si>
  <si>
    <t>RNN220428041941</t>
  </si>
  <si>
    <t>E6 error. Plug going into motor was not connected. Connected plug  everything working great.</t>
  </si>
  <si>
    <t>RNN220428042707</t>
  </si>
  <si>
    <t>GIVES IE ERROR CODE  REPLACED THE VALVE AND SWITCH TEST OK</t>
  </si>
  <si>
    <t>RNN220428046035</t>
  </si>
  <si>
    <t>Not draining not spinning</t>
  </si>
  <si>
    <t>RNN220428046105</t>
  </si>
  <si>
    <t>loud noise due to faulty drain pump. replaced drain pump and ran diagnostics and a speed wash. unit kept overfilling. replaced main board  inlet valve and pressure switch. unit continued to overfill. Per tech support  replace stator. unit working.</t>
  </si>
  <si>
    <t>RNN220314099965</t>
  </si>
  <si>
    <t>EAU63743803</t>
  </si>
  <si>
    <t>#FEE CUSTOMER IS AWARE OF CHARGES NOT RELATING TO MANUFACTU                                                          HIGH PITCH SQUEAKING. ORDERED NEW GEARCASE WITH WASHERS AND MOTOR CANT LOCATE NOISE BUT HAPPENS IN AGITATION AND SPIN NEEDS TWO LA</t>
  </si>
  <si>
    <t>RNN220315009770</t>
  </si>
  <si>
    <t>LEAKING: LEAKING / #FEE CX IS AWARE THAT IF THERE APOS;S ANY PHY                                                     CUSTOMER COMPLAINT WASHER OVER FILLS DOESNT STOP FILLING OV ER FLOWS RAN TESTED DIAGNOSTICS UNIT DOES OVER FILL PARTS ON REPLACED</t>
  </si>
  <si>
    <t>RNN220328074364</t>
  </si>
  <si>
    <t>#FEE - UNIT GIVING LE MAKING LOTS OF MOTOR NOISE. HAS FLOO                                                           ALLOW 120 MINUTES LOCKED UP GEARCASE CALLED LG  INSTALLED GEAR CASE AND STATOR CHECKED NORMAL OPERATIONS OK . WCC WATER CHECK COMP</t>
  </si>
  <si>
    <t>RNN220404011367</t>
  </si>
  <si>
    <t>RECLAIM- GRINDING NOISE                                                                                              GEARCASE MAKING GRINDING SOUND FEW DAYS AFTER REPLACING IT V ERIFIED NO OBSTRUCTIONS IN MOTOR ALL OTHER FUNCTIONS NORMAL GRINDING</t>
  </si>
  <si>
    <t>RNN220404015298</t>
  </si>
  <si>
    <t>SERVICE JOB AUTOMATICALLY COMPLETED</t>
  </si>
  <si>
    <t>RNN220406029448</t>
  </si>
  <si>
    <t>PC:ABWETUS ERROR CODE/E6 #FEE CHARGE THE CUSTOMER THE APPL                                                           CUST COMPLAINT OF E6 ERROR CODE UNIT ONLY FILLS DURING TEST MODE. ORDERED CONTROL BOARD AND STATOR. INSTALLED CONTROL BOARD ASSM A</t>
  </si>
  <si>
    <t>RNN220408041281</t>
  </si>
  <si>
    <t>FOUND ISSUE TO BE DRAINED PUMP  CHANGE OUT THE PART AND NOW UNIT WORKS GOOD. NO OTHER ISSUE FOUND</t>
  </si>
  <si>
    <t>RNN220411054040</t>
  </si>
  <si>
    <t>VIBRATING AND RUMBLING NOISES                                                                                        GEARCASE SQUEAL @ LOW RPM AFTER RUNNING CYCLE CALL LG FOR P ART INFO REPLACED TRANSMISSION CHECKED OPERATION W C C</t>
  </si>
  <si>
    <t>RNN220412055518</t>
  </si>
  <si>
    <t>PC: PCNA LEAKING - LEAKING #FEE - CHARGE THE CUSTOMER THE A                                                          DRAIN HOSE HAS SMALL HOLELEAKING FROM HOSE SUGGEST TAPE OV ER FOR TEMP USE UNTIL NEW PART IS INSTALLEDPART ORDERED INSTALLED DRAIN</t>
  </si>
  <si>
    <t>RNN220416077875</t>
  </si>
  <si>
    <t>#RECLAIMDIFF                                                                                                         PART ORDERED  REPLACED WASHER BASKET. RUNS GOOD NOW. COSTUMER WILL DUMP TH E OLD ONE</t>
  </si>
  <si>
    <t>RNN220418081878</t>
  </si>
  <si>
    <t>No problems found  tested all of the functions</t>
  </si>
  <si>
    <t>RNN220418086136</t>
  </si>
  <si>
    <t>Unit is giving a DL error code. The door will not lock. Replaced the washing machine lid switch and the main PCB assembly. Tested all functions of the washer.</t>
  </si>
  <si>
    <t>RNN220418087112</t>
  </si>
  <si>
    <t>Tech checked electrical  mecanical functions   run service mode test and it passed all tests. Then tech run speed wash cycle and its working fine. No leak found. Its working fine.</t>
  </si>
  <si>
    <t>RNN220418087595</t>
  </si>
  <si>
    <t>ROTOR IS/WAS RUBBING ON WASHER DRIP PAN  ALERTED CUSTOMER TO SITUATION</t>
  </si>
  <si>
    <t>RNN220419089097</t>
  </si>
  <si>
    <t>Tech  checked electrical  mechanical functions  run service mode test and it passed all tests. Unit is working fine  no issues found</t>
  </si>
  <si>
    <t>RNN220419090384</t>
  </si>
  <si>
    <t>#FEE- DOOR LOCK ISSUES                                                                                               LEVELED UNIT CHECKED AGITATOR OK REC MEDIUM LOADS ADJUST SPI N ACCORDINGLY LID LOCK OK</t>
  </si>
  <si>
    <t>RNN220419090465</t>
  </si>
  <si>
    <t>Nothing wrong with unit  turned chime back on  buttons are now ok.  Check and test ok</t>
  </si>
  <si>
    <t>RNN220420096631</t>
  </si>
  <si>
    <t>POWER OFF BY ITSELF/// EXPLAINED WARRANTY CONDITIONS ///                                                             RE INSTALL PUMP</t>
  </si>
  <si>
    <t>RNN220422010498</t>
  </si>
  <si>
    <t>RNN220423014508</t>
  </si>
  <si>
    <t>washer design as cold water wash  NDF  TCC 220428648705</t>
  </si>
  <si>
    <t>RNN220424016481</t>
  </si>
  <si>
    <t>COTROL PANEL NOT RESPONDING                                                                                          CC UNIT NOT COMPLETING SPIN BUT GOING BACK TO RINSEADVISED ON SORTING BY FAB TYPE AND LOAD SIZEUNIT TESTS GOOD</t>
  </si>
  <si>
    <t>RNN220425023209</t>
  </si>
  <si>
    <t>REPLACED STATOR BECAUSE THE UNIT WAS NOT SPINNING AND HAS AN ERROR CODE LE</t>
  </si>
  <si>
    <t>RNN220425024632</t>
  </si>
  <si>
    <t>Checked over unit my have been overloaded</t>
  </si>
  <si>
    <t>RNN220425024704</t>
  </si>
  <si>
    <t>IE stops at rinse cycle. Replaced inlet valve and pcb complex per service bullentin  AJU75152602(Valve  PCB Assembly Complex)  AGL76194009(Panel Assembly Front</t>
  </si>
  <si>
    <t>RNN220426027222</t>
  </si>
  <si>
    <t>ERROR CODE/OE                                                                                                        REPAIR DRAIN PUMP AND TESTED OK.</t>
  </si>
  <si>
    <t>RNN220426028593</t>
  </si>
  <si>
    <t>CLANKING NOISE // IW // NO ERROR CODE DOE SNOT REMEMBER //                                                           CHK OVER RECALIBRATE MAIN BOARD TESTED OK</t>
  </si>
  <si>
    <t>RNN220426032037</t>
  </si>
  <si>
    <t>Per cx washer not washing clothes checked check complaints found unit was missing staor washer used clothes to check operations unit stay on wash not filling with cold water checked cold water valves test good checked water supply water supply shut off valve has broken leveler per cx installer broke it checked for another shut off valve for cold water valve found stop waste valve for the cold water opened  checked operations test ok</t>
  </si>
  <si>
    <t>RNN220426032603</t>
  </si>
  <si>
    <t>#FEE-NOISES                                                                                                          CALLED THE CX IN ADVANCE AND DID NOT ANSWER TECH ARRIVED AN D CX STATED THAT THEY CANCELED DUE TO REPLACEMENT NEW UNIT.</t>
  </si>
  <si>
    <t>RNN220427033902</t>
  </si>
  <si>
    <t>I checked everything tech support asked I found no issues as of now.  If the issue returns Ill go back to check but as of now its running as designed</t>
  </si>
  <si>
    <t>RNN220427037803</t>
  </si>
  <si>
    <t>RNN220428040445</t>
  </si>
  <si>
    <t>4/27 presc. 5/2 complaint stopsid cycle like pause button was pressed. Replaced PCB complex and control panel. Tests good</t>
  </si>
  <si>
    <t>RNN220428042264</t>
  </si>
  <si>
    <t>Not finishing cycle. Found washer over loaded. Could not balance load. Removed some items and restarted. All checks okay.</t>
  </si>
  <si>
    <t>RNN220428043389</t>
  </si>
  <si>
    <t>NO FAILURE TO WASHER. WASHER IS WORKING THE WAY IT WAS MADE TO DO.</t>
  </si>
  <si>
    <t>RNN220428043468</t>
  </si>
  <si>
    <t>Customer complaint of no power. Replaced pcb complex and console per service bulletin. Tested unit and it is functioning within factory specifications.</t>
  </si>
  <si>
    <t>RNN220428044957</t>
  </si>
  <si>
    <t>Cc noise. Pump issue. Replaced motor . tested ok</t>
  </si>
  <si>
    <t>RNN220428045240</t>
  </si>
  <si>
    <t>PC-PC N\A NOISE DURING SPIN#FEE - CHARGE THE CUSTOMER THE A                                                          HAD BOBBY PIN IN DRAIN PUMP TEST OK</t>
  </si>
  <si>
    <t>RNN220428045446</t>
  </si>
  <si>
    <t>REPLACED PRESSURE SENSOR AND RAN TEST MODE SEVERAL TIMES.</t>
  </si>
  <si>
    <t>RNN220429050148</t>
  </si>
  <si>
    <t>Installed new parts couldn't test due to no water and no power ; Job Cmpltd</t>
  </si>
  <si>
    <t>RNN220429051818</t>
  </si>
  <si>
    <t>ACCESSED INTERIOR OF UNIT  FRONT LEFT SHOCK HELD ON WITH A ZIP TIE. REPLACED WITH NEW PART. TESTED SPIN CYCLE AND UNIT OPERATED NORMALLY  NO KNOCKING.</t>
  </si>
  <si>
    <t>RNN220429051973</t>
  </si>
  <si>
    <t>Grainding noise. Rotor tight.</t>
  </si>
  <si>
    <t>RNN220430054531</t>
  </si>
  <si>
    <t>Verified complaint. Repaired tub and tested unit ok.</t>
  </si>
  <si>
    <t>RNN220430054682</t>
  </si>
  <si>
    <t>INSTALLED NEEDED PARTS AND TESTED UNIT.</t>
  </si>
  <si>
    <t>RNN220502056490</t>
  </si>
  <si>
    <t>CLEANED TUB TO RESOLVE CLIENT ISSUE</t>
  </si>
  <si>
    <t>RNN220502056501</t>
  </si>
  <si>
    <t>FOUND PUNCTURE IN INTERNAL DRAIN HOSE. ORDER HOSE. REPLACED HOSE. RAN UNIT SEVERAL TIMES  NO LEAKS.</t>
  </si>
  <si>
    <t>RNN220502056588</t>
  </si>
  <si>
    <t>CLIENT HAD OVERFILLING ISSUE ONCE  AND THEN AN ISSUE WHERE IT WOULD NOT DRAIN AFTER RINSE CYCLE. NO ERROR CODES. CLIENT IS OPTING TO SKIP REPAIR FOR NOW  AND IF THEY HAVE MORE ISSUES  WILL DOCUMENT THOROUGHLY AND SET UP ANOTHER APPOINTMENT.</t>
  </si>
  <si>
    <t>RNN220502056720</t>
  </si>
  <si>
    <t>DISPLAY BOARD FRIED  WHICH I CONFIRMED. REPLACED DISPLAY BOARD AND ASSEMBLY  UNIT CHECKED OKAY.</t>
  </si>
  <si>
    <t>RNN220502056779</t>
  </si>
  <si>
    <t>NO FAULT FOUND RAN IN TEST MODE AND RAN A REGULAR WASH CYCLE WITH CLOTHES IN.</t>
  </si>
  <si>
    <t>RNN220502056807</t>
  </si>
  <si>
    <t>UNIT KEEPS FILLING AND AGITATING. ORDERING WATER PRESSURE ASSEMBLY AND PCB TO CLIENT</t>
  </si>
  <si>
    <t>RNN220502056816</t>
  </si>
  <si>
    <t>TECH CHECK THE UNIT. UNIT ADJUSTED. DOOR AND GASKET AREGOOD. POWER GOOD. NO LEAKS OR ERRORCODES. ALL WORKING.REPORT TO LG</t>
  </si>
  <si>
    <t>RNN220502057804</t>
  </si>
  <si>
    <t>RAN UNIT THROUGH TEST MODE WITH LG TECH SUPPORT FOUND THAT THE VALVE WAS NOT OPENING DURING BLEACH DISPENSE. CHECKED CONNECTIONS  PER LG NEED TO REPLACE FAULTY VALVE. CLIENT TO DO RETURN/EXCHANGE THROUGH STORE.</t>
  </si>
  <si>
    <t>RNN220502059168</t>
  </si>
  <si>
    <t>WATER LEAKING FROM TOP OF WATER VALVE IN WALL. CLIENT NEEDS TO CALL PLUMBER TO HAVE IT REPLACED</t>
  </si>
  <si>
    <t>RNN220502059294</t>
  </si>
  <si>
    <t>SPOKE WITH LG TECH LINE REPLACED PART</t>
  </si>
  <si>
    <t>RNN220502059368</t>
  </si>
  <si>
    <t>NOT COMPLETING CYCLE  REPLACED PCB ASSEMBLY                                 VALVE ASM</t>
  </si>
  <si>
    <t>RNN220502060871</t>
  </si>
  <si>
    <t>REPLACED DRAIN HOSE TESTED AAND WORKING TO MFG SPECS</t>
  </si>
  <si>
    <t>RNN220502061053</t>
  </si>
  <si>
    <t>FOUND BACK LEFT DAMPER UNSEATED CONFIRMED AWKWARD DIP TO LEF T SIDE WHEN CHECKING TUB RESEAT DAMPER RAN TEST W/LOAD NO IS SUE NO FAULTS UNIT DRAINED AND COMPLETED CYCLE</t>
  </si>
  <si>
    <t>RNN220502061224</t>
  </si>
  <si>
    <t>CD/NO ASC/NO RNN/PCRICHARD/6318754723/LB</t>
  </si>
  <si>
    <t>#FEE CUSTOMER AWARE OF THE SERVICE CHARGE FOR ISSUES NOT RE                                                          SEND HELPER  REMPLACE TRANSMISINACTUATORESTATORROTOR Y TUERCA TODO BI EN</t>
  </si>
  <si>
    <t>RNN220330085966</t>
  </si>
  <si>
    <t>Unit leaking  adjusted drain pump hose clamp</t>
  </si>
  <si>
    <t>RNN220415074369</t>
  </si>
  <si>
    <t>INSTALLED NOISE FILTER AND MAIN CONTROL; OPS CHECK OK.</t>
  </si>
  <si>
    <t>RNN220419088797</t>
  </si>
  <si>
    <t>PC-PC N\A BUTTONS NOT RESPONDING#FEE - CHARGE THE CUSTOMER                                                           WONT POWER UP. CUSTOMER REPORTS THAT IF LEFT UNPLUGGED IT WILL RESET. INSTALLED PARTS LISTED TEST OPERATION ALL CKED OK</t>
  </si>
  <si>
    <t>RNN220419090044</t>
  </si>
  <si>
    <t>UNIT HAS NO WATER GOING INTO UNIT CUST MUST CALL BUILDER</t>
  </si>
  <si>
    <t>RNN220420096895</t>
  </si>
  <si>
    <t>ERROR CODE  REPLACE VALVE  PRESSURE SWITCH  JOB DONE</t>
  </si>
  <si>
    <t>RNN220421005555</t>
  </si>
  <si>
    <t>Tech on site  Bernard Ampah Upon diagnosis and speaking with customer and calling LG tech support it was determined the inlet valve assembly and nozzle assembly are defective  replace part as needed   tested and washer is working properly now. Custom</t>
  </si>
  <si>
    <t>RNN220423014165</t>
  </si>
  <si>
    <t>LE Error  loud noise while pulsating. Found unit missing washer between rotor and stator. Installed washer  tested good.</t>
  </si>
  <si>
    <t>RNN220423016165</t>
  </si>
  <si>
    <t>Short reclaim keep called in for one more day for follow ut to be sure everything is okPRN220426072828 EBR86498811(PCB Assembly Complex)</t>
  </si>
  <si>
    <t>RNN220425024397</t>
  </si>
  <si>
    <t>replaced water valve and hose  Checked ran okay</t>
  </si>
  <si>
    <t>RNN220426032851</t>
  </si>
  <si>
    <t>Found unit had water in it and was flashing OE error. This error code means unit can't drain. Put unit into spin and unit drained normally. Tried again without any problems. Call is complete.</t>
  </si>
  <si>
    <t>RNN220427035698</t>
  </si>
  <si>
    <t>Drain pump was installed by customer. Per customer no more service needed nor inspection.</t>
  </si>
  <si>
    <t>RNN220427037051</t>
  </si>
  <si>
    <t>Reinstalled pressure hose to remove kink fromran checked.rebooted and advised customer</t>
  </si>
  <si>
    <t>RNN220427039280</t>
  </si>
  <si>
    <t>Control panel all test pass</t>
  </si>
  <si>
    <t>RNN220427039786</t>
  </si>
  <si>
    <t>No mechanical failure or manufacture defect  was found</t>
  </si>
  <si>
    <t>RNN220428042201</t>
  </si>
  <si>
    <t>Customer stated washer vibrating on certain Lowes. Inform customer of more dense and less dense closing being mixed together causing unit to vibrate. Alsoran in test mode issue is with customers Plumbing. No hot water is coming into washing machine at all from either hot and cold main shut off. Customer needs to contact plumber to further resolve</t>
  </si>
  <si>
    <t>RNN220428043044</t>
  </si>
  <si>
    <t>The customer stated at the washer was not agitating or spinning he failed to tell me that there is an UE error message and he had an oversized load on heavy duty cycle he also said it was banging on the sides of the machine due to unbalanced tested machine both test mode and and speed wash everything is working the factory specs no problem found</t>
  </si>
  <si>
    <t>RNN220428043637</t>
  </si>
  <si>
    <t>REPLACED DRAIN PUMP AND PRESSURE SWITCH  RAN TEST MODE SEVERAL TIMES</t>
  </si>
  <si>
    <t>RNN220428044935</t>
  </si>
  <si>
    <t>Rotor rubbing on bevels on drain pan causing noises. Instructed customer to raise legs on unit to get more clearance.</t>
  </si>
  <si>
    <t>RNN220429048973</t>
  </si>
  <si>
    <t>Replaced lid unit tested ok</t>
  </si>
  <si>
    <t>RNN220429049458</t>
  </si>
  <si>
    <t>Unable to verify complaint lubed suspension unit checks good</t>
  </si>
  <si>
    <t>RNN220429050149</t>
  </si>
  <si>
    <t>UNIT WORKING FINE AS DESIGNED. INFORMED THE CUSTOMER HOW STEAM CYCLE OPTION WORKING ON THIS MODEL AND CYCLE TIME LENGTH.  CONSULTED WITH LG TECH LINE.</t>
  </si>
  <si>
    <t>RNN220429050619</t>
  </si>
  <si>
    <t>UNIT IS WORKNG AS DESIGNED AT THIS TIME  COMPLETE</t>
  </si>
  <si>
    <t>RNN220429051197</t>
  </si>
  <si>
    <t>Replaced water valve</t>
  </si>
  <si>
    <t>RNN220429051482</t>
  </si>
  <si>
    <t>Unit waa not powering on all the time  replaced complex assembly tested multiple times all ok now  removed object from drain pump that was jamming impeller ran test cycle all ok now</t>
  </si>
  <si>
    <t>RNN220430053742</t>
  </si>
  <si>
    <t>Drain pump getting power but not draining. Replaced drain pump checked drain.</t>
  </si>
  <si>
    <t>RNN220430053761</t>
  </si>
  <si>
    <t>Install washer that was missing and causing unit not to agitate. Unit is working fine now.</t>
  </si>
  <si>
    <t>RNN220501054971</t>
  </si>
  <si>
    <t>CHECKED UNIT AND NEEDS DRAIN PUMP  CUSTOMER REFUSED</t>
  </si>
  <si>
    <t>RNN220502057395</t>
  </si>
  <si>
    <t>Found flaw on front of lid replaced ok</t>
  </si>
  <si>
    <t>RNN220502060105</t>
  </si>
  <si>
    <t>Inspected unit. Did a diagnostics spin test at high speed. Loud noise was coming from rotor due to a loose bolt. Tightened the bolt back up. Tested unit.</t>
  </si>
  <si>
    <t>RNN220502062141</t>
  </si>
  <si>
    <t>NOT TURNING ON  REPLACED PCB ASSEMBLY                           MAIN PCB</t>
  </si>
  <si>
    <t>RNN220502062407</t>
  </si>
  <si>
    <t>NOT SPINNING/NOT TURNING ON  INSPECTED UNIT AND REPLACED EBF61674804</t>
  </si>
  <si>
    <t>RNN220503065104</t>
  </si>
  <si>
    <t>NOT TURNING ON  INSPECTED UNIT AND REPLACED EBR86498808    CUST UNIT REPAIRS TAKE PRIORITY OVER STOCK UNIT REPAIRS</t>
  </si>
  <si>
    <t>RNN220503065533</t>
  </si>
  <si>
    <t>RNN220503065805</t>
  </si>
  <si>
    <t>RNN220503066845</t>
  </si>
  <si>
    <t>#FEE - LEAKING FROM UNDERNEATH                                                                                       FOUND DRAIN PUMP ASSY LEAKING. ORDERED PUMP AND ALL HOSES AN D RESCHEDULED. NO LOCAL OPTIONS. REPLACED DRAIN PUMP AND HOSES. UNIT</t>
  </si>
  <si>
    <t>RNN220326068248</t>
  </si>
  <si>
    <t>Unit leaking.... Leak from plumbing in wall  unit passed all diagnostics. Customer will have plumber adress issue...</t>
  </si>
  <si>
    <t>RNN220404009709</t>
  </si>
  <si>
    <t>PC-PC N\AONLY PULSATOR SPINS DURING CYCLE#FEE - CHARGE THE                                                           DRAIN IN DRAIN PAN RUBBING ON STATER ADVISED CUSTOMER INSTAL LATION ISSUES</t>
  </si>
  <si>
    <t>RNN220406026984</t>
  </si>
  <si>
    <t>arrived onsite  customer refused service  unable to complete repair</t>
  </si>
  <si>
    <t>RNN220408039598</t>
  </si>
  <si>
    <t>3RD ATTEMPT. MUST CLOSE TODAY CALL MATT SAVERY IF NOT COMPLETE                                                       INSPECTED UNIT AND FOUND FAULTY MCU AND NOISE FILTER ORDER PARTS AND RETURN. INSTALLED PARTS. USER PANEL NOT WORKING. TESTED CONTR</t>
  </si>
  <si>
    <t>RNN220411046412</t>
  </si>
  <si>
    <t>NOT DRAINING #FEE CUSTOMER IS AWARE OF THE SERVICE CHARGE                                                            CCI:NOT DRAINING. FOUND LOOSE CONNECTION @ MAIN BOARD. TESTE D UNIT MULTIPLE DRAINS AND VIA CYCLE RINSE SPIN  NORMAL.</t>
  </si>
  <si>
    <t>RNN220412061606</t>
  </si>
  <si>
    <t>TECH REPLACED PARTS. TESTED. POWER GOOD.NO LEAKS OR ERROROC DES  ALL WORKING</t>
  </si>
  <si>
    <t>RNN220413065467</t>
  </si>
  <si>
    <t>#FEE CUSTOMER AWARE ABOUT THE SERVICE CHARGE IF ISSUE IS NO                                                          REMOUNTED PRESSURE SWITCH HOSE. TESTED NORMAL NO LEAKS.</t>
  </si>
  <si>
    <t>RNN220413066338</t>
  </si>
  <si>
    <t>#FEE CUSTOMER AWARE OF SERVICE CHARGE FOR ISSUES NOT RELATE                                                          CONTROL BIRD NEEDED/STAYS IN SLOW SPIN WHEN SUPPOSED TO WASH /MULTIPLE RANDOM ERROR CODES POP UP INSTALLED NEW CONTROL BOARD AND S</t>
  </si>
  <si>
    <t>RNN220418080735</t>
  </si>
  <si>
    <t>RNN220419093744</t>
  </si>
  <si>
    <t>EBF49827801</t>
  </si>
  <si>
    <t>5220FR2075C</t>
  </si>
  <si>
    <t>4681ER1007C</t>
  </si>
  <si>
    <t>#FEE#DS#LEAKINGFROMTHEBOTOM#IW                                                                                       FILL VALVE LEAKING  REPLACED WATER VALVE THAT WAS LEAKING ORDERED BY PT CKED O PERATION. WT RZT. CUSTOMER TO MONITOR.</t>
  </si>
  <si>
    <t>RNN220419094392</t>
  </si>
  <si>
    <t>UNIT IS LEAKING WATER FROM DRAIN.  FOUND PIN HOSE IN DRAIN HOSE. REPLACED DRAIN HOSE WITH NEW.</t>
  </si>
  <si>
    <t>RNN220420001968</t>
  </si>
  <si>
    <t>Replaced parts per tech support. Unit running well.</t>
  </si>
  <si>
    <t>RNN220422013686</t>
  </si>
  <si>
    <t>Customer states unit makes noise during wash  found failed rotor. Customer refused repair  stating that she just bought the unit and does not want it worked on and that the same thing happened to her previous washer so she wants to get it exchanged and that she will bring the unit back to the dealer. Called TCC to document Case#TCC220504775440.</t>
  </si>
  <si>
    <t>RNN220424017141</t>
  </si>
  <si>
    <t>Unit not agitating and giving LE code I replaced the motor rotor and clutch all checks ok</t>
  </si>
  <si>
    <t>RNN220424017362</t>
  </si>
  <si>
    <t>CHECKED THE UNIT REST RUN TEST UNIT WORKING GOOD NO PROBLEM FOUND</t>
  </si>
  <si>
    <t>RNN220425020600</t>
  </si>
  <si>
    <t>RNN220426032431</t>
  </si>
  <si>
    <t>Upon inspecting the unit found that the unit had no power replaced the PCB complex tested the unit back to working order.</t>
  </si>
  <si>
    <t>RNN220426033035</t>
  </si>
  <si>
    <t>RECONNECT A PART PLUG ASSEMBLY  REPARED CONNECTOR ON  COLD WATER VALVES</t>
  </si>
  <si>
    <t>RNN220427037012</t>
  </si>
  <si>
    <t>OBJECT(CLOTHES) STOP UNIT FROM SPINNING. CHECK AND REMOVE OBJECT ON THE KNEEF OF AGITATOR. NO WATER LEAK FOUND. UNIT IS TESTED OK.</t>
  </si>
  <si>
    <t>RNN220429047200</t>
  </si>
  <si>
    <t>Found Tub not centered in cabinet.  Leveled cabinet to center Tub.  Checked Inner tub and ran a Spin cycle.  Machine checked ok.</t>
  </si>
  <si>
    <t>RNN220429051309</t>
  </si>
  <si>
    <t>WT7405CV</t>
  </si>
  <si>
    <t>PC-PC N\AVIBRATIONS#FEE - CHARGE THE CUSTOMER THE APPLICABL                                                          UNIT DELIVERED WITH 1 OF THE SUSPENSION RODS HANGING LOOSE. REINSTALLED ROD. CHECKS OK.</t>
  </si>
  <si>
    <t>RNN220429051640</t>
  </si>
  <si>
    <t>PC: ABWEUUS CLOTHING - TANGLING#FEECHARGE THE CUSTOMER THE                                                           CUSTOMER CONCERNED WITH WASHER OPERATION &amp;AMP; FEATURES. UNIT ME CHANICALLY TESTED OK ON MULTIPLE DIAGNOSTIC TESTS. LEVELED.</t>
  </si>
  <si>
    <t>RNN220430052735</t>
  </si>
  <si>
    <t>diagnosis: when the hoses have been glued  at the factory  glue has entered the drain pump and has blocked it; I cleaned the housing  the washer is working now</t>
  </si>
  <si>
    <t>RNN220430052759</t>
  </si>
  <si>
    <t>Arrived onsite customer complaint was water was not coming through very well replace the parts ran the unit everything else works as designed</t>
  </si>
  <si>
    <t>RNN220430053893</t>
  </si>
  <si>
    <t>Unit would work for exactly a minute and then stop. Put on spped wash and stopped every minute and unlocked but did not shut off. Could press start and get going again. Replaced main pcb. Unit is working. Seems to be going fine. Customer to use tonight and make sure it does not act up again</t>
  </si>
  <si>
    <t>RNN220501055108</t>
  </si>
  <si>
    <t>Found the water valve filling even when off. Noticed protective screens not on and working to specs.</t>
  </si>
  <si>
    <t>RNN220502057415</t>
  </si>
  <si>
    <t>We called and set the appointment with the customer but when tech went there the customer refused the service and told us that already canceled the service.</t>
  </si>
  <si>
    <t>RNN220502061764</t>
  </si>
  <si>
    <t>Replaced pcb complex due to CL error code unit could not run</t>
  </si>
  <si>
    <t>RNN220503064590</t>
  </si>
  <si>
    <t>ran cycle no issues found advice customer</t>
  </si>
  <si>
    <t>RNN220503065697</t>
  </si>
  <si>
    <t>VALVE NOT WORKING CORRECTLY;REPLACED VALVE;TESTS OKAY</t>
  </si>
  <si>
    <t>RNN220503070685</t>
  </si>
  <si>
    <t>TECHNICIAN REPLACED THE FAULTY VALVE AND VERIFIED OPERATIONAL</t>
  </si>
  <si>
    <t>RNN220504074003</t>
  </si>
  <si>
    <t>not getting cold water  tech out found connections loose  adjusted and tested.</t>
  </si>
  <si>
    <t>RNN220504075195</t>
  </si>
  <si>
    <t>RNN220504075969</t>
  </si>
  <si>
    <t>REPLACED VALVE  TESTED UNIT  WORKING TO MFG SPECS</t>
  </si>
  <si>
    <t>RNN220329082343</t>
  </si>
  <si>
    <t>#RECLAIM- AND NOW ALSO HAS LE AFTER RECENT REPAIR                                                                    UNIT DISPLAYING LE ERROR CODE. ORDERED MAIN PCB AND STATOR. RTN 5/2/22 PARTS INSTALLED. UNIT TESTED OK.</t>
  </si>
  <si>
    <t>RNN220408038094</t>
  </si>
  <si>
    <t>drain not working pcb malfunction replaced pcb main and Drain pump  completed</t>
  </si>
  <si>
    <t>RNN220414070076</t>
  </si>
  <si>
    <t>#FEE NOT DRAINING NOT SPINNING ACTING LIKE UE BUT NO ERRO                                                            NOT ADVANCING CYCLES. ORDERING CONTROL DISPLAY UNIT RECOMMEN DED BY LG. RESCHEDULED INSTALLED CONTROL. STILL WILL NOT SPIN. ORDERE</t>
  </si>
  <si>
    <t>RNN220417078808</t>
  </si>
  <si>
    <t>WENT TO HOME AND FOUND WASHER LID FUNCTIONING CORRECTLY. SHOWED CUSTOMER THAT IS WAS CLOSING PROPERLY AND TRAINED HER ON HOW IT IS TO FUNCTION.  DID NOT NEED TO REPLACE ANY PARTS!</t>
  </si>
  <si>
    <t>RNN220425020594</t>
  </si>
  <si>
    <t>Tested unit. No abnormal noises through test. Speculated UB error. Customer education. DF</t>
  </si>
  <si>
    <t>RNN220425022657</t>
  </si>
  <si>
    <t>CHECK UNIT FOUND NUT CAME LOOSE ON DRUM AND CAUSING  DRUM TO RATTLE DURING CYCLE ABLE TO SECURE SAME LEFT OK</t>
  </si>
  <si>
    <t>RNN220427034378</t>
  </si>
  <si>
    <t>#FEE CUSTOMER AWARE OF THE SERVICE CHARGE FOR ISSUES NOT RE                                                          ROTOR LOOSE CAUSING MACHINE NOT TO FINISH CYCLE. TIGHTEN. TE ST OK</t>
  </si>
  <si>
    <t>RNN220427037592</t>
  </si>
  <si>
    <t>Checked washer and unable to duplicate leak. Washer tested ok.</t>
  </si>
  <si>
    <t>RNN220427038537</t>
  </si>
  <si>
    <t>PRN220428076787 AHL73894503(Rotor Assembly)  AHL73894509(Rotor Assembly)  AJB73816015(Stator Assembly)  AJB73816031(Stator Assembly) customer complaint was unit does not washing Le error code took unit apart downshifter and other parts we're not working replaced stator and rotor on unit main unit checked okay job is complete customer is satisfied</t>
  </si>
  <si>
    <t>RNN220428041398</t>
  </si>
  <si>
    <t>Replaced inlet valve assembly  unit operates normally</t>
  </si>
  <si>
    <t>RNN220429048083</t>
  </si>
  <si>
    <t>Installed new Pcb complex and panel assembly  Tested unit tested good</t>
  </si>
  <si>
    <t>RNN220430052906</t>
  </si>
  <si>
    <t>Installed pulsator was tub test good</t>
  </si>
  <si>
    <t>RNN220501055097</t>
  </si>
  <si>
    <t>05/05  NOISE AT LAST 10 MIN OF CYCLE... ran test mode and unable to duplicate noise... ran load of towels through rinse/spin and noticed tub not centered... adjusted feet to center tub and unit completed cycle with no abnormal noises... unit is working properly...</t>
  </si>
  <si>
    <t>RNN220501055315</t>
  </si>
  <si>
    <t>Customers  complaints gentle clothes come out too wrinkled .   Called TCC  adviced customer to change to low or no spin for those items.  TCC220505780218.</t>
  </si>
  <si>
    <t>RNN220502055920</t>
  </si>
  <si>
    <t>Replaced washer lid</t>
  </si>
  <si>
    <t>RNN220502056324</t>
  </si>
  <si>
    <t>Replaced pump and washer on stator.</t>
  </si>
  <si>
    <t>RNN220502057642</t>
  </si>
  <si>
    <t>PC.PCNA NO POWER #FEE CUSTOMER AWARE OF THE SERVICE CHARG                                                            CUSTOMER INSTRUCTION</t>
  </si>
  <si>
    <t>RNN220502060459</t>
  </si>
  <si>
    <t>found chunk of styriform under unit  removed and rotor nut appeared to be loose so tightened up. retest good through diag and test load</t>
  </si>
  <si>
    <t>RNN220502061325</t>
  </si>
  <si>
    <t>Costumer complaint unit making loud scratching sound when on the spin cycle. Found not noise on the unit. Tested okay.</t>
  </si>
  <si>
    <t>RNN220502062861</t>
  </si>
  <si>
    <t>Replaced lid PRN220503083228 AFG73629710(Lid Assembly)</t>
  </si>
  <si>
    <t>RNN220503068117</t>
  </si>
  <si>
    <t>DRUM ISSUES  CHECKED UNIT  ADJUSTED FRONT LETS  UNIT WORKING TO SPECS CX ED</t>
  </si>
  <si>
    <t>RNN220503068213</t>
  </si>
  <si>
    <t>Washer not powering on replaced main control board all tested okay</t>
  </si>
  <si>
    <t>RNN220503069066</t>
  </si>
  <si>
    <t>Error code IE  replaced water valve ok  AJU75152602</t>
  </si>
  <si>
    <t>RNN220503070453</t>
  </si>
  <si>
    <t>Per cx unit doesn't turn on checked complaints found main pcb power supply harness not connected reconnected checked operation test mode unit ran fine no coeds or leaks</t>
  </si>
  <si>
    <t>RNN220503071191</t>
  </si>
  <si>
    <t>Installed new transmission</t>
  </si>
  <si>
    <t>RNN220504075338</t>
  </si>
  <si>
    <t>NOT SPINNING  INSPECTED UNIT AND REPLACED 6501EA1001R                                           EBR86498802</t>
  </si>
  <si>
    <t>RNN220504076928</t>
  </si>
  <si>
    <t>RNN220504077551</t>
  </si>
  <si>
    <t>CHECKED AND FOUND UNIT NOT POWERING UP DUE TO FAULTY CONTRL  CHECKED FILTER BOARD AND HAVE POWER GOING IN AND OUT TO PCB  UNIT NOT COMMING ON..  ORDERING NEW CONTROL BOARD  INSTALLED NEW CONTROL BOARD ASSEMBLY THEN RAN TEST  UNIT NOW CHECKS GOOD</t>
  </si>
  <si>
    <t>RNN220504077571</t>
  </si>
  <si>
    <t>Found Plastic at front of Lid is Warped and Sharp. Replaced Lid. Tests Ok.</t>
  </si>
  <si>
    <t>RNN220504077959</t>
  </si>
  <si>
    <t>#DEALERSUPORT #FEE LOUD NOISE  RNN220421006296                                                                       MEMBER WAS SHOWN HOW TO USE MACHINE IT WAS UNEVEN BALANCE E RROR</t>
  </si>
  <si>
    <t>RNN220505078029</t>
  </si>
  <si>
    <t>NOT SPINNING  REPLACED VALVE ASM TEST UNIT OPERATION</t>
  </si>
  <si>
    <t>RNN220505078822</t>
  </si>
  <si>
    <t>MAKING NOISES  INSPECTED UNIT  TESTED TO SPECS</t>
  </si>
  <si>
    <t>RNN220505079224</t>
  </si>
  <si>
    <t>CHECKED REPLACED MAIN TOP TEST O.K.</t>
  </si>
  <si>
    <t>RNN220505079436</t>
  </si>
  <si>
    <t>MCK70055606</t>
  </si>
  <si>
    <t>reinstalled support rod that came loose from tub causing unit to be noisy tested ok</t>
  </si>
  <si>
    <t>RNN220505079467</t>
  </si>
  <si>
    <t>WASHER DOES NOT SPIN PROPERLY. CLOTHES ARE COMING OUT VERY WET AFTER SPIN CYCLE. tech out realigned spin basket tested</t>
  </si>
  <si>
    <t>RNN220505080084</t>
  </si>
  <si>
    <t>Unit will not start cycle or continue. Located build up between the drum and removed it. Replaced display assambly and confirmed operation.</t>
  </si>
  <si>
    <t>RNN220505080390</t>
  </si>
  <si>
    <t>EBR62267115</t>
  </si>
  <si>
    <t>reinstalled loose wire to pcb due to unit nit powering on tested unit ok</t>
  </si>
  <si>
    <t>RNN220505081765</t>
  </si>
  <si>
    <t>Noise  level and tested</t>
  </si>
  <si>
    <t>RNN220505084465</t>
  </si>
  <si>
    <t>PC:ABWETUS LEAKING #FEE CHARGE THE CUSTOMER THE APPLICABLE                                                           ORDER DRAIN HOSE LEAKING  NEW DRAIN HOSE</t>
  </si>
  <si>
    <t>RNN220407032245</t>
  </si>
  <si>
    <t>INSTALLED NEW WATER INLET VALVE THE APP WASNT LETTING ME SCAN IT BUT I DID RECIEVE 1 OF TGE OUTLETS AT TGE FSL</t>
  </si>
  <si>
    <t>RNN220411052148</t>
  </si>
  <si>
    <t>NOISE/DURING SPIN                                                                                                    WASH PLATE BOLT LOOSE. TIGHTENED CHECKED OK</t>
  </si>
  <si>
    <t>RNN220418082207</t>
  </si>
  <si>
    <t>TECH CHECK THE UNIT. FILTER GOOD. TESTED. POWER GOOD. NO LEAKS OR ERROR CODES. ALL WORKING. NO ISSUE</t>
  </si>
  <si>
    <t>RNN220418083840</t>
  </si>
  <si>
    <t>Customer Education  Unit working properly</t>
  </si>
  <si>
    <t>RNN220421002980</t>
  </si>
  <si>
    <t>6.5 VDC TO COLD VALVE. INSTALLED NEW CONTROL  SAME: INSTALLED NEW WATER VALVE  WATER FILL STILL ONLY 6.54 VDC. SPOKE W/ TECHLINE ALL WITHIN  SPEC.  NEXT DAY. CALLISON WASHED 1 LOAD THEN IE CODE AGAIN. CALLED LG  LG EXCHANGING UNIT. TCC220504759134</t>
  </si>
  <si>
    <t>RNN220425020557</t>
  </si>
  <si>
    <t>Tech on site  Jerzy Widawski Water comes slowly. Water valve assy has been replaced unit tested and completed  Parts used in this repair: 1 AJU75152602   Closed as Repaired</t>
  </si>
  <si>
    <t>RNN220426032240</t>
  </si>
  <si>
    <t>Per cx units turns mid cycle as per cx explanation of load and cycle selection found unit is operating normal ran test mode no code or leaks edc cx how to use machine and used of different cycle and load</t>
  </si>
  <si>
    <t>RNN220428041141</t>
  </si>
  <si>
    <t>#FEE CUTS ANDDENTS IN IMPELLER PLATE                                                                                 TUB AND IMPELLER DAMAGE DUE TO CUSTOMER MISUSE PER LG THEY ARE NOT COVERING REPAIR. TCC220504763567</t>
  </si>
  <si>
    <t>RNN220429047792</t>
  </si>
  <si>
    <t>THE UNIT IS LEAKING AGAIN /// NO ERROR CODE /// CX IS AWARE                                                          CUSTOMER STATED UNIT IS BEING SERVICED BY OTHER COMPANY</t>
  </si>
  <si>
    <t>RNN220430053661</t>
  </si>
  <si>
    <t>OE error. Replaced drain motor. Now good</t>
  </si>
  <si>
    <t>RNN220430054596</t>
  </si>
  <si>
    <t>tested nit nit was not working error on display   communication problem  need to replace main board assy.   customer refused  for repair and returned  a unit</t>
  </si>
  <si>
    <t>RNN220430054626</t>
  </si>
  <si>
    <t>LEAKS FROM REAR OF UNIT RESEATED RESIVOIR TO INLET VALVES NO MORE LEAKS</t>
  </si>
  <si>
    <t>RNN220502056297</t>
  </si>
  <si>
    <t>Unable to duplicate complaints</t>
  </si>
  <si>
    <t>RNN220502057246</t>
  </si>
  <si>
    <t>Every time the customer washes she's getting pink stuff all over her clothes found what I think used to be a blouse underneath her agitator shredding as it was washing remove agitator remove foreign material installed new agitator tested operation everything is back to factory specs</t>
  </si>
  <si>
    <t>RNN220502058497</t>
  </si>
  <si>
    <t>PRN220502080951 AJU75152602(Valve Assembly Inlet) home  Water continues to fill  even when power is off or disconnected. Replaced water valve assy and tested for proper operations. Left working correctly and customer satisfied with LG services.</t>
  </si>
  <si>
    <t>RNN220502059872</t>
  </si>
  <si>
    <t>#FEE-NOT SPINNING AND GETTING BALANCED AND LEAKING                                                                   PRODUCT NOT COVERED BY THE APPLICABLE WARRANTY</t>
  </si>
  <si>
    <t>RNN220502060847</t>
  </si>
  <si>
    <t>No problem found with washer  Instructed customer on how to was bedding and towels  Also recommended customer get dedicated drain for washer  Customer currently has washer draining into utility sink  Customer issue not spinning clothes</t>
  </si>
  <si>
    <t>RNN220502060952</t>
  </si>
  <si>
    <t>05/06  TAPPING NOISE DURING AGITATION... found tub not centered causing pressure on tub ring crafting the noise... adjusted feet accordingly to center tub and noise stopped... unit is working as designed....</t>
  </si>
  <si>
    <t>RNN220502062058</t>
  </si>
  <si>
    <t>Replaced cover Pcb main and Pcb display  Tested good</t>
  </si>
  <si>
    <t>RNN220502062712</t>
  </si>
  <si>
    <t>Unit working properly  Could not recreate any issues  customer said another ASC recently came out also</t>
  </si>
  <si>
    <t>RNN220502063443</t>
  </si>
  <si>
    <t>Replaced drain pump  Tested good</t>
  </si>
  <si>
    <t>RNN220503065299</t>
  </si>
  <si>
    <t>Unit had small leak coming from nick in drain hose. Replaced hose and inspected rest of unit. Advised customer to use tub clean. All functions check good.</t>
  </si>
  <si>
    <t>RNN220503065353</t>
  </si>
  <si>
    <t>Tcc220506817739. Customer complaint stains on tub. Called tcc and documented. Looked like something customer washed stained tub.ade customer aware of Courtesy tub replacement.</t>
  </si>
  <si>
    <t>RNN220503065499</t>
  </si>
  <si>
    <t>#FEE- LONG CYCLE TIME                                                                                                UNABLE VERIFY COMPLIANT AT THIS TIME ADVICES MEMBER BALANCE THE CLOTHES.</t>
  </si>
  <si>
    <t>RNN220503070059</t>
  </si>
  <si>
    <t>Testes unit tested ok in all cycles</t>
  </si>
  <si>
    <t>RNN220504071421</t>
  </si>
  <si>
    <t>PRN220504085010 AHA75673402(Pump Assembly Drain)  AHA75673404(Pump Assembly Drain)  AHL73894503(Rotor. Customers complained was unit was not working Assembly)  AHL73894509(Rotor Assembly)  AHL76195103  Customer complaint was unit was not working and noisy would come up an Le error code. Found unit scraping on the side of the basket took tub apart found hey babies toys stuck in between the tub inner and outer removed also coins were stuck in their remove them also struck their customer to watch what's in the pocket after I removed amren unit tested it checked okay job is complete customer satisfied</t>
  </si>
  <si>
    <t>RNN220504073982</t>
  </si>
  <si>
    <t>Installed new pump</t>
  </si>
  <si>
    <t>RNN220504075308</t>
  </si>
  <si>
    <t>INSTALL DEFECT. NO SIPHON ON MAIN  DRAIN. INSTRUCT AND EDUCATE CUSTOMER.</t>
  </si>
  <si>
    <t>RNN220505079823</t>
  </si>
  <si>
    <t>tech checked over unit and spoke with LG tech line who told us to replace rotor  stator and possibly board.  Lg said unplug unit and not to use  we unplugged and told cust not to use. Went back to replace parts and cust had been using washer (tub wet</t>
  </si>
  <si>
    <t>RNN220505083971</t>
  </si>
  <si>
    <t>Found main control board defective. Replaced control board and ok after that.</t>
  </si>
  <si>
    <t>RNN220505083991</t>
  </si>
  <si>
    <t>SYM...OE CODE...DIAG...NEEDS DRAIN PUMP WP: REPLACED DRAIN PUMP ALL OK</t>
  </si>
  <si>
    <t>RNN220505084014</t>
  </si>
  <si>
    <t>SYM THE WASHER IS NOT PUMPING THE WATER OUT OF THE TUB AND THE ERROR CODE SAYS 0E DIAG; DRAIN PUMP LOCKED UP WP INSTALLED PUMP UNIT NOW FUNCTIONING PROPERLY.</t>
  </si>
  <si>
    <t>RNN220505084015</t>
  </si>
  <si>
    <t>RESEAT LOOSE PUMP HOSE CONNECTION. TESTS CHECK OK.</t>
  </si>
  <si>
    <t>RNN220505084105</t>
  </si>
  <si>
    <t>#FEE#DEALER SUPPORTRENTA CENTER/JERRY IT WILL FILL WITH WA  RNN220214046226                                          MAIN BOARD TURNING UNIT OFF. ORDERING BOARD  CUST REQUESTED RESCH  GETTING LE CODE ORDERED STATOR AND PBC. PROBABLY THE STATOR BAD</t>
  </si>
  <si>
    <t>RNN220506084624</t>
  </si>
  <si>
    <t>1WZZEA4002B</t>
  </si>
  <si>
    <t>PC:NA THE DRAIN HOSE HAS A HOLE IN IT AND IT IS LEAKING.  RNN220415075957                                            DEFFECTED HOSE ORDER DIRECT TO CX TO INSTALL NO TEC NEEDED</t>
  </si>
  <si>
    <t>RNN220506084625</t>
  </si>
  <si>
    <t>FOUND LOOSE WIRE TO MOTOR NOT ALLOWING MACHINE TO AGITATE.  REPAIRED CONNECTION TO MOTOR SO UNIT WOULD AGITATE</t>
  </si>
  <si>
    <t>RNN220506086102</t>
  </si>
  <si>
    <t>parts installed tested and working</t>
  </si>
  <si>
    <t>RNN220506087835</t>
  </si>
  <si>
    <t>3911EZ9131X</t>
  </si>
  <si>
    <t>Checked the unit's level and it was good. Tested the unit in service mode and it worked normally. Tested the unit with six towels in a speed wash cycle and it ran normally. Went over practices of separating and balancing cloths in the washer correctly.  The unit is working as designed.</t>
  </si>
  <si>
    <t>RNN220502060961</t>
  </si>
  <si>
    <t>Oe error code. Draining normal. Pressure sensor issue. Replaced main pcb   pressure sensor. Checked ops.</t>
  </si>
  <si>
    <t>RNN220505079887</t>
  </si>
  <si>
    <t>WL/21954200/RNN220325064618/LSN1</t>
  </si>
  <si>
    <t>#FEE                                                                                                                 ORDERED PRESSURE SENSOR  REPLACE PRESSURE SENSOR VERIFY PROPER FILL LEVEL AND OPERAT ION INSPECT FOR LEAKAGE</t>
  </si>
  <si>
    <t>RNN220307060858</t>
  </si>
  <si>
    <t>AEZ73913404</t>
  </si>
  <si>
    <t>PC:PC/NA - WATER/SUDS/NOT ENOUGH SUDS #FEE CUSTOMER IS AWAR                                                          ORDERED CONTROL ASSEMBLY MIX VALVE  SOCPPU 05/03/22 CUSTOMER REQUEST CANCEL SERVICE.</t>
  </si>
  <si>
    <t>RNN220328076583</t>
  </si>
  <si>
    <t>#FEE- WASHER HAS LE ERROR                                                                                            ORDERED MOTOR GEAR CASE. REMOVE BASKET CHECK AREA FIRST PRI OR TO DEER CASE INSTALL MOTOR IS DAMAGED DEBRIS UNDER BASKET REPLACED</t>
  </si>
  <si>
    <t>RNN220415075534</t>
  </si>
  <si>
    <t>RR ROD NOT CONNECTED REINSTALLED RR ROD CHECKED UNIT OK JOB COMPLTD</t>
  </si>
  <si>
    <t>RNN220420097138</t>
  </si>
  <si>
    <t>FOUND UNIT WITH FAULTY SHOCK. REPLACED AND TESTED  ALL OPERATIONS CHECK GOOD.</t>
  </si>
  <si>
    <t>RNN220420099704</t>
  </si>
  <si>
    <t>diagnostic unit found the drain hose leak water. replaced the drain hose. tested unit ok.</t>
  </si>
  <si>
    <t>RNN220420099899</t>
  </si>
  <si>
    <t>Technician test washer find unit vibrate and make nose  find out that missing washer  i order washer and nut and replace 2 parts and unit is working good manufactory  forget to put washer  customer happy unit working good</t>
  </si>
  <si>
    <t>RNN220421005471</t>
  </si>
  <si>
    <t>#FEE CUSTOMER AWARE OF SERVICE CHARGE FOR ISSUES NOT RELATE                                                          ORDER DRAIN PUMP/HOSES LEAKS WATER  PUMP DRAIN LEAKING. INSTALLED NEW PARTS TECHNICIAN ORDERED.</t>
  </si>
  <si>
    <t>RNN220421005820</t>
  </si>
  <si>
    <t>Replaced main control due to intermittent operations when power is cycled on and off. Ran unit confirmed all functions ok</t>
  </si>
  <si>
    <t>RNN220423015488</t>
  </si>
  <si>
    <t>The pulsator assembly was replaced</t>
  </si>
  <si>
    <t>RNN220423016025</t>
  </si>
  <si>
    <t>PC: T1872EFHU.ABWEUUS CLOTHING NOT CLEAN #FEE - CH                                                                   CLEAN GREASE SPOTS FROM WASHER CUSTOMER INSTRUCT UNBALANCED LOAD TESTED OK</t>
  </si>
  <si>
    <t>RNN220423016059</t>
  </si>
  <si>
    <t>#FEE NO POWER                                                                                                        FOUND FAULTY CONTROL BOARD. ORDER NEW CONTROL BOARD  REPLACED THE MPCB AND TESTED UNIT IS GETTING POWER NOW AND W ORKING PROPERLY</t>
  </si>
  <si>
    <t>RNN220425020689</t>
  </si>
  <si>
    <t>#FEE IE ERROR CODE                                                                                                   CUSTOMER INSTRUCTION</t>
  </si>
  <si>
    <t>RNN220425024674</t>
  </si>
  <si>
    <t>REMOVED OBJECT FROM DRAIN PUMP</t>
  </si>
  <si>
    <t>RNN220428043392</t>
  </si>
  <si>
    <t>replaced pres switch / inlet valve assy / drian hose  retested with speed wash and partial normal load.  Instructed  cx to go max 2/3 tub with clothes and not put drain hose more than 8  10 ""  into drain pipe. otherwise appeared to work normally</t>
  </si>
  <si>
    <t>RNN220428043454</t>
  </si>
  <si>
    <t>Replaced agitator and main pcb</t>
  </si>
  <si>
    <t>RNN220428044435</t>
  </si>
  <si>
    <t>EBR65002713</t>
  </si>
  <si>
    <t>#FEE LE ERROR                                                                                                        CUSTOMER INSTRUCTION</t>
  </si>
  <si>
    <t>RNN220428045323</t>
  </si>
  <si>
    <t>#FEE-TOO MUCH WATER                                                                                                  WATER VALVES LEAKING ORDERED PARTS RESCHEDULED  INSTALLED WATER VALVE. TESTED GOOD</t>
  </si>
  <si>
    <t>RNN220429049654</t>
  </si>
  <si>
    <t>PC PC:NA MORE TROUBLESHOOTING CABINET ISSUES #FEE CHARGE T                                                           SERVICE ORDER RESCHEDULED FOR; PARTS ; WASHER CONTROL STEPS IN MID CYCLE THEN DRAINSNO LOCAL SOLUTION OPERATION RE. INSTALLED NEW</t>
  </si>
  <si>
    <t>RNN220429051270</t>
  </si>
  <si>
    <t>slight leak during wash cycle  tightened clamp on lower bellows no more leaks</t>
  </si>
  <si>
    <t>RNN220502056344</t>
  </si>
  <si>
    <t>Washer giving e6 error. Repoaced bad clutch motor. Cycle tested and all checks good at this time.</t>
  </si>
  <si>
    <t>RNN220502057863</t>
  </si>
  <si>
    <t>Ran test mode and found normal water fill on hot and cold tests. Normal agitation and spin cycle. No issues found. Recommended customer to use heavy duty and bedding mode if they want more water in the basket</t>
  </si>
  <si>
    <t>RNN220503068096</t>
  </si>
  <si>
    <t>Noise during wash cycle  replaced clutch assembly pulsator and cap  tested unit  no abnormal noise  unit functioning within factory specs</t>
  </si>
  <si>
    <t>RNN220504072971</t>
  </si>
  <si>
    <t>Replaced Front Panel Assembly   checked operations   explained functions to customer unit ok now 5/9/22.</t>
  </si>
  <si>
    <t>RNN220504074107</t>
  </si>
  <si>
    <t>Not filling with enough water. Unit operating to manufacturers specifications. Customer under the impression that the soil level would allow water level changes. Advised soil level just changes time. Advised for best operation loads of 1/2 to 3/4 full of similar weight materials will produce the best results. Wave washer missing. Installed.</t>
  </si>
  <si>
    <t>RNN220504074390</t>
  </si>
  <si>
    <t>IE error code. Found resin inside filter to valve. Cleaned filter. All ops test ok after repair</t>
  </si>
  <si>
    <t>RNN220504076075</t>
  </si>
  <si>
    <t>Unit operating as designed instructed on controls and operations</t>
  </si>
  <si>
    <t>RNN220505078055</t>
  </si>
  <si>
    <t>Unit exploded. Multiple dents. Damage to   vvbwalls. Unrepairable. POP attached. S/T attached. TCC consulted. TCC220506818223. Submitted for RA.  Unit approved for RA  Lowes exchanging. 050922.</t>
  </si>
  <si>
    <t>RNN220505079568</t>
  </si>
  <si>
    <t>Found clogged inlet on washer checked ok not leaks</t>
  </si>
  <si>
    <t>RNN220505080678</t>
  </si>
  <si>
    <t>Unit has cosmetic damage to cavity of the machine not serviceable see attached pictures</t>
  </si>
  <si>
    <t>RNN220505082362</t>
  </si>
  <si>
    <t>No power. Replaced control panel per service bulletin. Tested all ok.</t>
  </si>
  <si>
    <t>RNN220505083375</t>
  </si>
  <si>
    <t>Repaired drain pump found glue from tub to pump hose checked ok</t>
  </si>
  <si>
    <t>RNN220506085239</t>
  </si>
  <si>
    <t>Pump was not pumping out locked up replaced all tests okay inform customer they would have to move things out of the laundry room to get water up</t>
  </si>
  <si>
    <t>RNN220506085497</t>
  </si>
  <si>
    <t>Tested unit with extra full load... Found out of level... Adjusted units level... Retested... Went thru spin good... Instructed customer on unit and sorting and loading... Ok</t>
  </si>
  <si>
    <t>RNN220506085855</t>
  </si>
  <si>
    <t>Concern was the unit is making noise  found the legs was down  leveled the unut and cleaned the tub  unit checked  all ops are good and normal.</t>
  </si>
  <si>
    <t>RNN220506086723</t>
  </si>
  <si>
    <t>Tested unit with load  unit tested ok. Customer states unit sometimes overfills with too much water. Advised/suggested customer to use ""he"" liquid detergent instead of powder. Replaced pressure sensor switch for safety. Unit is working properly.</t>
  </si>
  <si>
    <t>RNN220506087208</t>
  </si>
  <si>
    <t>Ran unit in in text mode and in a speed wash unit did not leak at tjis time instruct customer if unit leaks again and still having issue to call back for service</t>
  </si>
  <si>
    <t>RNN220506088032</t>
  </si>
  <si>
    <t>After diagnosis found that the unit is operating as per manufacturing.  Shipped to tech  PRN220506089559 AHL73894503(Rotor Assembly)  AJB73816015(Stator Assembly)  AJK73229709(Suspension Assembly)</t>
  </si>
  <si>
    <t>RNN220506089630</t>
  </si>
  <si>
    <t>Found unit with faulty PCB .Replaced and unit checks ok.</t>
  </si>
  <si>
    <t>RNN220506090289</t>
  </si>
  <si>
    <t>REPLACED VALVE UNIT TESTS GOOD</t>
  </si>
  <si>
    <t>RNN220506090306</t>
  </si>
  <si>
    <t>secured bolt to shock/damper  unit tested ok</t>
  </si>
  <si>
    <t>RNN220509094321</t>
  </si>
  <si>
    <t>WT7400CW</t>
  </si>
  <si>
    <t>VERIFIED NOISE COMING FROM GEARCASE WHEN UNIT IS IN AGITATION CUSTOMER GETTING NEW UNIT</t>
  </si>
  <si>
    <t>RNN220509096014</t>
  </si>
  <si>
    <t>FOUND LOOSE GASKET CAUSING THE LEAK RESEALED GASKET TESTED OK</t>
  </si>
  <si>
    <t>RNN220509096312</t>
  </si>
  <si>
    <t>REMOVED AND RELPLACED THE VALVE TESTED AND WORKING</t>
  </si>
  <si>
    <t>RNN220509097329</t>
  </si>
  <si>
    <t>UNIT IS NOT DRAINING  RESECURED CONNECTIONS AT DRAIN PUMP AND TESTED UNIT  ALL OK NOW COMPLETE</t>
  </si>
  <si>
    <t>RNN220509098447</t>
  </si>
  <si>
    <t>No problem found  unit working as intended</t>
  </si>
  <si>
    <t>RNN220509098950</t>
  </si>
  <si>
    <t>LK/NO ASC/NO RNN/CEP/PCRICHARD/6318754723/LB</t>
  </si>
  <si>
    <t>DP1/NO ASC/NO RNN/CEP/PCRICHARD/6318754723/LB</t>
  </si>
  <si>
    <t>WT7900HWA</t>
  </si>
  <si>
    <t>VB/NO ASC/NO RNN/CEP/PCRICHARD/6318754723/LB</t>
  </si>
  <si>
    <t>Adjusted and balanced unit; tested  checked ok No parts needed</t>
  </si>
  <si>
    <t>RNN220316015499</t>
  </si>
  <si>
    <t>#FEE CUSTOMER AWARE FOR THE CHARGE THAT IS NOT MANUFACTURIN                                                          CHECKED UNIT. ROTOR/STATOR NONFUNCTIONAL. ORDERED PARTS  SOCPPU 5/3/22: SERVICE CA</t>
  </si>
  <si>
    <t>RNN220318029294</t>
  </si>
  <si>
    <t>disassembled the washer and adjusted the impeller</t>
  </si>
  <si>
    <t>RNN220423014822</t>
  </si>
  <si>
    <t>The pump motor  for the unit  was replaced</t>
  </si>
  <si>
    <t>RNN220427038867</t>
  </si>
  <si>
    <t>TECHNICIAN CHECKED THE FUNCTIONS OF THE UNIT  RAN SERVICE CYCLE TEST  RAN A LOAD WITH CLOTHES  NO ISSUES FOUND  UNIT IS WORKING FINE.  NO LEAK FOUND.</t>
  </si>
  <si>
    <t>RNN220502057873</t>
  </si>
  <si>
    <t>HAD TO COMPLETELY CHECK UNIT. TECH FOUND AND RECONNECTED LOOSE WIRE CONNECTION AT CONTROL BOARD. UNIT NOW CHECKS OKAY</t>
  </si>
  <si>
    <t>RNN220503068455</t>
  </si>
  <si>
    <t>Original problem was a loading issue instructed customer unit working properly and customer also wanted new hose said he would install just hose was not installed correctly and was out of town when lowes installed unit</t>
  </si>
  <si>
    <t>RNN220504073351</t>
  </si>
  <si>
    <t>RNN220504075561</t>
  </si>
  <si>
    <t>Error code for clutch shifting motor. Install new motor. Test run wash switch to rinse and spin and repeat shifting</t>
  </si>
  <si>
    <t>RNN220504076182</t>
  </si>
  <si>
    <t>This unit only has one water line hooked up. Customer made aware that cannot work as the unit must have a hot and cold water line on the unit. TCC was contacted to document the install. The customer needs a plumber to have the proper hot and cold water shut offs for the unit to work with a drain. No fault found. Case Number#: TCC220510888389</t>
  </si>
  <si>
    <t>RNN220505081429</t>
  </si>
  <si>
    <t>LE error  motor loud noise. Clutch motor loose  resecured.  Cks good with diag test</t>
  </si>
  <si>
    <t>RNN220506087522</t>
  </si>
  <si>
    <t>#SAFETY                                                                                                              DEFECTIVE CONTROL BOARD CSTMR DECIDED NOT TO FIX IT DYE TO W ATER LEAK DAMAGE THE FLOOR THEY JUST BUYING NEW WASHER</t>
  </si>
  <si>
    <t>RNN220506088437</t>
  </si>
  <si>
    <t>Noises. And leaked once. Found a tiny washer stuck between the pulsator and drum. Removed debris tested ok.</t>
  </si>
  <si>
    <t>RNN220508092955</t>
  </si>
  <si>
    <t>Replaced  pcb inlet..and pressure switch</t>
  </si>
  <si>
    <t>RNN220508093012</t>
  </si>
  <si>
    <t>UNIT IS TRIPPING BREAKERS.   REPAIRED BACK WIRE SHORTED TO CABINET.</t>
  </si>
  <si>
    <t>RNN220509000307</t>
  </si>
  <si>
    <t>RNN220509001709</t>
  </si>
  <si>
    <t>Both washer and dryer flooded due to installation defect. CX wants both appliances replace. CX needs to call customer/dealer support. Called TCC for support  Case# TCC220510886899.</t>
  </si>
  <si>
    <t>RNN220509094937</t>
  </si>
  <si>
    <t>No parts needed issue was control lock CL activated informed homeowner on operations</t>
  </si>
  <si>
    <t>RNN220509095186</t>
  </si>
  <si>
    <t>Take long time to wash. Customer instruct no overload the machine and no wash conform. All tested ok. No leaks after test.</t>
  </si>
  <si>
    <t>RNN220509096528</t>
  </si>
  <si>
    <t>Unit has squeak noise.  Found Cust using too much soap.  Advised customer she needs to do multiple rinses and tub cleans to remove soap.</t>
  </si>
  <si>
    <t>RNN220509097260</t>
  </si>
  <si>
    <t>Uint working good at this time checked all connections on the valve and the drain in the drain hose everything looks fine</t>
  </si>
  <si>
    <t>RNN220509099138</t>
  </si>
  <si>
    <t>Cleaned connection to main board works to factory setting All functions work</t>
  </si>
  <si>
    <t>RNN220510003045</t>
  </si>
  <si>
    <t>RNN220510003546</t>
  </si>
  <si>
    <t>RNN220510003821</t>
  </si>
  <si>
    <t>RNN220510004146</t>
  </si>
  <si>
    <t>UNIT LEAKING WATER    REPLACED FAULTY VALVE. TESTS RAN OK</t>
  </si>
  <si>
    <t>RNN220510004757</t>
  </si>
  <si>
    <t>secured spring to suspension rod assy; unit tested ok</t>
  </si>
  <si>
    <t>RNN220510005670</t>
  </si>
  <si>
    <t>repaired connection on float switch; unit tested ok</t>
  </si>
  <si>
    <t>RNN220510005796</t>
  </si>
  <si>
    <t>Level and show client basic operation</t>
  </si>
  <si>
    <t>RNN220510009359</t>
  </si>
  <si>
    <t>NOI/42505202/RNN220331097364/LSN1</t>
  </si>
  <si>
    <t>38mm bolt siezed override used</t>
  </si>
  <si>
    <t>RNN220327070495</t>
  </si>
  <si>
    <t>#FEE DRAIN HOSE HAS A PINHOLE -                                                                                      DRAIN HOSE LEAKING O/P  RZT T2F CRACKED DRAIN HOSE REPLACED CHECKS OK</t>
  </si>
  <si>
    <t>RNN220406024470</t>
  </si>
  <si>
    <t>replaced the control. ran ops check. all oaky at this time.</t>
  </si>
  <si>
    <t>RNN220408040665</t>
  </si>
  <si>
    <t>Checked unit for le error code and not draining  found failed motor assembly  pump and control. Replaced same  unit tested okay.</t>
  </si>
  <si>
    <t>RNN220412059453</t>
  </si>
  <si>
    <t>QUOT;#FEE CUSTOMER IS AWARE OF CHARGES NOT RELATED TO MANUFACTU                                                      DRAIN PUMP HAS PIN HOLE THROUGH SIDE NO VAN STOCK PART ORDER ED PUMP REPLACED OPS FADS GOOD</t>
  </si>
  <si>
    <t>RNN220415075714</t>
  </si>
  <si>
    <t>PC:ABWETUS ERROR CODE/ IE #FEE CHARGE THE CUSTOMER THE AP                                                            ORDERED WATER INLET VALVES  INSTALLED WATER INLET WORKING K</t>
  </si>
  <si>
    <t>RNN220419093955</t>
  </si>
  <si>
    <t>Lg toploader no power to display it has 120  plugged it back in and it worked fine. Called lg spoke to mark and said it's been an issue theres a service bulletin and to order a display interface and gave me a part number</t>
  </si>
  <si>
    <t>RNN220425024652</t>
  </si>
  <si>
    <t>#FEE CUSTOMER IS AWARE OF SERVICE CALL FEE FOR ISSUES NOT R                                                          SHUTS OFF INTERMITTENTLY CONSTANTLY BEEPING BEFORE SHUTTING OFF ELECTRONICS SHORTING OUT AND NOT CONTINUING WITH CYCLE . REP LACED</t>
  </si>
  <si>
    <t>RNN220425025126</t>
  </si>
  <si>
    <t>MCR66426605</t>
  </si>
  <si>
    <t>ZENDESK #351041 #BLDRDISP SET UP SERVICE THERE IS A CORD                                                             RE CLIPPED DOOR LOCK HARNESS</t>
  </si>
  <si>
    <t>RNN220426031424</t>
  </si>
  <si>
    <t>customer complaint  sheets stuck under agitator.   Found that agitator could not be removed because the bolt was over tightened and rounded off. Called support and told to break shaft of gear case and replace to get agitator out. parts ordered and rescheduled with customer.   tried to break shaft as instructed and this did not work. was then instructed by TCC to get a cutting tool and cut off the agitator and bolt then replaced gear case.   replaced bolt  agitator  gear case  nuts  and cover. unit tested ok.</t>
  </si>
  <si>
    <t>RNN220427039880</t>
  </si>
  <si>
    <t>CONTROL LOCKED OUT HAD TO RESET MAIN BOARD AND RESTARTING UNIT CHECKED OPERATION WORKING PROPERLY NOW</t>
  </si>
  <si>
    <t>RNN220502062173</t>
  </si>
  <si>
    <t>Service complaint of not filling up enough. Upon arrival found fill hoses reversed. Corrected and tested. Unit would not fill with cold water on wash cycle but would on rinse.. Per TCC replace main PCB. On return found that Wiring harness was under console clip and the black securing screw had pinched and partially broke the yellow wire to inlet valve. Repaired yellow wire and tested operation. Machine now functioning normally. All cycles tested ok.</t>
  </si>
  <si>
    <t>RNN220503065709</t>
  </si>
  <si>
    <t>RECL</t>
  </si>
  <si>
    <t>5/5  Found no power from PCB to drain pumpl ordering PCB  5/6   replaced PCB but still not power to pump and wouldnt go into test mode spoke with TCC they recomended I empty all the water out of the tub and try again. Unit still wouldnt drain after that or mesure fill level. By this point TCC was closed for the day  ordered a new pressure switch will return tuesday with parts and speak with TCC again when I arrive   5/11  Customer stated that costco is replacing unit sending parts back</t>
  </si>
  <si>
    <t>RNN220503070093</t>
  </si>
  <si>
    <t>REPLACED THE PART BECAUSE THE UNIT HAS AN ISSUE WITH LEAKING</t>
  </si>
  <si>
    <t>RNN220504075970</t>
  </si>
  <si>
    <t>no mechanical failure with unit  WiFi problems</t>
  </si>
  <si>
    <t>RNN220505078919</t>
  </si>
  <si>
    <t>#FEE CUSTOMER IS AWARE OF CHARGES NOT RELATED TO MANUFACTUR                                                          RAN DIAGNOSTICS INSPECTED STABLIZER RODS ALL FUNCTIONS CHECK ED PROPERLY</t>
  </si>
  <si>
    <t>RNN220505080376</t>
  </si>
  <si>
    <t>Soap not always disp ran load of comfortor came out fine explain loading and operation</t>
  </si>
  <si>
    <t>RNN220505081283</t>
  </si>
  <si>
    <t>REPAIRED AGITATOR AND SEALED LOOSE DOOR GASKET</t>
  </si>
  <si>
    <t>RNN220505081749</t>
  </si>
  <si>
    <t>Previous tech replaced drain pump but still makeing weird noise. Drain pump replace.</t>
  </si>
  <si>
    <t>RNN220505084119</t>
  </si>
  <si>
    <t>Cx cant turn on the power on control panke.  Disassemble yhe control panle and extend out the spring sensor on the display board.  Now control panle is working without any issues.</t>
  </si>
  <si>
    <t>RNN220506086727</t>
  </si>
  <si>
    <t>Found unit with a failed pressure switch. Replaced tested and working normally</t>
  </si>
  <si>
    <t>RNN220506087918</t>
  </si>
  <si>
    <t>Round foam got stuck on the pump impeller. Repair and check unit.</t>
  </si>
  <si>
    <t>RNN220506089572</t>
  </si>
  <si>
    <t>Customer getting ""UL"" error code. Explained unbalanced load and how to load the unit. Leveled unit. Tested ok.</t>
  </si>
  <si>
    <t>RNN220507091917</t>
  </si>
  <si>
    <t>Unit making scratching noise object in between tub removed obhect unit checks good</t>
  </si>
  <si>
    <t>RNN220507092460</t>
  </si>
  <si>
    <t>No leaks detected. All hoses check good. Unit was not leveled good. Adjusted  leveled unit.</t>
  </si>
  <si>
    <t>RNN220507092468</t>
  </si>
  <si>
    <t>Found washer is noisy. Replaced drain pump and tested operation. Working to factory specs.</t>
  </si>
  <si>
    <t>RNN220508093621</t>
  </si>
  <si>
    <t>Water leaking underneath. Inspected all hoses and clamps. Tightened inlet hoses  added clamp to drain hose at pump connection. All unit test ops dry and ok</t>
  </si>
  <si>
    <t>RNN220509000571</t>
  </si>
  <si>
    <t>Found cold and hot water hoses backwards   ( cold in hot   hot in cold )   there is not hot water coming out of water supply faucet   and also neither the hot or cold faucets can't be turn off   explained to customer that is nothing wrong with the washer   adviced customer that needs a plumber to fix the faucets also recommended to replace the fill hoses 5/11/22.</t>
  </si>
  <si>
    <t>RNN220509002202</t>
  </si>
  <si>
    <t>Nothing bwrong with unit customer did not know how to operate unit and was instucted  on how to use unit</t>
  </si>
  <si>
    <t>RNN220509097052</t>
  </si>
  <si>
    <t>Replace bad drain pump causing unit not to drain.</t>
  </si>
  <si>
    <t>RNN220509097586</t>
  </si>
  <si>
    <t>Customer instruction on use of machine. Also noted low water pressure from supply. Recommend calling plumber to address pressure.</t>
  </si>
  <si>
    <t>RNN220509098669</t>
  </si>
  <si>
    <t>Checks ok</t>
  </si>
  <si>
    <t>RNN220509098716</t>
  </si>
  <si>
    <t>Found piece of clothing in drain pump making a loud noise removed ran and tested good</t>
  </si>
  <si>
    <t>RNN220510002693</t>
  </si>
  <si>
    <t>Customer complaint was loud noise found dime under pulsator tested all ok</t>
  </si>
  <si>
    <t>RNN220510002774</t>
  </si>
  <si>
    <t>REPLACE MAIN BOARD ASSEMBLY AND CONTROL PANEL</t>
  </si>
  <si>
    <t>RNN220510007049</t>
  </si>
  <si>
    <t>OEM LUMP FAILED AND EJECTED THE PLASTIC PROPELLER CAUSING IT TO NOT DRAIN. REPLACED DRAIN PUMP AND APUED GASKETMAKER TO MAKE A PROPER SEAL. ADVISED CLIENT TO WAIT BEFORE USE SO GASKETMAKER CAN DRY. UNIT DRAIN NO ISSUES OR LEAKS</t>
  </si>
  <si>
    <t>RNN220510007299</t>
  </si>
  <si>
    <t>CLEANING THE PAD FIXED ISSUES</t>
  </si>
  <si>
    <t>RNN220510007316</t>
  </si>
  <si>
    <t>REPLACED MAIN BOARD AND SENSOR SWITCH ASSEMBLY. RAN TEST CYCLE. CHECKS OK.</t>
  </si>
  <si>
    <t>RNN220510007467</t>
  </si>
  <si>
    <t>DIAGNOSED UNIT. UNABLE TO REPRODUCE ISSUE. ALL FUNCTIONS CHECK GOOD.</t>
  </si>
  <si>
    <t>RNN220510007626</t>
  </si>
  <si>
    <t>AS NEEDED                                                                                                            SUSPENSION RODS MAKING A LOT OF NOISE ORDERED  NEED SIDE SUSPENSION DID NOT COME WITH RODS  NOISE SUSPENSION RODS MAKING A LOT OF</t>
  </si>
  <si>
    <t>RNN220511009553</t>
  </si>
  <si>
    <t>MPA CHECK                                                                                                            SE CHEQUEO EQUIPO TODO BIEN</t>
  </si>
  <si>
    <t>RNN220511009574</t>
  </si>
  <si>
    <t>Found pulsator assembly defective. Replaced pulsator assembly and ok after that.</t>
  </si>
  <si>
    <t>RNN220511009691</t>
  </si>
  <si>
    <t>RNN220511009709</t>
  </si>
  <si>
    <t>DIAGNOSED UNIT.  CHANGED SETTINGS AND RECONFIGURED. TESTED OK AT TIME OF SERVICE.</t>
  </si>
  <si>
    <t>RNN220511011206</t>
  </si>
  <si>
    <t>Complaint to much noise  level feet and ran diagnostic  tested</t>
  </si>
  <si>
    <t>RNN220511016154</t>
  </si>
  <si>
    <t>The unit has no mechanical failure  tech support confirmed. The tech run 2 test mode and the unit passed all of it</t>
  </si>
  <si>
    <t>RNN220428046221</t>
  </si>
  <si>
    <t>REPLACED ROTOR  STATOR AND MAIN BOARD AND  RESEATED WIRING HARNESS CONNECTION.  TESTED AND  CONFIRMED PROPER OPERATION.</t>
  </si>
  <si>
    <t>RNN220430054330</t>
  </si>
  <si>
    <t>No issues found with unit advised noise is normal when on wash cycle</t>
  </si>
  <si>
    <t>RNN220502061587</t>
  </si>
  <si>
    <t>filling and draining // adjusted drain hose</t>
  </si>
  <si>
    <t>RNN220502063130</t>
  </si>
  <si>
    <t>#FEE CUSTOMER IS AWARE OF CHARGES NOT RELATING TO MANUFACTU                                                          HOT WATER VALVE LEAKING. CX WANTS TO REPLACE UNIT</t>
  </si>
  <si>
    <t>RNN220503070573</t>
  </si>
  <si>
    <t>Replaced rotor and stator</t>
  </si>
  <si>
    <t>RNN220505080215</t>
  </si>
  <si>
    <t>Intermittent thump noise while in wash and spin  replaced stator clutch suspension tested unit and now ok</t>
  </si>
  <si>
    <t>RNN220505082418</t>
  </si>
  <si>
    <t>EBD50964601</t>
  </si>
  <si>
    <t>STOPPED WORKING. IE ERROR CODE. REPLACED THE SWITCH  HARNESS  BOARD AND INLET TEST OK</t>
  </si>
  <si>
    <t>RNN220506085898</t>
  </si>
  <si>
    <t>VCRESSRC05</t>
  </si>
  <si>
    <t>The dispenser for the unit was cracked and not dispensing softener. Replaced the dispenser.</t>
  </si>
  <si>
    <t>RNN220506086884</t>
  </si>
  <si>
    <t>#FEE- UNIT OFF BALANCED                                                                                              NO PROBLEM FOUND</t>
  </si>
  <si>
    <t>RNN220506087985</t>
  </si>
  <si>
    <t>#FEE CUSTOMER AWARE OF THE SERVICE CHARGE FOR ISSUES NOT RE                                                          CUSTOMER CANCELED AT THE DOOR NEVER WENT INTO THE HOUSE OR T OUCHED THE UNIT.</t>
  </si>
  <si>
    <t>RNN220506089282</t>
  </si>
  <si>
    <t>Not draining. Replaced drain pump  working now.</t>
  </si>
  <si>
    <t>RNN220507092676</t>
  </si>
  <si>
    <t>Customer complaint unit not dispensing fabric softener. Advised customer on proper usage. Unit tested and chcked okay.</t>
  </si>
  <si>
    <t>RNN220509000673</t>
  </si>
  <si>
    <t>Drain backing causing leak instruc cust call plummer to fix issue</t>
  </si>
  <si>
    <t>RNN220509000724</t>
  </si>
  <si>
    <t>PC PC:NA OTHERS #FEE CHARGE THE CUSTOMER THE APPLICABLE FE                                                           CR STEAM ON LID  CHECKED UNIT ALL NORMAL AT THIS TIME COMPL ETE</t>
  </si>
  <si>
    <t>RNN220509000893</t>
  </si>
  <si>
    <t>Washer dead won't power on. No indication from display. Tested wall outlet good 120v. Good 129v from noise filter to main pcb. Replaced main pcb complex ASSY. Tested. Operation. All OPS checked ok.</t>
  </si>
  <si>
    <t>RNN220509001163</t>
  </si>
  <si>
    <t>REPLACED CONTROL PCB AND DISPLAY PCB TOGETHER. TESTED.</t>
  </si>
  <si>
    <t>RNN220509001705</t>
  </si>
  <si>
    <t>completed inspection no defect found completed</t>
  </si>
  <si>
    <t>RNN220509001922</t>
  </si>
  <si>
    <t>RNN220509095884</t>
  </si>
  <si>
    <t>Top load washing machine leaking from drain hose. Replaced drain hose. Tested operations all checked okay.</t>
  </si>
  <si>
    <t>RNN220509096439</t>
  </si>
  <si>
    <t>Unit according to cust doesn't wash her clothes properly (pics attached) and overall unhappy with unit  ran a load of towels on a heavy duty cycle as well as a delicate cycle with one of the clothing that wasn't wash properly previously. Both cycles clothes came out fine  advised cust on proper use of wash cycles as well as maintenance. Unit tested ok.</t>
  </si>
  <si>
    <t>RNN220509099659</t>
  </si>
  <si>
    <t>Customer called BC unit was not running properly checked unit working properly at this time explained to customer they were using too much cloth they were overloading washer machine explained how unit operates properly also customer informed me they are ready spoke with best buy for a replacement.  Brand new unit waiting for day of service possible customer instructions.</t>
  </si>
  <si>
    <t>RNN220509099991</t>
  </si>
  <si>
    <t>REPLACED THE ASSMEBLY PUMP DRAIN FOR THE NO DRAINING ISSUE.</t>
  </si>
  <si>
    <t>RNN220510003727</t>
  </si>
  <si>
    <t>Product Code: T17A1EFHU5.ASSEUUS    Customer Complaint: Pillow case got stuck under agitator and some white plastic pieces came out from under it.      Diagnosis: Found queensize flat sheet caught and tangled under agitator.    Resolution: Replaced agitator.    Parts:  FAF30369204 (Washer  Common)  MBL68664903 (Cap  Pulsator)  MGP62562101 (Pulsator  Washing)</t>
  </si>
  <si>
    <t>RNN220510008045</t>
  </si>
  <si>
    <t>Customer's complaint not working  getting error code on display. Ran diagnostics  unit will agitate without releasing the basket. Multiple parts replaced recently (ASC) found Nilon washer missing between stator and clutch assembly. Installed new one and ran test mode all chks ok.</t>
  </si>
  <si>
    <t>RNN220510008543</t>
  </si>
  <si>
    <t>Complaint leaking found no fault with the unit customer misplaced parts tested unit working to specs</t>
  </si>
  <si>
    <t>RNN220510009256</t>
  </si>
  <si>
    <t>Ran test cycle.  Unit checks ok.</t>
  </si>
  <si>
    <t>RNN220511013546</t>
  </si>
  <si>
    <t>TECH SWITCHED OUT LID  CHECKED UNIT COMPLETE CHECKED OK</t>
  </si>
  <si>
    <t>RNN220511014099</t>
  </si>
  <si>
    <t>FOUND MOTOR ROTOR SCREW LOOSE CAUSING ROTOR TO LOSE CONTACT WITH MOTOR  RESEATED ROTOR  SECURED SCREW  CHECKED OPERATION ALL OK</t>
  </si>
  <si>
    <t>RNN220511014232</t>
  </si>
  <si>
    <t>FOUND LOOSE WIRE CONNECTION ON DRAIN PUMP CAUSING UNIT NOT TO DRAIN RECONNECT TESTED CHECK ALL OK AT THIS TIME</t>
  </si>
  <si>
    <t>RNN220511014399</t>
  </si>
  <si>
    <t>NDCS NOT DRAIN OE ERR CODE                                                                                           WASHER WONT DRAIN WATER DISPLAY ERROR OE. PUMP DAMAGED MANU FACTURING DEFECT CUSTOMER DONT WANT REPAIR ON TWO DAY OLD</t>
  </si>
  <si>
    <t>RNN220511014472</t>
  </si>
  <si>
    <t>REPLACED FAULTY ELECTRONIC CONTROL  TESTED UNIT</t>
  </si>
  <si>
    <t>RNN220511014637</t>
  </si>
  <si>
    <t>DIAG FOR NOISE. ORDERED WASHER FOR COUPLER ASSEMBLY PER LG BULLETIN ON NOISE WHEN SPINNING OR WASHING. INSTALLED WASHER  TEST UNIT  GOOD.</t>
  </si>
  <si>
    <t>RNN220511015179</t>
  </si>
  <si>
    <t>ARRIVED AT CLIENTS. GET 120V TO MAIN BUT NO DISPLAY. HFP MAIN AND CONTROL BRD.</t>
  </si>
  <si>
    <t>RNN220511015194</t>
  </si>
  <si>
    <t>TIGHTENED ROTOR AND TESTED UNIT</t>
  </si>
  <si>
    <t>RNN220511015205</t>
  </si>
  <si>
    <t>REPLACED THE CABINET ASSEMBLY  TEST UNIT TO VERIFY FUNCTION AND THERE IS A PIN HOLE LEAK IN THE DRAIN HOSE |DRAIN HOSE REPLACED &amp; TESTED  OPS GOOD  NO LEAKS</t>
  </si>
  <si>
    <t>RNN220511016019</t>
  </si>
  <si>
    <t>REPAIRED LEAKING HOSE AT PUMP  UNIT TESTED OK</t>
  </si>
  <si>
    <t>RNN220512018586</t>
  </si>
  <si>
    <t>SECURED CONNECTION ON DRAIN PUMP ASSY  UNIT TESTED OK</t>
  </si>
  <si>
    <t>RNN220512019274</t>
  </si>
  <si>
    <t>UNIT WORKS AS IT SHOULD. CUSTOMER EDUCATION</t>
  </si>
  <si>
    <t>RNN220512020116</t>
  </si>
  <si>
    <t>ONE SIDE OF THE AGITATOR DOES NOT SIT FLUSH IN THE INNER BASKET.</t>
  </si>
  <si>
    <t>RNN220512020149</t>
  </si>
  <si>
    <t>CHECKED UNIT FOR NOT FILLING WITH COLD WATER AND NOISY DRAIN PUMP AND IMPROPER WATER LEVEL  FOUND STUCK VALVE FAILED DRAIN PUMP AND PRESSURE SWITCH  REPLACED PARTS  UNIT TESTED OKAY.</t>
  </si>
  <si>
    <t>RNN220325064618</t>
  </si>
  <si>
    <t>*****DEALER SUPPORT***** SHAWN CALLED FROM COSTCO CONCIERGE                                                          ORDERED TOUCH CONSOLE AND COMPLEX BOARD FOR NO POWER OR WON T SHUT OFF SHOULD BE PAST SERVICE BULLETIN CUT OFF DATE FOR INSTALLED</t>
  </si>
  <si>
    <t>RNN220406026122</t>
  </si>
  <si>
    <t>DOES NOT COMPLETE A CYCLE #FEE CUSTOMER AWARE OF SERVICE C                                                           WASHER RESTARTED DURING MID CYCLE BAD MAIN BOARD PART ORDERE D NONE LOCAL INCORRECT BOARD MAIN BOARD NEEDED REORDER PARTS  CONTROL</t>
  </si>
  <si>
    <t>RNN220408039169</t>
  </si>
  <si>
    <t>Washer works fine in all cycles except bright white. It trips the breaker when customer uses this setting. Per tech assist  there are no service flashes to correct the issue. Advised customer to not use that setting</t>
  </si>
  <si>
    <t>RNN220419090676</t>
  </si>
  <si>
    <t>LE error. While running normal cycle after call  found pulsator not working. Found bad motor assy. Replaced rotor  stator  wire harness main but still displaying LE. Found washer on rotor missing from factory. Installed washer and found normal op.</t>
  </si>
  <si>
    <t>RNN220421003171</t>
  </si>
  <si>
    <t>RNN220421005661</t>
  </si>
  <si>
    <t>FOUND USER INTERFACE IS NOT RESPONDING TO TOUCH SOMETIMES AND IS RANDOMLY BEEPING DURING A CYCLE . UNIT WILL ALSO JUST SHUT DOWN IN MID CYCLE . WHILE UNIT WAS WORKING I FOUND ALL MECHANICALLY PARTS WERE FUNCTIONING CORRECTLY . NEED TO REPLACE MAIN BO</t>
  </si>
  <si>
    <t>RNN220425019310</t>
  </si>
  <si>
    <t>#FEE CUSTOMER IS AWARE OF CHARGES NOT RELATED TO MANUFACTUR                                                          PRODUCT NOT COVERED BY THE APPLICABLE WARRANTY</t>
  </si>
  <si>
    <t>RNN220428044894</t>
  </si>
  <si>
    <t>installed water valve. unit working great now</t>
  </si>
  <si>
    <t>RNN220429048936</t>
  </si>
  <si>
    <t>PIXD</t>
  </si>
  <si>
    <t>replaced water level sensor. reset and tested it works ok cked all functions</t>
  </si>
  <si>
    <t>RNN220429050597</t>
  </si>
  <si>
    <t>PC: NA \\ LEAKING INSIDE                                                                                             CLEANED ADJUSTED SETUP TEST AND CHECKED UNIT IN NORMAL WORKI NG ORDER</t>
  </si>
  <si>
    <t>RNN220502060585</t>
  </si>
  <si>
    <t>The customer stated that the unit would not drain. After testing the unit I found a drain pump to sound like it's trying to cycle but would not drain. Install new drain pump. The old rainfall look like it had blue on it which was causing it to stop it from spinning the impeller. At this time the unit test good</t>
  </si>
  <si>
    <t>RNN220509097490</t>
  </si>
  <si>
    <t>INS fault code   Not cold water   Replaced water valve retested all ok</t>
  </si>
  <si>
    <t>RNN220510003632</t>
  </si>
  <si>
    <t>Wash cycles intermittently stop. Both hot and cold valve screen with lot of debris. Replaced new control panel  pcb complex and water valve. Ran test on washer  washer filled  washed  drained and spun out.</t>
  </si>
  <si>
    <t>RNN220510004420</t>
  </si>
  <si>
    <t>Complaint was unit will not power on...found unit with control panel damaged  replaced control panel and pcb complex...unit operating as designed at this time</t>
  </si>
  <si>
    <t>RNN220511010462</t>
  </si>
  <si>
    <t>BOARD READING ERRORS  UNIT NOT WORKKINGBOARD ERROR  RESET  UNIT OK</t>
  </si>
  <si>
    <t>RNN220511013028</t>
  </si>
  <si>
    <t>WHEN TESTING  FOUND BOLT TO AGITATOR HAD COME OFF. REINSTALLED BOLT  CYCLED. ALL NOISES AND OPERATIONS CHECK OK UPON TECH DEPARTURE</t>
  </si>
  <si>
    <t>RNN220511013031</t>
  </si>
  <si>
    <t>RNN220511013529</t>
  </si>
  <si>
    <t>Pulsator not spinning separately. Got LE code. Was missing washer above rotor. Replaced washer i had on truck not in system.</t>
  </si>
  <si>
    <t>RNN220511013597</t>
  </si>
  <si>
    <t>Loud noise in spin  secured loose washer as per SB DFZ201900164  Diag tests good</t>
  </si>
  <si>
    <t>RNN220511016200</t>
  </si>
  <si>
    <t>Unit wont start.  Replaved controller and main board.</t>
  </si>
  <si>
    <t>RNN220512021626</t>
  </si>
  <si>
    <t>Unit stops running after 5m.  Replaced main control and board.</t>
  </si>
  <si>
    <t>RNN220512021699</t>
  </si>
  <si>
    <t>Arrived at home customer said unit over filled with water and would not complete a rinse cycle. Ran through a test cycle unit was working properly. Showed and explained to customer how to use the unit properly advised customer to sort their laundry and to use 2 tablespoons of soap advised customer to monitor</t>
  </si>
  <si>
    <t>RNN220512022577</t>
  </si>
  <si>
    <t>Tightened HUB nut  unit now working to specs</t>
  </si>
  <si>
    <t>RNN220512022693</t>
  </si>
  <si>
    <t>DEALER SUPPORT #FEE  RNN220405022093                                                                                 CUSTOMER INSTRUCTION</t>
  </si>
  <si>
    <t>RNN220513023535</t>
  </si>
  <si>
    <t>INSTALLED AGITATOR AND VERIFIED UNIT IS WORKING TO MANUFACTURE SPEC AND ADVISED CLIENT OF PROPER USE AND CARE OF UNIT.</t>
  </si>
  <si>
    <t>RNN220513027079</t>
  </si>
  <si>
    <t>Customer States washer continues to fill with water. Performed multiple functional tests. Water level sensor checks good and valves are shutting off properly.  Could not duplicate complaint during operation. Instructed customer to monitor water fill level and to call me in the event of overfill.</t>
  </si>
  <si>
    <t>RNN220513027512</t>
  </si>
  <si>
    <t>The technician replace the parts and the unit working OK</t>
  </si>
  <si>
    <t>RNN220406024677</t>
  </si>
  <si>
    <t>#FEE CUSTOMER AWARE OF SERVICE CHARGE FOR ISSUES NOT RELATE                                                          REPAIR COMPLETED</t>
  </si>
  <si>
    <t>RNN220409043898</t>
  </si>
  <si>
    <t>#FEE IE ERROR CODE                                                                                                   IE ERROR INLET PRESSURE PERFECTLY FINE PRESSURE SWITCH ALLOW ING WATER TO RISE TO TOP OF MACHINE ORDERED SWITCH AND PCB UNIT ENDED</t>
  </si>
  <si>
    <t>RNN220412060134</t>
  </si>
  <si>
    <t>Diagnosed machine. Found defective parts  replaced and tested. Job is completed</t>
  </si>
  <si>
    <t>RNN220415075880</t>
  </si>
  <si>
    <t>UNIT OUT OF BALANCE SMALL LOADS  REPLACED SUSPENSION RODS  JOB DONE</t>
  </si>
  <si>
    <t>RNN220418085102</t>
  </si>
  <si>
    <t>REPLACED DEFECTIVE PARTS AND CONFIRMED PROPER OPERATIONS</t>
  </si>
  <si>
    <t>RNN220419091103</t>
  </si>
  <si>
    <t>WASHER NOT WORKING REPLACE EVERY PART THIS JOB IS COMPLETED</t>
  </si>
  <si>
    <t>RNN220419093039</t>
  </si>
  <si>
    <t>#FEE CUSTOMER AWARE OF SERVICE CHARGE FOR ISSUES NOT RELATE                                                          CUSTOMER COMPLAINT FOR LEAKS. THE WATER VALVE IS DAMAGED REL EASING WATER ALL THE TIME. REPLACED WATER VALVE AND CONFIRMED PROPER</t>
  </si>
  <si>
    <t>RNN220423015002</t>
  </si>
  <si>
    <t>CHECKED THE UNIT FOR THE NOSE FIND OUR THE  INNER BARING NEED REPLACRD REPLACED UNIT WORKING GOOD</t>
  </si>
  <si>
    <t>RNN220426029073</t>
  </si>
  <si>
    <t>#FEE #TORN/RIPPED CLOTHES                                                                                            WASHER NEEDS NEW WASH PLATE FOR IT ORDERED IT AND GOING TO R EPLACE IT ON MAY 13 BETWEEN 85 INSTALLED NEW WASHER WASH PLATE FOR T</t>
  </si>
  <si>
    <t>RNN220503064619</t>
  </si>
  <si>
    <t>replaced drain pump  now tests good.</t>
  </si>
  <si>
    <t>RNN220503064847</t>
  </si>
  <si>
    <t>replaced the drain hose assembly. tested. it is working well.</t>
  </si>
  <si>
    <t>RNN220504073639</t>
  </si>
  <si>
    <t>FOUND SHORTED VALVE AND SENSOR. INSTALLED WATER VALVE AND PRESSURE SESNSOR UNIT CHECKS OKAY</t>
  </si>
  <si>
    <t>RNN220505083143</t>
  </si>
  <si>
    <t>Checked unit for a leak and found none. Told customer to let us know if it leaked again and after 3 days have no heard back so completed job. Charging for diagnosis.</t>
  </si>
  <si>
    <t>RNN220506087155</t>
  </si>
  <si>
    <t>#FEE/OE ERROR CODE ON FIRST CYCLE/UNIT NOT DRAINING                                                                  BRAND NEW UNIT FIRST LOAD NO DRAIN MANUFACTURING PUT TOO MU CH GLUE ON PUMP HOSES GLUED IMPELLER ORD NEW PUMP INSTALLED PREVIOUS O</t>
  </si>
  <si>
    <t>RNN220507092564</t>
  </si>
  <si>
    <t>DMS reschedulechappell Thomas out sick  Replaced parts listed and all tests passed  Customer had part i did not order itcwas chappells work order</t>
  </si>
  <si>
    <t>RNN220508093761</t>
  </si>
  <si>
    <t>NOT DRSINING ISSUE                                                                                                   WASHER ALL RUN TESTED NORMAL//SHE GET UNBALANCED LOADS HAVE TO SPIN AGAIN INFORM HER UNIT BUILT WAY SHOW HER</t>
  </si>
  <si>
    <t>RNN220509094920</t>
  </si>
  <si>
    <t>Technician changed both the Housing Assy and PCB.</t>
  </si>
  <si>
    <t>RNN220509095144</t>
  </si>
  <si>
    <t>UNIT REPEAT CYCLE MULTIPLE TIMES NEVER STOP NORMAL CYCLE.                                                            CUST OVERLOADING.</t>
  </si>
  <si>
    <t>RNN220509097322</t>
  </si>
  <si>
    <t>made diagnostic to bad weights made appointment the customer decided to return the unit.</t>
  </si>
  <si>
    <t>RNN220510004514</t>
  </si>
  <si>
    <t>customer refused any repair will exchange the init with the store</t>
  </si>
  <si>
    <t>RNN220511011132</t>
  </si>
  <si>
    <t>#FEE TOP LOAD NEEDS LEVEL                                                                                            PRODUCT NOT COVERED BY THE APPLICABLE WARRANTY</t>
  </si>
  <si>
    <t>RNN220511011664</t>
  </si>
  <si>
    <t>DIAGNOSED AND TESTED THE UNIT WITH LOAD. NO MECHANICAL ISSUE. INFORMED THE CUSTOMER ABOUT UNBALANCED ITMES AND HOW THE WASHER HANDLE IT.</t>
  </si>
  <si>
    <t>RNN220511012314</t>
  </si>
  <si>
    <t>Found customer getting UE with comforter on bedding. Advised customer this can be normal with the heavier items and may need manual redistribution to balance. Customer said unit would continue adding water when trying to drain and spin. Advised this is normal when the unit senses unbalanced load. Ran a comforter through rinse and low spin. Unit worked as designed.</t>
  </si>
  <si>
    <t>RNN220511012501</t>
  </si>
  <si>
    <t>Noise  LE code.. Reinstalled loose nut on rotor. All tested ok</t>
  </si>
  <si>
    <t>RNN220511013237</t>
  </si>
  <si>
    <t>INTM</t>
  </si>
  <si>
    <t>Unit performing as designed  Ran a rinse and spin   had heavy jeans and other heavy materiels  Showed how filled to balance.  Unit might not suit customers needs   but not an issue with WM.  No further dispatches for this .</t>
  </si>
  <si>
    <t>RNN220512017811</t>
  </si>
  <si>
    <t>Found foreign object between tubs causing grinding noise removes basket  removed object pulsator and cap installed</t>
  </si>
  <si>
    <t>RNN220512017821</t>
  </si>
  <si>
    <t>RUST INISED METAL DRUM HAVE TECH LOOK AT MACHINE CALL TCC                                                            CHEMICAL INSIDE DRUM CAUSED CORROSION</t>
  </si>
  <si>
    <t>RNN220512018024</t>
  </si>
  <si>
    <t>HAS RUST AT THE BOTTOM OF THE MACHINE                                                                                BASKET RUSTING AT SEAM DEFECTIVE MANUFACTURING CUSTOMER REQU EST REPLACEMENT OF MACHINE.</t>
  </si>
  <si>
    <t>RNN220512020180</t>
  </si>
  <si>
    <t>INSPECTED THE UNIT AND VERIFIED THE ISSUE. CALLED DAVID WITH LG TECH LINE AND CONFIRMED ALL IS WORKING AS IT SHOULD. THE UNIT WAS DRASTICALLY CHANGING ITS WASH TIMES IN NORMAL ONL. INFORMED CUSTOMER ON PROPER USE AND CARE OF THE APPLIANCE.</t>
  </si>
  <si>
    <t>RNN220512021263</t>
  </si>
  <si>
    <t>Washer has error code ie found a water valve to be closed tested washer is working as designed</t>
  </si>
  <si>
    <t>RNN220512022322</t>
  </si>
  <si>
    <t>Crack in pulsater plate. Replaced pulsater plate and cap. All Test Good</t>
  </si>
  <si>
    <t>RNN220512022743</t>
  </si>
  <si>
    <t>Customer complaining operation  check unit adjust it  explained to the customer  running test mode  not error code not problem  so far all OK.</t>
  </si>
  <si>
    <t>RNN220513023722</t>
  </si>
  <si>
    <t>CAP COVER WAS BROKEN WHEN DELIVERED TO HOME. REPLACED CAP COVER</t>
  </si>
  <si>
    <t>RNN220513027881</t>
  </si>
  <si>
    <t>CHECKED AND FOUND CASING IS BOWED IN CAUSING IT TO BANG THROUGHOUT CYCLE. TECH CONTACTED LG AND WAS GIVEN CASE NUMBER: TCC220510882486</t>
  </si>
  <si>
    <t>RNN220513028146</t>
  </si>
  <si>
    <t>Tech determined main board  Panel and pcb needed replacement.  Replaced and washer is working correctly.</t>
  </si>
  <si>
    <t>RNN220513029068</t>
  </si>
  <si>
    <t>the washers water valve was malfunctioning replaced valve and unit worked as designed</t>
  </si>
  <si>
    <t>RNN220513029238</t>
  </si>
  <si>
    <t>IE ERROR WAS DISPLAYED. WILL ORDER INLET VALVES  MAIN PCB AND MAIN PCB COMPLEX. REMOVED AND REPLACED PARTS. UNIT STILL IS DISPLAYING ERRORS. UNIT WAS APPROVED FOR AN EXCHANGE BY LG.</t>
  </si>
  <si>
    <t>RNN220513029256</t>
  </si>
  <si>
    <t>REPLACED LEFT REAR STRUT FOR NOISE AND LUBRICATED ALL SHOCK SUPPORT TOP SNUBBER. THESE PARTS WERE DRY NOT LUBRICATED FROM FACTORY</t>
  </si>
  <si>
    <t>RNN220513029257</t>
  </si>
  <si>
    <t>Arrived onsite customer complain about IE error code and unit still have water in machine. Found unit with an extra long drain hose. Water would back in machine. Remove extend hose unit draining properly and no ever code</t>
  </si>
  <si>
    <t>RNN220514031118</t>
  </si>
  <si>
    <t>WONT COMPLETE CYCLE KEEPS FILLING AND SPIN OUT AGAIN                                                                 TIGHTENED THE NUT ON THE ROTOR  CYCLED U IT ALL OK</t>
  </si>
  <si>
    <t>RNN220516033498</t>
  </si>
  <si>
    <t>UNIT IS WORKING CORRECTLY TO MFG SPECS...  DRAIN PUMP IS NOT MAKING EXCESSIVE NOISE...  51322   ROBERT</t>
  </si>
  <si>
    <t>RNN220516037329</t>
  </si>
  <si>
    <t>UE/21344200/RNN220407031026/VOC</t>
  </si>
  <si>
    <t>WL/NO ASC/NO RNN/CEP/PLAZA APPLIANCE MART/7045687600/LB</t>
  </si>
  <si>
    <t>Plaza Appliance Mart</t>
  </si>
  <si>
    <t>RNN220408039090</t>
  </si>
  <si>
    <t>Diagnosed machine. Test agitator  pump and made sure unit was level. Tested. Unit is working as designed</t>
  </si>
  <si>
    <t>RNN220502059579</t>
  </si>
  <si>
    <t>installed user interface tested unit working properly</t>
  </si>
  <si>
    <t>RNN220503065851</t>
  </si>
  <si>
    <t>Replaced bad water valve</t>
  </si>
  <si>
    <t>RNN220504074276</t>
  </si>
  <si>
    <t>TECH REPLACED PARTS. TESTED. POWER GOOD. NO LEAKS OR ERROR CODES. COSTUMER NEED WATER FILTER CLEANUP</t>
  </si>
  <si>
    <t>RNN220505083554</t>
  </si>
  <si>
    <t>HOUSE CALL TO REPAIR MOTOR ROTOR PLATE. TEST OK.</t>
  </si>
  <si>
    <t>RNN220506087586</t>
  </si>
  <si>
    <t>FEE                                                                                                                  WATCHED FILL  CHECKED WATER INLETS RAN NORMALLY BUT CUSTOM ER CONCERNED WATER NOT HIGH ENOUGH. DESIGNED THIS WAY.</t>
  </si>
  <si>
    <t>RNN220509096075</t>
  </si>
  <si>
    <t>REPLACED DRAIN HOSE SUPPLIED BY LG  CHECKED OPERATION</t>
  </si>
  <si>
    <t>RNN220510005461</t>
  </si>
  <si>
    <t>Plumbing issues</t>
  </si>
  <si>
    <t>RNN220511012155</t>
  </si>
  <si>
    <t>Ill boards burnt oederes filter also</t>
  </si>
  <si>
    <t>RNN220511015715</t>
  </si>
  <si>
    <t>Drain hose crack and leak.   Replaced AEM74073303(Hose</t>
  </si>
  <si>
    <t>RNN220512017518</t>
  </si>
  <si>
    <t>Advised Customer noise is normal motor action. Unit working as designed.</t>
  </si>
  <si>
    <t>RNN220512020723</t>
  </si>
  <si>
    <t>Cx stated unit leaking  checked unit ran test modes  not able to duplicate problem</t>
  </si>
  <si>
    <t>RNN220512022451</t>
  </si>
  <si>
    <t>RUBEN INSTRUCTED CUSTOMER ON HOW THE UNIT OPERATES AND EXPLAINED THE DIFFERENCES BETWEEN THERE OLD WASHER AND THIS ONE. EXPLAINED TO THE CUSTOMER HOW TO USE THE DIFFERENT CYCLES AND OPTIONS. UNIT OK.</t>
  </si>
  <si>
    <t>RNN220512023388</t>
  </si>
  <si>
    <t>Cx expiriecing unit unbalanced load some times only. Ran a full load with towels and confirmed there is no part failure. Instructed cx on use of different cycles and differences between them . unit is working as designed.</t>
  </si>
  <si>
    <t>RNN220513027673</t>
  </si>
  <si>
    <t>Soap dispenser defective replaced test ok</t>
  </si>
  <si>
    <t>RNN220515032995</t>
  </si>
  <si>
    <t>Leaking due to pressure sensor hose disconnected</t>
  </si>
  <si>
    <t>RNN220515033012</t>
  </si>
  <si>
    <t>Spots on clothing. Found black substance on clothing looks like black ink. Removed agitator and tub ring to get a visual between basket and tub. Clean under agitator  basket and tub. Tested with white towels in use for cleaning. Tested quick wash  no signs of ink or spots. Ic to make sure nothing is but into machine by accident that can cause damage</t>
  </si>
  <si>
    <t>RNN220516033968</t>
  </si>
  <si>
    <t>Everything tested ok with washer  put in test mode 3x and ran a spped wash  unit is working properly</t>
  </si>
  <si>
    <t>RNN220516034973</t>
  </si>
  <si>
    <t>Ran a service cycle and a load test cycle  no issues or leaks found</t>
  </si>
  <si>
    <t>RNN220516035411</t>
  </si>
  <si>
    <t>ran cycle no issues found</t>
  </si>
  <si>
    <t>RNN220516037276</t>
  </si>
  <si>
    <t>REPAIRED CONNECTION TO FLOAT SWITCH  UNIT TESTED OK</t>
  </si>
  <si>
    <t>RNN220516039421</t>
  </si>
  <si>
    <t>RECLAIM                                                                                                              ROTOR IS SCRAPING FLOOR PAN WHEN LOADED. ADD LEG EXTENSIONS PER LG SB DFZ20190015603. INSTALLED LEGS EXTENSION PER LG TECH INSTRU</t>
  </si>
  <si>
    <t>RNN220516039807</t>
  </si>
  <si>
    <t>WASHER HAS NO POWER  NO LIGHTS. tech out  No power / removed control re seated all connections unit powered on..</t>
  </si>
  <si>
    <t>RNN220516040726</t>
  </si>
  <si>
    <t>Motor grinding against drain pan   Adjusted legs.  Unit is now longer making noise</t>
  </si>
  <si>
    <t>RNN220516041050</t>
  </si>
  <si>
    <t>NOT DRAINING  INSPECTED UNIT AND REPLACED AHA75673404                                           4861FR3068E                                           4861FR3068E</t>
  </si>
  <si>
    <t>RNN220516041270</t>
  </si>
  <si>
    <t>Found unit making noise when draining and spin . Replaced drain pump good now no noise . Thanks</t>
  </si>
  <si>
    <t>RNN220516041514</t>
  </si>
  <si>
    <t>FOUND COOL WATER INLET IS NOT OPENING UP ALL THE WAY NEED TO ORDER INLET VALVES. INSTALLED NEW VALVES TESTED GOOD</t>
  </si>
  <si>
    <t>RNN220516041796</t>
  </si>
  <si>
    <t>REPAIRED FLOW SENSOR  UNIT TESTED OK</t>
  </si>
  <si>
    <t>RNN220517044118</t>
  </si>
  <si>
    <t>SECURED BOLT TO DAMPER  UNIT TESTED OK</t>
  </si>
  <si>
    <t>RNN220517044141</t>
  </si>
  <si>
    <t>GREASED THE SUSPENSION ROD HOLDERS TO REMOVE SQUEAKING NOISE.   ALL CHECKS OUT OK. SLR</t>
  </si>
  <si>
    <t>RNN220517045727</t>
  </si>
  <si>
    <t>#SW  due to a leak at the doo  I made adjustment in gasket door for proper draining in gasket hoses.</t>
  </si>
  <si>
    <t>RNN220517046180</t>
  </si>
  <si>
    <t>PC:.ABWETUS CONTROL PANEL/BUTTON NOT RESPONDING #FEE CHARG                                                           WONT POWER UP UNLESS RESET POWER BULLETIN FOR CONSOLE TRY FI RST LOT OF BOARD NUMBERS SEND BACK ONES NOT NEEDED REPLACED MAIN BRD</t>
  </si>
  <si>
    <t>RNN220406025908</t>
  </si>
  <si>
    <t>#FEE CUSTOMER AWARE OF SERVICE CHARGE FOR ISSUES NOT RELATI                                                          ALLOW 120 MINS SEND HELPER TIGHT SPACE. ORDER CLUTCH AGITAT OR &amp;AMP; STATOR / RR4 PARTS ALLOW 150 MINS SEND HELPER / CUST RECEIVE</t>
  </si>
  <si>
    <t>RNN220406026261</t>
  </si>
  <si>
    <t>Checked oven out  everything is in working order. Checked voltage to everything  oven knob was not on off when lights were blinking. Everything started working when knob was set to off. No issues with unit  job is complete.</t>
  </si>
  <si>
    <t>RNN220410045350</t>
  </si>
  <si>
    <t>unit not starting cycle at all // due to part backordered cx got new unit  after tech went out 1st visit.</t>
  </si>
  <si>
    <t>RNN220415073785</t>
  </si>
  <si>
    <t>front right section of lid coming off and won't click back in. No visible damage to unit. Not seeing any broken pieces or obstructions. 5/16 replaced damaged lid  all okay.</t>
  </si>
  <si>
    <t>RNN220425021580</t>
  </si>
  <si>
    <t>13:19  Installed new PCB Assy previously ordered ran unit filled and washed for several minutes. Drained and spun fine. Cust to monitor job complete</t>
  </si>
  <si>
    <t>RNN220426025857</t>
  </si>
  <si>
    <t>#FEE IE CODE                                                                                                         NEEDS WATER VALVE INSTALLED LOW COLD HAS PRESSURE WHEN HOSE DISCONNECTED LOW PRESSURE WHEN CONNECTED WATER INLET VALVE CLOGGED WIT</t>
  </si>
  <si>
    <t>RNN220426031149</t>
  </si>
  <si>
    <t>#RECLAIM #FEE--CUSTOMER WILL BE AVAILABLE AFTER 4PM                                                                  UNIT INTERMITTENTLY DOESNT SHUT FLOW OF WATER INTO UNIT. OR DERED PCB AND RESCHEDULED. CX NO ANSWER AT PHONE TEXT OR DOOR. NOT HOM</t>
  </si>
  <si>
    <t>RNN220426032149</t>
  </si>
  <si>
    <t>Customer complaint: unit unresponsive   Replaced main board due to intermittently faulty causing unit to have no response until after reboot. Confirmed all functions test ok</t>
  </si>
  <si>
    <t>RNN220428041095</t>
  </si>
  <si>
    <t>#Sw tcc#220502698420 R.A APPROVE JAMES SAPP</t>
  </si>
  <si>
    <t>RNN220429050518</t>
  </si>
  <si>
    <t>TECH WENT TO SITE AND FOUND UNIT MAKES A SQUEAKING NOISE AT THE END OF SPIN CYCLE. CHECKED MOTOR AND SOUNDS LIKE FROM THE TOP OF WASHER</t>
  </si>
  <si>
    <t>RNN220502061498</t>
  </si>
  <si>
    <t>installed part an nunit working as designed</t>
  </si>
  <si>
    <t>RNN220503064374</t>
  </si>
  <si>
    <t>5/9  Customer wanted to reschedule  5/11  Found leak coming from over filling when set in deep fill ordering PCB as per service bulletin.   5/18   Replaced pcb unit now operates normally</t>
  </si>
  <si>
    <t>RNN220505079790</t>
  </si>
  <si>
    <t>technician replaced parts unit working properly</t>
  </si>
  <si>
    <t>RNN220507091816</t>
  </si>
  <si>
    <t>Cleaned out. Customer also has a water softener and uses pods and different chemicals for cycles. Based on what tech support has previously told me recommended customer to run a clean cycle and attempt to use liquid detergent so it will Break down ea</t>
  </si>
  <si>
    <t>RNN220509093908</t>
  </si>
  <si>
    <t>ZENDESK #355186 #BLDRDISP SET UP SERVICE LID LOCK ISN APOS;T W                                                       UNABLE TO VERIFY COMPLAINT OF ISSUE. RUN LOAD TEST. WASH IS OPERATING NORMAL EVERYTHING ALL GOOD</t>
  </si>
  <si>
    <t>RNN220509098431</t>
  </si>
  <si>
    <t>Unit operating as designed instructed on controls and operations unit</t>
  </si>
  <si>
    <t>RNN220511013749</t>
  </si>
  <si>
    <t>PC PC:NA NOISE OTHER NOISE #FEE CHARGE THE CUSTOMER THE AP                                                           L G SENT OUT GEARCASE ROTOR STATER AND PUMP REPLACED ALL PAR TS TESTED FINE</t>
  </si>
  <si>
    <t>RNN220511015053</t>
  </si>
  <si>
    <t>Took unit apart found screw under tub replaced parts tested no faults</t>
  </si>
  <si>
    <t>RNN220512018210</t>
  </si>
  <si>
    <t>CHECK UNIT FOUND INTERNAL PULSATOR AGITATOR LOOSE NOT ALLOWING THE UNIT TO FULLY SPIN ABLE TO SECURE TEST RUN LEFT OK</t>
  </si>
  <si>
    <t>RNN220512018456</t>
  </si>
  <si>
    <t>BOLT ON ROTOR LOOSE TIGHTENED BOLT</t>
  </si>
  <si>
    <t>RNN220512018541</t>
  </si>
  <si>
    <t>Diagnosed washer. Found defective parts  replaced and tested. Unit is working as designed</t>
  </si>
  <si>
    <t>RNN220512018836</t>
  </si>
  <si>
    <t>CHECKED OUT UNIT AND FOUND MOTOR RUBBING. READJUSTED MOTOR MOUNTS</t>
  </si>
  <si>
    <t>RNN220512019035</t>
  </si>
  <si>
    <t>Inspected Unit replaced soap dispenser beacusenitbwas gunked up with softner advised cust on proper use and care</t>
  </si>
  <si>
    <t>RNN220513025451</t>
  </si>
  <si>
    <t>Upon arrival found that the unit was not leaking. Was unable to find signs of leak. Unit ops normal</t>
  </si>
  <si>
    <t>RNN220513026248</t>
  </si>
  <si>
    <t>Spots on clothing ran cycles water level and pump cycles good  explained to customer they have to run the clean tub cycle with a cleaner no codes works to factory setting</t>
  </si>
  <si>
    <t>RNN220513026289</t>
  </si>
  <si>
    <t>SPDI</t>
  </si>
  <si>
    <t>LE error and grinding noises. Found the gearcase clutch arm out of position from the clutch motor. Corrected and aligned. Tested ok.</t>
  </si>
  <si>
    <t>RNN220513026753</t>
  </si>
  <si>
    <t>IE error code  tested components  good water pressure  replaced main control and inlet valve.</t>
  </si>
  <si>
    <t>RNN220513028026</t>
  </si>
  <si>
    <t>Water filling up..unit filling with more water in bedding cycle..customer instruct proper loading .and blancing loads..unit tested.ok.</t>
  </si>
  <si>
    <t>RNN220513028667</t>
  </si>
  <si>
    <t>Water inlet valve falty and pressure sensor..</t>
  </si>
  <si>
    <t>RNN220513028755</t>
  </si>
  <si>
    <t>Not power replaced all related parts test ok</t>
  </si>
  <si>
    <t>RNN220513029371</t>
  </si>
  <si>
    <t>#FEE CUSTOMER AWARE AND AGREED FOR SERVICE FEE FOR ISSUE NO                                                          OBLJECTS STUCK IN DRAIN PUMP. CLEARED FILTER. TEST CK OK.</t>
  </si>
  <si>
    <t>RNN220514031567</t>
  </si>
  <si>
    <t>The washer had no power and would not turn on. Replaced the control board and the front panel as a precaution. Show customer unit is now operational.</t>
  </si>
  <si>
    <t>RNN220514031824</t>
  </si>
  <si>
    <t>Customer said water keeps filling washer when washer off had to turn water off to stop. Found water valve defective replaced water valve and tested ok.</t>
  </si>
  <si>
    <t>RNN220515032651</t>
  </si>
  <si>
    <t>Making noise when spinning. Replace housing assy and test operation test ok</t>
  </si>
  <si>
    <t>RNN220515033102</t>
  </si>
  <si>
    <t>Unit has oe code. Replaced parts and tested. Unit ok.</t>
  </si>
  <si>
    <t>RNN220516034799</t>
  </si>
  <si>
    <t>Customer concern washer does not stop during spin and flashing an UE. Confirmed UE unbalanced error advice customer of normal operation. There was massive amount of water and control panel from customer plumbing issue replace control panel assembly for water issue damage possibilities and advise customer normal operation but unbalanced loads unit tests are normal at this time</t>
  </si>
  <si>
    <t>RNN220516039388</t>
  </si>
  <si>
    <t>AAA75232303</t>
  </si>
  <si>
    <t>Adj inner tub test ok</t>
  </si>
  <si>
    <t>RNN220516040063</t>
  </si>
  <si>
    <t>Unit making noise unable to verify issue test all ok</t>
  </si>
  <si>
    <t>RNN220516040620</t>
  </si>
  <si>
    <t>Customer stated the unit would not spin remove the inner tub and found a drill bit between the inner tub and the outer tub cause it in not the spin removed due to test it good</t>
  </si>
  <si>
    <t>RNN220516041634</t>
  </si>
  <si>
    <t>Cool water low fill. Err ie. Water supply faucet leaking.</t>
  </si>
  <si>
    <t>RNN220517044199</t>
  </si>
  <si>
    <t>THE WASHER IS LEAKING. FOUND PINHOLE LEAK IN DRIAN HOSE. ORDERED AND INSTALLED NEW DRAIN HOSE ON THE WASHER AND TESTED.</t>
  </si>
  <si>
    <t>RNN220517049042</t>
  </si>
  <si>
    <t>checked unit found leaking  replaced part left unit working ok</t>
  </si>
  <si>
    <t>RNN220517049056</t>
  </si>
  <si>
    <t>checked unit found not draining  replaced part left unit working ok</t>
  </si>
  <si>
    <t>RNN220517049057</t>
  </si>
  <si>
    <t>tested and found water connection to drain pump to be loose.  tightened connection and checked operation all ok</t>
  </si>
  <si>
    <t>RNN220518050038</t>
  </si>
  <si>
    <t>WASHER SE ERROR WATER LEVEL IS TOO HIGH                                                                              INLET VALVES NOT CLOSING FE ERROR ORDERED INLET VALVE ASSY  REPLACED INLET VALVE ASSY TESTED OK</t>
  </si>
  <si>
    <t>RNN220518050473</t>
  </si>
  <si>
    <t>NOT COMPLETING CYCLES  INSPECTED UNIT AND REPLACED AJU75152602</t>
  </si>
  <si>
    <t>RNN220518050644</t>
  </si>
  <si>
    <t>NOT DISPENSING SOAP  INSPECTED UNIT AND REPLACED AJU75152602</t>
  </si>
  <si>
    <t>RNN220518051518</t>
  </si>
  <si>
    <t>DAMAGED LID  TECH OUT INSTALLED LID ASSY</t>
  </si>
  <si>
    <t>RNN220518051855</t>
  </si>
  <si>
    <t>Tub makes a thumping noise every time it goes around  tech out Found basket hitting the front panel because of the left fron Suspension Rod Shock came off the basket bracket assy. I had to reattach the suspension rod and schock tested</t>
  </si>
  <si>
    <t>RNN220518052024</t>
  </si>
  <si>
    <t>checked unit found not draining  due to harness loose to the pump  corrected left unit working ok</t>
  </si>
  <si>
    <t>RNN220518053678</t>
  </si>
  <si>
    <t>DP1/21344200/RNN220427038336</t>
  </si>
  <si>
    <t>RNN220404012112</t>
  </si>
  <si>
    <t>#FEE CUSTOMER AWARE AND AGREED FOR SERVICE FEE FOR ISSUE NO                                                          NEEDS DRAIN PUMP AND BOARD  REPLACED DRAIN MOTOR AND UI OPERATION OK</t>
  </si>
  <si>
    <t>RNN220418086960</t>
  </si>
  <si>
    <t>PC: PCNA ERROR CODE - IE #FEE - CHARGE THE CUSTOMER THE APP                                                          CONTROL BOARD WILL NOT GO INTO SERVICE MODE. UNIT DOES NOT F OLLOW NORMAL CYCLE SEQUENCE. OUTLET FAULTY OPEN NEUTRAL. INSTALLED CO</t>
  </si>
  <si>
    <t>RNN220419094359</t>
  </si>
  <si>
    <t>#FEE#DEALER SUPPORT COSMETIC AUTHORIZATION DS22050202                                                                CRACKS IN LID/REPLACED LID TEST OK.</t>
  </si>
  <si>
    <t>RNN220502061920</t>
  </si>
  <si>
    <t>After further troubleshooting we found the main harness damage by pest  the customer wants the unit repaired and also wants a full refund on what she paid at Lowes. Also she blames our technician for the damage Chewed wiring of her washer.</t>
  </si>
  <si>
    <t>RNN220510002658</t>
  </si>
  <si>
    <t>Tech on site  Juan Mata Arrived onsite to diagnose the unit and found that the unit is off level  Adjusted the unit and ran several cycles till it was properly balanced  No further problems found  Close ticket as Complete.</t>
  </si>
  <si>
    <t>RNN220510005811</t>
  </si>
  <si>
    <t>RNN220511011170</t>
  </si>
  <si>
    <t>Found rotor was loose  causing washer to make noise. Tightened rotor. Noise gone. Washer tested good.</t>
  </si>
  <si>
    <t>RNN220511011962</t>
  </si>
  <si>
    <t>Customer stated that unit would not drain. When I arrived washer was full of water and had clothes in it. When trying to start at the customer stated it would just wiggle a little bit. Put the unit into a spin only cycle unit drain and spun fine  ran the unit through a rinse and spin cycle and it worked fine. Advised customer on operation.</t>
  </si>
  <si>
    <t>RNN220512016767</t>
  </si>
  <si>
    <t>The washer would not spin.  I removed the stator and found a washer between the rotor and stator not allowing the tub to spin.  I then retested and tub now spins.  No parts needed.</t>
  </si>
  <si>
    <t>RNN220512021066</t>
  </si>
  <si>
    <t>Sqeel noise nut on rotor stripped  missing washer above rotor replaced parts checked noise level works to factory setting</t>
  </si>
  <si>
    <t>RNN220512021077</t>
  </si>
  <si>
    <t>RESET CONTROL  TESTED UNIT AND CHECKS OK.</t>
  </si>
  <si>
    <t>RNN220512021604</t>
  </si>
  <si>
    <t>Inspect washer found water on basket unit not able to drain troubleshoot drain pump found it defective  proceed to replaced it tested all run as design a</t>
  </si>
  <si>
    <t>RNN220512022755</t>
  </si>
  <si>
    <t>Filter board and main board were blown. Repalced both boards and unit is in good working order.</t>
  </si>
  <si>
    <t>RNN220513023622</t>
  </si>
  <si>
    <t>FOUND A LOOSE CONNECTION ON COLD WATER VALVE CAUSING A NO COLD WATER ON RINSE CYCLE  ALL CONNECTIONS SECURED AND TESTED</t>
  </si>
  <si>
    <t>RNN220513024861</t>
  </si>
  <si>
    <t>tested the unit works fine  no failures detected at the time of service</t>
  </si>
  <si>
    <t>RNN220514030327</t>
  </si>
  <si>
    <t>Replaced rotor  stator and main PCB complex</t>
  </si>
  <si>
    <t>RNN220514031087</t>
  </si>
  <si>
    <t>EBR86498815</t>
  </si>
  <si>
    <t>Unable to verify after 2 cycles  all tested good</t>
  </si>
  <si>
    <t>RNN220514031945</t>
  </si>
  <si>
    <t>Tightened up tub nut and rotor nut advised cx to run a few times if issue went away</t>
  </si>
  <si>
    <t>RNN220515032413</t>
  </si>
  <si>
    <t>Explained sorting and difference of cycles not using he detergent customer to switch ran cycles works to factory setting</t>
  </si>
  <si>
    <t>RNN220516035673</t>
  </si>
  <si>
    <t>Concern was the unit is leaking. Found unit was over suds  cleaned the tub  unit checked  all ops are good and normal.</t>
  </si>
  <si>
    <t>RNN220516037478</t>
  </si>
  <si>
    <t>UNIT FLICKERING  INSPECTED UNIT AND REPLACED AGL76194027                                              EBR86498808                                              AJU75152602</t>
  </si>
  <si>
    <t>RNN220516040939</t>
  </si>
  <si>
    <t>The customer complains that the water is not coming  but the unit is designed to save water and the water level is normal.</t>
  </si>
  <si>
    <t>RNN220516041055</t>
  </si>
  <si>
    <t>Checked unit for faulty components found no issues with unit cst educate advised cst to make sure unit is nice and evenly balanced and advised to go over user guide and care manual</t>
  </si>
  <si>
    <t>RNN220517044416</t>
  </si>
  <si>
    <t>customer said noise no sound at the present no defect found  may be need second opinion</t>
  </si>
  <si>
    <t>RNN220517048184</t>
  </si>
  <si>
    <t>On problem found at I visited  PRN220518005534 1WZZEA4002C(Washer Common)  AHL76195103(Rotor Assembly Combined)  AJB76315015(Stator Assembly Combined)  EBR86498812(PCB Assembly Complex)</t>
  </si>
  <si>
    <t>RNN220518051552</t>
  </si>
  <si>
    <t>Making a clanking noise while running  Tech out tightened mounting but on rotor/stator tested.</t>
  </si>
  <si>
    <t>RNN220518054398</t>
  </si>
  <si>
    <t>PARTS  SVC  SUSPENSION HAD BEEN REPLACED SUSPENSION ASSEMBLY</t>
  </si>
  <si>
    <t>RNN220518055540</t>
  </si>
  <si>
    <t>REPLACED INLET TO ADDRESS ISSUES WITH UNIT DISPENSING WATER VERY SLOWLY AND SOMETIMES NOT ADVANCING THE CYCLE. UNIT NOW WORKS WITHOUT ISSUE.</t>
  </si>
  <si>
    <t>RNN220518056032</t>
  </si>
  <si>
    <t>REPLACED WATER VALUE. TESTED ALL FUNCTIONS</t>
  </si>
  <si>
    <t>RNN220518056062</t>
  </si>
  <si>
    <t>SECURED LOOSE PANEL AND TEST OK</t>
  </si>
  <si>
    <t>RNN220519056464</t>
  </si>
  <si>
    <t>Found shorted blue wire on the upper wiring harness going to the cold water inlet valve solenoid and faulty lid switch. Replaced wiring harness and lid switch  tested  all functions check normal.</t>
  </si>
  <si>
    <t>RNN220519057314</t>
  </si>
  <si>
    <t>noisy while spinning  tech out Main wire harness loose from retainer and slapping cabinet in the spin cycle. Added wire ties to hold the harness in place and tested.</t>
  </si>
  <si>
    <t>RNN220519058267</t>
  </si>
  <si>
    <t>UNIT NO AGITATING  REINSTALLED  ROTOR</t>
  </si>
  <si>
    <t>RNN220519061130</t>
  </si>
  <si>
    <t>]INSTALLED NEW BOARD  TESTED FUNCTION  FUNCTIONING PROPERLY</t>
  </si>
  <si>
    <t>RNN220429051385</t>
  </si>
  <si>
    <t>Unit has noise issue. Have instructions to call tcc for non economic for repair.</t>
  </si>
  <si>
    <t>RNN220504075158</t>
  </si>
  <si>
    <t>AGZ72909722</t>
  </si>
  <si>
    <t>121VAC to noise filter assembly  121VAC power supply to control board no display  installed new control board and run test ops normal</t>
  </si>
  <si>
    <t>RNN220505080490</t>
  </si>
  <si>
    <t>Adjust water pressure  test run service mode and regular cycle  unit working  told cx to monitor</t>
  </si>
  <si>
    <t>RNN220509094232</t>
  </si>
  <si>
    <t>Replaced wash plate. Wash plate screw was missing. Installed new checks good.</t>
  </si>
  <si>
    <t>RNN220509095282</t>
  </si>
  <si>
    <t>WATER LEAK/REPLACED WATER VALVE</t>
  </si>
  <si>
    <t>RNN220512018733</t>
  </si>
  <si>
    <t>repaired wiring at water valve. tested. unit working properly at this time.</t>
  </si>
  <si>
    <t>RNN220514030768</t>
  </si>
  <si>
    <t>Failed water valve. Replaced water valve and checked for leaks.    PRN220518006595 EBR86498801(PCB Assembly Complex)  EBF61674804(Switch Assembly)  AJU75152602(Valve Assembly Inlet)</t>
  </si>
  <si>
    <t>RNN220515032827</t>
  </si>
  <si>
    <t>Customer stated unit is not finishing the. cycle  found bad water valve  replaced water valve. Tested check for leaks unit ok. Note instructed customer on balanced loads</t>
  </si>
  <si>
    <t>RNN220516036983</t>
  </si>
  <si>
    <t>Re conncexter pressure sensor</t>
  </si>
  <si>
    <t>RNN220516038200</t>
  </si>
  <si>
    <t>Per cx unit making loud noise during spin cycle checked complaint drum spins freely no noise ran test mode no no leaks or noises</t>
  </si>
  <si>
    <t>RNN220516039540</t>
  </si>
  <si>
    <t>Ra approved</t>
  </si>
  <si>
    <t>RNN220517048037</t>
  </si>
  <si>
    <t>Unit making noise found drain pan rubbing against motor instructed cuts test all ok</t>
  </si>
  <si>
    <t>RNN220518050146</t>
  </si>
  <si>
    <t>Customer stated unit was not locking final inspection put unit on test mode found unit with de error code replace switch assembly unit is now locking amd unlocking to specs.    Customer  PRN220519007700 EBF61674804(Switch Assembly)</t>
  </si>
  <si>
    <t>RNN220518050670</t>
  </si>
  <si>
    <t>Washer w as not leveled   causing malfunction on spin cycle.  Leveled and tested full cycle.</t>
  </si>
  <si>
    <t>RNN220518051940</t>
  </si>
  <si>
    <t>The diagnostics was performed. The unit has brackets are bent down. The customer said they do not need to repair because RC Willey are going to replace the unit</t>
  </si>
  <si>
    <t>RNN220518053423</t>
  </si>
  <si>
    <t>Put grease on shocks  leveled unit. Spin appears normal.</t>
  </si>
  <si>
    <t>RNN220519059628</t>
  </si>
  <si>
    <t>Unit has loose the drain hose  secured the hose to prevent a leak</t>
  </si>
  <si>
    <t>RNN220520064543</t>
  </si>
  <si>
    <t>Unit according to cust wouldn't work properly as unit would shut off and stop mid cycle as well  couldn't recreate issue. Advised cust on proper use of wash cycles as well as maintenance  unit otherwise tested ok.</t>
  </si>
  <si>
    <t>RNN220517047279</t>
  </si>
  <si>
    <t>Customer complaint unit making noise with heavy load. Unit in second floor and has drain pan on bottom. Rotor hitting drain pan and causing noise. Leveled washer and instructed.</t>
  </si>
  <si>
    <t>RNN220520065817</t>
  </si>
  <si>
    <t>Stator nut was loose. Secured with loctite.</t>
  </si>
  <si>
    <t>RNN220405019273</t>
  </si>
  <si>
    <t>Diagnosis done  Washer not fixable outer tub part is not available.  Case number: TCC 220519092844</t>
  </si>
  <si>
    <t>RNN220510007749</t>
  </si>
  <si>
    <t>Cx said water not fills up and stopped after 3 min and displayed 'LE' error code. Checked main water lines was closed. Open it and working okay  spin okay.</t>
  </si>
  <si>
    <t>RNN220513025459</t>
  </si>
  <si>
    <t>water valve leaking replaced water valve</t>
  </si>
  <si>
    <t>RNN220516040948</t>
  </si>
  <si>
    <t>adjusted loose suspension rod and control panel  suspension rod came off</t>
  </si>
  <si>
    <t>RNN220518051010</t>
  </si>
  <si>
    <t>Found ie error. Sand in cold inlet. Replaced valve and all checks good</t>
  </si>
  <si>
    <t>RNN220518053705</t>
  </si>
  <si>
    <t>Inspected unit and found locker not working and DL error on display. Replaced locker with new  tested  unit is working fine at this time.</t>
  </si>
  <si>
    <t>RNN220519057272</t>
  </si>
  <si>
    <t>Over filling tub. Replaced main pcb for sticking water valve relay</t>
  </si>
  <si>
    <t>RNN220519061284</t>
  </si>
  <si>
    <t>upon arrival customer says she and her husband fixed unit she doesn't need any service</t>
  </si>
  <si>
    <t>RNN220519061474</t>
  </si>
  <si>
    <t>PRN220520008890 AHL73894503(Rotor Assembly)  AHL73894509(Rotor Assembly)   Customer complaint off balance load an thought unit was struggling ran test mode leveled unit to the left ran unit found no problem possible over loaded unit ran checked ok job. Complete</t>
  </si>
  <si>
    <t>RNN220519063298</t>
  </si>
  <si>
    <t>UNIT WAS NOT GETTING ANY POWER  ORDERED NOISE FILTER AND MAIN BOARD. I REPLACED NOISE FILTER FIRST IT HAD NO POWER  REPLACED MAIN BOARD AND POWER CAME ON. WASHER IS RECEIVING POWER AND WORKING PROPERLY.</t>
  </si>
  <si>
    <t>RNN220520065759</t>
  </si>
  <si>
    <t>WASHER LID IS NOT STAYING UP  LOCK WORKS FINE. PULLED WASHER OUT SO THAT LID STAYED UP  HAVE CABINETS ABOVE THAT ARE TOO LOW TO HAVE WASHER TO WALL AND LID OPEN COMPLETELY.</t>
  </si>
  <si>
    <t>RNN220520065763</t>
  </si>
  <si>
    <t>RESET BOARDS NOT FINISHING CYCLES . RAN A CYCLE OPERATING BACK TO NORMAL OPERATIONS.</t>
  </si>
  <si>
    <t>RNN220520065773</t>
  </si>
  <si>
    <t>FOUND SEDIMENTS ON COLD WATER FILTER FROM WATER SUPPLY CLEANED OUT AND EXPLAIN CLIENT THE PROBLEM WORKING OK NOW.</t>
  </si>
  <si>
    <t>RNN220520065776</t>
  </si>
  <si>
    <t>REPLACED DEFECTIVE SUSPENSION. UNIT TESTS OK.</t>
  </si>
  <si>
    <t>RNN220520065783</t>
  </si>
  <si>
    <t>Customer concern Unity six error code. Customer informed that motor and clutch motor and clutch housing and wire harness were in question. Customer just received unit as of a couple days ago reached out to dealer dealer issuing a replacement.</t>
  </si>
  <si>
    <t>RNN220520066652</t>
  </si>
  <si>
    <t>FOUND WATER VALVE LEAKING;REPLACED AND UNIT TESTS OKAY</t>
  </si>
  <si>
    <t>RNN220520069610</t>
  </si>
  <si>
    <t>Customer educated about clothes balance. Washer working ok.</t>
  </si>
  <si>
    <t>RNN220521070512</t>
  </si>
  <si>
    <t>Washer leaking. The pressure switch hose was crimped and unit was overfilling.</t>
  </si>
  <si>
    <t>RNN220521072343</t>
  </si>
  <si>
    <t>Customer complaint E6 error message. Customer had small towel stuck in between agitator  removed and has used it since then with no problem. Instructed on loading.</t>
  </si>
  <si>
    <t>RNN220523078208</t>
  </si>
  <si>
    <t>drain hose and clamp replaced parts</t>
  </si>
  <si>
    <t>RNN220411052844</t>
  </si>
  <si>
    <t>#FEE CUSTOMER IS AWARE OF CHARGES NOT RELATING TO MANUFACTU                                                          NOT POWERING ON/ORDERED INTERFACE CONTROL AND CONSOLE.  REPLACED CONTROL PANEL ORDERED MOTER  MOTOR HARNESS CONNECTOR NOT CONNECTE</t>
  </si>
  <si>
    <t>RNN220414069992</t>
  </si>
  <si>
    <t>PC-PC N\ALEAKING#FEE - CHARGE THE CUSTOMER THE APPLICABLE F                                                          DRAIN HOSE HAS PIN HOLE NEAR MANUFACTURER SEAM. LEAKING WATE R. ORDERED NEW DRAIN HOSE. RTN 5/4/22 PART INSTALLED. UNIT TESTED OK</t>
  </si>
  <si>
    <t>RNN220419090521</t>
  </si>
  <si>
    <t>#FEE CUSTOMER AWARE OF SERVICE CHARGE FOR ISSUES NOT RELATE                                                          REPLACING CABINET STATOR ROTOR  CABINET HAS NOT SHIPPED  ADJUSTED CABINET AND LEGS. CHECKED WITH LOAD OK</t>
  </si>
  <si>
    <t>RNN220423016305</t>
  </si>
  <si>
    <t>Installed new drain pump and harness. Ran test cycle with customer on site to ensure proper operation and no leaks.</t>
  </si>
  <si>
    <t>RNN220424016730</t>
  </si>
  <si>
    <t>#FEE CUSTOMER AWARE OF THE SERVICE CHARGE FOR ISSUES NOT RE                                                          ORDERED LOG VALVE. IE CODE. COLD SLOW  INSTALLED LOG VALVE</t>
  </si>
  <si>
    <t>RNN220425021508</t>
  </si>
  <si>
    <t>Per Bulletin replaced front panel. Replaced defective rear panel and inlet valve</t>
  </si>
  <si>
    <t>RNN220426028878</t>
  </si>
  <si>
    <t>MGC64379202</t>
  </si>
  <si>
    <t>#FEELE ERROR CODE                                                                                                    WASHPLATE NOT WORKING AGITATION. ONLY SPIN WORKING.. RR FOR MAIN PCB ARRIVED AT DOOR/KNOCKED/CALLED/NO RESPONSE. CX NOT HOME  SOCP</t>
  </si>
  <si>
    <t>RNN220502059655</t>
  </si>
  <si>
    <t>TECH REPLACED PARTS. POWER GOOD. TESTED. NO LEAKS OR ERROR CODES. ALL WORKING</t>
  </si>
  <si>
    <t>RNN220503067356</t>
  </si>
  <si>
    <t>#FEE CUSTOMER IS AWARE OF CHARGES NOT RELATED TO MANUFACTUR                                                          WASHER THROWING IE ERROR INLETS NOT CLOGGED WATER FLOWS GO OD RESETS WHEN UNPLUGGED CONTROL BOARD ORDERED. WCCRZT. CUSTOMER COMPLA</t>
  </si>
  <si>
    <t>RNN220505081292</t>
  </si>
  <si>
    <t>IF CUSTOMER IS EXPERIENCING NO POWER TOUCH PAD WORKING IN                                                            NO AGITATION = PARTS NOT AVAILABLE; ORDERED FOR THE REQUIRED PARTS RR FOR PARTS. MAIN BOARD AND WATER VALVE. FOUND LOW WATER FL OW</t>
  </si>
  <si>
    <t>RNN220509001233</t>
  </si>
  <si>
    <t>customer was complaining about noise adjusted nit level tested working normal</t>
  </si>
  <si>
    <t>RNN220511016199</t>
  </si>
  <si>
    <t>REPLACED WATER VALVE BECAUSE THE UNIT VALVE WAS DEFECTIVE AND NEEDS TO BE REPLACED</t>
  </si>
  <si>
    <t>RNN220512023206</t>
  </si>
  <si>
    <t>RNN220513024099</t>
  </si>
  <si>
    <t>ERROR CODE                                                                                                           MULTIPLE ATTEMPTS AT SERVICE ; UNCOOPERATIVE CUSTOMERADVISE D CALL BACK WHEN AVAILABLE.</t>
  </si>
  <si>
    <t>RNN220513028234</t>
  </si>
  <si>
    <t>#FEE NOT DRAINING                                                                                                    NOT DRAININGFAILED DRAIN PUMPORDERED MAIN PCB JUST IN CASE RR4PARTS INSTALLED DRAIN PUMP AND CONTROL BOARD CYCLED TESTED COMPLE</t>
  </si>
  <si>
    <t>RNN220513029404</t>
  </si>
  <si>
    <t>#FEE CUSTOMER AWARE OF SERVICE CHARGE FOR ISSUES NOT RELATI                                                          CR DAMAGED AGITATOR DWF RR FOR NEW AGITATOR ATTACHED PIC S TO TECH HUB NOT AVAILABLE LOCAL REPLACED AGITATOR</t>
  </si>
  <si>
    <t>RNN220513029556</t>
  </si>
  <si>
    <t>#FEE UNIT SHUTS OFF DURING SPIN CYCLE AND DISPLAYS TWO DASH                                                          INSTRUCT CUSTOMER</t>
  </si>
  <si>
    <t>RNN220514030674</t>
  </si>
  <si>
    <t>**TODD(TECHSPPT)  TCC220523184871  PLZ BILL OUT</t>
  </si>
  <si>
    <t>RNN220514032014</t>
  </si>
  <si>
    <t>#FEE                                                                                                                 TESTED WASHER AND FOUND NOTHING WRONG WITH IT WASHER DOES NO T LEAK THE HOUSE SIDE OF HOOKUP HOSES LEAKS</t>
  </si>
  <si>
    <t>RNN220516034380</t>
  </si>
  <si>
    <t>WT7155CW</t>
  </si>
  <si>
    <t>SNWQ52E657C71  EP  LG TOP LOAD WASHER  MANAGER SAID THAT THEY NO LONGER HAVE THAT UNIT SO DO NOT NEED US TO COME OUT.// do not bill no service rendered</t>
  </si>
  <si>
    <t>RNN220516036972</t>
  </si>
  <si>
    <t>checked hangers / motor and drive   no noise found .  1 pad  not contacting floor  releveled unit retest good</t>
  </si>
  <si>
    <t>RNN220516037224</t>
  </si>
  <si>
    <t>Tech went out and repaired wiring on rise valve.</t>
  </si>
  <si>
    <t>RNN220516040828</t>
  </si>
  <si>
    <t>Replaced parts and tested unit working properly at this time.  Customer called for an error message LE unit not working checked unit found problems with motor not turning properly meed a new motor ordring parts.  PRN220519007007 AEN74532609(Housing Assembly Clutch Coupling)  AHL76195103(Rotor Assembly Combined)  AJB73816015(Stator Assembly)  FAD33190601(Nut Common)parts ordered to customer home.  PRN220517004061 1WZZEA4002C(Washer Common)parts order to me</t>
  </si>
  <si>
    <t>RNN220516041662</t>
  </si>
  <si>
    <t>Replaced clutch pressure switch. call complete.</t>
  </si>
  <si>
    <t>RNN220516041999</t>
  </si>
  <si>
    <t>REPLACED FAULTY HOSE.  ALL TESTS OK. SLR</t>
  </si>
  <si>
    <t>RNN220517043094</t>
  </si>
  <si>
    <t>#FEE LE ERROR CODE                                                                                                   WASHER IS WORKING PROPERLY UNABLE TO VERIFY COMPLAINT</t>
  </si>
  <si>
    <t>RNN220517044729</t>
  </si>
  <si>
    <t>#FEE/CX STATES UNIT IS NOT DESIGNED CORRECTLY/NO WASHING CL                                                          CUSTOMER DECLINED SERVICE</t>
  </si>
  <si>
    <t>RNN220517047055</t>
  </si>
  <si>
    <t>The washer is  making a small noise during braking. Will need a second opinion.</t>
  </si>
  <si>
    <t>RNN220518051325</t>
  </si>
  <si>
    <t>Customer stated that they were getting an OE error code and unit was noisy and drain and spin. Found that the drain pump was not turning and noisy. Replaced the drain pump and checked operation.</t>
  </si>
  <si>
    <t>RNN220518052043</t>
  </si>
  <si>
    <t>Technician tested the unit  it functioning properly. The error code was probably caused by issues with the water supply.</t>
  </si>
  <si>
    <t>RNN220518055228</t>
  </si>
  <si>
    <t>Customer instruct on detergent use and tub clean. Also on cold water detergent.  Checks good.</t>
  </si>
  <si>
    <t>RNN220519058749</t>
  </si>
  <si>
    <t>Customer cancelation</t>
  </si>
  <si>
    <t>RNN220519059413</t>
  </si>
  <si>
    <t>Replaced PCB complex assembly and panel assembly</t>
  </si>
  <si>
    <t>RNN220519060179</t>
  </si>
  <si>
    <t>Not powering up. Part replaced; EBR86498808(PCB Assembly Complex)</t>
  </si>
  <si>
    <t>RNN220519061421</t>
  </si>
  <si>
    <t>VERIFY IF WASHERS MISSING BETWEEN SHAFT/STATOR.SB DFZ201900164-01  RNN220425021977                                   TECHCOMMENTS: INSTRUCTED CUSTOMER ON HOW TO SORT AND LOAD SIZE</t>
  </si>
  <si>
    <t>RNN220520063468</t>
  </si>
  <si>
    <t>RNN220422008447 #FEE CUSTOMER IS AWARE OF CHARGES NOT RELATED TO MANUFACTUR                                          NLA HOTLINE WILL ORDER PART LOCALLY/ INSTRUCT CX TO CALL LG  PART VERIFIED NLA HOTLINE/LG SUPPOSED TO SEND PART/CX NEVER RCVD PART</t>
  </si>
  <si>
    <t>RNN220520063519</t>
  </si>
  <si>
    <t>WASHER-NOT DRYING THE CLOTHES                                                                                        MEMBER STATES NOT WASHING CLOTHES. INSPECTED TESTED UNIT. I NSTRUCTED MEMBER ON FUNCTIONALITY AND CARE. NO ISSUE FOUND</t>
  </si>
  <si>
    <t>RNN220520064387</t>
  </si>
  <si>
    <t>adjusted loose  unit motor bearing connection to main unit was not spinning properly was making noise</t>
  </si>
  <si>
    <t>RNN220520065713</t>
  </si>
  <si>
    <t>SEATED WIRE TO DOOR SWITCH  UNIT TESTED OK</t>
  </si>
  <si>
    <t>RNN220520066548</t>
  </si>
  <si>
    <t>advised customer on the fill valve</t>
  </si>
  <si>
    <t>RNN220520066840</t>
  </si>
  <si>
    <t>Checked operation  no issue with unit. Found water turned off at wall.</t>
  </si>
  <si>
    <t>RNN220520067839</t>
  </si>
  <si>
    <t>Unit not draining. Found drain pump motor not running correctly. Replaced drain pump. All ops test ok after repair</t>
  </si>
  <si>
    <t>RNN220520069067</t>
  </si>
  <si>
    <t>Customer complaint blanket stuck in agitator. Found very thin blanket stuck  removed agitator and blanket. Instructed on settings.</t>
  </si>
  <si>
    <t>RNN220521071722</t>
  </si>
  <si>
    <t>ADQ56656403</t>
  </si>
  <si>
    <t>Ran service test cycle and a speed wash cycle  no noise or issues found</t>
  </si>
  <si>
    <t>RNN220522073313</t>
  </si>
  <si>
    <t>FOUND COLD WATER SHUT OFF  TURNED ON AND TESTED  ALL OK</t>
  </si>
  <si>
    <t>RNN220523074316</t>
  </si>
  <si>
    <t>CHECKED UNIT FOUND BUTTONS NOT RESPONDING  DUE TO CONTROL NOT RESPONDING  RESET CONTROL LEFT UNIT WORKING OK</t>
  </si>
  <si>
    <t>RNN220523076185</t>
  </si>
  <si>
    <t>Found main control board defective. Replaced main control board and ok after that.</t>
  </si>
  <si>
    <t>RNN220523079794</t>
  </si>
  <si>
    <t>Unit showed ue error code...educated customer about proper loading</t>
  </si>
  <si>
    <t>RNN220523079853</t>
  </si>
  <si>
    <t>AGL75452930</t>
  </si>
  <si>
    <t>checked unit found control not responding  adjusted harness to the control  left unit working ok</t>
  </si>
  <si>
    <t>RNN220523081642</t>
  </si>
  <si>
    <t>Normal operation sound of the unit. No unusual sounds</t>
  </si>
  <si>
    <t>RNN220524089352</t>
  </si>
  <si>
    <t>performed diagnostic  customer said that the unit wasn't washing well  hard reset the unit and there were no other failures with the unit</t>
  </si>
  <si>
    <t>RNN220330090359</t>
  </si>
  <si>
    <t>found washplate loose causing incomplete cycles. reinstalled washplate and secured. tested. unit working properly at this time.</t>
  </si>
  <si>
    <t>RNN220419093636</t>
  </si>
  <si>
    <t>TECHNICIAN CHECKED UNIT AND FOUND THE LID LOCK WAS BAD.  TECHNICIAN REPLACED PART.</t>
  </si>
  <si>
    <t>RNN220504075162</t>
  </si>
  <si>
    <t>Not spinning //Replaced clutch assy / clear out tub</t>
  </si>
  <si>
    <t>RNN220508093766</t>
  </si>
  <si>
    <t>Verified voltages going to inlet valve. When water was turned on water was automatically filling up  replaced inlet valve. Ran test cycle all good.</t>
  </si>
  <si>
    <t>RNN220510004554</t>
  </si>
  <si>
    <t>Tech on site  TDai Anderson Arrived: 05/24/2022 09:11  Departed: 05/24/2022 10:18 Removed sediment from filters caused by well water  washer working properly.   Closed as Repaired</t>
  </si>
  <si>
    <t>RNN220510007889</t>
  </si>
  <si>
    <t>Found hose was not placed on water level switch. Put hose on and tested. Unit is good to go.</t>
  </si>
  <si>
    <t>RNN220511011583</t>
  </si>
  <si>
    <t>TECH RAN THE UNIT UNIOT TESTED OK TECH DID CUSTOMER INSTRUCT</t>
  </si>
  <si>
    <t>RNN220511014272</t>
  </si>
  <si>
    <t>REPLACED WATER VALVE AJU75152602 BECAUSE THE UNIT HAS AN ISSUE WITH WATER FILLS UP EVEN WHEN THE UNIT IS OFF</t>
  </si>
  <si>
    <t>RNN220515033157</t>
  </si>
  <si>
    <t>UNIT IS SHAKING WHILE RUNNING A LOAD.   RELEVED UNIT TO STOP FROM SHAKING WHEN IN USE.</t>
  </si>
  <si>
    <t>RNN220516034665</t>
  </si>
  <si>
    <t>The rotor and stator assemblies were replaced</t>
  </si>
  <si>
    <t>RNN220516035357</t>
  </si>
  <si>
    <t>Le error  not spinning // adjusted clutch assy</t>
  </si>
  <si>
    <t>RNN220516035985</t>
  </si>
  <si>
    <t>NO ERROR CODES/NOT DRAINING  ||  REPLACED DRAIN PUMP</t>
  </si>
  <si>
    <t>RNN220516038654</t>
  </si>
  <si>
    <t>31 ERROR CODE/WATER POURS OUT OF UNIT THEN DRIPS WATER INTO UNIT ||  REPLACED 4WAY WATER INLET VALVE</t>
  </si>
  <si>
    <t>RNN220516041070</t>
  </si>
  <si>
    <t>Reseated connection on control panel and Unit was throwing le error saying out of balance noticed the cold water was not coming in like it should clean out water valve unit water is now coming in like it should ; Job Cmpltd</t>
  </si>
  <si>
    <t>RNN220517044620</t>
  </si>
  <si>
    <t>Unit 0e error code replace main board mainboard shorted ordered main board wiring harnesses noise filter and stator</t>
  </si>
  <si>
    <t>RNN220517049211</t>
  </si>
  <si>
    <t>Reseated connection on control panel and Allowed unit to fill and agitate under 3 different situations. Unit drains fine. I check all hoses and tubes and valve.  No indication of leaks while there; Job Cmpltd</t>
  </si>
  <si>
    <t>RNN220518049902</t>
  </si>
  <si>
    <t>Customer complaint is it vibrates too much  upon my test cycle it vibrates normal. Customer said every load has been like this  springs feel normal and no error codes are present.</t>
  </si>
  <si>
    <t>RNN220518053414</t>
  </si>
  <si>
    <t>TECH CHECK THE UNIT. PUMPCLEAN SENSORS ARE CLEAN.POWER GOOD. TESTED. NO LEAKS OR ERROR CODES. OR NOISE.UNIT ADJUSTED AND LEVEL.NO ISSUE</t>
  </si>
  <si>
    <t>RNN220518054428</t>
  </si>
  <si>
    <t>Informed customer on proper use of cycles for better machine balancing.</t>
  </si>
  <si>
    <t>RNN220519060998</t>
  </si>
  <si>
    <t>REPLACED CAP  PULSATOR  ASSEMBLY HOUSING CLUTCH.</t>
  </si>
  <si>
    <t>RNN220520066654</t>
  </si>
  <si>
    <t>Customer was using the machine incorrectly heavy clothe and very little water.</t>
  </si>
  <si>
    <t>RNN220520068835</t>
  </si>
  <si>
    <t>The customer complains that the washer doesnt spin properly  but during our service there  wasnt any problem.</t>
  </si>
  <si>
    <t>RNN220520069141</t>
  </si>
  <si>
    <t>The customer was complaining that the unit makes noise  but during our service there wasnt any problem.</t>
  </si>
  <si>
    <t>RNN220521070740</t>
  </si>
  <si>
    <t>Customer has very low pressure  replace inlet valve</t>
  </si>
  <si>
    <t>RNN220521072112</t>
  </si>
  <si>
    <t>Found locked motor ERRO message. Found miss communication between stator and rotor. Replaced Pcb  motor and rods. Tested ok</t>
  </si>
  <si>
    <t>RNN220523075780</t>
  </si>
  <si>
    <t>Customer reports noise and vibrations. Tech inspects and finds no issues. Advised customer to sort load by material.</t>
  </si>
  <si>
    <t>RNN220523078155</t>
  </si>
  <si>
    <t>1 soliniod of cold water valve stuck open allowing water to enter unit even when turned off. replaced water valve assembly. all tests ok now. call is complete.</t>
  </si>
  <si>
    <t>RNN220523080804</t>
  </si>
  <si>
    <t>When the unit was full of water the rotor was grinding against the water pan. Raised the unit by using the level feet. The unit is working as designed.</t>
  </si>
  <si>
    <t>RNN220523081434</t>
  </si>
  <si>
    <t>Test unit on service mode did not see any leaks. Test again with load of towels still no leak. Test 3th time with more water and draining water  unit is not leaking. Inform customer about using care. Call and double check with customer. He stated that he been washing and unit haven't been leaking.</t>
  </si>
  <si>
    <t>RNN220524082243</t>
  </si>
  <si>
    <t>Unit not connecting to Wifi  but upon inspection we found signal transmitting from unit and connecting to phone  but issues connecting to ThinQ servers. Same issue occurred with dryer. Advised customer on use &amp; care.</t>
  </si>
  <si>
    <t>RNN220524086923</t>
  </si>
  <si>
    <t>Replaced water valve and main board</t>
  </si>
  <si>
    <t>RNN220524086930</t>
  </si>
  <si>
    <t>Inspected unit  Went over operation of unit with the customer  R ans R psi switch and PCB</t>
  </si>
  <si>
    <t>RNN220524087122</t>
  </si>
  <si>
    <t>CHECKED WASHER REPLACED DAMAGED TOP COVER TESTS OKAY</t>
  </si>
  <si>
    <t>RNN220524087418</t>
  </si>
  <si>
    <t>REPLACED FAULTY VALVE. ASSY. TESTED OK.</t>
  </si>
  <si>
    <t>RNN220525090499</t>
  </si>
  <si>
    <t>Customer complaint of unit.not washing. Unit is working as designed.. Filling up properly...cust doesnt like unit.. Custer stated she has 90 days for exchange with costco.. Cust states she will contact costco if wants unit replcd...</t>
  </si>
  <si>
    <t>RNN220525090720</t>
  </si>
  <si>
    <t>Installed parts  unit now in working order. Job is complete.</t>
  </si>
  <si>
    <t>RNN220331094121</t>
  </si>
  <si>
    <t>Tech onsite..Replaced parts an additional problem was found and additional part needed EU called in she stated that she was contacted by the store and the unit will be replaced so she will not need service EU requested to cancel the appt closing as c</t>
  </si>
  <si>
    <t>RNN220420000664</t>
  </si>
  <si>
    <t>Tech went and repaired loose wiring on pcb &amp; tested.</t>
  </si>
  <si>
    <t>RNN220425025714</t>
  </si>
  <si>
    <t>drain pump shorted we replace washer drain pump.</t>
  </si>
  <si>
    <t>RNN220502061244</t>
  </si>
  <si>
    <t>replaced main board and rinse valve  now tests good.  completing cycles completely without leaving residue.</t>
  </si>
  <si>
    <t>RNN220505083138</t>
  </si>
  <si>
    <t>installed new main control board</t>
  </si>
  <si>
    <t>RNN220505083196</t>
  </si>
  <si>
    <t>EBR81634302</t>
  </si>
  <si>
    <t>JAMES  GOT TO UNIT REMOVED AND REPLACED PULSATION AND CAP TESTED UNIT WITH RAG AND NOT TEARING SO AT THIS TIME UNIT IS WORKING AT THIS TIME</t>
  </si>
  <si>
    <t>RNN220508093528</t>
  </si>
  <si>
    <t>QUOT;#FEE CUSTOMER IS AWARE OF CHARGES NOT RELATED TO MANUFACTU                                                      WASHER NOT DRAINING ! PUMP NO GOOD ! ORDER NEW PUMP SET RET URN DATE WITH CUSTOMER PREVIOUS TECH ORDERED PUMP. PART INSTALLED AND</t>
  </si>
  <si>
    <t>RNN220508093723</t>
  </si>
  <si>
    <t>#FEE - NOT DRAINING                                                                                                  CR NOT DRAINING WATER AND UNRESPONSIVE FOUND SERVICE FLASH F OR CONTROL BOARD AND UI BOARD ORDERED DRAIN PUMP JUST IN INSTALLED AL</t>
  </si>
  <si>
    <t>RNN220509099730</t>
  </si>
  <si>
    <t>PC:ABWETUS WATER/SUDS/TOO MUCH WATER #FEE CHARGE THE CUSTO                                                           NEEDS WATER VALVE.  REPLACED H20 VALVE. LOST POWER DURING REPAIR. NO LEAK OBSER VED. H20 PRESSURE GOOD. CUSTOMER TO WATCH. BLUE TO</t>
  </si>
  <si>
    <t>RNN220511010667</t>
  </si>
  <si>
    <t>I HAVE REPLACED DRAIN HOSE TO SOLVE THE PROBLEM VG</t>
  </si>
  <si>
    <t>RNN220511012493</t>
  </si>
  <si>
    <t>No issue with unit filling  draining or spinning. No issue with unit.</t>
  </si>
  <si>
    <t>RNN220511013493</t>
  </si>
  <si>
    <t>Reset unit educated customer checked operation ok</t>
  </si>
  <si>
    <t>RNN220512017862</t>
  </si>
  <si>
    <t>UPON INSPECTION FOUND NOTHING WRONG WITH THE WASHER. EXPLAINED TO OWNERS ON HOW TO USE AND OPERATE THE WASHER. EVERYTHING WORKING FINE.</t>
  </si>
  <si>
    <t>RNN220512018184</t>
  </si>
  <si>
    <t>#FEE OE ERROR                                                                                                        UNIT NOT SHIFTING OR DRAINING PARTS FOR SHIFTING AND DRAIN. SOME PARTS NOT LOCAL PER APP ORDERED PARTS INSTALLED PUMP SHIFTER STAT</t>
  </si>
  <si>
    <t>RNN220516040897</t>
  </si>
  <si>
    <t>MAKING NOISE WHEN RUNNING; REINSTALL THE DRAIN PUMP  ROTOR AND STATOR  TESTED THROUGH CYCLES WITH NO FURTHER ISSUES FOUND</t>
  </si>
  <si>
    <t>RNN220517046164</t>
  </si>
  <si>
    <t>DIAGNOSE AND FOUND TUB TO PUMP HOSE CAME OFF OF TUBDUE TO LOOSE CLAMP REINSTALLED HOSE AND TIGHTENED CLAMP UNIT OK</t>
  </si>
  <si>
    <t>RNN220518052162</t>
  </si>
  <si>
    <t>See photos. Valve not seated/installed causing water leak. Reinstalled valve. Test operation. Checks ok</t>
  </si>
  <si>
    <t>RNN220519058486</t>
  </si>
  <si>
    <t>Won't turn ON at all customer had to unplugged it to make it work  replaced main board( complex board)  tested ok</t>
  </si>
  <si>
    <t>RNN220519061732</t>
  </si>
  <si>
    <t>MRCO. TESTED THE UNIT ON FILL  AGITATION  DRAIN AND SPIN OK. NO ABNORMALITIES FOUND DURING THE TEST. UNIT IS WORKING PROPERLY. JOB COMPLETED</t>
  </si>
  <si>
    <t>RNN220519063360</t>
  </si>
  <si>
    <t>Inform customer about tub clean cycle and soap residue buildup inside washer tub Clean Cycle needs to be run every other week due to frequent use of washer found no other issues with unit unit working to specs.</t>
  </si>
  <si>
    <t>RNN220520069507</t>
  </si>
  <si>
    <t>Replaced lid  checked and working as it should.</t>
  </si>
  <si>
    <t>RNN220520069586</t>
  </si>
  <si>
    <t>Leaking hot water valve from hose attachment point. Replaced valve assembly. Unit tested good.</t>
  </si>
  <si>
    <t>RNN220520069767</t>
  </si>
  <si>
    <t>Display not . found defective display panel . replaced the panel . tested to specifications.</t>
  </si>
  <si>
    <t>RNN220521071107</t>
  </si>
  <si>
    <t>rEMOVED ROTOR ASY  REMOVED CLUTCH GEARS. REMOVED BUR ON SPLINES. REASSEMBLED AND TEST RAN OK</t>
  </si>
  <si>
    <t>RNN220522073314</t>
  </si>
  <si>
    <t>BOTTOM FRAME DAMAGED CASING BUCKLED DEALER IS REPLACING UNIT FOR CUSTOMER DELIVERY DAMAGE</t>
  </si>
  <si>
    <t>RNN220523073795</t>
  </si>
  <si>
    <t>Advised customer to use extra for more efficient wash</t>
  </si>
  <si>
    <t>RNN220523077907</t>
  </si>
  <si>
    <t>Rats chewed through the bellows and drain hose. I replaced both and no leaks after that. I advised the customers that I would replaced the rat damage one time and if it happens again we would charge to come back out</t>
  </si>
  <si>
    <t>RNN220523078389</t>
  </si>
  <si>
    <t>TECH ARRIVED ON SITE. CUSTOMER REFUSED SERVICE. THIS IS A SYSTEM GENERATED MESSAGE. do not bill customer cancelled service no work</t>
  </si>
  <si>
    <t>RNN220523078623</t>
  </si>
  <si>
    <t>There was a loud noise coming from the clutch assembly during the spin cycle. Sounded like the bearings were going out. Replaced the clutch and tested the unit. The unit works normally.</t>
  </si>
  <si>
    <t>RNN220523080088</t>
  </si>
  <si>
    <t>Bad lid lock   replaced tested ok</t>
  </si>
  <si>
    <t>RNN220523080111</t>
  </si>
  <si>
    <t>EBR81634303</t>
  </si>
  <si>
    <t>PC: ABWEUUS POWER -NO POWER#FEECHARGE THE CUSTOMER THE APP                                                           THE CONNECTOR WAS LOSE ON CONTROL  RECOMMENDED TESTED THE WORKED OK</t>
  </si>
  <si>
    <t>RNN220523080162</t>
  </si>
  <si>
    <t>Noise feom suspseions rods added grease noise gone</t>
  </si>
  <si>
    <t>RNN220524084693</t>
  </si>
  <si>
    <t>Unit working upon Tech arrival</t>
  </si>
  <si>
    <t>RNN220524088259</t>
  </si>
  <si>
    <t>technician test washer and find hot water inlet valve leaking  and when i replace inlet valve  i absorbed that the water form hot water have sand come out i sow to customer the problem i drain the hose  and test the unit working if accrue again he</t>
  </si>
  <si>
    <t>RNN220525089973</t>
  </si>
  <si>
    <t>found cold water tap had been turned down to much.  Start a wash with it empty.  Fill and started yo wash.  Then I did a spin cycle and it drained.  Then I put clothes in and it also worked with clothes.</t>
  </si>
  <si>
    <t>RNN220525092410</t>
  </si>
  <si>
    <t>TOOK OFF CAP FOR WASH PLATE AND UNIT HAS BUILD UP UNDERNEATH.  INFORMED CLIENT THEY NEED TO WASH THE TUB.  SHOWED ARTICLE FOR RECOMMENDED METHOD OF CLEANING.</t>
  </si>
  <si>
    <t>RNN220525094735</t>
  </si>
  <si>
    <t>UNIT TESTED WORKING AS DESIGNED WHILE TECH PRESENT.   JP</t>
  </si>
  <si>
    <t>RNN220525094752</t>
  </si>
  <si>
    <t>SHIPPED NEW DRAIN HOSE D2C FOR SELF INSTALL</t>
  </si>
  <si>
    <t>RNN220525094766</t>
  </si>
  <si>
    <t>Customer complaint of error message UE on display. Educate customer on how to level the unit and all of the functions.</t>
  </si>
  <si>
    <t>RNN220525094835</t>
  </si>
  <si>
    <t>ADJUSTED FOR OPTIMAL PERFORMANCE</t>
  </si>
  <si>
    <t>RNN220525095085</t>
  </si>
  <si>
    <t>DISCUSSED LOADING DIFFERENT TYPES OF CLOTHING ALONG WITH CYCLE SELECTION.  CHECKS GOOD WITH COMFORTER ON HIGH SPEED SPIN.</t>
  </si>
  <si>
    <t>RNN220525095145</t>
  </si>
  <si>
    <t>FOUND THE PRESSURE CHAMBER ON DRUM BLOCKED BY OVER GLUING. COULD NOT CLEAR IT. ONLY FIX WOULD BE TO REPLACE THE OUTER DRUM. UNIT JUST DELIVERED TODAY. CLIENT WILL EXCHANGE UNIT AT STORE.</t>
  </si>
  <si>
    <t>RNN220525095194</t>
  </si>
  <si>
    <t>MAKING GRINDING NOISE  FOUND LOOSE WIRE ON WATER VALVE CAUSING THE SOLENOID TO NOT OPEN PROPERLY  CORRCTED  WORKING TO SPECS</t>
  </si>
  <si>
    <t>RNN220525095986</t>
  </si>
  <si>
    <t>STATOR MOTOR AND GEARCASE BAD CAUSING UNIT TO NOT WORK PROPERLY REPLACED RAN FULL SYSTEM CHECK UNIT IS GOOD TO GO</t>
  </si>
  <si>
    <t>RNN220525096207</t>
  </si>
  <si>
    <t>SYM LE ERROR CODE DIAG TESTED UNIT ON SPIN ONLY UNIT TRIES TO GO INTO SPIN MODE BUT DRUM JUST SHAKES TRANSMISSION IS LOCKING UP I  CAN SPIN DRUM BY HAND WP INSTALLED NEW GEAR CASE AND SHIFT ACTUATOR</t>
  </si>
  <si>
    <t>RNN220525096308</t>
  </si>
  <si>
    <t>Rechecked install water issue   All tEst pass</t>
  </si>
  <si>
    <t>RNN220526096800</t>
  </si>
  <si>
    <t>TECH REPLACED ALL PARTS. POWER GOOD. TESTED POWER GOOD. NO LEAKS OR ERROR CODES. OR NOISE ALL WORKING FINE</t>
  </si>
  <si>
    <t>RNN220501054850</t>
  </si>
  <si>
    <t>5/23/22 JG AND JJG REPLACED THERMISTOR AND LIMIT ALL OPERATIONS OK JOB COMPLETE</t>
  </si>
  <si>
    <t>RNN220504077686</t>
  </si>
  <si>
    <t>6931EL3002M</t>
  </si>
  <si>
    <t>TECH CHECKED THE FUNCTIONS OF THE UNIT  FOUND MAIN BOARD FAILED  TECH REPLACED IT  UNIT IS WORKING FINE NOW.</t>
  </si>
  <si>
    <t>RNN220510009162</t>
  </si>
  <si>
    <t>NOT REPAIR TECH WENT OUT AND DIAGNOSE UNIT ORDER PARTS WHEN PARTS RECEIVED THE CUSTOMER REFUSED SERVICE SAID THEY WANT A NEW UNIT</t>
  </si>
  <si>
    <t>RNN220512019440</t>
  </si>
  <si>
    <t>TECH CHECKED ELECTRICAL  MECHANICAL FUNCTIONS  FOUND  MAIN BOARD AND CONTROL BOARD FAILED  TECH REPLACED PCB ASSEMBLY COMPLEX   UNIT IS WORKING FINE NOW.</t>
  </si>
  <si>
    <t>RNN220512019774</t>
  </si>
  <si>
    <t>Installed new cabinet and suspension rods ran washer with customer unit is working ok call damage and noise were fixed.</t>
  </si>
  <si>
    <t>RNN220514030996</t>
  </si>
  <si>
    <t>Customer said the unit is adding water by itself when it should spin  could not recreate the issue</t>
  </si>
  <si>
    <t>RNN220515032470</t>
  </si>
  <si>
    <t>Arrived onsite customer complaint was washers giving E6 error code replace the parts ran the unit everything else works as design</t>
  </si>
  <si>
    <t>RNN220522072587</t>
  </si>
  <si>
    <t>DISHWASHER WILL BE REPLACED BY LG.</t>
  </si>
  <si>
    <t>RNN220523076146</t>
  </si>
  <si>
    <t>All functions check normal at this time customer to continue to test and Montreux the weekend will report back if problems persist</t>
  </si>
  <si>
    <t>RNN220523081610</t>
  </si>
  <si>
    <t>Replace drain pump unit now working properly</t>
  </si>
  <si>
    <t>RNN220524083288</t>
  </si>
  <si>
    <t>The diagnostic was performed. The drum  issue was repaired.</t>
  </si>
  <si>
    <t>RNN220524087532</t>
  </si>
  <si>
    <t>Tabs adjusted</t>
  </si>
  <si>
    <t>RNN220525092922</t>
  </si>
  <si>
    <t>Unit working as designed. Treed and ran a speed wash with towels and found no issues.</t>
  </si>
  <si>
    <t>RNN220525094858</t>
  </si>
  <si>
    <t>Concern was the unit needs a pan  explained the customer that the pan is not covered by LG and the customer should by it by their self  asked the customer about the performa ce of the unit  he stated he doesn't have any problem with the unit.</t>
  </si>
  <si>
    <t>RNN220526002068</t>
  </si>
  <si>
    <t>UNIT IS MAKING NOISE  DISCOVERED NUT SLIPPED TO ROTOR CAUSING ISSUE WITH STATOR. REPLACED THE ROTOR  STATOR AND CLUTCH TEST OK</t>
  </si>
  <si>
    <t>RNN220526003021</t>
  </si>
  <si>
    <t>RNN220526003036</t>
  </si>
  <si>
    <t>RNN220527003667</t>
  </si>
  <si>
    <t>Tech found loose connection at valve. Tech reinstalled valve and secured. Checked operation  tested ok.</t>
  </si>
  <si>
    <t>RNN220527004427</t>
  </si>
  <si>
    <t>Water left in softener dispenser.   Spoke with cx.   Advised that this is normal operation..   Every use will rinse out softener cup.   Unit working correctly at this time per CX.</t>
  </si>
  <si>
    <t>RNN220527006510</t>
  </si>
  <si>
    <t>Informed the customer they operation of wifi</t>
  </si>
  <si>
    <t>RNN220527009534</t>
  </si>
  <si>
    <t>PRN220520009518 AHA75673404(Pump Assembly Drain)  EBR86692723(PCB Assembly Main)  PRN220523012498 AEM73732901(Hose Assembly Drain)  Customer complaint of OE error message on display. From the factory there was too much glue on the hose and it ran down onto the impeller locking it up. Replaced drain pump and drain hose for a leak in the hose.</t>
  </si>
  <si>
    <t>RNN220520066163</t>
  </si>
  <si>
    <t>RNN220526097163</t>
  </si>
  <si>
    <t>Customer complaint was loud noise replaced basket per service bulletin</t>
  </si>
  <si>
    <t>RNN220519058787</t>
  </si>
  <si>
    <t>Found obstruction kn pump removed and replaced tested ok PRN220526018060 AHA75673404(Pump Assembly Drain)    PRN220525016237 AGL76194027(Panel Assembly Front)  MGP62562101(Pulsator Washing)</t>
  </si>
  <si>
    <t>RNN220525090921</t>
  </si>
  <si>
    <t>Customer complaint was that there was a noise that sounded when the washing machine was spinning. Discovered that the gear casing was bad. Replaced gear casing assembly. Machine is now functioning properly without noise.</t>
  </si>
  <si>
    <t>RNN220526097876</t>
  </si>
  <si>
    <t>Washer valve damaged during install. Replace valve assembly and completed install. Ran 5 in 1 installation test all operation check okay.</t>
  </si>
  <si>
    <t>RNN220526098555</t>
  </si>
  <si>
    <t>WT/40523200/RNN220328078151/LSN1</t>
  </si>
  <si>
    <t>REPLACED PART LISTED FOR NO START</t>
  </si>
  <si>
    <t>RNN220506085584</t>
  </si>
  <si>
    <t>Removed old water inlet valve and dispenser and dispenser tray  and installed new water inlet valve and dispenser and dispenser tray  leveled unit  no leaks detected. Working properly. job completed verified with customer.</t>
  </si>
  <si>
    <t>RNN220517046517</t>
  </si>
  <si>
    <t>Washer was not filling with water to correct levels. Repalced main control and pressire sensor. Unit is in gold working order.</t>
  </si>
  <si>
    <t>RNN220518053732</t>
  </si>
  <si>
    <t>Replaced clutch housing assembly and clutch motor assembly  was still getting the error message of le</t>
  </si>
  <si>
    <t>RNN220520069777</t>
  </si>
  <si>
    <t>First drain pump was broken</t>
  </si>
  <si>
    <t>RNN220521072340</t>
  </si>
  <si>
    <t>CX REQUEST SERVICE FOR CLOTHES STUCK INSIDE. TECH REPLACED PULSATOR AND MOTOR.</t>
  </si>
  <si>
    <t>RNN220523074415</t>
  </si>
  <si>
    <t>Lid damaged from install  replaced lid  unit functioning within factory specs</t>
  </si>
  <si>
    <t>RNN220524085012</t>
  </si>
  <si>
    <t>Customer stated that unit was noisy and spin. Found one of the shock mounted to the front left suspension Rod was not attached to the tub from the factory. There was no pin holding the shock to the tub. Ordered another shock assembly and use the pin out of that to attach the shock to the tub.</t>
  </si>
  <si>
    <t>RNN220525092711</t>
  </si>
  <si>
    <t>washer stays in the wash cycle  reset &amp; calibrated unit  adjusted feet  job done</t>
  </si>
  <si>
    <t>RNN220526000924</t>
  </si>
  <si>
    <t>PRN220527020523 D2C po   Unit not draining. Drain pump is getting voltage but not draining. Replaced drain pump  harness and main pcb.</t>
  </si>
  <si>
    <t>RNN220526002571</t>
  </si>
  <si>
    <t>TECH CHECK THE UNIT. UNIT ADJUSTED. POWER GOOD. PUMP WORKING GOOD. NO LEAKS OR ERROR CODES. ALL WORKING NO ISSUE</t>
  </si>
  <si>
    <t>RNN220526002914</t>
  </si>
  <si>
    <t>Tested unit for leak all checks ok with washer.  Advised customer to monitor and have drain tube checked.</t>
  </si>
  <si>
    <t>RNN220526003287</t>
  </si>
  <si>
    <t>Tested unit found no issues at this time advise on usage and load sizes</t>
  </si>
  <si>
    <t>RNN220527003627</t>
  </si>
  <si>
    <t>Replaced panel. Tested. All ok.</t>
  </si>
  <si>
    <t>RNN220527005716</t>
  </si>
  <si>
    <t>AGL75172644</t>
  </si>
  <si>
    <t>No parts needed parts were already ordered. Call was canceled due to no parking</t>
  </si>
  <si>
    <t>RNN220527005801</t>
  </si>
  <si>
    <t>Upon arrival customer states water level low no matter load size. Washer tests ok with proper water levels. Replaced complex/mainboard pcb and pressure sensor/switch assy for good measure. Tests ok in lqc and regular mode. No error codes. Complete.</t>
  </si>
  <si>
    <t>RNN220527006369</t>
  </si>
  <si>
    <t>Pulsator has stain on it.   Replaced pulsator.   Advised cust we would repair as a one time cust sat. Stains are not usually covered by manufacture warranty.   Unit fai. No leaks.</t>
  </si>
  <si>
    <t>RNN220527009242</t>
  </si>
  <si>
    <t>Went over customer education on the tub clean process   and showed were the water had oil and suds in the water.</t>
  </si>
  <si>
    <t>RNN220528009582</t>
  </si>
  <si>
    <t>Unit leaking from pump  found hole in pump from what appeears to be a pin..replaced with new pump. Verified all is working</t>
  </si>
  <si>
    <t>RNN220528010203</t>
  </si>
  <si>
    <t>Customer states unit makes noise during use. Found unit with loose suspension rod. Corrceted issue. Unit checked ops Om at this time noise noises during test.   PRN220601025655 AGM74269801(Parts Assembly SVC)  PRN220531022846 AHA75673404(Pump Assembly Drain)</t>
  </si>
  <si>
    <t>RNN220528010607</t>
  </si>
  <si>
    <t>Customer has unit dirty throwing spots on clothing call customer service and tech support customer Mike we'll clean with tub clean several times to see if that works cleaning is not Park unit is operating as intended</t>
  </si>
  <si>
    <t>RNN220530014817</t>
  </si>
  <si>
    <t>Customer complained unit Shake excessively and leaks water. Found water would remain in tub and drain hose damage as unit was not spinning level. Replaced part accordingly and tested for operation.</t>
  </si>
  <si>
    <t>RNN220530016561</t>
  </si>
  <si>
    <t>TECH WENT ON SITE AND FOUND UNIT IS MAKING A NOISE. CHECKED UNIT  TIGHTEN BOLT ON MOTOR CORRECTED ISSUE.</t>
  </si>
  <si>
    <t>RNN220531020643</t>
  </si>
  <si>
    <t>Damaged drain hose    Installed drain hose  power button not making good contact with panel installed panel assembly.</t>
  </si>
  <si>
    <t>RNN220531020982</t>
  </si>
  <si>
    <t>Found the unit unlevel causing splash over. Levled the unit and water tested operation</t>
  </si>
  <si>
    <t>RNN220531021004</t>
  </si>
  <si>
    <t>Defected control panel cause power button not responded intermittently. Replaced new control panel and main pcb. Ran test on washer  washer filled  washed  drained and spun out.</t>
  </si>
  <si>
    <t>RNN220531023564</t>
  </si>
  <si>
    <t>FOUND WIREHARNESS TAPPING ON SIDE WAS REINSTALLED PROPERLY TESTED AND CHECKED OKAY</t>
  </si>
  <si>
    <t>RNN220531025077</t>
  </si>
  <si>
    <t>the lid on the washer is cracked.  tech out installed lid and tested.</t>
  </si>
  <si>
    <t>RNN220601027153</t>
  </si>
  <si>
    <t>TIGHTENED LOOSE CLAMP AT TUB ON TUB TO PUMP HOSE  TESTED GOOD.</t>
  </si>
  <si>
    <t>RNN220601029630</t>
  </si>
  <si>
    <t>ARRIVED ON SITE AND SPOKE WITH CUSTOMER WAS ALLOWED TO PROCEED OPENED UP WASHER AND CHANGED OUT DAMAGED TUB AFTER INSTALLING PARTS CHECK UNIT AND RAN TEST CYCLE AND FOUND NO ISSUES WILL COMPLETE CALL THANK YOU. ROGELIO DE ANDA. ISSUES WITH PARTS BE D</t>
  </si>
  <si>
    <t>RNN220420096071</t>
  </si>
  <si>
    <t>Found unit with faulty washer bearing. Replaced and unit checks ok.</t>
  </si>
  <si>
    <t>RNN220427036968</t>
  </si>
  <si>
    <t>Installed new drain hose  tested ok</t>
  </si>
  <si>
    <t>RNN220501055009</t>
  </si>
  <si>
    <t>Power comes on but not working properly It looks like got damaged electrically Replaced the main circuit board</t>
  </si>
  <si>
    <t>RNN220507092400</t>
  </si>
  <si>
    <t>Replaced control panel that was dead and not functioning</t>
  </si>
  <si>
    <t>RNN220513024141</t>
  </si>
  <si>
    <t>Complaont of unit leaking. Complaint that the more clothes the more leaks  less clothes less leaks. Speed wash no leaks. Only evidence of leak is water around the drain pump and water in the middle pf the basement. Could not make unit leak. Cpuld not find any mineral trails. In UA till cx runs a few cycles. Returned due to cx request. Cx ran wash cycle before i got there to hopefully show a leak. Upon arrival unit had leaked from drain standoff. Stabdoff is about 45 ft off the gorund whish is good but the down pipe is only about 8"" and then water in the pipe only allows another 3"" till water woupd spill over. Filled tub full using hose to check for cracked tub. No leaks. Only evidence of leak ever seen on this unit was water inside the unit around the drain pump. No water on chassis  no water marks coming down drum.  Water valves and drain hoses not leaking. Supply hoses not leaking. Advised cx to extend standoff. If leaks persist then we will have removed one pssible leak point from</t>
  </si>
  <si>
    <t>RNN220513027393</t>
  </si>
  <si>
    <t>TECH FOUND A LITTLE RUST ON THE INNER HUB AND BOLT. REPLACED BOTH RUSTY PARTS</t>
  </si>
  <si>
    <t>RNN220513028698</t>
  </si>
  <si>
    <t>Customer is complaining about a smell coming from a brand new lg washer. I can not smell any smell besides the water coming in. Unit fills drain and spins good.</t>
  </si>
  <si>
    <t>RNN220520066018</t>
  </si>
  <si>
    <t>replaced defective main pcb and display pcb</t>
  </si>
  <si>
    <t>RNN220525095625</t>
  </si>
  <si>
    <t>UI button pressing by them self replaced console and UI</t>
  </si>
  <si>
    <t>RNN220526002166</t>
  </si>
  <si>
    <t>Replaced rotor and stator assemblies</t>
  </si>
  <si>
    <t>RNN220526098841</t>
  </si>
  <si>
    <t>Dr and OE error code. Not draining water and no spining properly. Replace drain pump and motor. All tested ok no leaks after test.</t>
  </si>
  <si>
    <t>RNN220527004732</t>
  </si>
  <si>
    <t>Ran clean was here cycle and tested good  instructed caut on what to expect furring cycle</t>
  </si>
  <si>
    <t>RNN220527005398</t>
  </si>
  <si>
    <t>TECH CHECKED THE FUNCTIONS OF THE UNIT  RAN SERVICE CYCLE MODE  FOUND  WASHER IS WORKING FINE  NO ISSUES FOUND  IT WAS UNBALANCED LOAD</t>
  </si>
  <si>
    <t>RNN220527006446</t>
  </si>
  <si>
    <t>#FEE CUSTOMER AWARE OF SERVICE CHARGE FOR ISSUES NOT RELATE                                                          MEMBER CONCERNED WITH SMELL AFTER WASH INFORMED MEMBER OF SO AP BUILDUP AND HOW TO CLEAN WASHER NO OTHER ISSUES DETECTED</t>
  </si>
  <si>
    <t>RNN220527009296</t>
  </si>
  <si>
    <t>Replaced drain pump.</t>
  </si>
  <si>
    <t>RNN220528009890</t>
  </si>
  <si>
    <t>PRN220529021562 EBR86498808(PCB Assembly Complex)</t>
  </si>
  <si>
    <t>RNN220529012316</t>
  </si>
  <si>
    <t>No power.  Replaced bad pcb. PRN220531024444 EBR86498808(PCB Assembly Complex)</t>
  </si>
  <si>
    <t>RNN220529012547</t>
  </si>
  <si>
    <t>Repositioned drain line made sure water valves are good and good supply of water. Advised cst to look over recommended installation for drain pipe and water lines.     Unit appears to be working as designed otherwise</t>
  </si>
  <si>
    <t>RNN220529012984</t>
  </si>
  <si>
    <t>Noises. Pump failure. Replaced pump. Unit test ok.</t>
  </si>
  <si>
    <t>RNN220530014746</t>
  </si>
  <si>
    <t>Unit not powering on. Replaced main assembly and front panel. Unit now powering on.</t>
  </si>
  <si>
    <t>RNN220530016375</t>
  </si>
  <si>
    <t>replaced board and panel</t>
  </si>
  <si>
    <t>RNN220530016573</t>
  </si>
  <si>
    <t>Unit water level sensor had a link in the hose Released link hose And left unit working okay</t>
  </si>
  <si>
    <t>RNN220531018834</t>
  </si>
  <si>
    <t>Checked  over found not problems with washer</t>
  </si>
  <si>
    <t>RNN220531021136</t>
  </si>
  <si>
    <t>Water Leak from drain hose.  Replaced the drain hose and all checked good.</t>
  </si>
  <si>
    <t>RNN220531022927</t>
  </si>
  <si>
    <t>The washer doesn't drain  replaced the drain pump</t>
  </si>
  <si>
    <t>RNN220531024557</t>
  </si>
  <si>
    <t>NEW WASHER HAVING ISSUE WITH WATER DRAINING                                                                          CHECKED THE UNIT THERE WAS VALVE PROBLEM FIXED THE ISSUE</t>
  </si>
  <si>
    <t>RNN220602034843</t>
  </si>
  <si>
    <t>DCS VIBRATING TOO MUCH                                                                                               NEW WASHER WORKS GOOD AND INSTRUCTIONS CUSTOMER BALANCED LOA DS</t>
  </si>
  <si>
    <t>RNN220602035211</t>
  </si>
  <si>
    <t>reinstalled door switch due to unit not drying tested unit ok</t>
  </si>
  <si>
    <t>RNN220602035398</t>
  </si>
  <si>
    <t>NDCS MAKING NOISE WHILE SPINNING                                                                                     NO PROBLEM FOUND</t>
  </si>
  <si>
    <t>RNN220602035671</t>
  </si>
  <si>
    <t>The grey trim on the washer lid is scratched TECH OUT REPLACED LID AND TESTED</t>
  </si>
  <si>
    <t>RNN220602035773</t>
  </si>
  <si>
    <t>NOISE                                                                                                                GEAR CASE SQUEAKING DURING SPIN CYCLE. NEEDS GEAR CASE REPLA CED. OP INSTALLED TRANSMISSION. CHECK OK</t>
  </si>
  <si>
    <t>RNN220602035811</t>
  </si>
  <si>
    <t>REPOSITIONED AND RESEATED USER INTERFACE BOARD. UNIT WORKING PROPERLY.</t>
  </si>
  <si>
    <t>RNN220602036350</t>
  </si>
  <si>
    <t>Found unit not working properly due to unit not reading the Main Board. Reset Main board and left unit working to factory standards</t>
  </si>
  <si>
    <t>RNN220426030589</t>
  </si>
  <si>
    <t>Installed new lid Assy prev ordered  new lid looks good cant see any issues or imperfections. Lid opens and closes ok and latches and unlatches  fine job complete</t>
  </si>
  <si>
    <t>RNN220503069683</t>
  </si>
  <si>
    <t>#FEE CUSTOMER IS AWARE THAT THERE WILL BE A SERVICE CHARGE                                                           CHECKED UNIT ALL FUNCTIONS GOOD</t>
  </si>
  <si>
    <t>RNN220506086340</t>
  </si>
  <si>
    <t>#FEE LEAKING                                                                                                         FOUND UNIT LEAKING INTO TUB NEED LOG VALVE ORDERED UNIT T ESTS GOOD REPLACED FILL VALVE ASSEMBLY. TESTED. WORKING PROPERLY</t>
  </si>
  <si>
    <t>RNN220510005183</t>
  </si>
  <si>
    <t>Unit needed a new water valve. Cold side is clogged up  just trickling. Installed new water valve. Installed cxs inline filter. Tested. Unit is working properly</t>
  </si>
  <si>
    <t>RNN220515033171</t>
  </si>
  <si>
    <t>DIAL ON MACHINE DOESN APOS;T RESPOND PROPERLY                                                                        PARTS ORDER INTERFACE BOARD  INSTALLED NEW INTERFACE AND MAIN CONTROL ASSEMBLY TESTED OUT ALL SYSTEMS APPEAR TO BE WORKING FINE</t>
  </si>
  <si>
    <t>RNN220516039663</t>
  </si>
  <si>
    <t>ERROR CODE UE                                                                                                        PRODUCT NOT COVERED BY THE APPLICABLE WARRANTY</t>
  </si>
  <si>
    <t>RNN220517046558</t>
  </si>
  <si>
    <t>#FEE BURNING RUBBER SMELL AND HAVING ISSUES FILLING                                                                  CHECKED OVER WASHER FILLED UP TEST RAN CHECKED OUT OK ILL S YSTEMS APPEAR TO BE WORKING FINE</t>
  </si>
  <si>
    <t>RNN220517047610</t>
  </si>
  <si>
    <t>washer is working as it should customer is unhay with unit</t>
  </si>
  <si>
    <t>RNN220518050181</t>
  </si>
  <si>
    <t>New PCB was installed Part Number EBR86498801.</t>
  </si>
  <si>
    <t>RNN220518052537</t>
  </si>
  <si>
    <t>Replaced the hose assembly drain for the leaking issue.</t>
  </si>
  <si>
    <t>RNN220518055284</t>
  </si>
  <si>
    <t>#FEE CUSTOMER IS AWARE OF CHARGES NOT RELATED TO MANUFACTUR                                                          THE UNIT CONTROL PANEL HAS STUCK KEY AND NOT MEETING THE POW ER ON CONTROL BOARD TCC220523210099 PER LG TL REPLACED USER INTERFACE</t>
  </si>
  <si>
    <t>RNN220519057486</t>
  </si>
  <si>
    <t>#FEE CUSTOMER AWARE OF CHARGES NOT RELATED TO MANUFACTURING                                                          PRODUCT NOT COVERED BY THE APPLICABLE WARRANTY</t>
  </si>
  <si>
    <t>RNN220520065323</t>
  </si>
  <si>
    <t>UNIT WOULD BANG DURING SPIN  TOGHTENED ROTOR NO MORE NOISE</t>
  </si>
  <si>
    <t>RNN220520069465</t>
  </si>
  <si>
    <t>Tech on site  Angel RiveraZambrana Arrived: 06/03/2022 08:32  Departed: 06/03/2022 09:00 Replaced part and tested. Working nominally. Complete.  Parts used in this repair: 1 AJU75152602   Closed as Repaired</t>
  </si>
  <si>
    <t>RNN220523075370</t>
  </si>
  <si>
    <t>#FEE #RECLAIM CONTROL BOARD ISNTALL                                                                                  INSTALLED MAIN PCB AND UNIT TESTS WAI COMPLETED TEST CYCLE</t>
  </si>
  <si>
    <t>RNN220523077392</t>
  </si>
  <si>
    <t>REPLACED SUSPENSION RODS. TESTED AND CHECKED OKAY</t>
  </si>
  <si>
    <t>RNN220523078398</t>
  </si>
  <si>
    <t>#FEE                                                                                                                 NONREPAIRABLEINSTRUCTED NOT TO PROCEED BY LGES TECHNICAL ASSISTANCE LINE</t>
  </si>
  <si>
    <t>RNN220524084226</t>
  </si>
  <si>
    <t>Tech went for noise issue caused by clutch system. A week later  customer contacts to tell us they returned their washer.</t>
  </si>
  <si>
    <t>RNN220525092517</t>
  </si>
  <si>
    <t>Rattus damage electric wire cut     PE error code  impastation   TCC220602470280</t>
  </si>
  <si>
    <t>RNN220525093230</t>
  </si>
  <si>
    <t>Unit start button activating on its own. Replaced panel and board. Tested. Unit ok.</t>
  </si>
  <si>
    <t>RNN220525095712</t>
  </si>
  <si>
    <t>IE ERROR  NOT ENOUGH WATER DURING RINSE AND OK THROUGH WASH CYCLE  ||  REPLACED VALVE ASSY  SWITCH AND MAIN</t>
  </si>
  <si>
    <t>RNN220526000872</t>
  </si>
  <si>
    <t>6/3 Test the unit with a load of towels and couldn't duplicate the noise the customer had mentioned. Checked the pulsator and the rotor nut and they were both secured tightly. Unit checks ok.</t>
  </si>
  <si>
    <t>RNN220530014745</t>
  </si>
  <si>
    <t>Customer stated pulsator is damaged. Found unit with damaged pulsator. Installed part unit checked ops ok demo to customer.   PRN220531023929 AGZ72909711(Pulsator Assembly)  5006EA3009B(Cap Pulsator)</t>
  </si>
  <si>
    <t>RNN220531021019</t>
  </si>
  <si>
    <t>IE ERROR. TECH CLEANED COLD WATER VALVE FILTER</t>
  </si>
  <si>
    <t>RNN220531022413</t>
  </si>
  <si>
    <t>Cx has hosed in wronng temprature</t>
  </si>
  <si>
    <t>RNN220531022762</t>
  </si>
  <si>
    <t>MADE AN ADJUSTMENT ON THE LEVEL. THE UNIT WAS TOO LOW AND TOUCHED THE FLOOR.</t>
  </si>
  <si>
    <t>RNN220531023714</t>
  </si>
  <si>
    <t>ran cycle test good no issues</t>
  </si>
  <si>
    <t>RNN220531025917</t>
  </si>
  <si>
    <t>Tested unit and found no problem all ok</t>
  </si>
  <si>
    <t>RNN220601028515</t>
  </si>
  <si>
    <t>NOT DRAINING  INSPECTED UNIT AND REPLACED EBR86498801                                           6501EA1001R                                           TCC220423528878</t>
  </si>
  <si>
    <t>RNN220602035078</t>
  </si>
  <si>
    <t>ORDERED AND REPLACED THE DRAIN HOSE. TESTED AFTER REPAIR  ALL OK AT THIS TIME.   TIME FRAME DUE TO SEASONAL CUSTOMER</t>
  </si>
  <si>
    <t>RNN220602039360</t>
  </si>
  <si>
    <t>Found front panel assembly defective. Replaced front panel assembly and ok after that.</t>
  </si>
  <si>
    <t>RNN220603040980</t>
  </si>
  <si>
    <t>3RD ATTEMPT. MUST CLOSE TODAY CALL JOE H IF NOT COMPLETE                                                             NEEDS UI AND PANEL VIA SERVICE FLASH  REPLACED UI AND CONTROL PANEL. FOUND OPEN FUSE IN NOISE FILT ER ORD NOISE FILTER POWER BOARD</t>
  </si>
  <si>
    <t>RNN220327070141</t>
  </si>
  <si>
    <t>PC:ABWETUS LEAKING/LEAKING #FEE CHARGE THE CUSTOMER THE AP                                                           DRAIN HOSE HAS PIN HOLE LEAK LOOKS LIKE MANUFACTURING DEFECT PART ORDERED PART INSTALLED OPS FADS GOOD</t>
  </si>
  <si>
    <t>RNN220429047261</t>
  </si>
  <si>
    <t>#FEE CUSTOMER IS AWARE OF CHARGES NOT RELATED TO MANUFACTUR                                                          DRAIN PUMP SEIZED AND INOPERABLE. PARTS ORDERED. MUST HAVE B ASE ACCESS PASS. BRAND NEW MACHINE WITH OE ERROR CODE FOR BAD PUMP. I</t>
  </si>
  <si>
    <t>RNN220504073380</t>
  </si>
  <si>
    <t>Tech checked unit  ui is completely non responsive and does not have stickers. Unit recieving correct power from outlet  and to control board. No harness issues or obvious failures on control board. No bad connectors Per service bulletin  ordering ne</t>
  </si>
  <si>
    <t>RNN220504077291</t>
  </si>
  <si>
    <t>#FEE- NOISE ISSUE                                                                                                    CIS NOT AT HOME CALL TOOK UP CAPACITY. CLOSE COMPLETE PER TM</t>
  </si>
  <si>
    <t>RNN220505083818</t>
  </si>
  <si>
    <t>#FEE CUSTOMER AWARE OF THE SERVICE CHARGE ISSUE NOT RELATED                                                          BAD CONTROL BOARD. ORDERED PART RESCHEDULED  INSTALLED ORDERED PART. CHECKED OPERATION. UNIT WORKS. CUSTO MER VERIFIED</t>
  </si>
  <si>
    <t>RNN220507091444</t>
  </si>
  <si>
    <t>INSTALLED PARTS AND TESTED GOOD</t>
  </si>
  <si>
    <t>RNN220507092770</t>
  </si>
  <si>
    <t>PC-PC N\ABUTTONS NOT RESPONDING#FEE - CHARGE THE CUSTOMER T                                                          NOT ADDING HOT WATER TO CYCLE AT ALL. HOSES ARE CORRECT AND WIRING. NOT LISTENING TO TEMP SETTING. INSTALLED PCB. UNIT IN NORMAL (</t>
  </si>
  <si>
    <t>RNN220511012195</t>
  </si>
  <si>
    <t>#FEE AGITATOR NOISE #DEALERSUPPORT                                                                                   REMOVED AGITATOR RAN TEST RAN DELICATE CYCLE REINSTALLED AGI TATOR TESTED OK TODAY WORKING AS DESIGNED</t>
  </si>
  <si>
    <t>RNN220512021726</t>
  </si>
  <si>
    <t>3RD ATTEMPT. MUST CLOSE TODAY CALL ERROL SMITH IF NOT COMPLETE                                                       FOLLOWED NLA PROCESS LAURA FOUND MAIN PCB AT MARCONE AND IS DIRECT SHIPPING PART TO CUSTOMER. NEED CONFIRM PART ARRIVED PARTS SENT</t>
  </si>
  <si>
    <t>RNN220512022282</t>
  </si>
  <si>
    <t>#FEE CUSTOMER AWARE OF SERVICE CHARGE NOT RELATING TO MANUF                                                          ORDERED TORN DRAIN HOSE. MR. KNOWS  REPLACED TORN DRAIN HOSE. TOUR RIGHT AT THE BAND. TESTED NO LEAKS ALL FUNCTIONS GOOD</t>
  </si>
  <si>
    <t>RNN220512022911</t>
  </si>
  <si>
    <t>TECH REPLACED PRESSURE SWITCH ASSEMBLY WITH HOSE. UNIT TESTED OKAY.</t>
  </si>
  <si>
    <t>RNN220513024754</t>
  </si>
  <si>
    <t>TCC220527332707]INSTALLED NEW MODE SHIFTER /STILL NOT SPINNING/INSTALLED NEW CLUTCH AND TESTED WORKING PROPERLY. CX AGREES/</t>
  </si>
  <si>
    <t>RNN220524084195</t>
  </si>
  <si>
    <t>unbalanced and it won't spin good if it's unbalanced.   ran through quick cycle works good</t>
  </si>
  <si>
    <t>RNN220524085661</t>
  </si>
  <si>
    <t>UPON INSPECTION FOUND BED SHEET STUCK UNDER THE AGITATOR. I REMOVED THE AGITATOR AND REMOVED THE SHEET REPLACED IT IN A DIFFERENT POSITION ALL WORKING FINE AT THIS TIME.</t>
  </si>
  <si>
    <t>RNN220525092549</t>
  </si>
  <si>
    <t>tech found customer missing multiple appt times  unable to reset  trip charge complete</t>
  </si>
  <si>
    <t>RNN220526002236</t>
  </si>
  <si>
    <t>UNIT IS NOT DRAINING                                                                                                 NOT DRAINING. LOUD NOISE FROM DRAIN PUMP. PUMP ORING HITTING IMPELLER. INSTALLED ORING. TESTS GOOD</t>
  </si>
  <si>
    <t>RNN220526098015</t>
  </si>
  <si>
    <t>TECH CLEAN THE PUMP. ALL FOLTER ARE CLEAN.UNIT ADJUSTED. POWER GOOD. NO LEAKS OR ERROR CODES</t>
  </si>
  <si>
    <t>RNN220527006940</t>
  </si>
  <si>
    <t>NICK AND CJ FOUND CLOTHING ITEM BETWEEN TUB AND BASKET. ADVISED CUSTOMER. ALL OK</t>
  </si>
  <si>
    <t>RNN220527008358</t>
  </si>
  <si>
    <t>TECH CHECKED ELECTRICAL  MECHANICAL FUNCTIONS  RAN SERVICE CYCLE TEST  RAN A CYCLE WITH CLOTHES   NO ISSUES FOUND   UNIT IS WORKING FINE  CASE # TCC220602471535</t>
  </si>
  <si>
    <t>RNN220527008503</t>
  </si>
  <si>
    <t>#FEE PC:\\NA NOISE DURING WASH                                                                                       CUSTOMER WAS CONCERNED WITH THE NOISE DURING AGITATION IN CU STOMER PRESENCE RAN DIAGNOSTICS AND EXPLAINED FUNCTIONS</t>
  </si>
  <si>
    <t>RNN220527008551</t>
  </si>
  <si>
    <t>Replaced and reset water valve fir stuck open  Call added Saturday  Nite dents prev on dryer  Pic.</t>
  </si>
  <si>
    <t>RNN220528009825</t>
  </si>
  <si>
    <t>#FEE GRINDING SCRAPPING NOISE DURING SPIN                                                                            PRODUCT NOT COVERED BY THE APPLICABLE WARRANTY</t>
  </si>
  <si>
    <t>RNN220530013902</t>
  </si>
  <si>
    <t>TECH REPLACED PARTS. POWER GOOD. NO LEAKS OR ERROR CODES.OR NOISE. PROBLEM FIXED</t>
  </si>
  <si>
    <t>RNN220531019084</t>
  </si>
  <si>
    <t>#FEE CUST IS AWARE OF SERVICE CHARGE FOR ISSUES NOT RELATED                                                          FOUND A KINK IN PRESSURE HOSE UP BY PRESSURE DOWN STRAIGHTEN ED OUT UNIT TESTED GOOD</t>
  </si>
  <si>
    <t>RNN220531019947</t>
  </si>
  <si>
    <t>BUTTONS NOT WORKING/ADJUSTED SETTING</t>
  </si>
  <si>
    <t>RNN220531021338</t>
  </si>
  <si>
    <t>Found washer is tearing clothes and getting stuck. Replaced pulsator and checked rest of washer for problems. Working to factory specs.</t>
  </si>
  <si>
    <t>RNN220601027678</t>
  </si>
  <si>
    <t>Tested no 2 cycles no fault found explained washer use to customer</t>
  </si>
  <si>
    <t>RNN220601027796</t>
  </si>
  <si>
    <t>Verified complaint. Replaced Pulsator and tested ok.</t>
  </si>
  <si>
    <t>RNN220601027995</t>
  </si>
  <si>
    <t>Upon inspection found that clutch for unit is bad causing loud squealing noise. Replace clutch in tested unit unit now operates as designed with no abnormal noise.</t>
  </si>
  <si>
    <t>RNN220601029834</t>
  </si>
  <si>
    <t>According to TCC we need console   Parts replaced; AGL76194071(Panel Assembly Front)</t>
  </si>
  <si>
    <t>RNN220601030064</t>
  </si>
  <si>
    <t>Leak at bottom. Drain hose pinched add tested no leaks</t>
  </si>
  <si>
    <t>RNN220601032882</t>
  </si>
  <si>
    <t>SW# water valve was off</t>
  </si>
  <si>
    <t>RNN220602039540</t>
  </si>
  <si>
    <t>WATER LEAK TO BOTTOM/AJUSTED DRAIN HOSE</t>
  </si>
  <si>
    <t>RNN220602040619</t>
  </si>
  <si>
    <t>OE error code  and control panel not responding intermittently  main PCB  front panel and drain pump replaced  unit tested  working good no issues.</t>
  </si>
  <si>
    <t>RNN220603042015</t>
  </si>
  <si>
    <t>Replaced main control test unit all ok</t>
  </si>
  <si>
    <t>RNN220603043889</t>
  </si>
  <si>
    <t>Unit is being replaced by dealer. Pausing during wash cycle. Need to restart to get washer to continue the cycle.</t>
  </si>
  <si>
    <t>RNN220603043901</t>
  </si>
  <si>
    <t>Found actuator motor not inserted properly  not engaging agitation or spin  tested 3x  no further issues  secured drain line</t>
  </si>
  <si>
    <t>RNN220603043928</t>
  </si>
  <si>
    <t>Unit being used for facility  Salvation Army not private /residential use.  use.  TCC220606565080  Possible future in warr status questioned.  Found drain hose tight to the wall spraying every where.  See pics below  Moved drain hose out of clamp</t>
  </si>
  <si>
    <t>RNN220603044216</t>
  </si>
  <si>
    <t>Unit not draining. Replaced drain pump and tested for proper operation.</t>
  </si>
  <si>
    <t>RNN220603046606</t>
  </si>
  <si>
    <t>TECHNICIAN REPLACED INLET VALVE  TESTED AND UNIT WORKING PROPERLY</t>
  </si>
  <si>
    <t>RNN220603047127</t>
  </si>
  <si>
    <t>found bad control installed new and tested</t>
  </si>
  <si>
    <t>RNN220603047183</t>
  </si>
  <si>
    <t>UNIT NOT SPINNING  REPLACED DRAIN PUMP</t>
  </si>
  <si>
    <t>RNN220606052054</t>
  </si>
  <si>
    <t>WASHER WILL NOT AGITATE.  REPOSITIONED WASHER BETWEEN ROTOR AND STATOR ASSEMBLEY.</t>
  </si>
  <si>
    <t>RNN220606052599</t>
  </si>
  <si>
    <t>CONSOLE IS WARPED AND START BUTTON WON'T WORK  REPLACE THE CONSOLE.</t>
  </si>
  <si>
    <t>RNN220606055558</t>
  </si>
  <si>
    <t>#FEE E6 ERROR CODE                                                                                                   E6 ERROR CODE. WASHER NOT SHIFTING NOT AGITATING OR SPINNIN G. ORDERED CLUTCH AND STATOR GATED DRIVE NO ADDRESS BACK ALLEY NO ANSW</t>
  </si>
  <si>
    <t>RNN220304045393</t>
  </si>
  <si>
    <t>SA/(D.V.M.): CALLED CUSTOMER TO LET USE KNOW THEY ARE REPLACING THE UNIT AND HE NO LONGER NEEDED SERVICE. COMPLETING CALL FOR PART USE</t>
  </si>
  <si>
    <t>RNN220408042434</t>
  </si>
  <si>
    <t>INSTALLED MAIN CONTROL BOARD. CHECKED OPERATION UNIT FUNCTIONING PROPERLY.</t>
  </si>
  <si>
    <t>RNN220429048606</t>
  </si>
  <si>
    <t>#NOT A RECLAIM #FEE #LEAKING BROKEN PART                                                                             TESTED WASHER WITH LOAD . LEAK COMING FROM TUB RING . ORDER ED TUB RING . SOCPPU 5/19/22: APPLIANCE WORKING NOW LGA011 LG INWARRA</t>
  </si>
  <si>
    <t>RNN220505082542</t>
  </si>
  <si>
    <t>TECH REPLACED ALL PARTS. POWER GOOD. TESTED.NO LEAKS OR ERROR CODES. OR NOISE.ALL WORKING</t>
  </si>
  <si>
    <t>RNN220516041492</t>
  </si>
  <si>
    <t>RNN220517045222</t>
  </si>
  <si>
    <t>Me. Machine not making the noise right now customer going to try it try to record the. Replaced gear rotor and stater</t>
  </si>
  <si>
    <t>RNN220522073213</t>
  </si>
  <si>
    <t>replaced display and drain pump  fixed</t>
  </si>
  <si>
    <t>RNN220524084194</t>
  </si>
  <si>
    <t>The power button doesn't work  replaced the control panel</t>
  </si>
  <si>
    <t>RNN220530018192</t>
  </si>
  <si>
    <t>Customer complained of drum got sratched and rusting. Advised customer that this iwill be covered just for this time. If the tub is damaged again they will need to pay for it if they want it replaced. Replaced the tub and pulsator. Test the unit.</t>
  </si>
  <si>
    <t>RNN220531020015</t>
  </si>
  <si>
    <t>Complaint was water over filling...found unit operating as designed at this time  contacted tech line to discuss and recommended main board replacement TCC220502464050  //replaced main board and unit operating as designed at this time</t>
  </si>
  <si>
    <t>RNN220531020156</t>
  </si>
  <si>
    <t>Customer complaint about the washer not working after check found it's need drain pump I did replace and the washer start work normal</t>
  </si>
  <si>
    <t>RNN220602033688</t>
  </si>
  <si>
    <t>Customer concern washer is giving the de error code and not draining water. Confirmed no drain issue and found objects lodged and drain pump causing drain pump motor to fail. Replaced complex assembly with control panel for update and drain pump assembly unit tested normal</t>
  </si>
  <si>
    <t>RNN220602038491</t>
  </si>
  <si>
    <t>TECH CHECK THE UNIT. POWER GOOD. UNIT ADJUSTED. NO LEAKS OR ERROR CODES. NO ISSUE WITH UNIT.REPORT TO LG</t>
  </si>
  <si>
    <t>RNN220602039624</t>
  </si>
  <si>
    <t>#RECLAIM                                                                                                             OEM PARTS ARE UNAVAILABLE OR DEFECTIVE</t>
  </si>
  <si>
    <t>RNN220603041637</t>
  </si>
  <si>
    <t>Unable to verify the complaint water did leak out of the unit thinking jet spray splashed  Customer will Monitor and advise</t>
  </si>
  <si>
    <t>RNN220603044847</t>
  </si>
  <si>
    <t>Hose on pressure switch was not connected  connect ed pressure switch hose and tested.  Unit tested good.</t>
  </si>
  <si>
    <t>RNN220604049802</t>
  </si>
  <si>
    <t>Adjusted power wash nozzle tested all ok now</t>
  </si>
  <si>
    <t>RNN220604049854</t>
  </si>
  <si>
    <t>recalibrated and adjusted spin tub on washer test ran ckd ok</t>
  </si>
  <si>
    <t>RNN220606051865</t>
  </si>
  <si>
    <t>Concern was the unit is leaking  found the unit was over suds  cleaned the tub  unit checked  all ops are good and normal.</t>
  </si>
  <si>
    <t>RNN220606054210</t>
  </si>
  <si>
    <t>CUSTOMER EDUCATION  THERE WAS AIR PRESENT IN THE PUMP. COMMON WITH BRAND NEW UNIT</t>
  </si>
  <si>
    <t>RNN220606057765</t>
  </si>
  <si>
    <t>TECH CHANGED OUT THE INLET VALVE. WORKING CORRECTLY NOW. NO FURTHER ISSUES.</t>
  </si>
  <si>
    <t>RNN220606058936</t>
  </si>
  <si>
    <t>TCC220607584010  DOES NOT HAVE COSMETIC AUTHORIZATION.  DAMAGE NOT COVERED.  UNIT FUNCTIONAL.</t>
  </si>
  <si>
    <t>RNN220606059466</t>
  </si>
  <si>
    <t>FOUSN PIN LOOSE IN TUB SHOCK ON LEFT REAR CORNER OF TUB. RESECURE PIN. TESTED.</t>
  </si>
  <si>
    <t>RNN220607060751</t>
  </si>
  <si>
    <t>Technician was able to remove item stuck under agitator. After item was removed the technician evaluated machine performance and determined it was operating as designed.</t>
  </si>
  <si>
    <t>RNN220607060795</t>
  </si>
  <si>
    <t>CHECKED AND FIXED DRAIN HOSE LEAK AT PUMP. TESTED. ALL OK</t>
  </si>
  <si>
    <t>RNN220607061548</t>
  </si>
  <si>
    <t>Adjusted detergent drawer and all operations tested ok</t>
  </si>
  <si>
    <t>RNN220607063268</t>
  </si>
  <si>
    <t>Found no problems with unit so advised customer to remove drain pan unit is sitting in causing issues during heavier loads</t>
  </si>
  <si>
    <t>RNN220607063910</t>
  </si>
  <si>
    <t>Customer is getting unit replaced from lowes</t>
  </si>
  <si>
    <t>RNN220607065872</t>
  </si>
  <si>
    <t>Installed new pressure sensor and hose and control. Ran unit and filled to normal level. Cycle tested unit good to go.; Job Cmpltd</t>
  </si>
  <si>
    <t>RNN220328077194</t>
  </si>
  <si>
    <t>#FEE CUSTOMER IS AWARE OF CHARGE FOR ISSUE NOT RELATED TO M                                                          WASHER NOT WORKING PROPERLY. NORMAL CYCLE JUMPS FROM 1HR TO 20M IN LESS THAN 5 MINS. SAME PROBLEM. SPOKE TO LG. PART IS DEFECTIVE.</t>
  </si>
  <si>
    <t>RNN220412059830</t>
  </si>
  <si>
    <t>#RECLAIM LE ERROR STILL                                                                                              OVERBOOKED RESCHEDULE FOR FIRST AVAILABLE DATE  WASHER MISSING BETWEEN ROTOR &amp;AMP; CLUTCH PER LG  CUSTOMER ONLY HAD 1 PART WASHER</t>
  </si>
  <si>
    <t>RNN220503066208</t>
  </si>
  <si>
    <t>#FEE NOT DRAINING                                                                                                    NOT DRAINING. UNABLE TO INITIATE TEST MODE. DEFECTIVE DRAIN PUMP. CALLED CUSTOMER WASHER AND NO LONGER AT LOCATION HAS BEEN RE TUR</t>
  </si>
  <si>
    <t>RNN220504076958</t>
  </si>
  <si>
    <t>5.11 tech notes Diagnosed a broken plastic plug came off and got between tub drum ModelWT7300TW</t>
  </si>
  <si>
    <t>RNN220505080732</t>
  </si>
  <si>
    <t>#FEE-ERROR CODE                                                                                                      CUSTOMER INDICATED THEY WERE NO LONGER HOME WHEN I CALLED RE SCHEDULED OFFSITE ORDERED CONTROL PRESSURE SWITCH AND STATOR LE ERROR</t>
  </si>
  <si>
    <t>RNN220509098951</t>
  </si>
  <si>
    <t>FOUND THE COLD INLET VALVE RESTRICTED.  INSTALLED NEW INLET VALVE AND CKD OK</t>
  </si>
  <si>
    <t>RNN220518054669</t>
  </si>
  <si>
    <t>RNN220523078724</t>
  </si>
  <si>
    <t>NOISE CAUSED BY HAIR PIN RIGHT BEHIND PUMP HOUSING IN DRAIN HOSE. REPLACED DRAIN PUMP ASSEMBLY AND TESTED. CONFIRMED UNIT OPERATING PROPERLY. RAN SEVERAL DIAGNOSTIC CYCLES. NO OTHER ISSUE FOUND.</t>
  </si>
  <si>
    <t>RNN220524088345</t>
  </si>
  <si>
    <t>CHANGED PUMP TESTED OK. UNIT IS WORKING PROPERLY.JOB COMPLETED.</t>
  </si>
  <si>
    <t>RNN220524089245</t>
  </si>
  <si>
    <t>replaced part per tech support. unit is working correctly</t>
  </si>
  <si>
    <t>RNN220526000542</t>
  </si>
  <si>
    <t>AEM74073304</t>
  </si>
  <si>
    <t>The hot and cold line for the water or not installed in the correct locations and the  constant use of hot water damaged the inner drum. The last technician that was sent out for repairs did not check the operation of the unit and did not correct the installation error before the damage was prevented. Replaced the stainless steel tub  Pulsator  and cap.</t>
  </si>
  <si>
    <t>RNN220526001935</t>
  </si>
  <si>
    <t>Bellow had pinhole causing leak</t>
  </si>
  <si>
    <t>RNN220530014453</t>
  </si>
  <si>
    <t>Tcc220605502113 called tcc about unit making noise. Ordered parts. Replaced parts tested fine.</t>
  </si>
  <si>
    <t>RNN220601033156</t>
  </si>
  <si>
    <t>Tcc220608610996. Ran through diagnostics and all functions working no errors  checked level of unit and unit checked good. Tech said to inform customer to do smaller loads and not mix clothes in loads. Unit checks ok.</t>
  </si>
  <si>
    <t>RNN220602033568</t>
  </si>
  <si>
    <t>LID WONT CLOSE AND IT WONT WORK                                                                                      CHECKED THE UNIT. RECALIBRATED BOARD. INSTRUCTED CUSTOMER US AGE ISSUES. AZT. T2F. TESTED OK</t>
  </si>
  <si>
    <t>RNN220602035749</t>
  </si>
  <si>
    <t>Customers hears a noise when rotating the drum by hand. It doesnt effect the functionality of the unit</t>
  </si>
  <si>
    <t>RNN220602035883</t>
  </si>
  <si>
    <t>Complaint not draining.  Found quarter in pump and broke pump.  Replaced pump and checked operations.</t>
  </si>
  <si>
    <t>RNN220603041075</t>
  </si>
  <si>
    <t>#SW CUSTOMER COMPLAINT UNIT SHOWING IE ERROR CODE FOUND FILTER AT HOSES DIRTY CLEAN FILTERS ADJUST HOSES CHEXKS GOOD</t>
  </si>
  <si>
    <t>RNN220603041482</t>
  </si>
  <si>
    <t>Arrived onsite customer complaint was washer will not drain customer said she was going to get it exchanged since it is brand new and has not been used</t>
  </si>
  <si>
    <t>RNN220603041531</t>
  </si>
  <si>
    <t>IE error / removed the screw head from the cold water hose replaced the water inlet valve assembly.</t>
  </si>
  <si>
    <t>RNN220603041963</t>
  </si>
  <si>
    <t>Svc call.  Diag and repair connections on inlet valves and test.</t>
  </si>
  <si>
    <t>RNN220603042694</t>
  </si>
  <si>
    <t>IE ERROR CODE. TECH CLEANED COLD WATER VALVE FILTER. HOUSE WATER PRESSURE WAS LOW</t>
  </si>
  <si>
    <t>RNN220603044628</t>
  </si>
  <si>
    <t>Unit has a noise and Error codes for washer.   Found plastic items in bottom of tub that did not belong to washer. Cleaned items.   Tested fai. No leaks.</t>
  </si>
  <si>
    <t>RNN220603044951</t>
  </si>
  <si>
    <t>Noise in spin ran cycle with load of towels normal noise explained to customer</t>
  </si>
  <si>
    <t>RNN220603045795</t>
  </si>
  <si>
    <t>Found that today the machine was running perfectly but the entire complaint was that the unit would start and fill just like normal then they would come back and it would be empty of water with a ie code.     Only issue found is that the drain hose was shoved about 12 inches intonthe drain hole which could possibly cause syphening of water.</t>
  </si>
  <si>
    <t>RNN220603047116</t>
  </si>
  <si>
    <t>Unit was not washing  it stops on Wash cycle. Find out that was not receiving Cold water  supply line had no water. Found shut off valve and open at. Unit is working Ok now</t>
  </si>
  <si>
    <t>RNN220603047336</t>
  </si>
  <si>
    <t>Slight squeek/groan when tub stops spinning broke stator during   disassembly. Replaced rotor and stator. Greased coupler still has slight groan from seal. Advised normal operating noises  AJB76315015(Stator  5006EA3009B(Cap Pulsator)  AHL76195103(Rotor  3921FZ4033A(Packing</t>
  </si>
  <si>
    <t>RNN220604048289</t>
  </si>
  <si>
    <t>Customer states washer will not spin out and the time will get stuck. Contacted TCC. Also noticed hot water hose not tightened. Put in spin only and unit spun no issues. Spoke to Alex. TCC220608632122. The way the customer had the drainline setup was no siphon break explained to customer and documented with TCC.</t>
  </si>
  <si>
    <t>RNN220604049243</t>
  </si>
  <si>
    <t>Tested washer found no current issues  unit working as designed  instructed how to load  and washer.</t>
  </si>
  <si>
    <t>RNN220604050150</t>
  </si>
  <si>
    <t>Replaced valve</t>
  </si>
  <si>
    <t>RNN220606055427</t>
  </si>
  <si>
    <t>Cloth stuck under agitator removed test good</t>
  </si>
  <si>
    <t>RNN220606055570</t>
  </si>
  <si>
    <t>Leaking water into tub faulty wayet valve replaced test good</t>
  </si>
  <si>
    <t>RNN220606056218</t>
  </si>
  <si>
    <t>Oe error  found nail in pump. Replaced pump verified unit is working</t>
  </si>
  <si>
    <t>RNN220606057427</t>
  </si>
  <si>
    <t>WASHER MAKING NOISE.  FOUND BAD PUMP.  REPLACED PART AND TESTED</t>
  </si>
  <si>
    <t>RNN220607066301</t>
  </si>
  <si>
    <t>Replaced main board  water valve and wire harness</t>
  </si>
  <si>
    <t>RNN220607066356</t>
  </si>
  <si>
    <t>Not filling enoughnot enough water filling tub Also white streaks being left on clothes when wash was done TECH OUT FOUND PRESSURE HOSE NEAR THE SWITCH NOT FOLLOWING THE CHANNEL AND KINKED THE LINE. REPLACED THE HOSE AND SWITCH. TESTED</t>
  </si>
  <si>
    <t>RNN220607066398</t>
  </si>
  <si>
    <t>FOUND THE POWER BUTTON NOT WORKING PER SERVICE BULLETIN ATTACHED PICTURES NEED TO ORDER NEW FRONT UI PANEL; ORDRNG 1 1 (FRONT UI PANEL COUNSEL)]INSTALLED NEW UI COUNSEL TESTED WASHER</t>
  </si>
  <si>
    <t>RNN220607066408</t>
  </si>
  <si>
    <t>LATCH COVER BROKE AND LATCH WILL NOT ENGAGE  WAS ABLE TO ADJUST TO GET DOOR TO ACTIVATE  WILL NEED NEW COVER AND LATCH ASSEMBLY  REPLACED LACH ASSEMBLY  REASSEMBLED UNIT &amp; RETEST  OPS GOOD</t>
  </si>
  <si>
    <t>RNN220607066423</t>
  </si>
  <si>
    <t>DEALER SUPPORT #FEE                                                                                                  NOISY NEEDS WATER PUMP. CUSTOMER TO REMOVE HALL WAY DOORS T O HAVE ACCESS TO MACHINE DRAIN MOTOR NOISY REPLACE DRAIN MOTOR TEST OK</t>
  </si>
  <si>
    <t>RNN220608066882</t>
  </si>
  <si>
    <t>LEAKING OVER FLOOR  REPLACED PRESSURE SWITCH</t>
  </si>
  <si>
    <t>RNN220608067562</t>
  </si>
  <si>
    <t>SECURED BOLT TO SHOCK  UNIT TEST OK</t>
  </si>
  <si>
    <t>RNN220608067570</t>
  </si>
  <si>
    <t>REINSTALLED DOOR GASKET  UNIT TESTED OK</t>
  </si>
  <si>
    <t>RNN220608067782</t>
  </si>
  <si>
    <t>RNN220608067867</t>
  </si>
  <si>
    <t>FOUND DRAIN PUMP WOULD MAKE QUICK NOISE EVERY 1015 SECONDS BUT DIDN'T DRAIN. REMOVED AND REPLACED DRAIN PUMP. UNIT FUNCTIONS PROPERLY.</t>
  </si>
  <si>
    <t>RNN220608069083</t>
  </si>
  <si>
    <t>adjusted all connections at control and ran diagnostics all ok post repairs</t>
  </si>
  <si>
    <t>RNN220608070095</t>
  </si>
  <si>
    <t>NOT SPINNING  INSPECTED UNIT AND REPLACED AJK72989710</t>
  </si>
  <si>
    <t>RNN220608070465</t>
  </si>
  <si>
    <t>Replaced a drain pump unit tested ok</t>
  </si>
  <si>
    <t>RNN220608070596</t>
  </si>
  <si>
    <t>LK/NOASC/NORNN/LSN1</t>
  </si>
  <si>
    <t>Installed new gearcase and nut. Tested unit everything checked good. Job Cmpltd</t>
  </si>
  <si>
    <t>RNN220505080092</t>
  </si>
  <si>
    <t>PER SUPPORT  RAN  THRU DIAGNOSTICS  COMPLETED SUPPORT WANTS MAIN BOARD REPLACED  SAYS A SOFTWARE ISSUE  TCC220511905661; REPLACED MAIN CONTROL  REASSEMBLED  TESTED IN DIAGNOSTICS  ALL FUNCTIONS WORKING.</t>
  </si>
  <si>
    <t>RNN220509095715</t>
  </si>
  <si>
    <t>Unit would make noise during operation  tightened rotor no more noise</t>
  </si>
  <si>
    <t>RNN220514031801</t>
  </si>
  <si>
    <t>#FEE                                                                                                                 NEEDS INLET VALVE KEEPS DRIPPING WHEN NOT IN USE  REPLACED DEFECTIVE FILL VALVE TEST IT OK</t>
  </si>
  <si>
    <t>RNN220517043311</t>
  </si>
  <si>
    <t>REPLACED DRAIN PUMP AND PCB BECAUSE THE UNIT WAS NOT DRAINING.</t>
  </si>
  <si>
    <t>RNN220517048280</t>
  </si>
  <si>
    <t>Replaced defective lid and checked unit operation. Performance is normal.</t>
  </si>
  <si>
    <t>RNN220523080000</t>
  </si>
  <si>
    <t>Unit was found not draining properly. The technician installed a new drain pump assembly. Unit was tested and left working okay.</t>
  </si>
  <si>
    <t>RNN220523081619</t>
  </si>
  <si>
    <t>The csutomer said noise there but  no problem with the unit. All normal operation noise level.</t>
  </si>
  <si>
    <t>RNN220525090152</t>
  </si>
  <si>
    <t>QUOT;#FEE CUSTOMER IS AWARE OF CHARGES NOT RELATED TO MANUFACTU                                                      SLOW DRIP LEAK INSIDE MACHINE FROM VALVE ORDERED NEW VALVE A ND DISPENSER HOUSING INSTALLED PARTS AND CHECKED OK.</t>
  </si>
  <si>
    <t>RNN220529012703</t>
  </si>
  <si>
    <t>PC: ASSEUUS CLOTHING - CLOTHING NOT CLEAN#FEECHARGE THE CU                                                           PRESSURE SWITCH HOSE CRIMPED. ADJ. TESTS OK</t>
  </si>
  <si>
    <t>RNN220531024535</t>
  </si>
  <si>
    <t>PRN220603029976 D2C po  Unit making noise during agitation. Found that the noise was coming from the transmission assembly. Replaced transmission assembly and Pulsator.</t>
  </si>
  <si>
    <t>RNN220602033460</t>
  </si>
  <si>
    <t>TEST RUN THE WASHER AND FIND NOTHING WRONG WITH IT</t>
  </si>
  <si>
    <t>RNN220602039025</t>
  </si>
  <si>
    <t>#FEE CUSTOMER AWARE OF SERVICE CHARGE FOR ISSUES NOT RELAT                                                           FILLED TWICE WITH WATER AND TESTED. COULD NOT DUPLICATE THE PROBLEM. NO LEAKS DETECTED.</t>
  </si>
  <si>
    <t>RNN220603043163</t>
  </si>
  <si>
    <t>UNIT NOT DRAINING// ERROR CODE: IE TS: DRAIN HOSE IS FINE/                                                           CHECKED OVER UNIT FOUND BAD ELECTRICAL CONNECTION AT COLD FI LL VALVE AND CYCLE TESTED UNIT</t>
  </si>
  <si>
    <t>RNN220604048758</t>
  </si>
  <si>
    <t>oe error code//found drain pump  shorted/replaced drain pump  tested oper  normal</t>
  </si>
  <si>
    <t>RNN220604049579</t>
  </si>
  <si>
    <t>PC: ABWEUUS NOISE - DURING WASH#FEECHARGE THE CUSTOMER THE                                                           CUSTOMER INSTRUCTION</t>
  </si>
  <si>
    <t>RNN220605050485</t>
  </si>
  <si>
    <t>Call tech.line spoke to Ron TCC220608619563 try test mode on the unit  everything checkeds good on the unit  also tested with clothes and unit performance was exelent  unit tested ok.</t>
  </si>
  <si>
    <t>RNN220605050527</t>
  </si>
  <si>
    <t>Customer stating unit not finishing spin cycle. Ran test mode  no errors codes. Tested agitation spin and drain. Water pressures  no problems found. Made sure unit is leveled. Determined cause to be Off balance load. Customer education on Spin speeds and overloading. Unit working to manufacturer specs</t>
  </si>
  <si>
    <t>RNN220606053260</t>
  </si>
  <si>
    <t>Arrived to call costumer complaint about stain clothes. Instructed customer about issue. She comprehended also called TCC to verify issue . Tcc#220609654864</t>
  </si>
  <si>
    <t>RNN220606053484</t>
  </si>
  <si>
    <t>Unit banging shaking and vibrating. Ran towels test. Unit running with specifications. No problem found.</t>
  </si>
  <si>
    <t>RNN220606053933</t>
  </si>
  <si>
    <t>The customer stated that the unit was making a knocking noise. Have to run in the unit do a knocking noise I can hear was nothing that was concerning. The noise actually was hearing was coming from when the rotor tater was agitating the machine and it would come to a stop and then spin back the other direction. At this time unit test good</t>
  </si>
  <si>
    <t>RNN220606057644</t>
  </si>
  <si>
    <t>No faults found. Instructed in proper loading and options.</t>
  </si>
  <si>
    <t>RNN220607064326</t>
  </si>
  <si>
    <t>NOT DRAINING  INSPECTED UNIT AND REPLACED AJB73816015                                           EBR86498803                                           4263FA3933C</t>
  </si>
  <si>
    <t>RNN220608069517</t>
  </si>
  <si>
    <t>Customers said that they already collected dealer for exchange   Customer aaid he will not repair a unit that just got. And never work</t>
  </si>
  <si>
    <t>RNN220608071014</t>
  </si>
  <si>
    <t>MAKING LOUD NOISE/ NOT COMPLETING CYCLE  INSPECTED UNIT AND REPLACED AHA75673401</t>
  </si>
  <si>
    <t>RNN220608072989</t>
  </si>
  <si>
    <t>NOT DRAINING  INSPECTED UNIT AND REPLACED AHA75673404                                           EBR86498808</t>
  </si>
  <si>
    <t>RNN220609075555</t>
  </si>
  <si>
    <t>PRESSURE SWITCH HOSE LOOSE  TECH SECURED HOSE  RAN TESTED</t>
  </si>
  <si>
    <t>RNN220609075629</t>
  </si>
  <si>
    <t>Tech found that door latch was loose  preventing dryer from starting. Tech reinstalled door latch and secured. Checked operation  tested ok.</t>
  </si>
  <si>
    <t>RNN220609075684</t>
  </si>
  <si>
    <t>NOT SPINNING/NOT DRAINING  INSPECTED UNIT AND REPLACED AHA75673401</t>
  </si>
  <si>
    <t>RNN220609077772</t>
  </si>
  <si>
    <t>sides of unit but could not find evidence of puncture thru outer tub. Tested unit. It is possible outer tub was punctured.Unit will need new clutch/transmission assy  outer tub  spin basketub is not serviceable and this may not covered due to physica</t>
  </si>
  <si>
    <t>RNN220320032064</t>
  </si>
  <si>
    <t>#FEE NOT DRAINING                                                                                                    INTERMITTENT POWER TO DRAIN PUMP ORDERING MAIN CONTROL COMPL EX AND DRAIN PUMP CUSTOMER ADVISED OVER PHONE PRODUCT WAS REPLACED</t>
  </si>
  <si>
    <t>RNN220408041604</t>
  </si>
  <si>
    <t>custmer is getting a lot of ue codes/unballanced load and sometimes the sound indicators are not working.  Unit is level.   All loads check ok.  Found the control board has a circuit that fails at times</t>
  </si>
  <si>
    <t>RNN220512021552</t>
  </si>
  <si>
    <t>PC-PC N\A NOISE #FEE - CHARGE THE CUSTOMER THE APPLICABLE                                                            REPAIRED TUB RUBBING</t>
  </si>
  <si>
    <t>RNN220517043772</t>
  </si>
  <si>
    <t>TOP LOADER: NOISE/ DURING SPIN                                                                                       GRINDING NOISE DURING AGITATE WITH A LOAD OF CLOTHES. UNABLE TO HEAR SOUND DURING TEST MODE. ORDERED WASHPLATE. REPLACED WASHPLATE</t>
  </si>
  <si>
    <t>RNN220519060724</t>
  </si>
  <si>
    <t>#FEE CUSTOMER AWARE OF SERVICE CHARGE NOT RELATING TO MANUF                                                          ORDERED A PCB AND UI MEMBRANE  INSTALLED PCB WASHER TESTED GOOD.</t>
  </si>
  <si>
    <t>RNN220523076505</t>
  </si>
  <si>
    <t>KNOB SELECTOR IS NOT WORKING PROPPZA EN BIN NABO.                                                                    NO CAMBIA BIEN LOS CICLOS  REMPLACE CONTROL Y SE VERIFIC EQUIPO</t>
  </si>
  <si>
    <t>RNN220530016618</t>
  </si>
  <si>
    <t>TECH CHECKED THE FUNCTIONS   FOUND  WATER VALVE  CRACKED  TECH  REPLACED IT  UNIT IS WORKING FINE NOW.</t>
  </si>
  <si>
    <t>RNN220531020498</t>
  </si>
  <si>
    <t>#FEE CUSTOMER IS AWARE OF CHARGES NOT RELATED TO MANUFACTUR                                                          WASNT ABLE TO REPAIR DUE TO ABUSE AGITATOR HAS PUNCTURES IN IT AN SCRATCH MARKS AROUND IT PICTURES IN FORMS</t>
  </si>
  <si>
    <t>RNN220531022194</t>
  </si>
  <si>
    <t>#RECLAIM ERROR CODE IE                                                                                               CHECKED THE WASHER FOUND FAULTY VALVE MPCB AND PRESSURE SW ITCH PRESSURE SWITCH INSTALLED ORDERED PARTS. INSTALLED MAIN PCB AND VA</t>
  </si>
  <si>
    <t>RNN220531022919</t>
  </si>
  <si>
    <t>CUSTOMER REFUSED SERVICE. UNIT WORKS WELL</t>
  </si>
  <si>
    <t>RNN220531025497</t>
  </si>
  <si>
    <t>Not powering up. Parts replaced;EBR86498812(PCB Assembly Complex)   Tested fine</t>
  </si>
  <si>
    <t>RNN220601028183</t>
  </si>
  <si>
    <t>Noise.    Put unit thru speed wash.    Fill okay  Agitate okay  Drain okay  Spin okay    All noise from unit normal.  Unable to verify complaint.  Unit working as designed.</t>
  </si>
  <si>
    <t>RNN220601031871</t>
  </si>
  <si>
    <t>Noisy during drain and spin. Replaced drain pump and used 2 clamps on hoses. Water tested ok.</t>
  </si>
  <si>
    <t>RNN220603044333</t>
  </si>
  <si>
    <t>Had a leak..replaced inlet..pump  drain hose</t>
  </si>
  <si>
    <t>RNN220603045416</t>
  </si>
  <si>
    <t>AEM73732909</t>
  </si>
  <si>
    <t>Unit is not draining at all. Pump will not activate. Confirmed nothing is blocking the pump. Power was jumping. Replaced pump but unit still will not drain. Traced wires and confirmed wires okay. Abnormal power from the complex assambly. Replaced it and now pump is activating . Tested okay.</t>
  </si>
  <si>
    <t>RNN220606051373</t>
  </si>
  <si>
    <t>Damaged cloth</t>
  </si>
  <si>
    <t>RNN220606053338</t>
  </si>
  <si>
    <t>Unit making squeaking noise only noticed on dellicates. Found noisey seal. Diassembled clutch assembly and reassembled  ran test  noise no longer present.</t>
  </si>
  <si>
    <t>RNN220606053697</t>
  </si>
  <si>
    <t>Customer said getting IE error  ran diagnostic and confirmed no water going to washer  discovered the cold water valve was shut off. Turned water on and completed trest without any issues</t>
  </si>
  <si>
    <t>RNN220606053740</t>
  </si>
  <si>
    <t>WE HAVE REPLACED THE PCB ASSEMBLY COMPLEX FOR NO POWER ON ISSUE.</t>
  </si>
  <si>
    <t>RNN220606054044</t>
  </si>
  <si>
    <t>Found cl reset explain features and machine ran test ok</t>
  </si>
  <si>
    <t>RNN220606054823</t>
  </si>
  <si>
    <t>Reset control brand test cycle all test okay at this time</t>
  </si>
  <si>
    <t>RNN220606055807</t>
  </si>
  <si>
    <t>OE error present.  Replaced drain pump and all checked good.</t>
  </si>
  <si>
    <t>RNN220606057056</t>
  </si>
  <si>
    <t>Replacmemt of drain pump.</t>
  </si>
  <si>
    <t>RNN220606058250</t>
  </si>
  <si>
    <t>WT7000CW</t>
  </si>
  <si>
    <t>WASHER DOES NOT RUN. I HAVE PERFORMED THE TROUBLESHOOTING R                                                          NOT DRAINING REPLACED PUMP AND PCB MEMBER HAD PARTS FROM LG DIRECT EVERYTHING TESTED PROPERLY</t>
  </si>
  <si>
    <t>RNN220606058338</t>
  </si>
  <si>
    <t>I spoke with tech support and explained the complicated issue.  He had me check amps and all electrical on the unit. At this time the washer is running as design.</t>
  </si>
  <si>
    <t>RNN220606058748</t>
  </si>
  <si>
    <t>Washer giving an E6 error code. Replaced motor clutch and ran test cycles. Washer working perfectly. Waiting to hear back from customer.</t>
  </si>
  <si>
    <t>RNN220607060072</t>
  </si>
  <si>
    <t>Customer said making a noise during cycle. Found no use coming from clutch assembly seal. Replaced clutch assembly and washer tested out ok no noise.</t>
  </si>
  <si>
    <t>RNN220607065526</t>
  </si>
  <si>
    <t>Oe error  Found glue in pump causing pump failure.   Replaced parts.   Tested fai. No leaks.</t>
  </si>
  <si>
    <t>RNN220607065787</t>
  </si>
  <si>
    <t>Jet sprayed working as designed. No issues found.</t>
  </si>
  <si>
    <t>RNN220607066434</t>
  </si>
  <si>
    <t>Found ""Special care"" button not responding.  Installed new Control panel and Complex PCB.  Machine checked ok.</t>
  </si>
  <si>
    <t>RNN220607066521</t>
  </si>
  <si>
    <t>Complaint of washer making noise when draining. Found drain pump making noise. Replaced drain pump and tested. Unit working to manufacturers specs.</t>
  </si>
  <si>
    <t>RNN220607066684</t>
  </si>
  <si>
    <t>Replaced pcb complex  Sent back old parts</t>
  </si>
  <si>
    <t>RNN220608072957</t>
  </si>
  <si>
    <t>adjusted loose  water valve connection to control . valve was switched  water hose was  switched therefor only hot water was running</t>
  </si>
  <si>
    <t>RNN220609077178</t>
  </si>
  <si>
    <t>Checked proper voltage at the wall. Checked unit leveled. Ran cycle  found noise coming from wheel housing. Resecured housing and vent tube. Ran cycle. Unit working as designed again.</t>
  </si>
  <si>
    <t>RNN220609077227</t>
  </si>
  <si>
    <t>The old scratched washers lid was replaced with a new one. The customer has checked and has not claimed.</t>
  </si>
  <si>
    <t>RNN220609080404</t>
  </si>
  <si>
    <t>PART REPLACED  MECHANICAL REPLACED DRAIN HOSE WORKS GOOD NO</t>
  </si>
  <si>
    <t>RNN220609080512</t>
  </si>
  <si>
    <t>#SW CUSTOMER COMPLAINT THE UNIT SHOWING A UE ERROR CODE FOUND UNIT UNBALANCE RAN spin cycle with heavy sheets to make sure the unit is working like design</t>
  </si>
  <si>
    <t>RNN220609080590</t>
  </si>
  <si>
    <t>WASHER MAKING CLICKING SOUND WHEN FIRST STARTING.  REPLACED DC CLUTCH MOTOR ASSEMBLY.</t>
  </si>
  <si>
    <t>RNN220610081890</t>
  </si>
  <si>
    <t>RNN220610082566</t>
  </si>
  <si>
    <t>WASH PLATE AND TAB IS FULL UP GUNK AND SLUDGE. REPLACED AND INSTALLED NEW WASH PLATE AND CAP  CLEANED SCRUBBED THE BASKET WHERE THE WASH PLATE IS  ADVISE CLIENT TO RUN TUB CLEAN WITH AFRESH  UNIT IS IN WORKING ORDER</t>
  </si>
  <si>
    <t>RNN220610084077</t>
  </si>
  <si>
    <t>I INSTALLED THE DAMPERS  ADN PCB BOARD. I TESTED THE UNIT WITH THE CLIENT AND EVERYHTING IS WORKING LIKE IT SHOULD.</t>
  </si>
  <si>
    <t>RNN220610084089</t>
  </si>
  <si>
    <t>LE error code  replaced motor assembly clutch and main control  ran test modem   unit working to manufacturer specs.</t>
  </si>
  <si>
    <t>RNN220608070715</t>
  </si>
  <si>
    <t>LE/40850200/RNN220408039051/LSN1/CAROLYN GIBSON 2399404023</t>
  </si>
  <si>
    <t>LOWE'S COMPANIES  INC.</t>
  </si>
  <si>
    <t>NOI/42490201/RNN220408042434/LSN1/STEVE HOGAN/2163465292/17-NOV-2021</t>
  </si>
  <si>
    <t>BEST BUY PURCHASING LLC</t>
  </si>
  <si>
    <t>PC PC:NA OTHERS #FEE CHARGE THE CUSTOMER THE APPLICABLE FE                                                           HOSE BADLY KINKED FROM FACTORY ORDERED DTC  SOCPPU 06/09ER NO CONTACT TO SERVICE LGA011 LG INWARRANTY (HA) CONSUMER</t>
  </si>
  <si>
    <t>RNN220510005247</t>
  </si>
  <si>
    <t>THE UNIT IS NOT DRAINING /// ERROR CODE OE/// NO SPINNING                                                            DRAIN FAN IS DAMAGE  SOCPPU 6/6/22 CUST CANCELLED</t>
  </si>
  <si>
    <t>RNN220517045816</t>
  </si>
  <si>
    <t>Water leak from drain hose Replaced the drain hose</t>
  </si>
  <si>
    <t>RNN220524085895</t>
  </si>
  <si>
    <t>The unit making a grinding noise The clutch is making a noise Replaced the clutch and inner hub tub</t>
  </si>
  <si>
    <t>RNN220525091264</t>
  </si>
  <si>
    <t>CUST SAID UNIT IS LEAKING AT THE BOTTOM HE SAID IT IS NOT C                                                          FOUND CRACK IN PUMP ORDERED NEW RESCHEDULED  INSTALL NEW DRAIN PUMP TESTED GOOD COMPLETE</t>
  </si>
  <si>
    <t>RNN220525094289</t>
  </si>
  <si>
    <t>The diagnostic was performed. Based on the diagnose the unit needs to replace the  lid assembly. The customer refused parts installation service  she will ask the replacement from the shop where unit was bought</t>
  </si>
  <si>
    <t>RNN220526001541</t>
  </si>
  <si>
    <t>#FEE CUSTOMER AWARE OF SERVICE CHARGE FOR ISSUES NOT RELATE                                                          LOW COLD WATER PRESSURE.  REPLACED UI/PCB AND WATER INLET VALVE. ALL TESTS GOOD. NO LE AKS. GOOD WATER PRESSURE FROM COLD.</t>
  </si>
  <si>
    <t>RNN220528010346</t>
  </si>
  <si>
    <t>INSTALLED PARTS. WORKING CORRECTLY</t>
  </si>
  <si>
    <t>RNN220530015218</t>
  </si>
  <si>
    <t>EBR78898213</t>
  </si>
  <si>
    <t>6601ER1006E</t>
  </si>
  <si>
    <t>UNIT NOT SPINNING OUT INTERMITTANTLY. LEVELED UNIT. UUA  discovered electrical supply issue on second visit. cx will handle. UUA</t>
  </si>
  <si>
    <t>RNN220602034048</t>
  </si>
  <si>
    <t>No issue with unit</t>
  </si>
  <si>
    <t>RNN220602035924</t>
  </si>
  <si>
    <t>#FEE - TL WASHER IS HAVING A LOUD GRINDING NOISE ISSUE                                                               CUSTOMER STATE HOME DEPOT TO REPLACE</t>
  </si>
  <si>
    <t>RNN220603043294</t>
  </si>
  <si>
    <t>REPAIRED AGITATOR AND SEALED LOOSE DOOR GASKET; CX ALSO ADVICED OF SPARKS WHEN PLUGGED IN. PLUGGED UNIT IN NO SPARK UNIT WORKS AS DESIGNED; JOB COMPLETE</t>
  </si>
  <si>
    <t>RNN220606054819</t>
  </si>
  <si>
    <t>PCNA WASHER IS NOT COMPLETING CYCLES                                                                                 THE MEMBER SAID THE WASHER WOULD NOT GO THROUGH THE RINSE CY CLE REPAIR WATER VALVE TEST OK COULD NOT RZT</t>
  </si>
  <si>
    <t>RNN220606056309</t>
  </si>
  <si>
    <t>LE ERROR. DONE TS                                                                                                    WASH BASKET JAMMED. REPAIRED RAN DIAGNOSTIC TEST AND MACHIN E CHECKED OKAY</t>
  </si>
  <si>
    <t>RNN220606057774</t>
  </si>
  <si>
    <t>#FEE CST REPORTS THAT THE UNIT IS NOT DRAINING// IT JUST K                                                           RZT T2F REPAIRED ROD CHECKS OK</t>
  </si>
  <si>
    <t>RNN220607060394</t>
  </si>
  <si>
    <t>THIS MACHINE LOOK GOOD BUT WE EXPLAIN TO THE CUSTOMER HOW CLEANED THE DRUM</t>
  </si>
  <si>
    <t>RNN220607063799</t>
  </si>
  <si>
    <t>FOUND LOOSE CONNECTION AT DRAIN PUMP. SECURED CONNECTION. TESTED OK.</t>
  </si>
  <si>
    <t>RNN220607064714</t>
  </si>
  <si>
    <t>RNN220607066096</t>
  </si>
  <si>
    <t>CX has unit on drain pan which was most likely causing the scraping noise. Ran 2 while cycles with towels and now noise at all</t>
  </si>
  <si>
    <t>RNN220608069561</t>
  </si>
  <si>
    <t>#IE CODE                                                                                                             PRESSURE HOSE FELL OFF WOULD NOT ALLOW WASHER TO FILL PROPER LY HAD IR ERROR CODE REPAIRE HOSE AND TEST</t>
  </si>
  <si>
    <t>RNN220608073482</t>
  </si>
  <si>
    <t>The customer complains that there is IE error code  the drain hose is connected very high which will not let the washer properly drain and the water will push back.</t>
  </si>
  <si>
    <t>RNN220609074921</t>
  </si>
  <si>
    <t>Checked over working ok found no problems</t>
  </si>
  <si>
    <t>RNN220609076990</t>
  </si>
  <si>
    <t>#FEE JUST A REMINDER ALL MANUFACTURING DEFECTS ARE COVERE                                                            UNABLE TO VERIFY THE COMPLAINT TEST RAN OK</t>
  </si>
  <si>
    <t>RNN220609077566</t>
  </si>
  <si>
    <t>Noise from drain motor</t>
  </si>
  <si>
    <t>RNN220609077976</t>
  </si>
  <si>
    <t>CHECKED UNIT FOUND WATER NOT COMING IN  DUE TO HARNESS LOOSE BY THE VALVE  CORRECTED LEFT UNIT WORKING OK</t>
  </si>
  <si>
    <t>RNN220610086886</t>
  </si>
  <si>
    <t>SYM/ NOT DRAINING DIAG/ CUSTOMER WITHOUT WASHER FOR A WEEK ALREADY DRAIN PUMP IMPELLER BROKE W/P REPLACE THE DRAIN PUMP</t>
  </si>
  <si>
    <t>RNN220610087158</t>
  </si>
  <si>
    <t>FAULTY PUMP. REPLACED PUMP. MOTOR DID NOT RUN. PIN STRUCK IN OLD PUMP. CLEARED. REINSTALLED.  TESTED OK.</t>
  </si>
  <si>
    <t>RNN220610087167</t>
  </si>
  <si>
    <t>FOUND LOOSE BOLT ON ROTOR.  TIGHTEN AND NOW ALL CHECKS OK.  SLR</t>
  </si>
  <si>
    <t>RNN220611088030</t>
  </si>
  <si>
    <t>LUBED SUSPENSION  RODS.  ALL TESTS OK. SLR</t>
  </si>
  <si>
    <t>RNN220611088278</t>
  </si>
  <si>
    <t>Reclaim  same issue  unit looses power  ingot power to turn back on amd its still shuts off after a month  3rd repair for same issue in last 3 months  currently power is restored at washimg machine  customers not happy with washing machine</t>
  </si>
  <si>
    <t>RNN220611088591</t>
  </si>
  <si>
    <t>The lid lock was not secured properly</t>
  </si>
  <si>
    <t>RNN220612090841</t>
  </si>
  <si>
    <t>inspected harness board and motor  no loose plugs or bad wires. unit getting voltage to actuator  and motor but nothing happens  would need gear box rotor stator and actuator   we are exchanging.</t>
  </si>
  <si>
    <t>RNN220613091617</t>
  </si>
  <si>
    <t>REPAIRED LOOSE CONNECTION TO LID LOCK ASSY</t>
  </si>
  <si>
    <t>RNN220613096549</t>
  </si>
  <si>
    <t>TIGHTENED HOSE CONNECTIONS AND TESTED OK. NO LEAKS.</t>
  </si>
  <si>
    <t>RNN220613097003</t>
  </si>
  <si>
    <t>No spinning out all the way found drain hose below water line adjusted tested all working to factory specification</t>
  </si>
  <si>
    <t>RNN220613097541</t>
  </si>
  <si>
    <t>IW/40312200/RNN220425020557/LSN1/GINGERCALLISON/4237480563/03/19/22/LOWES#0529</t>
  </si>
  <si>
    <t>Adjusted connections  checked functions  checked for leaks. unit tested ok</t>
  </si>
  <si>
    <t>RNN220509097115</t>
  </si>
  <si>
    <t>cleaned detergent dispenser house  advice customer used at cleaner washer to cleaned inside machine  washer is working perfectly  tested operation ok ; Job Cmpltd</t>
  </si>
  <si>
    <t>RNN220524087191</t>
  </si>
  <si>
    <t>The diagnostic was performed. The rotor and stator were replaced</t>
  </si>
  <si>
    <t>RNN220528011909</t>
  </si>
  <si>
    <t>Unit was installed without rubber pieces on the legs installed new legs to correct issues during spin cycle and vibrations. Looks like unit was installed with major dating on the side of the cabinet</t>
  </si>
  <si>
    <t>RNN220530015459</t>
  </si>
  <si>
    <t>The gear case assembly was replaced</t>
  </si>
  <si>
    <t>RNN220530015935</t>
  </si>
  <si>
    <t>#RECLAIM                                                                                                             LE CODE BUT MOTOR GOOD. PCB ALREADY REPLACED. ACTUATOR FUN CTIONS BUT AGIT/BASKET DO NOT DISENGAGE. ORDRD GC ASSEMBLY REPLACED GEA</t>
  </si>
  <si>
    <t>RNN220531022458</t>
  </si>
  <si>
    <t>RNN220601031848</t>
  </si>
  <si>
    <t>AGL30019512</t>
  </si>
  <si>
    <t>Customer installed parts  customer has washed a few load with no problems  no repairs completed by LG tech</t>
  </si>
  <si>
    <t>RNN220604049063</t>
  </si>
  <si>
    <t>INSTALLED WASHER PER SERVICE BULLETIN. RAN TEST MODE SEVERAL TIMES</t>
  </si>
  <si>
    <t>RNN220607060517</t>
  </si>
  <si>
    <t>Unit not turning on  moved the lock assembly. Working to specs. Repair completed.</t>
  </si>
  <si>
    <t>RNN220607060960</t>
  </si>
  <si>
    <t>Customer states unit is making noise. After inspection and testing unit  with and without load  no noises found. Unit was working properly when unit was tested. Customer still not happy with unit.</t>
  </si>
  <si>
    <t>RNN220608070844</t>
  </si>
  <si>
    <t>Replaced PCB assembly due to some cycles not working</t>
  </si>
  <si>
    <t>RNN220608073446</t>
  </si>
  <si>
    <t>Unit not responding during use. Replaced board complex  tested working...</t>
  </si>
  <si>
    <t>RNN220609076952</t>
  </si>
  <si>
    <t>Checked operation found no issue with unit.</t>
  </si>
  <si>
    <t>RNN220609078965</t>
  </si>
  <si>
    <t>Explained to Cx how to use machine</t>
  </si>
  <si>
    <t>RNN220609081039</t>
  </si>
  <si>
    <t>Checked out unit for issue with unit not draining water and oe error. Found clothing stuck in drain motor. Unit is in air bnb and advised owner to prevent issue to let tenet know not to over load or use laundry bag for unit. Tested good after repair.</t>
  </si>
  <si>
    <t>RNN220609081089</t>
  </si>
  <si>
    <t>Washer not draining. Replaced the drain pump and tested for proper operation.</t>
  </si>
  <si>
    <t>RNN220610082246</t>
  </si>
  <si>
    <t>Damage the clothes. Wash plate replaced. Tested no water leak.</t>
  </si>
  <si>
    <t>RNN220610083059</t>
  </si>
  <si>
    <t>Umit working as designed customer has the unit outside and the drain hose is on the floor connect to a drain line advise customer to flow the indicated guide line as the owners manual to void issue</t>
  </si>
  <si>
    <t>RNN220610086661</t>
  </si>
  <si>
    <t>NO COLD WATER COMING OUT  REPLACED THE WATER VALVE TEST OK</t>
  </si>
  <si>
    <t>RNN220613099453</t>
  </si>
  <si>
    <t>Reset computer on washer. After reset  went back to working. Rant through cycle and everything checks to be ok.</t>
  </si>
  <si>
    <t>RNN220614000114</t>
  </si>
  <si>
    <t>Agitator not engaging as it is stripped out at the bottom. Replaced with a new one and tested ok.</t>
  </si>
  <si>
    <t>RNN220614000469</t>
  </si>
  <si>
    <t>REPLACE LID ASSEMBLY. TESTED UNIT</t>
  </si>
  <si>
    <t>RNN220614002504</t>
  </si>
  <si>
    <t>PERFORMED A FULL DIAGNOSIS AND FOUND THE MAIN BOARD AND CONTROL BOARD TO BE DEFECTIVE. REPLACED DEFECTIVE PARTS TESTED AND CHECKED OKAY</t>
  </si>
  <si>
    <t>RNN220614002509</t>
  </si>
  <si>
    <t>NEEDS CONTROL PANEL PCB  DUE TO WASHER RANDOMLY PAUSING ITSELF  NO ERRORS TOO. REPLACED PART AND TESTED. WASHER TESTED OPERATIONAL</t>
  </si>
  <si>
    <t>RNN220614002578</t>
  </si>
  <si>
    <t>REPLACED LISTED PART UNIT TESTED OK</t>
  </si>
  <si>
    <t>RNN220614003621</t>
  </si>
  <si>
    <t>TECH CHECK THE UNIT. PWER GOOD. UNIT ADJUSTED /NI LEAKS OR ERROR CODES. ALL WORKING GOOD</t>
  </si>
  <si>
    <t>RNN220614004494</t>
  </si>
  <si>
    <t>Level washer and test</t>
  </si>
  <si>
    <t>RNN220614007447</t>
  </si>
  <si>
    <t>diagnosis.  customer not at home for scheduled appointment.</t>
  </si>
  <si>
    <t>RNN220225010396</t>
  </si>
  <si>
    <t>#FEE-NOISE                                                                                                           CHECKED AND FOUND WEAK SUSPENSION RODS. ORDER PARTS  ONLY 1 SUSPENSION ROD IN THE BOX. ORDER 3 MORE. NON LOCAL  INSTALLED RODS ASS</t>
  </si>
  <si>
    <t>RNN220502062003</t>
  </si>
  <si>
    <t>PC:NA CONTINIOUS FILLING OF WATER                                                                                    HOT WATER VALVE NOT CLOSING LETTING WATER THROUGH CONSTANTLY PART ORDERED PART INSTALLED OPS FADS GOOD DHAZT</t>
  </si>
  <si>
    <t>RNN220524081792</t>
  </si>
  <si>
    <t>]INSTALLED NEW WATER VALVE. UNIT IS FUNCTIONING PROPERLY. JOB COMPLETE.</t>
  </si>
  <si>
    <t>RNN220524083734</t>
  </si>
  <si>
    <t>TECH REPLACED HOUSING  TRANSMISSION ISSUE TECH TESTED FEATURE AND UNIT WORKING NOW</t>
  </si>
  <si>
    <t>RNN220524088600</t>
  </si>
  <si>
    <t>DIAGNOSED A LOOSE AGITATOR BOLT  TIGHTEN BOLT NOW UNIT IS WORKING GREAT   TCC220603495221JOB COMPLETED</t>
  </si>
  <si>
    <t>RNN220526003245</t>
  </si>
  <si>
    <t>INSTALLED SPACER PER SERVICE BULLETIN  TESTED UNIT FOR PROPER OPERATION  UNIT NOW CHECKS OKAY</t>
  </si>
  <si>
    <t>RNN220606058981</t>
  </si>
  <si>
    <t>checked found pressure tube pinched caused water to not fill adjusted and rechecked unit ok</t>
  </si>
  <si>
    <t>RNN220607062049</t>
  </si>
  <si>
    <t>#FEE SPARKING WHEN PLUGGED UP                                                                                        CHECKED POWER CORD &amp;AMP; CONTROL. ALL OPER NORMAL AT THIS TIME.</t>
  </si>
  <si>
    <t>RNN220607064640</t>
  </si>
  <si>
    <t>Loud noise. Bent suspe sion rod. Replaced all rods</t>
  </si>
  <si>
    <t>RNN220607065702</t>
  </si>
  <si>
    <t>FOUND UNIT TO HAVE A SIPHON ISSUE  PREVENTING IT FROM CONTINUING THE CYCLE. CORRECTED ISSUE AND TESTED. UNIT OPERATES AS DESIGNED.</t>
  </si>
  <si>
    <t>RNN220608070572</t>
  </si>
  <si>
    <t>RNN220608070948</t>
  </si>
  <si>
    <t>Unit taking water and no stop. Over filling. Main pcb and water valve replaced and tested. Ok.</t>
  </si>
  <si>
    <t>RNN220608071683</t>
  </si>
  <si>
    <t>Found water valve was leak even unplug unit replaced it tested ok instruct customer needs new water line</t>
  </si>
  <si>
    <t>RNN220608073106</t>
  </si>
  <si>
    <t>AJK72989702</t>
  </si>
  <si>
    <t>STOPS DURING CYCLE ; REPLACE WASHER AT THE ROTOR ASSEMBLY  TESTED THROUGH CYCLES</t>
  </si>
  <si>
    <t>RNN220608073768</t>
  </si>
  <si>
    <t>Ran test cycle found suspension rods creaking when agitating greased and advised will smooth out after it washes ; Job Cmpltd</t>
  </si>
  <si>
    <t>RNN220609075814</t>
  </si>
  <si>
    <t>#FEE-WATER TEMPERATURE ISSUE                                                                                         TECH CALLED FACTORY RAN THRU ALL TEST THIS MACHINE IS NORMAL NEEDS TO RUN HOT WATER IN SINK</t>
  </si>
  <si>
    <t>RNN220609078832</t>
  </si>
  <si>
    <t>Found hose from tub to pump came off from pump side   installed new style clamps   checked operations explained functions to customer unit ok now 6/14/22.</t>
  </si>
  <si>
    <t>RNN220610084228</t>
  </si>
  <si>
    <t>Had to replace lid lock assembly and pump.</t>
  </si>
  <si>
    <t>RNN220610084774</t>
  </si>
  <si>
    <t>New unit instruc cust on use unit test good</t>
  </si>
  <si>
    <t>RNN220610085771</t>
  </si>
  <si>
    <t>Nothing is wrong with it test ok</t>
  </si>
  <si>
    <t>RNN220610086555</t>
  </si>
  <si>
    <t>Complaint of getting E6 error code. Found rotor screw not fully installed causing rotor to drop down and not engage transmission. Reinstalled and secure rotor screw. Tested unit working correctly.</t>
  </si>
  <si>
    <t>RNN220610086985</t>
  </si>
  <si>
    <t>Unit overdilling... Found pressure switch hose disconnected... Connected and secured... Tested.. Ok</t>
  </si>
  <si>
    <t>RNN220611090042</t>
  </si>
  <si>
    <t>Remoced clothing fro aggitator</t>
  </si>
  <si>
    <t>RNN220611090138</t>
  </si>
  <si>
    <t>Unit starts over at 29.  Found customer using really small load.  Tested with larger load and unit finished spin mode without reverting back to 29.  Call working fine.</t>
  </si>
  <si>
    <t>RNN220612091283</t>
  </si>
  <si>
    <t>MCD64327001</t>
  </si>
  <si>
    <t>The customer is overloading causing gears to make a ratchet noise.</t>
  </si>
  <si>
    <t>RNN220613093479</t>
  </si>
  <si>
    <t>Located faulty hose that's defected. Replaced both hoses tested okay. Cx to monitor unit.</t>
  </si>
  <si>
    <t>RNN220613094442</t>
  </si>
  <si>
    <t>Checked hoses and water lines.  Tested and checked for water leaks.  After checking found water leak us from drain pipe in house plumbing....showed use and care.</t>
  </si>
  <si>
    <t>RNN220613096631</t>
  </si>
  <si>
    <t>Found and adjusted offset agitator causing irregular spins cycles tested thru normal operations ok</t>
  </si>
  <si>
    <t>RNN220613097079</t>
  </si>
  <si>
    <t>Cust found leak coming from drain cust to contact plumer</t>
  </si>
  <si>
    <t>RNN220613097779</t>
  </si>
  <si>
    <t>The customer was complaining that the washer vibrates but during our service there wasnt any problem.</t>
  </si>
  <si>
    <t>RNN220613098356</t>
  </si>
  <si>
    <t>FOUND LOOSE MOLEX CONNECTION UNDER MAIN BOARD.  REMOUNTED  TESTED OK</t>
  </si>
  <si>
    <t>RNN220614005577</t>
  </si>
  <si>
    <t>FOUND WASHERS DRAIN HOSE IS LEAKING. DRAIN HOSE WILL NEED TO BE REPLACED TO REPAIR. INSTALLED THE REPLACEMENT DRAIN HOSE AND RAN TO CHECK OPERATION. NO LEAKS FOUND AND THE UNIT IS OPERATING PROPERLY.</t>
  </si>
  <si>
    <t>RNN220614006425</t>
  </si>
  <si>
    <t>tested washer and all checks ok. customer education to teach how to use dryer.</t>
  </si>
  <si>
    <t>RNN220614006774</t>
  </si>
  <si>
    <t>unit needs water valve ordered and replaced part and checked the operation of the unit</t>
  </si>
  <si>
    <t>RNN220614007092</t>
  </si>
  <si>
    <t>RNN220614007482</t>
  </si>
  <si>
    <t>HAD TO ADJUST AND SECURE THE ROTOR</t>
  </si>
  <si>
    <t>RNN220615008269</t>
  </si>
  <si>
    <t>RNN220615008879</t>
  </si>
  <si>
    <t>Washer won't drain. Reattached connector to drain pump in washer.</t>
  </si>
  <si>
    <t>RNN220615009356</t>
  </si>
  <si>
    <t>Installed part tested okay ; Job Cmpltd</t>
  </si>
  <si>
    <t>RNN220615009823</t>
  </si>
  <si>
    <t>RNN220615010230</t>
  </si>
  <si>
    <t>TECHNICIAN REPLACED SUSPENSION RODS SUCCESSFULLY JOB COMPLETED</t>
  </si>
  <si>
    <t>RNN220513024601</t>
  </si>
  <si>
    <t>REPLACED PARTS AND THE UNIT WORKS IN SPEC INVOICE FILE ATTACHED</t>
  </si>
  <si>
    <t>RNN220523077658</t>
  </si>
  <si>
    <t>#FEE ERROR CODE // OE                                                                                                FOUND PCB SHORTED DRAIN PUMP ORDERED PARTS  CUSTOMER NOT AVAILABLE WILL CALL BACK AND RESCHEDULE</t>
  </si>
  <si>
    <t>RNN220525094924</t>
  </si>
  <si>
    <t>REPLACED PARTS AND THE UNIT WORKS IN SPEC / INVOICE FILE ATTACHED</t>
  </si>
  <si>
    <t>RNN220527006255</t>
  </si>
  <si>
    <t>WORN SUSPENSION  NEW DAMPER ASSY  LEVELED  AND RAN SMOOTHLY.</t>
  </si>
  <si>
    <t>RNN220602035786</t>
  </si>
  <si>
    <t>TECH REPLACED CONSOLE OF UNIT  AFTER INSTALL UNIT IS OPERATING WITH NO ISSUES OR ERROR CODES</t>
  </si>
  <si>
    <t>RNN220602036562</t>
  </si>
  <si>
    <t>replaced clutch motor assembly  tested all functions ok</t>
  </si>
  <si>
    <t>RNN220603044513</t>
  </si>
  <si>
    <t>found pump impeller jammed causing drain issue. repaired drain pump. tested. unit working properly at this time.</t>
  </si>
  <si>
    <t>RNN220604049715</t>
  </si>
  <si>
    <t>The drain hose is leaking where it is connected to another drain hose before it goes into the drain pipe.  Taped junction between the two drain hoses.</t>
  </si>
  <si>
    <t>RNN220607061835</t>
  </si>
  <si>
    <t>RNN220607063982</t>
  </si>
  <si>
    <t>#FEE NOT CLEANING CLOTHES #DEALERSUPPORT                                                                             DIAGNOSED ISSUE AND NO PROBLEM WAS FOUND</t>
  </si>
  <si>
    <t>RNN220608070877</t>
  </si>
  <si>
    <t>The customer complains that the washer leaked but during our service there wasn't any leak.</t>
  </si>
  <si>
    <t>RNN220613096849</t>
  </si>
  <si>
    <t>The customer was complaining that the softener stays inside of the dispenser  but during our service it was working fine. Tech checked through test mode  checked the water valves and there is no problem with the unit. The softener inside of the dispenser was very thin  recommended to add some water.</t>
  </si>
  <si>
    <t>RNN220613098370</t>
  </si>
  <si>
    <t>ran diagnostics and cheked proper voltage at the wall. found faulty drain pump. replaced pump. unit working as designed again.</t>
  </si>
  <si>
    <t>RNN220614002279</t>
  </si>
  <si>
    <t>replaced front bezel/touch control pad.   Tested all functions ok</t>
  </si>
  <si>
    <t>RNN220615011053</t>
  </si>
  <si>
    <t>RESEATED CONNECTORS ON MAIN BOARD AND RAN TEST MODE SEVERAL TIMES</t>
  </si>
  <si>
    <t>RNN220615011527</t>
  </si>
  <si>
    <t>FOUND LID LOCK ASSY OUT OF POSITION CAUSING PROBLEM. WAS ABLE TO REMOVE AND REINSTALL TO PROPER POSITION. CHECKED OPS AND NOW WORKING</t>
  </si>
  <si>
    <t>RNN220615013210</t>
  </si>
  <si>
    <t>REPLACED LISTED PARTS UNIT TESTED OK</t>
  </si>
  <si>
    <t>RNN220615014408</t>
  </si>
  <si>
    <t>RNN220615014875</t>
  </si>
  <si>
    <t>REPLACED DRAIN HOSE DUE TO HOLE CAUSING LEAK. TEST WASHER  GOOD.</t>
  </si>
  <si>
    <t>RNN220616015506</t>
  </si>
  <si>
    <t>ORDERING PARTS. REPLACEMENT PARTS INSTALLED</t>
  </si>
  <si>
    <t>RNN220616015520</t>
  </si>
  <si>
    <t>reinstalled door latch and reset codes starting normally</t>
  </si>
  <si>
    <t>RNN220616018532</t>
  </si>
  <si>
    <t>REPLACED FAULTY STRUTS (4).  ALL TESTS OK. SLR</t>
  </si>
  <si>
    <t>RNN220616018578</t>
  </si>
  <si>
    <t>NOT DRAINING  FOUND DRAIN IMPELLAR BOUND UP CAUSING ISSUES  REPAIRED AND TESTED UNIT ALL CYCLING OK NOW COMPLETE</t>
  </si>
  <si>
    <t>RNN220616018836</t>
  </si>
  <si>
    <t>NOI/NOASC/NORNN/JORGE OLIVA/9034566455/05-NOV-2021</t>
  </si>
  <si>
    <t>CONN APPLIANCES  INC.</t>
  </si>
  <si>
    <t>REPLACED PCB BOARD AND CHECKED OUT.    ALL CHECKED PROPERLY.</t>
  </si>
  <si>
    <t>RNN220525092858</t>
  </si>
  <si>
    <t>TECH REPLACED PARTS. TESTED. NO LEAKS OR ERROR CODES. POWER GOOD. PROBEM FIXED</t>
  </si>
  <si>
    <t>RNN220526001417</t>
  </si>
  <si>
    <t>Installed parts  everything is in working order. Job is complete.</t>
  </si>
  <si>
    <t>RNN220526098940</t>
  </si>
  <si>
    <t>Tech on site  David Wilson Arrived: 06/15/2022 15:47  Departed: 06/15/2022 17:04 Installed new Pump Assembly Drain. Repair complete.  Parts used in this repair: 1 AHA75673404   Closed as Repaired</t>
  </si>
  <si>
    <t>RNN220531020512</t>
  </si>
  <si>
    <t>#FEE CUSTOMER AWARE OF SERVICE CHARGE NOT RELATING TO MANUF                                                          RECONNECT THE HARNESS ON THE MOTOR</t>
  </si>
  <si>
    <t>RNN220603047267</t>
  </si>
  <si>
    <t>#FEE CUSTOMER IS AWARE OF CHARGES NOT RELATED TO MANUFACTUR                                                          CUSTOMER STATES WASHER WAS LEAKING. RAN A FEW CYCLES BUT NO LEAKS. WASHER CHECK OKAY AT THIS MOMENT.</t>
  </si>
  <si>
    <t>RNN220606053517</t>
  </si>
  <si>
    <t>Diagnosis done  suspension rod was off on one side  fixed rod  unit tested okay.</t>
  </si>
  <si>
    <t>RNN220606056946</t>
  </si>
  <si>
    <t>COLD WATER SOLENOID STUCK IN OPEN POSITION. REPLACED VALVE. CHECKED OP. TOLD CS TO WATCH FOR FILLING AGAIN WHEN NOT IN USE.</t>
  </si>
  <si>
    <t>RNN220607060568</t>
  </si>
  <si>
    <t>cx think it is normal operating sounds  if cx call back need gear case assembly</t>
  </si>
  <si>
    <t>RNN220607065159</t>
  </si>
  <si>
    <t>replaced drain pump  retest goood through diag and speedwash</t>
  </si>
  <si>
    <t>RNN220608067855</t>
  </si>
  <si>
    <t>REPLACED MOTOR STATOR CLUTCH PULSATOR CAP PCB DAMPERS INLET VALVE SCREW.</t>
  </si>
  <si>
    <t>RNN220608073933</t>
  </si>
  <si>
    <t>MCQ67395225</t>
  </si>
  <si>
    <t>TECHNICIAN ALIGNMENT MECANICAL</t>
  </si>
  <si>
    <t>RNN220610086715</t>
  </si>
  <si>
    <t>UE ERROR. IT IS BALANCE ISSUE. CUSTOMER DID NOT WAN TO LISTEN TO THE EXPLANATION FROM THE TECH REGARDING THE ISSUE. SEE TCC220616833599</t>
  </si>
  <si>
    <t>RNN220616018079</t>
  </si>
  <si>
    <t>LID IS NOT CLOAING AS SHOULD  CHECKED UNIT  ADJUSTED LID TO CLOSE UP AS SHOULD FOR PROPER CYCLE ALL OK NOW COMPLETE</t>
  </si>
  <si>
    <t>RNN220616019074</t>
  </si>
  <si>
    <t>RNN220616019543</t>
  </si>
  <si>
    <t>EVALUATION/DIAGNOSIS PERFORMED  RESEATED CONNECTIONS ON DOOR SWITCH AND TESTED</t>
  </si>
  <si>
    <t>RNN220617021610</t>
  </si>
  <si>
    <t>PC:ASSEUUS NOISEE/DURING WASH #FEE CHARGE THE CUSTOMER TH                                                            UNIT IS FULLY FUNCTIONAL ON ARRIVAL</t>
  </si>
  <si>
    <t>RNN220512018352</t>
  </si>
  <si>
    <t>#FEE CUSTOMER AWARE ABOUT THE SERVICE CHARGE IF ISSUE IS NO                                                          NO COLD FILL. UNSAT VOLTAGE TO COLD INLET VALVE. BAD PCB. RR FOR PARTS. SOCPPU 06/13ER CUSTOMER REQUEST CANCEL SERVICE.</t>
  </si>
  <si>
    <t>RNN220514031276</t>
  </si>
  <si>
    <t>#FEE CUSTOMER IS AWARE OF SERVICE CHARGE FOR ISSUES NOT RE                                                           I FOUND THAT THE CONTROL BOARD WOULDNT REPOSED TO THE CYCLE SELECTOR AND RANDOMLY SHUTS DOWN NEEDS NEW BOARD REPLACED THE PARTS LI</t>
  </si>
  <si>
    <t>RNN220518051837</t>
  </si>
  <si>
    <t>REPLACED LID ASSEMBLY FOR PROPER OPERATION IN THE CUSTOMERS HOME</t>
  </si>
  <si>
    <t>RNN220520068554</t>
  </si>
  <si>
    <t>performed service call.  overfilling with water.  replaced the sensor switch assy &amp; complex pcb</t>
  </si>
  <si>
    <t>RNN220525093901</t>
  </si>
  <si>
    <t>#FEE CUSTOMER IS AWARE OF CHARGES NOT RELATED TO MANUFACTUR                                                          HAD RIGHT PARTS DIFFERENT TECH SENT PARTS BACK HAD TO RE ORD ER PARTS NO LOCAL PICK AVAILABLE BAD ROTOR STATOR GEAR CASE PARTS INS</t>
  </si>
  <si>
    <t>RNN220526099848</t>
  </si>
  <si>
    <t>REINSTALLED WATER VALVE AND  THE UNIT IS WORKING FINE.</t>
  </si>
  <si>
    <t>RNN220602040606</t>
  </si>
  <si>
    <t>T1789EFHUB.ABWEUUS #FEE CUSTOMER AWARE OF SERVICE CHARGE FO                                                          NONREPAIRABLEINSTRUCTED NOT TO PROCEED BY LGES TECHNICAL ASSISTANCE LINE</t>
  </si>
  <si>
    <t>RNN220604049707</t>
  </si>
  <si>
    <t>CHECK UNIT FOUND NO ERROR CODES  RAN UNIT THROUGH DIAGNOSTICS  FOUND LOOSE CONNECTION ON PRESSURE SWITCH ABLE TO TO TIGHTEN SAME    ADVISE CUSTOMER ON TYHPE OF SOAP THE UNIT CALL FOR UNIT TEST RUN LEFT OK</t>
  </si>
  <si>
    <t>RNN220606052925</t>
  </si>
  <si>
    <t>RECALIBRATED MAIN CONTROL   UNIT WORKS NOW</t>
  </si>
  <si>
    <t>RNN220607062430</t>
  </si>
  <si>
    <t>RNN220608069801</t>
  </si>
  <si>
    <t>Unit has a faulty pressure switch. Air float inside switch is getting stuck  therefore unit was not stopping when filling and kept filling till overflowing. Manufacture defect. replace switch and unit working properly.   #tcc220614770132</t>
  </si>
  <si>
    <t>RNN220609080503</t>
  </si>
  <si>
    <t>PC: ABWEUUS OPERATION  WATER/SUDS ISSUES#FEECHARGE THE CU                                                           NONREPAIRABLEINSTRUCTED NOT TO PROCEED BY LGES TECHNICAL ASSISTANCE LINE</t>
  </si>
  <si>
    <t>RNN220611088395</t>
  </si>
  <si>
    <t>BUTTONS DOES NOT WORK AND REINSTALLED CONTROL PANEL</t>
  </si>
  <si>
    <t>RNN220613095868</t>
  </si>
  <si>
    <t>#FEE CUSTOMER AWARE OF THE SERVICE CHARGE FOR ISSUES NOT RE                                                          PRODUCT NOT COVERED BY THE APPLICABLE WARRANTY</t>
  </si>
  <si>
    <t>RNN220613099077</t>
  </si>
  <si>
    <t>Diagnosed machine. Found a defective part  replaced and tested. Unit is working as designed</t>
  </si>
  <si>
    <t>RNN220613099612</t>
  </si>
  <si>
    <t>tech diagnosed the washer  found that everything works well  DONE</t>
  </si>
  <si>
    <t>RNN220614004783</t>
  </si>
  <si>
    <t>RNN220614005178</t>
  </si>
  <si>
    <t>#FEE CUSTOMER AWARE OF SERVICE CHARGE NOT RELATING TO MANUF                                                          RUN WASHER COMPLETE CYCLE TST OK THEN RUN ANOTHER CYCLE WITH LOAD NO PROBLEM ADVICES MEMBER BALANCE LOAD.</t>
  </si>
  <si>
    <t>RNN220615012874</t>
  </si>
  <si>
    <t>MAIN BOARD OF THE WASHER WAS NOT PROPERLY WORKING CAUSING THE WASHER TO NOT WORK CORRECTLY REPLACED MAIN BOARD AND WORKS NOW</t>
  </si>
  <si>
    <t>RNN220618027896</t>
  </si>
  <si>
    <t>FOUND LOOSE CONNECTIN AT DRAIN PUMP. REPAIRED CONNECTION AT DRAIN PUMP. UNIT TESTED AND CHECKED OK</t>
  </si>
  <si>
    <t>RNN220618028393</t>
  </si>
  <si>
    <t>RNN220618028731</t>
  </si>
  <si>
    <t>NO PROBLEM FOUND.  PLEASE REFER TO TCC220527346607.</t>
  </si>
  <si>
    <t>RNN220620031138</t>
  </si>
  <si>
    <t>REPLACED MAIN CONTROL AND PRESSURE SENSOR.</t>
  </si>
  <si>
    <t>RNN220620031407</t>
  </si>
  <si>
    <t>CDH SHOWED THE CUSTOMER HOW TO START THE SPIN ONLY CYCLE.</t>
  </si>
  <si>
    <t>RNN220620031419</t>
  </si>
  <si>
    <t>customer complained water still sitting in dispenser trary  found tray bad  replaced drawer</t>
  </si>
  <si>
    <t>RNN220620032594</t>
  </si>
  <si>
    <t>REPLACED PULSATOR AND CHECKED OUT.</t>
  </si>
  <si>
    <t>RNN220517048301</t>
  </si>
  <si>
    <t>replaced main and ui board  and cover.  now tests good.</t>
  </si>
  <si>
    <t>RNN220527003976</t>
  </si>
  <si>
    <t>5/32 presc.</t>
  </si>
  <si>
    <t>RNN220530018326</t>
  </si>
  <si>
    <t>EBF61315802</t>
  </si>
  <si>
    <t>Load not completely done not level.  Level unit all working to factory specification</t>
  </si>
  <si>
    <t>RNN220531019629</t>
  </si>
  <si>
    <t>The diagnostic was performed. The water valve was replaced</t>
  </si>
  <si>
    <t>RNN220531020374</t>
  </si>
  <si>
    <t>WT5480CW</t>
  </si>
  <si>
    <t>Delivery did not turn water up enough.  Run test and fill drain normal.</t>
  </si>
  <si>
    <t>RNN220604048605</t>
  </si>
  <si>
    <t>Unit making noise  Loose motor Adjusted motor</t>
  </si>
  <si>
    <t>RNN220605051080</t>
  </si>
  <si>
    <t>PRN220609039065 EAM65090601(Filter Assembly)</t>
  </si>
  <si>
    <t>RNN220606051560</t>
  </si>
  <si>
    <t>Customer concern washer was giving Le code during wash. Confirmed washer not engaging pulsator and trying to agitate outer tub. Replaced stator assembly with main PCB unit check normal</t>
  </si>
  <si>
    <t>RNN220606055618</t>
  </si>
  <si>
    <t>Le error   Diag rotor nut overtightened.  Unable to shift from agitate to tub spin.  Unable to remove nut from shaft.  Had to break rotor off from clutch assembly.  Replaced rotor clutch and stator.    all chks good</t>
  </si>
  <si>
    <t>RNN220607061657</t>
  </si>
  <si>
    <t>Cx said that ASC replaced Stator on 6/6  but the unit locks with LE error code. Tech.  replaced Rotor  Clutch Motor  and Main Board. Unit tested working correctly. Tested with test mode and about the half load with Cx. All functions working fine without any error code.</t>
  </si>
  <si>
    <t>RNN220607064793</t>
  </si>
  <si>
    <t>unit leaking from drain hose. replaced drain hose. unit operating within spec.</t>
  </si>
  <si>
    <t>RNN220607066023</t>
  </si>
  <si>
    <t>RNN220608067482</t>
  </si>
  <si>
    <t>Replaced all parts      PRN220609038641 AHA75673404(Pump Assembly Drain)</t>
  </si>
  <si>
    <t>RNN220608067844</t>
  </si>
  <si>
    <t>Replaced main pcb assembly and panel. No more issues</t>
  </si>
  <si>
    <t>RNN220608071916</t>
  </si>
  <si>
    <t>found water valve sticking open and not closing. adjusted water valve. tested. unit working at this time.</t>
  </si>
  <si>
    <t>RNN220609075598</t>
  </si>
  <si>
    <t>Washing machine would not complete a cycle  display would count down and ckuld only complete the cycle by unplging unit and go directly to rinse and spin cycle  and screen would go blank. Good power at wall plug. Replaced pcb and tested. Unit completed wash cycle. All checked out good.</t>
  </si>
  <si>
    <t>RNN220610081875</t>
  </si>
  <si>
    <t>PRN220610040597 EBR86498802(PCB Assembly Complex)  AJU75152602(Valve Assembly Inlet) customer  Turbo jet not activating at all. Replaced main PCB and tested. Educated customer on units maintenance and care. Left operating correctly and customer satisfied with LG services</t>
  </si>
  <si>
    <t>RNN220610082467</t>
  </si>
  <si>
    <t>As per customer. Unit is making loud noise. And not fisnish circle when washing blanket.  Explain to her multiple time about unbalanced tub. And unit is install to second floor. Noise from washer is normal. Run test with load   her husband is present . there is not thing wrong at times.  Call TCC and report issue.  TCC220620889546.  PRN220613043762 5006EA3009B(Cap Pulsator)  AGZ72909722(Pulsator Assembly)  AHA75673404(Pump Assembly Drain)</t>
  </si>
  <si>
    <t>RNN220610086511</t>
  </si>
  <si>
    <t>dead no power. Secured loose wire harness at display  board</t>
  </si>
  <si>
    <t>RNN220610087066</t>
  </si>
  <si>
    <t>Unit making noise. Check unit couldn't duplicate problem. Unit working to manufacture spec</t>
  </si>
  <si>
    <t>RNN220611089002</t>
  </si>
  <si>
    <t>Found drain pump inop no evidence of leak ordered pump and drain hose  Installed new drain pump tested unit with water 2 times no leaks found  all tested ok</t>
  </si>
  <si>
    <t>RNN220612090666</t>
  </si>
  <si>
    <t>Technician confirm symptom. Reconnected hose assembly service call completed</t>
  </si>
  <si>
    <t>RNN220612091251</t>
  </si>
  <si>
    <t>Customer complaint of unit not advancing properly.. Checked unit. No error code.. Replaced mother board. Tested unit. Unit checks ok..</t>
  </si>
  <si>
    <t>RNN220612091410</t>
  </si>
  <si>
    <t>4810ER3021A</t>
  </si>
  <si>
    <t>Customer states unit vibrates  found unit needed updated main board. Installed parts  unit operates properly.PRN220615047645 EBR86498801(PCB Assembly Complex)  6501EA1001R(Switch Assembly Sensor).</t>
  </si>
  <si>
    <t>RNN220613091881</t>
  </si>
  <si>
    <t>Replace bad drain hose that was shipped to the house. Unit is not leaking now.</t>
  </si>
  <si>
    <t>RNN220613092020</t>
  </si>
  <si>
    <t>Upon arrival called LG TECHLINE. Units had IE error code. Customer didn't have both water supply faucets turned on. Turn on home water supply. Ran unit no error codes and unit does drain properly. Unit working properly. New unit customer hasn't read</t>
  </si>
  <si>
    <t>RNN220613092505</t>
  </si>
  <si>
    <t>PE code e.. Replaced. Pressure switch assembly.. All tested ok</t>
  </si>
  <si>
    <t>RNN220613092762</t>
  </si>
  <si>
    <t>Dead unit  buttons not responding. Replaced control panel and complex boards.</t>
  </si>
  <si>
    <t>RNN220613093116</t>
  </si>
  <si>
    <t>UNIT ADJUSTED. POWER GOOD. NO LEAKS OR ERROR CODES. COSTUMER OVERLOAD THE UNIT. NO ISSUE WITH UNIT</t>
  </si>
  <si>
    <t>RNN220613093576</t>
  </si>
  <si>
    <t>Found main board had blown components on it. Installed new board and unit tested okay</t>
  </si>
  <si>
    <t>RNN220613095288</t>
  </si>
  <si>
    <t>Customer Recieved different machine than purchased. Model on receipt WT7900CV.  Model delivered WT7900HBA. Not available with diamond glass top. Customer wants what they paid for.</t>
  </si>
  <si>
    <t>RNN220613095417</t>
  </si>
  <si>
    <t>Replace valve assembly inlet  test unit operation ok .PRN220617051027 AJU75152602(Valve Assembly Inlet)    PRN220614045845 AHL76195103(Rotor Assembly Combined)  AJB73816015(Stator Assembly)</t>
  </si>
  <si>
    <t>RNN220613097087</t>
  </si>
  <si>
    <t>Customer said washer making noise. Found squeaking noise coming from seal on clutch housing assembly replaced clutch housing assembly and washer tested okay</t>
  </si>
  <si>
    <t>RNN220613098548</t>
  </si>
  <si>
    <t>Washer making noises. Not finishing rinse cycles. Replaced motor clutch. Noises are gone. Unit working properly.</t>
  </si>
  <si>
    <t>RNN220613099342</t>
  </si>
  <si>
    <t>UNIT WOULD MAKE NOISE DURING SPIN  TIGHTENED ROTOR NO MORE NOISE</t>
  </si>
  <si>
    <t>RNN220614001042</t>
  </si>
  <si>
    <t>CX DECIDED TO RETURN MACHINE TO VENDOR AND REACH OUT TO LG ABOUT RESTORING HER BASEMENT. CX NO LONGER FEELS SAFE WITH APPLIANCE IN THERE HOUSE AND REFUSED REPAIR. L.R</t>
  </si>
  <si>
    <t>RNN220614001249</t>
  </si>
  <si>
    <t>Uint working good at this time no pr was found</t>
  </si>
  <si>
    <t>RNN220614001678</t>
  </si>
  <si>
    <t>Panel  test</t>
  </si>
  <si>
    <t>RNN220614003572</t>
  </si>
  <si>
    <t>Red key normal lights up when door lock teat good</t>
  </si>
  <si>
    <t>RNN220614003910</t>
  </si>
  <si>
    <t>PRN220614046282 AEM73732901(Hose Assembly Drain)  AEM75152901(Hose Assembly Drain)  Customer complaint that unit is leaking from drain hose. Replaced drain hose.</t>
  </si>
  <si>
    <t>RNN220614003925</t>
  </si>
  <si>
    <t>Replaced main complex..tested ok</t>
  </si>
  <si>
    <t>RNN220614004020</t>
  </si>
  <si>
    <t>Arrived at top load washer with drain error. After removing a full washer of water and removed the pump I found a nail in the pump. I removed the obstruction and replaced the drain pump. Unit is now operational</t>
  </si>
  <si>
    <t>RNN220614004492</t>
  </si>
  <si>
    <t>Unit was dead.  Replaced main display and filter board.  Unit ok now</t>
  </si>
  <si>
    <t>RNN220614004513</t>
  </si>
  <si>
    <t>Unit makes squeaking noise in low speed. Replaced clutch.  pulsator and cap.</t>
  </si>
  <si>
    <t>RNN220614004897</t>
  </si>
  <si>
    <t>Re adjusted water hose do to beung loose</t>
  </si>
  <si>
    <t>RNN220614007300</t>
  </si>
  <si>
    <t>This called was dropped Tuesday 14 at night. Pre screen not possible  Replaced parts listed and all test passed  Part home</t>
  </si>
  <si>
    <t>RNN220614007451</t>
  </si>
  <si>
    <t>Drain issues . found the pump worn out . installed the new pump . run &amp; tested oo</t>
  </si>
  <si>
    <t>RNN220615007724</t>
  </si>
  <si>
    <t>Arrived to call costumer complaint about unit having stains. Called TCC because customer was giving me hard time. TCC instructed me to check soap using and make sure hot and water is good. Unit was good. TCC220617855481</t>
  </si>
  <si>
    <t>RNN220615010234</t>
  </si>
  <si>
    <t>Per customer leaking. Ran test mode. No leak. Ran speed wash with load. No leaks. Possible drain issue. Can hear it filling up. But unable to make it leak from drain.</t>
  </si>
  <si>
    <t>RNN220615010927</t>
  </si>
  <si>
    <t>Unit operating normal   Turbo wash does not come off in normal wash all test pass</t>
  </si>
  <si>
    <t>RNN220615011302</t>
  </si>
  <si>
    <t>Customer Complaint is washer making noise. I checked washer and everything is working good. I showed customer how washer works.</t>
  </si>
  <si>
    <t>RNN220615011884</t>
  </si>
  <si>
    <t>Replaced water valve. Tested to specs</t>
  </si>
  <si>
    <t>RNN220615012004</t>
  </si>
  <si>
    <t>No issue wiyh washer instruc cust on pre set water levels</t>
  </si>
  <si>
    <t>RNN220615012597</t>
  </si>
  <si>
    <t>#FEE CUSTOMER IS AWARE OF CHARGES NOT RELATED TO MANUFACTUR                                                          INSTRUCT ON CYCLE SELECTION</t>
  </si>
  <si>
    <t>RNN220615012888</t>
  </si>
  <si>
    <t>Found water valve threads stripped. Replaced and all checks good</t>
  </si>
  <si>
    <t>RNN220615014260</t>
  </si>
  <si>
    <t>Top loader unit customer does not like it when it goes off balance and has to arrange the clothes to not go off balance. Ran and load while there unit did not go out of balance.</t>
  </si>
  <si>
    <t>RNN220616015133</t>
  </si>
  <si>
    <t>Replace drain hose that had a hole in it causing water to leak outside of the washer</t>
  </si>
  <si>
    <t>RNN220616018203</t>
  </si>
  <si>
    <t>RNN220616020166</t>
  </si>
  <si>
    <t>Customer indicate soap dispenser not empty completely. Instruct custumer have low watsr pressure on the house. Instruct how to remove and clean dispenser.  Washer working good</t>
  </si>
  <si>
    <t>RNN220617021615</t>
  </si>
  <si>
    <t>Customer complaint of odor. Checked washer no issues found. Out unit thru test mode.no error codes. Adviced customer on unit leveled and loading/sorting. Unit check ok.. Determined odor is actually coming from dyer vent. Not washer.</t>
  </si>
  <si>
    <t>RNN220617021899</t>
  </si>
  <si>
    <t>Unit reported to be leaking when testing that unit through test cycle field unit up with water then put unit into drain cycle when unit was due to draining house Plumbing line started to back up. leak is caused by  house Plumbing</t>
  </si>
  <si>
    <t>RNN220617021971</t>
  </si>
  <si>
    <t>Washer is ripping the clothes. Clutch assy replaced.</t>
  </si>
  <si>
    <t>RNN220617022326</t>
  </si>
  <si>
    <t>Now issues found seem more like loading issue and no leak detected</t>
  </si>
  <si>
    <t>RNN220617022813</t>
  </si>
  <si>
    <t>Complaint was unit making noise and vibrating to the point of moving the unit around...ran rinse and spin with towels and unit is making normal operating noises but not moving...redistributed clothes and balance got better...educated customer on clothes distribution and some normal operating noises...contactes tech line to discuss complaint  it was determined unit operating correctly at this time TCC220621947052</t>
  </si>
  <si>
    <t>RNN220617026636</t>
  </si>
  <si>
    <t>I RAN A DIAGNOSTIC TEST NOTHING. THEN I RAN A TEST HOW THE CM NORMALLY USES IT A D NOTHING STILL</t>
  </si>
  <si>
    <t>RNN220617027084</t>
  </si>
  <si>
    <t>Unit have a E6 error bad clutch motor replaced part unit tested ok instructed customer on operations</t>
  </si>
  <si>
    <t>RNN220618028027</t>
  </si>
  <si>
    <t>TECH ADJUST THE UNIT. POWER GOOD. NO ERROR CODES. NO ISSUE</t>
  </si>
  <si>
    <t>RNN220618028951</t>
  </si>
  <si>
    <t>Hose at valve was loose causing small drip. Removed and checked gasket all looks reintalled all checks good</t>
  </si>
  <si>
    <t>RNN220618029575</t>
  </si>
  <si>
    <t>Service requested unit dead and will not turn on. Replaced complex assembly and tested. All tested to specifications.</t>
  </si>
  <si>
    <t>RNN220619030320</t>
  </si>
  <si>
    <t>EBR86498819</t>
  </si>
  <si>
    <t>Unit making noise replaced part tested all working to factory specification</t>
  </si>
  <si>
    <t>RNN220620031673</t>
  </si>
  <si>
    <t>EAU60783840</t>
  </si>
  <si>
    <t>Customer recorded noise from unit when washing couldn't duplicate noise called tcc and has complaint documented</t>
  </si>
  <si>
    <t>RNN220620032759</t>
  </si>
  <si>
    <t>Found pressure switch hose kinked. Replaced pressure switch and hose.</t>
  </si>
  <si>
    <t>RNN220620033656</t>
  </si>
  <si>
    <t>FOUND LOOSE HARNESS LEADING TO MAIN CONTROL BOARD OF WASHER  DISCONNECTED AND RECONNECTED SECURELY. TESTED OK AT TIME OF SERVICE.</t>
  </si>
  <si>
    <t>RNN220620036574</t>
  </si>
  <si>
    <t>LG TO COVER P&amp;L SPEC AUTH # STLJA0456 *** REPLACED LID    (JL  06/08/20224:14:23 AM)  RUN TEST OK</t>
  </si>
  <si>
    <t>RNN220620036831</t>
  </si>
  <si>
    <t>WASHER WILL NOT SPIN REPLACED PCB MAIN WITHIN WASHER</t>
  </si>
  <si>
    <t>RNN220620038002</t>
  </si>
  <si>
    <t>REPLACED PARTS LISTED AN TEST OK</t>
  </si>
  <si>
    <t>RNN220620039072</t>
  </si>
  <si>
    <t>Checked unit and found No leaks   ran top clean cycle  and found NO LEAKS.</t>
  </si>
  <si>
    <t>RNN220621039724</t>
  </si>
  <si>
    <t>tech found leak at fill valve and sharp edge on knob order new installed test ok customer will advise to leakage</t>
  </si>
  <si>
    <t>RNN220621041167</t>
  </si>
  <si>
    <t>UNIT NEEDED HARD RESET ON BOARD RESET CHECKED UNIT OK JOB COMPLTD</t>
  </si>
  <si>
    <t>RNN220621042070</t>
  </si>
  <si>
    <t>CHECKED AND RESECURED CONNECTION AT CONTROL PANEL</t>
  </si>
  <si>
    <t>RNN220621043301</t>
  </si>
  <si>
    <t>FOUND DOOR OUT OF ALIGNMENT  ADJUSTED AND TESTED OK.</t>
  </si>
  <si>
    <t>RNN220621044234</t>
  </si>
  <si>
    <t>tech reset controller unit working to specs all ok now</t>
  </si>
  <si>
    <t>RNN220524085094</t>
  </si>
  <si>
    <t>QUOT;#FEE CUSTOMER IS AWARE OF CHARGES NOT RELATED TO MANUFACTU                                                      TECHCOMMENTS: ORDERED PART  INSTALLED PARTS</t>
  </si>
  <si>
    <t>RNN220531019657</t>
  </si>
  <si>
    <t>arrived onsite  customer no showed for appointment  unable to complete repair</t>
  </si>
  <si>
    <t>RNN220602034535</t>
  </si>
  <si>
    <t>Diagnostic unit found power on but key function not respond. replaced the pcb main assembly and panel display bulletin.</t>
  </si>
  <si>
    <t>RNN220608071199</t>
  </si>
  <si>
    <t>reseated drain hose and clamp and confirmed no leaks</t>
  </si>
  <si>
    <t>RNN220610082432</t>
  </si>
  <si>
    <t>Part order missing a part reschedule  Replaced parts listed and all test passed</t>
  </si>
  <si>
    <t>RNN220613092389</t>
  </si>
  <si>
    <t>Replaced lid assembly. Cleared pencil causing LE error</t>
  </si>
  <si>
    <t>RNN220613096116</t>
  </si>
  <si>
    <t>WASHER GIVING IE ERROR CODE                                                                                          NOT COMPLETING CYCLE WATER KEEP RUNNING PRESSURE SWITCH DEFE CTIVE INSTALLED PCB AND PRESSURE SWITCH. TEST RUN NORMAL NO LEAKS</t>
  </si>
  <si>
    <t>RNN220613098006</t>
  </si>
  <si>
    <t>Checked and found unit pushed so close to the wall that it was kinking the supply hoses for hot and cold. Cold was kinked enough to near fully restrict fill for cold water. Informed cx of the restrictions in the supply hoses causing the issue.</t>
  </si>
  <si>
    <t>RNN220614002173</t>
  </si>
  <si>
    <t>Unit filling nonstop due to faulty pressure switch replaced switch unit checks good</t>
  </si>
  <si>
    <t>RNN220614002718</t>
  </si>
  <si>
    <t>There is a leak from the drain hose  replaced it</t>
  </si>
  <si>
    <t>RNN220614005703</t>
  </si>
  <si>
    <t>#FEE                                                                                                                 CUSTOMER WAS HEARING CLUNKING NOISE BUT TURNED OUT TO BE THE AGITATOR WHEN ROTATING BACK AND FORTH WHICH IS NORMAL</t>
  </si>
  <si>
    <t>RNN220614005918</t>
  </si>
  <si>
    <t>Unit shut down intermittent order  Replace main pcb Cheak operation ok...</t>
  </si>
  <si>
    <t>RNN220615014123</t>
  </si>
  <si>
    <t>RNN220617023528</t>
  </si>
  <si>
    <t>Washer rotor scraping against ribs on drip pan when weighted down.  Raised feet to clear ribs on pan.  All unit ops test good.</t>
  </si>
  <si>
    <t>RNN220617023824</t>
  </si>
  <si>
    <t>6600JB3001C</t>
  </si>
  <si>
    <t>Customer has video of unit making squealing noise just before it stops spinning  tested unit twice  unable to hear noise. All functions of unit operating correctly</t>
  </si>
  <si>
    <t>RNN220617024473</t>
  </si>
  <si>
    <t>ran speed wash no issues found</t>
  </si>
  <si>
    <t>RNN220617026182</t>
  </si>
  <si>
    <t>PRN220620053171 D2C po  Door lock would engage but when disengaging it would become erratic. Replaced door lock and main pcb.</t>
  </si>
  <si>
    <t>RNN220617027433</t>
  </si>
  <si>
    <t>Customers washer would not start power on or anyting replaced user interface unit now runs as intended</t>
  </si>
  <si>
    <t>RNN220617027446</t>
  </si>
  <si>
    <t>FOUND UNIT WITH FRAME DAMAGED. UNIT IS NON REPAIRABLE. FILE #TCC220621930689</t>
  </si>
  <si>
    <t>RNN220618029206</t>
  </si>
  <si>
    <t>Water connections from war incorrect reversed swapped hoses drain hose</t>
  </si>
  <si>
    <t>RNN220619030390</t>
  </si>
  <si>
    <t>PRN220620053197 AHA75673404(Pump Assembly Drain)  Customer complaint of OE error message on display. Replaced drain pump.</t>
  </si>
  <si>
    <t>RNN220619030708</t>
  </si>
  <si>
    <t>Replaced faulty front panel and board. Checked over tested ok.</t>
  </si>
  <si>
    <t>RNN220620032957</t>
  </si>
  <si>
    <t>Replaced broken lid assembly and tested operating normally</t>
  </si>
  <si>
    <t>RNN220620034470</t>
  </si>
  <si>
    <t>AHA75673404(Pump Assembly Drain) pump for the unit</t>
  </si>
  <si>
    <t>RNN220620037272</t>
  </si>
  <si>
    <t>Cx unit had no power on display disassemble display main board reattached everything unit now Powers up unit is repaired.</t>
  </si>
  <si>
    <t>RNN220621039154</t>
  </si>
  <si>
    <t>Unit tested good  found issue with house drain  notified cx</t>
  </si>
  <si>
    <t>RNN220621040843</t>
  </si>
  <si>
    <t>Cold water valve was in the off position not allowing machine to rents giving an ie code</t>
  </si>
  <si>
    <t>RNN220621042861</t>
  </si>
  <si>
    <t>Unit had an IE error code due to the drain hose being installed to far in drain. Adjusted and secured drain hose. Unit tested ok.</t>
  </si>
  <si>
    <t>RNN220621042904</t>
  </si>
  <si>
    <t>IE error code on washer drain hose was on floor from installer. Lift hose and secured checked oper unit ok</t>
  </si>
  <si>
    <t>RNN220621043412</t>
  </si>
  <si>
    <t>THE UNIT WAS LEAKING DUE TO DRAIN HOSE LOOSE FROM THE DRAIN PUMP  RESET &amp; SECURED ASM.</t>
  </si>
  <si>
    <t>RNN220621045199</t>
  </si>
  <si>
    <t>Not enough water. Cycled unit all operations normal. Advised on proper use and functions</t>
  </si>
  <si>
    <t>RNN220622046883</t>
  </si>
  <si>
    <t>TECHNICIAN FOUND CW SIDE PLUGGED WIH SEDIMENT  CLEARED OUT REINSTALLED TESTED AND UNIT WORKING PROPERLY</t>
  </si>
  <si>
    <t>RNN220622050051</t>
  </si>
  <si>
    <t>TECH SUPPORT REFRENCE #TCC220620903458 VERIFIED SPACER WASHER INSTALLED BEHIND ROTOR IN COMPLIANCE WITH SERVICE BULLITEN</t>
  </si>
  <si>
    <t>RNN220622050567</t>
  </si>
  <si>
    <t>I installed the new parts  and all functions checked okay.</t>
  </si>
  <si>
    <t>RNN220503064691</t>
  </si>
  <si>
    <t>/ I installed the new water valve  and all functions checked okay.</t>
  </si>
  <si>
    <t>RNN220519057176</t>
  </si>
  <si>
    <t>#FEE - WATER FILLING UP NOT STOPPING - AWARE OF MANUFACTUR                                                           WATER VALVE INOP. ORDERED NEW.  REPLACED WATER VALVE AND TESTED UNIT. NO LEAKS. UNIT TESTS OK.</t>
  </si>
  <si>
    <t>RNN220601027076</t>
  </si>
  <si>
    <t>#FEE TLW POWERS ON WONT START                                                                                        USER INTERFACE AND CONTROL BOARD NOT RESPONDING. ORDERED NEW DTC AND SCHEDULED RETURN PRODUCT NOT COVERED BY THE APPLICABLE WARRAN</t>
  </si>
  <si>
    <t>RNN220602035059</t>
  </si>
  <si>
    <t>I found the clutch assy was bent and making loud noise and I found the stator and roter was rubbing and also needed to be replaced.   I replaced parts per tech support and the units running great</t>
  </si>
  <si>
    <t>RNN220603040871</t>
  </si>
  <si>
    <t>RA approved. Closing.</t>
  </si>
  <si>
    <t>RNN220605050216</t>
  </si>
  <si>
    <t>nothing found wrong with wash machine she is not used to water fill and ran test is working correctly</t>
  </si>
  <si>
    <t>RNN220609080046</t>
  </si>
  <si>
    <t>Inspected newly installed washing machine found hose had leak. Installed new hose and fixed installation errors. Tested all checked out good.</t>
  </si>
  <si>
    <t>RNN220613097393</t>
  </si>
  <si>
    <t>rest pcb and calibrated unit. Tested all functions ok with customer present at time of service. No dmg to unit or residence.</t>
  </si>
  <si>
    <t>RNN220616017499</t>
  </si>
  <si>
    <t>RAN CONFIRMED APPOINTMENT    AT THE DOOR CX REFUSED SERVICE.</t>
  </si>
  <si>
    <t>RNN220616021161</t>
  </si>
  <si>
    <t>New unit came with the rust on clutch area cx doesn't want to repair it. / TCC 220621938647</t>
  </si>
  <si>
    <t>RNN220617022579</t>
  </si>
  <si>
    <t>Completed  educated cust on control operation. Chks ok.</t>
  </si>
  <si>
    <t>RNN220618027924</t>
  </si>
  <si>
    <t>No problem found at I visited  PRN220620054330 1WZZEA4002C(Washer Common)  AHL76195103(Rotor Assembly Combined)</t>
  </si>
  <si>
    <t>RNN220618028229</t>
  </si>
  <si>
    <t>CUSTOMER FELT THAT UNIT WAS NOT WASHING PROPERLY THE WHITES  I PUT THE UNIT ON DIAGNOSTIC MODE AND IT PASS ALL THE TEST NO ERROR CODES WAS GIVING THE UNIT  WASHER ITS WORKING PROPERLY AS IT SHOULD.</t>
  </si>
  <si>
    <t>RNN220619030743</t>
  </si>
  <si>
    <t>Empowerment RA approved per KR</t>
  </si>
  <si>
    <t>RNN220619030960</t>
  </si>
  <si>
    <t>Replaced leaking drain hose test ok</t>
  </si>
  <si>
    <t>RNN220620032980</t>
  </si>
  <si>
    <t>Washing machine making noises. Found a defective drain pump. Replace drain pump and main board. Washer working perfectly.</t>
  </si>
  <si>
    <t>RNN220620033139</t>
  </si>
  <si>
    <t>All tested good  turbo wash cutting time down  instructed cuts on operation</t>
  </si>
  <si>
    <t>RNN220620034351</t>
  </si>
  <si>
    <t>Customer called for weird noise when washing</t>
  </si>
  <si>
    <t>RNN220620036012</t>
  </si>
  <si>
    <t>High pitch noise when agitating  replaced clutch assembly ran washer tested ok</t>
  </si>
  <si>
    <t>RNN220620036087</t>
  </si>
  <si>
    <t>ABQ74425115</t>
  </si>
  <si>
    <t>The customer stated that the washer was coming up with an l e error code. After testing I found the pulsator and drum was spending at the same time and not in opposite times. Found washer missing from rotor. Install a new washer  testing unit unit test good.</t>
  </si>
  <si>
    <t>RNN220620036960</t>
  </si>
  <si>
    <t>customer stated unit not draining. inspected unit found drain hose too far down stand pipe causing unit not to drain. adjusted drain hose.  unit operating within spec.</t>
  </si>
  <si>
    <t>RNN220620038782</t>
  </si>
  <si>
    <t>The customer stated that the washer was vibrating quite a bit. That's running it through a test I could find no issue. I ran away with towels and found no issue with the unit. I explained to the customer they need to wash like I can clothing for better results at this time unit test good</t>
  </si>
  <si>
    <t>RNN220621039225</t>
  </si>
  <si>
    <t>Replaced drain pump and all operations tested ok</t>
  </si>
  <si>
    <t>RNN220621041826</t>
  </si>
  <si>
    <t>Cust states unit not powering on tech check unit now powering on properly</t>
  </si>
  <si>
    <t>RNN220621044439</t>
  </si>
  <si>
    <t>adjusted loose water valve  drain hose connection to main unit is leaking during the rinse and spin cycle</t>
  </si>
  <si>
    <t>RNN220621044623</t>
  </si>
  <si>
    <t>POWER CORD IS NOT GROUNDED  REPLACED POWER CORD.</t>
  </si>
  <si>
    <t>RNN220622053564</t>
  </si>
  <si>
    <t>EAD60778452</t>
  </si>
  <si>
    <t>REPLACED SHIFTER/ACTUATOR. TESTED.</t>
  </si>
  <si>
    <t>RNN220622053576</t>
  </si>
  <si>
    <t>Unit making random noises and flashed error codes. Fasted drain line so it didn't smack inside of unit and make noise  errors we suspect related to loading and tested.</t>
  </si>
  <si>
    <t>RNN220623058937</t>
  </si>
  <si>
    <t>UNIT REPORTED AS NOT SPINNING DURING CYCLE  PERFORMED SYSTEM RESET. UNIT BEGAN WORKING PROPERLY. NO MAJOR PARTS NEEDED FOR REPAIR. CLOSE FOR LABOR ONLY.</t>
  </si>
  <si>
    <t>RNN220503065305</t>
  </si>
  <si>
    <t>#FEE CX AWARE OF FEE FOR ISSUES NOT RELATED TO MANUFACTURIN                                                          CHECKED PRESSURE SENSOR BECAUSE OF PE CODE SENSOR OHMS GOOD BOARD OHMS GOOD FOUND UNIT HAD NO GROUNDED PLUG CUSTOMER IN.</t>
  </si>
  <si>
    <t>RNN220509094694</t>
  </si>
  <si>
    <t>NOISE / DURING FILL                                                                                                  SHAFT ON GEARCASE DAMAGED COULD NOT SCREW IN PULSATOR REORDE RED PARTS PER LG SERVICE FLAG REGARDING UPDATING SHIFTER AND 2MM WASH</t>
  </si>
  <si>
    <t>RNN220516039384</t>
  </si>
  <si>
    <t>#FEE OPERATION NOT DRAINING                                                                                          NOT DRAINING/ORDERED DRAIN PUMP.  REPLACED DRAIN PUMP TESTED OK</t>
  </si>
  <si>
    <t>RNN220525094684</t>
  </si>
  <si>
    <t>RECLAIM # WATER OVERFILLING AND THEN LEAKING OUT OF BOTTOME                                                          PRESSURE SWITCH OHMS READING NO GOOD NOT TURNING THE WASHER DRAIN PUMP ON CAUSING OVERFILLING ORDERED NEW INSTALLED NEW PRESSURE S</t>
  </si>
  <si>
    <t>RNN220527007851</t>
  </si>
  <si>
    <t>#FEE CUSTOMER IS AWARE OF CHARGE FOR ISSUE NOT RELATED TO M                                                          PRODUCT NOT COVERED BY THE APPLICABLE WARRANTY</t>
  </si>
  <si>
    <t>RNN220529012461</t>
  </si>
  <si>
    <t>UNIT NOT GETTING ENOUGH WATER   WATER VALVE REPLACED</t>
  </si>
  <si>
    <t>RNN220603043483</t>
  </si>
  <si>
    <t>THE WASHER IS NOT DRAINING AND IT IS WRINGING UP HER CLOTHES AND SHEETS. IT ALSO BANGS REALLY HARD  REPLACED THE MOTOR  CLUTCH AND ROTOR TEST OK</t>
  </si>
  <si>
    <t>RNN220603046407</t>
  </si>
  <si>
    <t>#FEE                                                                                                                 PRESSURE SWITCH IS BAD WATER OVERFLOWS ORDERED AND RESCHED ULED WCC. NORZT. REPLACED PRESSURE SWITCH. ALL OPS OK</t>
  </si>
  <si>
    <t>RNN220606058211</t>
  </si>
  <si>
    <t>TESTED OUT UNIT NO TROUBLE FOUND</t>
  </si>
  <si>
    <t>RNN220610083192</t>
  </si>
  <si>
    <t>BUTTONS ON INTERFACE NOT FUNCTIONING PROPERLY. DID HARD RESET ON UNIT. ALL BUTTONS ON DISPLAY INTERFACE IS WORKING. NO OTHER ISSUES WITH UNIT. JOB COMPLETE.</t>
  </si>
  <si>
    <t>RNN220615014305</t>
  </si>
  <si>
    <t>NOT CLEANING                                                                                                         WASHER WORKS FINE AND AGITATE PROPERLY THE ONLY THING WAS K INK DISPENSER HORSE REPAIRED IT AND ALL TEST WELL</t>
  </si>
  <si>
    <t>RNN220617026355</t>
  </si>
  <si>
    <t>6/24 Secured one of the suspension rods and added grease. Test the unit with a load and the unit test ok.</t>
  </si>
  <si>
    <t>RNN220619030399</t>
  </si>
  <si>
    <t>Check unit for unusual noise customer head video of unit in a rinse cycle spraying water making a squeaking noise unit was unable to reproduce complaint check unit for proper function found that unit was able to fill agitate drain and spin with normal sounds and no other problems found</t>
  </si>
  <si>
    <t>RNN220620034056</t>
  </si>
  <si>
    <t>No probles found unit working as designed</t>
  </si>
  <si>
    <t>RNN220620034929</t>
  </si>
  <si>
    <t>Replaced Drain Hose. Washer is operating normally.</t>
  </si>
  <si>
    <t>RNN220620036744</t>
  </si>
  <si>
    <t>Customer complaint drain hose leaking. Inspect drain hose taped up due to break and leak. Install a new drain line customer supplied part from LG retest machine not leaking at this point no other issues.</t>
  </si>
  <si>
    <t>RNN220620036994</t>
  </si>
  <si>
    <t>TECH RUN THE CYCLE. UNIT ADJUSTED. ALL GASKET ARE GOOD. NO LEAKS OR ERROR CODES. SMALL CONDANSATION. NO LEAKS</t>
  </si>
  <si>
    <t>RNN220620038256</t>
  </si>
  <si>
    <t>TECH REPLACED PUMP.POWER GOOD. NO LEAKS OR ERROR CODES. ALL WORKING</t>
  </si>
  <si>
    <t>RNN220620038391</t>
  </si>
  <si>
    <t>RNN220620038837</t>
  </si>
  <si>
    <t>Customer complaint unit not working properly.  Inspect unit and Opporation found water valve shut off turn water valve on and check unit operation tested normal.</t>
  </si>
  <si>
    <t>RNN220621046328</t>
  </si>
  <si>
    <t>Unit is on but not turning  and loud noise  rotor and stator replaced  unit tested working good no issues.</t>
  </si>
  <si>
    <t>RNN220622047857</t>
  </si>
  <si>
    <t>The customer was complaining that the unit makes noise  but during our service there wasnt any noise.</t>
  </si>
  <si>
    <t>RNN220622053151</t>
  </si>
  <si>
    <t>TCC220624033494 PER CUSTOMER DEALER REPLACEMENT AGTEED</t>
  </si>
  <si>
    <t>RNN220622053492</t>
  </si>
  <si>
    <t>Reseted PCB board . The unit works fine . No manufacture defects .</t>
  </si>
  <si>
    <t>RNN220623054085</t>
  </si>
  <si>
    <t>Unit leaked  once. Contacted TCC. Possible one time issue with wave force wash over spray or overload issue combine with incorrect cycle selection.  Ran 2 complete loads. No leaks</t>
  </si>
  <si>
    <t>RNN220623055264</t>
  </si>
  <si>
    <t>Unit has scratches and is damaged inside stainless steel tub and wash plate caused by improper use. Customer is aware damage is not covered under warranty and will need to pay for repair if they want it replaced.</t>
  </si>
  <si>
    <t>RNN220623060263</t>
  </si>
  <si>
    <t>UNIT HAD PIN HOLES IN THE DRAIN HOSE. PART REPLACED. TESTED OKAY</t>
  </si>
  <si>
    <t>RNN220623060488</t>
  </si>
  <si>
    <t>SYM  WASHER MAKING GRINDING NOISE DIAG NEEDS NEW ROTOR WP  PUT NEW ROTOR RAN WASHER ALL TESTS GOOD</t>
  </si>
  <si>
    <t>RNN220623060607</t>
  </si>
  <si>
    <t>RNN220623060610</t>
  </si>
  <si>
    <t>REPAIRED LOOSE CONNECTION TO THE MAIN CONTROL BOARD CUSTOMER TO MONITOR</t>
  </si>
  <si>
    <t>RNN220624062368</t>
  </si>
  <si>
    <t>HAD TO RECONNECT LOOSE WIRE CONNECTION AT CONTROL. UNIT NOW CHECKS OKAY</t>
  </si>
  <si>
    <t>RNN220624063543</t>
  </si>
  <si>
    <t>REPLACED DRAINPUMP AND SWITCH ASSEMBLY TO RESTORE NORMAL OPERATION</t>
  </si>
  <si>
    <t>RNN220624063752</t>
  </si>
  <si>
    <t>REPAIRED LOOSE CONNECTION TO LID LOCK ASSY NOW OK</t>
  </si>
  <si>
    <t>RNN220624063778</t>
  </si>
  <si>
    <t>UNIT LEAKING RAN UNIT 3 TIMES NO LEAK AT TIME OF SERVICE</t>
  </si>
  <si>
    <t>RNN220624065276</t>
  </si>
  <si>
    <t>no issues found during inspection</t>
  </si>
  <si>
    <t>RNN220624065358</t>
  </si>
  <si>
    <t>Noise that the customer was concerned about is the clutch actuating between wash and spin. Unit passed diagnostic  no complaints about performance.</t>
  </si>
  <si>
    <t>RNN220621040882</t>
  </si>
  <si>
    <t>UNIT IS NOT DRAINING  AFTER INSPECTING THE WASHER I FOUND A BAD DRAIN PUMP  I REPLACED THE PUMP  I TESTED THE UNIT ALL TEST OK.</t>
  </si>
  <si>
    <t>RNN220621045973</t>
  </si>
  <si>
    <t>3108ER1001E</t>
  </si>
  <si>
    <t>5214FR4006G</t>
  </si>
  <si>
    <t>EAU61383503</t>
  </si>
  <si>
    <t>IW/AI103603/RNN220520069777/LSN1</t>
  </si>
  <si>
    <t>4TH ATTEMPT TO REPAIR-MUST CALL TM IF NOT COMPLETED************                                                      WILL NOT SPIN. MOTOR LOCKED. ORDERED MAIN PCB AND SHIFTER. P UMP ORDERED TO AVOID RECALL NEW PUMP CAME IN DAMAGED REORDERED PUMP.</t>
  </si>
  <si>
    <t>RNN220409042739</t>
  </si>
  <si>
    <t>#FEE CUSTOMER AWARE OF SERVICE CHARGE FOR ISSUES NOT RELATE                                                          OIL STAINS ON SHEETS GEARCASE APPEARS TO BE LEAKING NEW DTC  MISSED TIME WINDOW  NONREPAIRABLEINSTRUCTED NOT TO PROCEED BY LGES</t>
  </si>
  <si>
    <t>RNN220508093323</t>
  </si>
  <si>
    <t>FOUND UNIT NOT DRAINING  DRAIN PUMP MAKING ODD NOISE. UNIT NEEDS DRAIN PUMP OP INSTALLED DRAON PUMP  UNIT CHECKS OKAY</t>
  </si>
  <si>
    <t>RNN220522073197</t>
  </si>
  <si>
    <t>Replaced Water inlet valve  resolved issue</t>
  </si>
  <si>
    <t>RNN220531019381</t>
  </si>
  <si>
    <t>INSTALLED NEW PART AND TESTED GOOD</t>
  </si>
  <si>
    <t>RNN220602034652</t>
  </si>
  <si>
    <t>PC:ASSEUUS MORE TROUBLESHOOTING/LONG WASH TIME #FEE CHARGE                                                           USER INTERFACE RESPONDING ERRATICALLY. STOPS MID CYCLE. MECH ANICALS ALL WORK. NO CODES. PASSES DIAGNOSTIC TESTS. SOFTWAR INSTALLE</t>
  </si>
  <si>
    <t>RNN220602039263</t>
  </si>
  <si>
    <t>replaced complex / stator / rotor   retest bad  was going to replace  trassmission but customer got home depot to take it back and get a new one.</t>
  </si>
  <si>
    <t>RNN220604049772</t>
  </si>
  <si>
    <t>EBR86498817</t>
  </si>
  <si>
    <t>THE ISSUE WAS THAT THE WASHER WAS GRINDING. I PUT IT IN TEST MODE. RAN THE MACHINE TWO BUT I DIDN'T HERE ANY GRINDING. THIS MACHINE IS GOOD. HOWARD 6/15/22</t>
  </si>
  <si>
    <t>RNN220609075669</t>
  </si>
  <si>
    <t>Dead unit no power. Area was hit with a power surge around time unit stopped working. Replaced main display and filter assembly.</t>
  </si>
  <si>
    <t>RNN220613091623</t>
  </si>
  <si>
    <t>Followed power from wall to noise reduction board to control board.  Plugged everything in and unit checked good.</t>
  </si>
  <si>
    <t>RNN220613098505</t>
  </si>
  <si>
    <t>#FEE LEAKING-LEAKING                                                                                                 HOLE IN DRAIN HOSE . HAD TO ORDER HOSE . NOT AVAILABLE LOCAL LY. DRAIN HOSE HAD HOLES WORN INTO IT . REPLACED DRAIN HOSE . NO LEAK</t>
  </si>
  <si>
    <t>RNN220614000907</t>
  </si>
  <si>
    <t>LOUD VIBRATIONS  REPLACED VALVE ASSEMLBY  WORKING TO SPECS</t>
  </si>
  <si>
    <t>RNN220614007391</t>
  </si>
  <si>
    <t>Raise unit height  educate customers</t>
  </si>
  <si>
    <t>RNN220616015917</t>
  </si>
  <si>
    <t>Customer complaint washing machine over filling with water and display board flickers. Install new display cover main PCB complex also installed new level switch Re test machine now working properly if customer has any more issues will call back for another appointment.</t>
  </si>
  <si>
    <t>RNN220616017863</t>
  </si>
  <si>
    <t>Water valve defective solenoid is not closing all way down we replace the water valve test the unit all test pass.</t>
  </si>
  <si>
    <t>RNN220616019362</t>
  </si>
  <si>
    <t>#FEE CUSTOMER IS AWARE OF THE SERVICE CHARGE NOT RELATED TO                                                          CUSTOMER INSTRUCTION</t>
  </si>
  <si>
    <t>RNN220616021078</t>
  </si>
  <si>
    <t>QUOT;#FEE CUSTOMER IS AWARE OF CHARGES NOT RELATED TO MANUFACTU                                                      CORRECTED DRAIN HOSE AND ALSO RAISED UNIT UP AN INCH. MOTOR MAY HAVE BEEN MAKING CONTACT WITH SOMETHING UNDERNEATH</t>
  </si>
  <si>
    <t>RNN220617024770</t>
  </si>
  <si>
    <t>CST REPORTS GRINDING NOISEAND THE UNIT IS NOT WASHING// NO                                                           CUSTOMER DECLINED SERVICE</t>
  </si>
  <si>
    <t>RNN220618028430</t>
  </si>
  <si>
    <t>Ran unit heard a bit of sqweek while hand rotated. Then slighlty after running spin cycle . let customer know that it seal on drive shaft and that ot doesnt effect the washer</t>
  </si>
  <si>
    <t>RNN220620033012</t>
  </si>
  <si>
    <t>CS gets IE error code. Y connector stripped and leaking on cold water side.</t>
  </si>
  <si>
    <t>RNN220620033488</t>
  </si>
  <si>
    <t>CST REPORTS THAT THE UNIT IS NOT CLEANING THE CLOTHES TS:                                                            PRODUCT NOT COVERED BY THE APPLICABLE WARRANTY</t>
  </si>
  <si>
    <t>RNN220620036615</t>
  </si>
  <si>
    <t>REPLACED HOSE CUSTOMER HAD.  TESTED UNIT AND IT IS FIXED</t>
  </si>
  <si>
    <t>RNN220621043127</t>
  </si>
  <si>
    <t>Per CX unit displaying error codes check complaints found unit is operational no codes or leaks on test mode CX has drain extension advice unit should not be used with drain extension as water not draining fully check under unit if any stuck check ok</t>
  </si>
  <si>
    <t>RNN220622047343</t>
  </si>
  <si>
    <t>#FEE LEAKING #DEALERSUPPORT                                                                                          COULD NOT FIND WATER LEAK CUSTOMER STATES IT DOES NOT HAPPEN ALL THE TIME</t>
  </si>
  <si>
    <t>RNN220622047490</t>
  </si>
  <si>
    <t>6/23/22 JJG  MRS HAD DETERGENT TRAY OUT BECAUSE SHE DOESNT USE IT. IT WAS CAUSING WATER TO SPRAY ALL OVER AND LEAK OUTSIDE OF TUB. REINSTERTED DETERGENT TRAY AND ADVISED CUSTOMER TO LEAVE IN PLACE AS IT DIRECTS WATER SPRAY INTO TUB. JOB COMPLETE.</t>
  </si>
  <si>
    <t>RNN220622050994</t>
  </si>
  <si>
    <t>Tested operation of washer in test mode and washer is working perfectly. Not signs of any issues. Customer may have had an issue with the washer thinking there was a leak because water was left in the tub after unolugging unit.</t>
  </si>
  <si>
    <t>RNN220622051060</t>
  </si>
  <si>
    <t>#FEE/UNIT SMELL LIKE BURNT WIRES                                                                                     PRODUCT NOT COVERED BY THE APPLICABLE WARRANTY</t>
  </si>
  <si>
    <t>RNN220622052398</t>
  </si>
  <si>
    <t>Control panel is loose. Checked unit. Found unit had been damaged causing control panel to be loose. Repaired displaced water valve and repaired back panel. Advised department manager that damage is not a manufacturers defect and unit should be sold as is.</t>
  </si>
  <si>
    <t>RNN220623054785</t>
  </si>
  <si>
    <t>MGC65100303</t>
  </si>
  <si>
    <t>Replaced bellow</t>
  </si>
  <si>
    <t>RNN220623056611</t>
  </si>
  <si>
    <t>RNN220623057969</t>
  </si>
  <si>
    <t>No power at all replaced main pcb co.ex and touch panel.</t>
  </si>
  <si>
    <t>RNN220623059151</t>
  </si>
  <si>
    <t>Checked unit over. Customer instruct on time change on unit. Checks good.</t>
  </si>
  <si>
    <t>RNN220623059368</t>
  </si>
  <si>
    <t>Ie error code. Unit was installed by Home Depot and was not installed correctly. Water lines were not hooked up correctly and we're not turned on. Reconnected water lines hot to hot cold cold the drain system is connected in a way where it leaks and there is no way that I can easily fix it. The customer will have to have the drain reconfigured so the drain hose will work correctly. At this time the unit is working correctly wants the drain situation is corrected the unit will be functioning correctly.</t>
  </si>
  <si>
    <t>RNN220623059781</t>
  </si>
  <si>
    <t>SKIPPING WASH TIME NOT CLEANING CLOTHES                                                                              CR POOR WASH INSTRUCTED ON CYCLE SELECTION. MAIN PCB RECALIB RATED</t>
  </si>
  <si>
    <t>RNN220623060492</t>
  </si>
  <si>
    <t>Found a intermittent display working  replace the board and tesyed working properly</t>
  </si>
  <si>
    <t>RNN220624062511</t>
  </si>
  <si>
    <t>Verified complaint. Repaired legs and tested unit ok.</t>
  </si>
  <si>
    <t>RNN220624062521</t>
  </si>
  <si>
    <t>383EEL9001D</t>
  </si>
  <si>
    <t>Upon inspection found unit making grinding noise during agitation. Found unit missing washer between rotor and clutch. Installed new washer and tested unit. Unit operating as designed with no abnormal noise.</t>
  </si>
  <si>
    <t>RNN220624064261</t>
  </si>
  <si>
    <t>REPLACED VALVE ASSEMBLY AND TESTED  WASHER IS NOW FILLING QUICKLY.</t>
  </si>
  <si>
    <t>RNN220624066362</t>
  </si>
  <si>
    <t>RNN220624066385</t>
  </si>
  <si>
    <t>DRAIN LINE WAS NOT FULLY CONNECTED TO DRAIN PUMP. USED A HOSE CLAMP TO SECURE DOWN AND TESTED. FOUND NO LEAKS.</t>
  </si>
  <si>
    <t>RNN220624066396</t>
  </si>
  <si>
    <t>INSTALLED LATCH. UNIT FUNCTION TO SPECS.</t>
  </si>
  <si>
    <t>RNN220624066450</t>
  </si>
  <si>
    <t>BALANCED MACHINE AND REALIGNED DRAIN HOSE PRODUCT WAS ALSO LEAKING</t>
  </si>
  <si>
    <t>RNN220624066485</t>
  </si>
  <si>
    <t>REPLACED TUB TO PUMP HOSE. RESOLVED</t>
  </si>
  <si>
    <t>RNN220624066515</t>
  </si>
  <si>
    <t>FOUND WATER VALVE NOT CLOSING PROPERLY. NEED TO REPLACE REMOVED AND REPLACED VALVE. REINSTALLED AND CHECKED OPS. NOW WORKING PROPERLY</t>
  </si>
  <si>
    <t>RNN220624067219</t>
  </si>
  <si>
    <t>DIAG UNIT MAKING A CLICKING SOUND INSPECTED UNIT COULD NOT LOCATE ANYTHING THAT WAS LOOSE TECHLINE RECOMMEND  REPLACING THE CLUTCH HOUSING ASSEMBLY AND CLUTCH SHIFTER  TCC220513965539; WP INSTALLED NEW CLUTCH ASSEMBLY  NEW CLUTCH SHIFTER</t>
  </si>
  <si>
    <t>RNN220624067258</t>
  </si>
  <si>
    <t>Unit making noise during wash and spin I adjusted the legs rotor wasrubbing on pan tested unit all checks ok</t>
  </si>
  <si>
    <t>RNN220626071027</t>
  </si>
  <si>
    <t>WHEN TESTING  FOUND AGITATOR BOLT WAS OFF. REINSTALLED AGITATOR  TIGHTENED DOWN WITH BOLT AND CYCLED. ALL NOISES AND OPERATIONS CHECK OK UPON TECH DEPARTURE</t>
  </si>
  <si>
    <t>RNN220627071499</t>
  </si>
  <si>
    <t>arrived and install new drain pump reassembled unit and tested unit is not working properly training as it should issues resolved Services complete INSTALLED AHA75673404 PUMP ASSY</t>
  </si>
  <si>
    <t>RNN220627072562</t>
  </si>
  <si>
    <t>Filling while not in use. Replaced water inlet valve. Tested all functions after repair</t>
  </si>
  <si>
    <t>RNN220627072845</t>
  </si>
  <si>
    <t>CHECKED UNIT FOR NOT RUNNING FULL CYCLES  FOUND PRESSURE HOSE HAD DISCONNECTED FROM PRESSURE SWITCH SHORTENING WASH TIMES  RECONNECTED AND SECURED HOSE  UNIT TESTED OK AT TIME OF REPAIR</t>
  </si>
  <si>
    <t>RNN220627072858</t>
  </si>
  <si>
    <t>MACHINE HAD 2 ISSUES  AGITATOR HAD BROKEN LOOSE FROM BASE  AND WASN'T  DRAINING PROPERLY.  REPLACED AGITATOR AND DRAIN PUMP ASSEMBLY</t>
  </si>
  <si>
    <t>RNN220627073162</t>
  </si>
  <si>
    <t>REPLACED GEAR ASSEMBLY  SHIFTER  STATER  AND ROTOR. UNIT FUNCTIONS CORRECTLY.</t>
  </si>
  <si>
    <t>RNN220627075816</t>
  </si>
  <si>
    <t>GEAR CASE IS LOCKED UP. REPLACED DEFECTIVE GEAR CASE  SPIN BASKET  MOTOR  AND PULSATOR WITH NEW ONES. TESTED UNIT. FUNCTIONING PROPERLY.</t>
  </si>
  <si>
    <t>RNN220627075817</t>
  </si>
  <si>
    <t>REPLACED WATER VALVE BECAUSE ORIGINAL WAS NOT OPENING ALL THE WAY (COLD VALVE). TESTED UNIT AFTER REPLACEMENT AND EVERYTHING WORKING GREAT.</t>
  </si>
  <si>
    <t>RNN220627075825</t>
  </si>
  <si>
    <t>UNIT MAY NEED NEW WATER INLET VALVE.  INSTALLED NEW WATER VALVE. TESTED OK</t>
  </si>
  <si>
    <t>RNN220627075848</t>
  </si>
  <si>
    <t>LE/42505206/RNN220404013637/LSN1/RICK KORNFELD 8453243497</t>
  </si>
  <si>
    <t>IE error code. Water valve replaced prev. Can't get unit in diagnostics. Needs main pcb.  Cust unhappy &amp; after sev complaints  got unit replaced. Unable to return part to Encompass. Claim for diagnosis &amp; part.</t>
  </si>
  <si>
    <t>RNN220521071271</t>
  </si>
  <si>
    <t>Adjusted inlet and the unit now works fine.</t>
  </si>
  <si>
    <t>RNN220603045423</t>
  </si>
  <si>
    <t>REPLACED STATOR AND ROTOR ON WASHER AND TESTED. ALL WORKING AS IT  SHOULD.</t>
  </si>
  <si>
    <t>RNN220614001259</t>
  </si>
  <si>
    <t>Run test  all ops normal. Spin basket by hand and noise coming from motor assembly. Removed motor  no traces of rubbing against stator nor crack magnets detected  pulled tub ring and inspected for any clothing stuck in between tub and basket.</t>
  </si>
  <si>
    <t>RNN220615012264</t>
  </si>
  <si>
    <t>Unit making sqeeking noise durning spin replaced gearcase unit now checks good</t>
  </si>
  <si>
    <t>RNN220619030096</t>
  </si>
  <si>
    <t>UNIT NEEDED TO BE CHECKS FOR LEAKS CLIENT DECLINED</t>
  </si>
  <si>
    <t>RNN220620032018</t>
  </si>
  <si>
    <t>Checked operation no issue found at this time.</t>
  </si>
  <si>
    <t>RNN220620032960</t>
  </si>
  <si>
    <t>Customer says there was a issue but he wasn't quite sure what it was and that there was a code or something. I inspected unit  found unit to have the control lock on  I turned off control lock and fully tested unit. Unit operating normally.</t>
  </si>
  <si>
    <t>RNN220620035901</t>
  </si>
  <si>
    <t>Unit used on commercial site in Knott's berry farm.  Gave one time base manufacturer warranty.  Replaced cwo parts.  Unit working properly.    Issue: No power at all.  Replaced panel assembly from cwo part.  Unit has same issue after repaired cwo part.  Need parts order after 1st visit.    Part was not delivered on service date. Inform to CX.</t>
  </si>
  <si>
    <t>RNN220620037299</t>
  </si>
  <si>
    <t>Replaced pcb</t>
  </si>
  <si>
    <t>RNN220621041768</t>
  </si>
  <si>
    <t>Found washer wirking checked all wires and wire connection found no brunt wires also ran washer and checked motor also no brunt wires or connectors. Advise customer to keep using washer the smell will go away after a while.</t>
  </si>
  <si>
    <t>RNN220621042827</t>
  </si>
  <si>
    <t>Found machine sitting in ribbed pan causing intermittent noise in heavier loads ( botttestedom outs ) adjusted footing on machine   operations  all operations are good!!</t>
  </si>
  <si>
    <t>RNN220621043798</t>
  </si>
  <si>
    <t>reattached wire at drain pump and tested operation</t>
  </si>
  <si>
    <t>RNN220621045272</t>
  </si>
  <si>
    <t>Customer states that the small is unpleasent. And had also gotten better since calling in. I found no smells from the machine and ran it and had no mechanical issues</t>
  </si>
  <si>
    <t>RNN220621045799</t>
  </si>
  <si>
    <t>Could not reproduce noise under normal operation. Informed customer to make sure not to oversud or let drain hose fall in to the stand pipe which could cause a vaccumm.</t>
  </si>
  <si>
    <t>RNN220622051074</t>
  </si>
  <si>
    <t>6/28 found hot valve barely open. Verified operation. Tests good.</t>
  </si>
  <si>
    <t>RNN220622053515</t>
  </si>
  <si>
    <t>REINSTALLED AGITATOR THAT WAS LOOSE CAUSING SPIN ISSUES. TESTED. UNIT WORKING AT THIS TIME</t>
  </si>
  <si>
    <t>RNN220623055464</t>
  </si>
  <si>
    <t>Unit would not go past T3 in test mode called Tcc was told to replaced main. Replace main ran and tested multiple times unit works as designed.  Customer complained of knocking noise no knocking noise found normal washing noise</t>
  </si>
  <si>
    <t>RNN220623056485</t>
  </si>
  <si>
    <t>Gate #0632  Pump issue fixed tested everything working</t>
  </si>
  <si>
    <t>RNN220623057063</t>
  </si>
  <si>
    <t>3550EL1003A</t>
  </si>
  <si>
    <t>AEG33121501</t>
  </si>
  <si>
    <t>MDS65210501</t>
  </si>
  <si>
    <t>AJQ73674411</t>
  </si>
  <si>
    <t>Dead. Has power. Replaced main and console. Unit test ok.</t>
  </si>
  <si>
    <t>RNN220624064243</t>
  </si>
  <si>
    <t>AGL76194013</t>
  </si>
  <si>
    <t>EBR86283102</t>
  </si>
  <si>
    <t>Customer just moved into home and installed washer. Only cycle it would work on was Pub clean. Unit filled with water and stop. Found that the plug had 240 volts going to it. Advised customer to call an electrician. Replace the noise filter and complex assembly and checked operation.</t>
  </si>
  <si>
    <t>RNN220624065428</t>
  </si>
  <si>
    <t>Unit has an OE error code. Located faulty pump and swapped it out. Ran unit and confirmed operation.</t>
  </si>
  <si>
    <t>RNN220625068668</t>
  </si>
  <si>
    <t>ACQ88516303</t>
  </si>
  <si>
    <t>Customer complaint unit not letting water in inspected unit found voltage to the water valve but water valve not opening install new water valve and tested they shoot it is working as designed</t>
  </si>
  <si>
    <t>RNN220625068704</t>
  </si>
  <si>
    <t>SYM KEEPS GETTING A CODE LOCKING ITSELF UP DIAG CONTACTED MFG BELIEVES MAIN PCB NEEDS REPLACED THAT IT ISN'T SENDING SUFFICIENT AMOUNT OF POWER TO MOTOR THAT LIKELY WHERE GEAR CASE HAD SEIZED PREVIOUSLY CAUSED TO MUCH STRAIN ON POWER INVERTER TCC2206</t>
  </si>
  <si>
    <t>RNN220627076505</t>
  </si>
  <si>
    <t>REPLACED PARTS ASSEMBLY VALVE HARNESS SINGLE HARNESS MULTI MOTOR CLUTCH.  AFTER ALL 4 REPAIRS WASHER STILL NOT WORKING. ADVICED TO EXCHANGE THE UNIT.</t>
  </si>
  <si>
    <t>RNN220627077828</t>
  </si>
  <si>
    <t>INSPECTED UNIT REPLACED DRAIN PUMP CHECKED OPERATION</t>
  </si>
  <si>
    <t>RNN220628080302</t>
  </si>
  <si>
    <t>helped customer with inlet valves and the lack of water geting to washer  the customer will get the water valves replaced washer works correctly</t>
  </si>
  <si>
    <t>RNN220628081058</t>
  </si>
  <si>
    <t>CLIENT NEEDED TO BE EDUCATED ON PROPER USE AND HOW TO BALANCE THE UNIT.</t>
  </si>
  <si>
    <t>RNN220628081356</t>
  </si>
  <si>
    <t>COLD WATER WAS TURNED OFF CAUSING IE ERROR  TURNED ON AND TESTED WITH CLIENT. WASHER IS NO LONGER GIVING ERROR CODE.</t>
  </si>
  <si>
    <t>RNN220628081365</t>
  </si>
  <si>
    <t>NEW LID ASSEMBLY REPLACED. OLD ONE HAD A RATTLING NOISE. CLIENT IS STILL NOT HAPPY WITH THE CRACKING SOUND COMING FROM A NEW PART.</t>
  </si>
  <si>
    <t>RNN220628081377</t>
  </si>
  <si>
    <t>VERY LOUD GRINDING SOUND WHILE WASHING</t>
  </si>
  <si>
    <t>RNN220628081389</t>
  </si>
  <si>
    <t>TECHNICIAN CHECKED UNIT AND FOUND THE WATER VALVE WAS BAD. TECHNICIAN REPLACED PART.</t>
  </si>
  <si>
    <t>RNN220628081882</t>
  </si>
  <si>
    <t>REPLACED DEFECTIVE DRAIN HOSE AND TESTED TO REPAIR UNIT.</t>
  </si>
  <si>
    <t>RNN220628082825</t>
  </si>
  <si>
    <t>WASHER WAS NOT SPINNG TECH CALLED LG SUPPORT WASHER NEEDED CLATCH ASSEMBLEY</t>
  </si>
  <si>
    <t>RNN220514030409</t>
  </si>
  <si>
    <t>AEN74532603</t>
  </si>
  <si>
    <t>ISNPECTED UNIT AND FOUND DOOR LOCK FAILURE.  REMOVED AND REPLACED DOOR LOCK ASSEMBLY.  TESTED AFTER OK.</t>
  </si>
  <si>
    <t>RNN220606059173</t>
  </si>
  <si>
    <t>noise replaced motor and stator completed</t>
  </si>
  <si>
    <t>RNN220610082150</t>
  </si>
  <si>
    <t>RNN220614002662</t>
  </si>
  <si>
    <t>REPLACED THE COMPLEX PCB AND FRONT PANEL ASSEMBLY. TESTED. IT IS WORKING WELL.</t>
  </si>
  <si>
    <t>RNN220614003519</t>
  </si>
  <si>
    <t>#FEE TLW NOISE                                                                                                       COMPLAINT GRINDING NOISE. CHECKED BASKET NUT DID DEEP CYCLE AND BRIGHT WHITE CYCLE NO NOISE AT ALL.</t>
  </si>
  <si>
    <t>RNN220614004447</t>
  </si>
  <si>
    <t>UNIT NEEDS WATER VALVE AND CONTROL  AFTER RETURNING WITH PARTS TECHNICIAN FOUND MICE CHEWED THROUGH WIRING HARNESS ALSO. UNIT CAN NOT BE FIXED</t>
  </si>
  <si>
    <t>RNN220614005136</t>
  </si>
  <si>
    <t>STOPS DURING CYCLES ; REPLACE MAIN BOARD PER TECH ASSIST  ADVISED CUSTOMER TO NOT KEEP STOPPING UNIT MID CYCLES AS WELL.</t>
  </si>
  <si>
    <t>RNN220615014594</t>
  </si>
  <si>
    <t>REPLACED FAULTY CONTROL PANEL AND TESTED  WORKING GOOD WITH NEW PANEL</t>
  </si>
  <si>
    <t>RNN220616019578</t>
  </si>
  <si>
    <t>NO OHMS FROM PUMP  REPLACED  FLUSHED HOSES  AND CLEARED SENSOR  RAN GOOD.</t>
  </si>
  <si>
    <t>RNN220617024455</t>
  </si>
  <si>
    <t>LEAKING  ||  NO LEAKS DETECTED AND DOUBLE CHECK HOT/COLD HOSES</t>
  </si>
  <si>
    <t>RNN220617026615</t>
  </si>
  <si>
    <t>Unit was making a Scrub Noise in Spin I Adjusted the Clutch Assembly and Tested</t>
  </si>
  <si>
    <t>RNN220620038179</t>
  </si>
  <si>
    <t>Noise while washing.. Found unit overloaded. And actuator motor not cycleing replaced motor tested and explained all operations normal</t>
  </si>
  <si>
    <t>RNN220621039581</t>
  </si>
  <si>
    <t>the washer doesnt drain  the drain pump and drain hose were replaced</t>
  </si>
  <si>
    <t>RNN220621040806</t>
  </si>
  <si>
    <t>#FEE CUSTOMER AWARE OF THE SERVICE CHARGE FOR AN ISSUE NOT                                                           CHECK WASHER NO POWER AT ALL . MACHINE CONTROL BOARD FAILURE . ORDER PARTS DIRECT TO CUSTOMER REPLACE MAIN CONTROL BOARD ASSEMBLY</t>
  </si>
  <si>
    <t>RNN220621042764</t>
  </si>
  <si>
    <t>Diagnosed and found drain hose installed too deep causing unit to siphon. Tested unit operation and operation is normal. Educated customer on unit operation.</t>
  </si>
  <si>
    <t>RNN220621043155</t>
  </si>
  <si>
    <t>Installed and tested washer.  AJU75152602(Valve Assembly Inlet) 5210FA3427J(Tube Switch)    6501EA1001R(Switch Assembly Sensor)</t>
  </si>
  <si>
    <t>RNN220622050211</t>
  </si>
  <si>
    <t>unit test good no issues</t>
  </si>
  <si>
    <t>RNN220623055650</t>
  </si>
  <si>
    <t>Replaced the main pcb unit tested good</t>
  </si>
  <si>
    <t>RNN220624062630</t>
  </si>
  <si>
    <t>The diagnosis was performed. The unit has no mechanical failure  works fine</t>
  </si>
  <si>
    <t>RNN220624066204</t>
  </si>
  <si>
    <t>Movhvv9vhhhhhhhjvhvv9mm9vhjvvvjvj9mmmmm9mm9vhvhj9jhmv999v9hjjjvh9jhjjjhjhjhhv999hvhjvhvjjjhj9vjhjhjjmhhv99hv9vjhvjh9jjhjhjvv99vjvjhh9jhjhhjjjm99v99vvvvjvjjvjhhhhhjj9jhjjhjj9h9h9hv9jjjv9m99h9j j9h9jhh9</t>
  </si>
  <si>
    <t>RNN220624067022</t>
  </si>
  <si>
    <t>Checked unit IE did not appear only happened once client stated tested unit check ok</t>
  </si>
  <si>
    <t>RNN220625068840</t>
  </si>
  <si>
    <t>#FEE#DS#ERRORIE#IW                                                                                                   ADJUSTED DRAIN HOSE DRAIN HOSE RICHARD ALL THE WAY DOWN STAN DPIPE CHECKED OVER TEST RAN CHECKED OUT OK</t>
  </si>
  <si>
    <t>RNN220625069072</t>
  </si>
  <si>
    <t>Washer had OE error and would not drain.  Faulty drain pump.  Replaced drain pump and tested all checked out good.</t>
  </si>
  <si>
    <t>RNN220625069532</t>
  </si>
  <si>
    <t>No issue upon arrival. Advised customer on use and loading. Most likely a onetime issue...JB</t>
  </si>
  <si>
    <t>RNN220626071147</t>
  </si>
  <si>
    <t>Drain pump stuck due t glue insid3 e pumps</t>
  </si>
  <si>
    <t>RNN220627071867</t>
  </si>
  <si>
    <t>Unit had PE error code. Found communication between the control and pressire switch wasnt working and unit was over filling with water. Also you d fill hoses were reversed when installed. Switch to correct valve fill goses and replaced control and pressure switch and tube. Checks ok.   PRN220627065329 6501EA  1001R(Switch Assembly Sensor)  PRN220628067320 EBR86498801(PCB Assembly Complex)  6501EA1001R(Switch Assembly Sensor)  EBR86498801(PCB Assembly Complex)</t>
  </si>
  <si>
    <t>RNN220627072533</t>
  </si>
  <si>
    <t>Check out an advise customer unit is cycle testing fine at this time the noise the customers hearing is air in the pump</t>
  </si>
  <si>
    <t>RNN220627074157</t>
  </si>
  <si>
    <t>Cold water valve not working  Replaced water valve</t>
  </si>
  <si>
    <t>RNN220627076486</t>
  </si>
  <si>
    <t>Unit noise  found construction paper under unit... Passes all diagnostics...</t>
  </si>
  <si>
    <t>RNN220627076712</t>
  </si>
  <si>
    <t>SYM MAKING A NOISE WHEN IN THE WASH LIKE A KNOCKING DIAG PIN CAME OUT OF DAMPER CAUSING DAMPER TO HANG LOOSE AND KNOCK ON SIDE OF WASHER ORDERING NEW DAMPER ASSEMBLY ; INSTALLED DAMPER.</t>
  </si>
  <si>
    <t>RNN220628086552</t>
  </si>
  <si>
    <t>replaced parts listed tested ok</t>
  </si>
  <si>
    <t>RNN220628086565</t>
  </si>
  <si>
    <t>CUSTOMER EDUCATION. CUSTOMER INSTRUCTED ON WHAT SELECTIONS TO USE FOR WASHER.</t>
  </si>
  <si>
    <t>RNN220629087450</t>
  </si>
  <si>
    <t>INSTALLED NEW DRAIN LINE.. CHECKED HOSE FOR CUT OR HOLES. CANNOT TEST UNIT DURING APPT DUE TO NO POWER IN HOME. INSTALLED UNIT TO HOT/COLD WATER OUTLET. LEFT INLET WATER VALVES IN THE OFF POSITION</t>
  </si>
  <si>
    <t>RNN220629088656</t>
  </si>
  <si>
    <t>UNITS PUMP FAILED. REPLACED NOISE IS GONE.</t>
  </si>
  <si>
    <t>RNN220629088670</t>
  </si>
  <si>
    <t>HOSE REPLACED. TESTED UNIT OPERATION</t>
  </si>
  <si>
    <t>RNN220629088686</t>
  </si>
  <si>
    <t>customer complaint  unit leaking  found locking ring not on drain hose. replaced  ran unit through test mode  heavy duty empty  and heavy duty with towels. no leaks persisted. unit tested ok.</t>
  </si>
  <si>
    <t>RNN220626070947</t>
  </si>
  <si>
    <t>Replaced rotor  stator and pcb complex due to LE error code also removed debris under the spin basket</t>
  </si>
  <si>
    <t>RNN220627077654</t>
  </si>
  <si>
    <t>Washer won't power on. Good input voltage. Main status not lit. Replaced Main pcb complex and front panel.Tested ops all OPS checked ok.</t>
  </si>
  <si>
    <t>RNN220628080574</t>
  </si>
  <si>
    <t>replaced control board unit working fine</t>
  </si>
  <si>
    <t>RNN220517042853</t>
  </si>
  <si>
    <t>REPLACED STATOR  MAIN  DISPLAY  AND PCB. CHECKED FOR PROPER OPERATION.</t>
  </si>
  <si>
    <t>RNN220526001373</t>
  </si>
  <si>
    <t>QUOT;#FEE CUSTOMER IS AWARE OF CHARGES NOT RELATED TO MANUFACTU                                                      UNIT W/N DRAIN. DRAIN PUMP OHMS GOOD 3.2 NO POWER FROM PCB. ORDERED PART AND RESCHEDULED REPLACED MCB UNIT STILL WONT DRAIN CALLED</t>
  </si>
  <si>
    <t>RNN220531025601</t>
  </si>
  <si>
    <t>#FEE - WASHER NOT SPINNING OUT CLOTHES ALL THE WAY; STILL V                                                          CUSTOMER INSTRUCTION</t>
  </si>
  <si>
    <t>RNN220618028095</t>
  </si>
  <si>
    <t>Replaced board for bulletin  detergent dispenser  and pressure switch. Also found that customer drain is overflowing. Unit is now in good working order but customer needs to have a plumber out to fix house drain.</t>
  </si>
  <si>
    <t>RNN220620032144</t>
  </si>
  <si>
    <t>RNN220621044590</t>
  </si>
  <si>
    <t>MDS66290803</t>
  </si>
  <si>
    <t>CX HAS A DO THAT THE UNIT GOES OUT OF BALANCE DURING HEAVY LOADS. RAN FULL DIAGNOSTICS AND COULD NOT REPLICATE ISSUE. CALLED LG TECH SUPPORT  RYAN  AND RECEIVED CASE NUMBER FOR LOADING PRACTICES.  TCC8405317880.</t>
  </si>
  <si>
    <t>RNN220621046199</t>
  </si>
  <si>
    <t>Water valve small leak.   Replaced AJU75152602(Valve</t>
  </si>
  <si>
    <t>RNN220624065762</t>
  </si>
  <si>
    <t>unit uneconomical to repair reported to tech on site  outlet issue no power.</t>
  </si>
  <si>
    <t>RNN220625069052</t>
  </si>
  <si>
    <t>ie error code change water inlet valve</t>
  </si>
  <si>
    <t>RNN220627074286</t>
  </si>
  <si>
    <t>Washer leaking during cycle. Found a bad rubber hose. Replaced hose and drain pump. Unit no longer leaking and working properly.</t>
  </si>
  <si>
    <t>RNN220627077886</t>
  </si>
  <si>
    <t>The customer stated that the washer would not power on  they would have to unplug it let it rest for about 5 minutes and then plug it back in. Install new main board complex. At this time unit test good</t>
  </si>
  <si>
    <t>RNN220627078928</t>
  </si>
  <si>
    <t>Replaced switch  Tests good</t>
  </si>
  <si>
    <t>RNN220628080286</t>
  </si>
  <si>
    <t>EAU61865305</t>
  </si>
  <si>
    <t>J</t>
  </si>
  <si>
    <t>RNN220628084412</t>
  </si>
  <si>
    <t>Drain line too far in causing issues</t>
  </si>
  <si>
    <t>RNN220628084678</t>
  </si>
  <si>
    <t>replaced inlet valve assem checked ok no leaks</t>
  </si>
  <si>
    <t>RNN220629087638</t>
  </si>
  <si>
    <t>Installed new door</t>
  </si>
  <si>
    <t>RNN220629089594</t>
  </si>
  <si>
    <t>CHECKED VOLTAGE TO THE MAIN BOARD AND HAD 120V RESET POWER PLUG ON MAIN BOARD AND IT POWERED ON. ADVISED CUSTOMER TO MONITOR THE SITUATION. IF CUSTOMER CALLS BACK ORDER MAIN BOARD.</t>
  </si>
  <si>
    <t>RNN220629090176</t>
  </si>
  <si>
    <t>TECH CHECK THE UNIT.TESTED.POWER GOOD. UNIT ADJUSTED. NO LEAKS OR ERROR CODES. NO ISSUE COSTUMER PUT COME SCRATCHES.NOT MANUFACTURE DEFECT. REPORT TO LG</t>
  </si>
  <si>
    <t>RNN220629090270</t>
  </si>
  <si>
    <t>Unit was not draining. Replaced parts.</t>
  </si>
  <si>
    <t>RNN220629090297</t>
  </si>
  <si>
    <t>noise when filling replaced inlet assembly no more noise</t>
  </si>
  <si>
    <t>RNN220629090787</t>
  </si>
  <si>
    <t>Concern was the unit making noise  found the unit was hitting the floor while operating secured the drum  left up the legs  unit checked  all ops are good and normal.</t>
  </si>
  <si>
    <t>RNN220629093597</t>
  </si>
  <si>
    <t>Customer concern about washer not working properly and is making noise upon arrival  run diagnostic found out balance cleared errors run cycle all op are good ; Job Cmpltd</t>
  </si>
  <si>
    <t>RNN220630000783</t>
  </si>
  <si>
    <t>FOUND CLUTCH NO GOOD/ NOT WORKING  INSTALLED NEW CLUTCH  TEST OKAY</t>
  </si>
  <si>
    <t>RNN220630001096</t>
  </si>
  <si>
    <t>RNN220630001552</t>
  </si>
  <si>
    <t>No defect found customer education</t>
  </si>
  <si>
    <t>RNN220630094601</t>
  </si>
  <si>
    <t>NOT SPINNING PROPERLY                                                                                                WATER HOSES WERE SWAMP RAN CYCLE TESTED FINE</t>
  </si>
  <si>
    <t>RNN220630099202</t>
  </si>
  <si>
    <t>RNN220630099541</t>
  </si>
  <si>
    <t>#FEE RUMBLING RUBBING NOISE                                                                                          CUST INSTRUCT...CHECKED MACHINE NORMAL SOUND LEVELS BALANCED CHECKED OK</t>
  </si>
  <si>
    <t>RNN220701001672</t>
  </si>
  <si>
    <t>UPON ARRIVAL CUSTOMER HAD SAID THEY HAD CALLED LG AND HAD SAID THAT THEY WERE UNHAPPY WITH THE UNITS. CUSTOMER EXPLAINED TO ME WHAT WAS GOING ON WITH THE WASHER AND I ATTEMPTED TO EXPLAIN WHY THE UNIT WAS DOING THAT AND THAT THE UNIT IS WORKING AND F</t>
  </si>
  <si>
    <t>RNN220701004468</t>
  </si>
  <si>
    <t>Replaced front assembly panel per service bulletin but couldn't find problem with noise except customer has unit in drain pan that is rubbing against motor underneath unit</t>
  </si>
  <si>
    <t>RNN220701005167</t>
  </si>
  <si>
    <t>AGM76209501</t>
  </si>
  <si>
    <t>Run 3 cycles. No water leak found. Unit test ok.</t>
  </si>
  <si>
    <t>RNN220629091397</t>
  </si>
  <si>
    <t>Setup wifi settings and lg think q app setup...educated customer about features of app</t>
  </si>
  <si>
    <t>RNN220702009917</t>
  </si>
  <si>
    <t>NP/21344200/RNN220608069945/LSN1/DAROLYN JACKSON 8036712353</t>
  </si>
  <si>
    <t>RNN220520063789</t>
  </si>
  <si>
    <t>Cx complaint is control panel is not responding. When I arrived at the unit the CX powered the unit on but the dial would not change and the touch pad was not responding. Upon inspection I replaced the PCB assembly. I then tested the unit and found t</t>
  </si>
  <si>
    <t>RNN220524083665</t>
  </si>
  <si>
    <t>made 2 visit replaced part reset and tested it works ok cked all function.</t>
  </si>
  <si>
    <t>RNN220524084090</t>
  </si>
  <si>
    <t>REPLACED THE VALVE ON THE UNIT TESTED ANDOK</t>
  </si>
  <si>
    <t>RNN220524084833</t>
  </si>
  <si>
    <t>#FEE - CUSTOMER AWARE OF SERVICE CHARGE FOR ISSUES NOT RELA                                                          INTERMITTENTLY POWERS OFF WITHIN MINUTES OF STARTING. ALL ME CHANICAL FUNCTIONS OK. OD MAIN PCB DISPLAY. REP PCB/UI ASSY (EBR86498</t>
  </si>
  <si>
    <t>RNN220525089454</t>
  </si>
  <si>
    <t>SPEC</t>
  </si>
  <si>
    <t>Adjusted lock nut for squeak. Instructed customer of work preformed. Job completed.</t>
  </si>
  <si>
    <t>RNN220613092442</t>
  </si>
  <si>
    <t>ordered parts  replaced clutch and washers. now tests good  no longer making abnormal noises. customer satisfied.</t>
  </si>
  <si>
    <t>RNN220613095272</t>
  </si>
  <si>
    <t>noise on cycle and found plastic piece inside basket//replaced pulsator</t>
  </si>
  <si>
    <t>RNN220614004128</t>
  </si>
  <si>
    <t>Tcc220701211286 r a issued</t>
  </si>
  <si>
    <t>RNN220615009209</t>
  </si>
  <si>
    <t>#FEE WASHER NOISE                                                                                                    WASH PLATE TEETH ARE STRIPPED CAUSING LOUD GRINDING NOISE. R OTOR WAS FUN. NOTHING ON SIDES OF CABINET WASHER SCRAPING ON DRAIN PA</t>
  </si>
  <si>
    <t>RNN220615010685</t>
  </si>
  <si>
    <t>TECH REPLACED PUMP. GASKET GOOD. POWER GOOD. NO LEAKS OR ERROR CODES. ALL WORKING</t>
  </si>
  <si>
    <t>RNN220616014900</t>
  </si>
  <si>
    <t>6/20/22 JG COULD NOT REPRODUCE NOISE. RAN UNIT THROUGH SELF TEST  ALSO ALLOWED UNIT TO FILL AND AGITATE. AFTER FILLING AND ADDING CLOTHES UNIT STARTED MAKING GRINDING NOISE  PER LG ORDER LEG EXTENSIONS AND WASHER ORDER PARTS</t>
  </si>
  <si>
    <t>RNN220617024436</t>
  </si>
  <si>
    <t>DISPLAY IS NOT TURN ON / BLINKING  DASH BOARD / REPLACED DISPLAY BOARD</t>
  </si>
  <si>
    <t>RNN220618029241</t>
  </si>
  <si>
    <t>The unit would not connect to the WiFi network. I installed a new complex control board. The unit still would not connect I called tech support they gave me a case number and referred customer to customer care</t>
  </si>
  <si>
    <t>RNN220622051450</t>
  </si>
  <si>
    <t>Replaced display drain pump  tested all good</t>
  </si>
  <si>
    <t>RNN220623059194</t>
  </si>
  <si>
    <t>4280EN4001D</t>
  </si>
  <si>
    <t>replaced STATOR ASSEMBLY and ROTOR ASSEMBLY COMBINED and NUT COMMON drum is not turning properly major repair</t>
  </si>
  <si>
    <t>RNN220623060159</t>
  </si>
  <si>
    <t>#FEE - OTHER NOISE                                                                                                   DUE TO HEAVY LOAD MOTOR CAME LOOSE  TIGHTEN THE MOTOR  NOR MAL SOUND DETECTED WATER SPIN TEST OK</t>
  </si>
  <si>
    <t>RNN220624066586</t>
  </si>
  <si>
    <t>Customer complained unit displayed E6 error code when in operation. Cleaned and checked pulsator assembly and checked clutch motor. Customer will run several loads to check for proper operation.   Customer confirmed proper operation.</t>
  </si>
  <si>
    <t>RNN220626070337</t>
  </si>
  <si>
    <t>PRN220629070251 AHA75673401(Pump Assembly Drain)    Fan test cycle and call mode unitt got stuck during drain cycle order new pump forncx will call when arrives close call</t>
  </si>
  <si>
    <t>RNN220627073254</t>
  </si>
  <si>
    <t>WASH PLATE BENT. REMOVED AND REMOLDED IT BACK INTO SHAPE. PUT BACK TOGETHER AND TEST RAN. WORKING AT THIS TIME.</t>
  </si>
  <si>
    <t>RNN220627074468</t>
  </si>
  <si>
    <t>#FEE-LEAKING FROM UNDERNEATH UNIT                                                                                    CR LEAKING. SECURED VALVES ALL TESTED OK</t>
  </si>
  <si>
    <t>RNN220627075470</t>
  </si>
  <si>
    <t>Faulty and clogged water valve replaced and tested init now working as intended</t>
  </si>
  <si>
    <t>RNN220627076944</t>
  </si>
  <si>
    <t>Found water valve plugged.  Replaced valve  tested</t>
  </si>
  <si>
    <t>RNN220627076968</t>
  </si>
  <si>
    <t>NSPECTED UNIT. CONFIRMED SITTING WATER AND NOT DRAINING. SUCKED WATER OUT WITH SHOP VAC AND REMOVED DRAIN PUMP.  TOOK FORCE TO MOVE IMPELLER WITH FINGER. INSTALLED NEW DRAIN PUMP. UNIT NOW DRAINS AND SPINS. JOB COMPLETE</t>
  </si>
  <si>
    <t>RNN220627077300</t>
  </si>
  <si>
    <t>#FEE CUSTOMER AWARE OF THE SERVICE CHARGE FOR ISSUES NOT RE                                                          WHAT IS YOUR HEAD OVERFILLED PRESSURE SWITCH MALFUNCTIONED UNSTUCK PRESSURE SWITCH LEVELED TESTED</t>
  </si>
  <si>
    <t>RNN220628081622</t>
  </si>
  <si>
    <t>Fill basket to the top and will not wash.     When I arrived found that the unit is overfilling. Replaced PCB Complex and tested found no problems. Cx called back and says now has error E6 for clutch issue.   Check under wash plate then checked the clutch motor and found nothing preventing motor from working.     Ordered new clutch motor    Replaced the clutch motor. Tested and found not other problems at this time    EBR86498812(PCB Assembly Complex)  EAU64283201(Motor Assembly DC Clutch)</t>
  </si>
  <si>
    <t>RNN220628083704</t>
  </si>
  <si>
    <t>#FEE CUSTOMER AWARE OF SERVICE CHARGE FOR ISSUES NOT RELATE                                                          WASHER NOT GOING INTO AGITATION CLUTCH STICKING. OILED GEAR S TESTED IN TWO CYCLES. EVERYTHING IS WORKING WELL</t>
  </si>
  <si>
    <t>RNN220628085141</t>
  </si>
  <si>
    <t>Due to marcone sending out outdated part the first time customer called us and we came back with correct part got customer unit running as should with no issues or error codes showing after part install.</t>
  </si>
  <si>
    <t>RNN220628085558</t>
  </si>
  <si>
    <t>The diagnosis was performed. The unit has no mechanical failure or manufacture defect</t>
  </si>
  <si>
    <t>RNN220628085903</t>
  </si>
  <si>
    <t>PRN220629069968 AHA75673404(Pump Assembly Drain)  AJB73816015(Stator Assembly) customer complaint and then it was really noisy replace the pump on unit and stator ran test cycle ran checked ok job is completed customer satisfied</t>
  </si>
  <si>
    <t>RNN220629091478</t>
  </si>
  <si>
    <t>Customer stated unit had OE error code. Replaced drain pump  tested unit and unit functions properly.</t>
  </si>
  <si>
    <t>RNN220629093872</t>
  </si>
  <si>
    <t>7/01  Found inlet valve not shutting all the way  ordering part   7/05  Replaced valve unit now operates properly</t>
  </si>
  <si>
    <t>RNN220630000371</t>
  </si>
  <si>
    <t>Clog. Cold inlet screen.</t>
  </si>
  <si>
    <t>RNN220630000557</t>
  </si>
  <si>
    <t>Found debris under washer causing scraping noise. Unit operates normally</t>
  </si>
  <si>
    <t>RNN220630000795</t>
  </si>
  <si>
    <t>#FEE CUSTOMER AWARE OF THE SERVICE CHARGE FOR AN ISSUE NOT                                                           PRODUCT NOT COVERED BY THE APPLICABLE WARRANTY</t>
  </si>
  <si>
    <t>RNN220630000984</t>
  </si>
  <si>
    <t>Explained operation</t>
  </si>
  <si>
    <t>RNN220630098093</t>
  </si>
  <si>
    <t>REASSEMBLED CONTROL PANEL BECAUSE THE UNIT HAS AN ISSUE WITH CONTROL BUTTON NOT WORKING</t>
  </si>
  <si>
    <t>RNN220701001831</t>
  </si>
  <si>
    <t>NOT TURNING ON  INSPECTED UNIT AND REPLACED AGL76194027                                             AHA75673405                                             EBR86498808</t>
  </si>
  <si>
    <t>RNN220701005978</t>
  </si>
  <si>
    <t>DISPLAYING ERROR CODE  INSPECTED UNIT AND REPLACED  AJU75152 602</t>
  </si>
  <si>
    <t>RNN220701006327</t>
  </si>
  <si>
    <t>Unit le found stater harness not fully connected all ok now</t>
  </si>
  <si>
    <t>RNN220702009871</t>
  </si>
  <si>
    <t>Unit Will not connect to WiFi.   Deleyed washer off customers phone and reinstalled washer.   Unit working fine. No leaks.</t>
  </si>
  <si>
    <t>RNN220702010007</t>
  </si>
  <si>
    <t>CONTROL PANEL NOT WORKING  INSPECTED UNIT AND REPLACED EBR86498808 AGL76194027</t>
  </si>
  <si>
    <t>RNN220704014136</t>
  </si>
  <si>
    <t>CUST COMPLAIN THAT UNIT LEAKED WATER WHILE IN USE. TECH TOOK APARTS UNIT AND FOUND WATER STAINS DOWN THE BACK OF TUB AND WATER SETTLED IN BASE OF UNIT. IN REFERENCE TO WASHER LEAKING DURING DEEP FILL OPTION RECOMMENDING THAT MAIN PCB ASSY BE REPLACED</t>
  </si>
  <si>
    <t>RNN220704015867</t>
  </si>
  <si>
    <t>REPLACED DEFECTIVE VALVE  UNIT CHEKCS GOOD.</t>
  </si>
  <si>
    <t>RNN220705016865</t>
  </si>
  <si>
    <t>ARRIVED ON SCENE  VERIFIED THAT DOOR LATCH WAS DEFECTIVE  REPLACED DOOR LOCK  UNIT WORKING AS INTENDED  REPAIR COMPLETE JS</t>
  </si>
  <si>
    <t>RNN220705017083</t>
  </si>
  <si>
    <t>FITTED NEW LID LOCK ASSEMBLY TESTED OK.</t>
  </si>
  <si>
    <t>RNN220705017182</t>
  </si>
  <si>
    <t>REPLACED DEFECTIVE WASHER PLATE FOR WASHER.. SECURED TIGHTLY..TESTED UNIT.. EVERYTHING TESTED OK</t>
  </si>
  <si>
    <t>RNN220705017200</t>
  </si>
  <si>
    <t>MAKING LOUD NOISE/NOT FILLING  INSPECTED UNIT AND REPLACED AHA75673404</t>
  </si>
  <si>
    <t>RNN220705020268</t>
  </si>
  <si>
    <t>CY/21112200/RNN220413062904/LSN1/RAJINDER SING/5162633913/8-APR-2022/1135</t>
  </si>
  <si>
    <t>UE/NO ASC/NO RNN/CEP/PCRICHARD/6318754723/LB</t>
  </si>
  <si>
    <t>CY/NO ASC/NO RNN/CEP/PCRICHARD/6318754723/LB</t>
  </si>
  <si>
    <t>NP/NO ASC/NO RNN/CEP/PCRICHARD/6318754723/LB</t>
  </si>
  <si>
    <t>WL/NO ASC/NO RNN/CEP/PCRICHARD/6318754723/LB</t>
  </si>
  <si>
    <t>DP1/NO ASC/NO RNN/PCRICHARD/6318754723/LB</t>
  </si>
  <si>
    <t>CY/NO ASC/NO RNN/PCRICHARD/6318754723/LB</t>
  </si>
  <si>
    <t>NOI/NO ASC/NO RNN/CEP/PCRICHARD/6318754723/LB</t>
  </si>
  <si>
    <t>Customer complaint of incomplete cycles. Found inlet error. Replaced fill valves. Tested unit and it is operating within factory specifications.</t>
  </si>
  <si>
    <t>RNN220613092809</t>
  </si>
  <si>
    <t>#FEE CUSTOMER IS AWARE THAT THERE WILL BE A SERVICE CHARGE                                                           RESCHEDULED FOR 6/30. 812  CUST UNHAPPY W/ SOUND LEVEL PERFORMANCE OF MACHINE/3 WEEKS O LD SUSPENSION AND STABILIZERS IN PLACE AC</t>
  </si>
  <si>
    <t>RNN220614002456</t>
  </si>
  <si>
    <t>#FEE CUSM AWAR SERVICE CHGE NOT RELATING MANUF; ERROR CODE LE                                                        CUSTOMER NOT HOME  2ND ATTEMPT CUSTOMER NOT HOME AGAIN NO ANSWER ON PHONE CLOSE D PER TM</t>
  </si>
  <si>
    <t>RNN220620038079</t>
  </si>
  <si>
    <t>Checked over  washer Dont cycle right. Found the rotor screw was loose. Tighten screw then tested operation.</t>
  </si>
  <si>
    <t>RNN220623057726</t>
  </si>
  <si>
    <t>Concern unit making noise during cycle could not replicate noise checked for washer on rotor between rotor and clutch it was installed from manufacturer so no problem found customer told to Monitor and record next time it happens</t>
  </si>
  <si>
    <t>RNN220623060989</t>
  </si>
  <si>
    <t>Unit not draining replace Parts unit now working properly</t>
  </si>
  <si>
    <t>RNN220624066250</t>
  </si>
  <si>
    <t>AGL76194066</t>
  </si>
  <si>
    <t>JEFF TCC220628116142/BROWN WIRES DISCONNECTED FROM MODE SHIFTER/SAID REPLACE MODE SHIFTER AGAIN/INSTALLED/ERRORING OUT E6/NIKKI TCC220630166985 SAYS CHECK MAIN PCB/FOUND MOTOR CONNECTION HAS POPPED OUT OF PLACE/PUSHED BACK/ALL OK</t>
  </si>
  <si>
    <t>RNN220627071953</t>
  </si>
  <si>
    <t>Unit is over filling the tub. Checked unit. Unit located on a patio and not connected to water. All components and wiring tested good. Replaced main PCB. Unable to fully test as no water available on the patio. Customer was not home at time of repair.</t>
  </si>
  <si>
    <t>RNN220627078278</t>
  </si>
  <si>
    <t>replaced main / display and cover  retest good through diag and runtime</t>
  </si>
  <si>
    <t>RNN220627078398</t>
  </si>
  <si>
    <t>Customer's complaint will not power on. Verified complaint. Unit getting 120 v AC to main PCB. Replaced front panel and tested all chks ok.</t>
  </si>
  <si>
    <t>RNN220629088703</t>
  </si>
  <si>
    <t>Customer complaint that the lid is damaged replace replace</t>
  </si>
  <si>
    <t>RNN220629091220</t>
  </si>
  <si>
    <t>PRN220630071412 EBF61674804(Switch Assembly)  MCK62185702(Cover Guide)part for the washer unit to help close. Nr</t>
  </si>
  <si>
    <t>RNN220629092625</t>
  </si>
  <si>
    <t>MCK62185702</t>
  </si>
  <si>
    <t>Checked  and found  unit working  properly  No problem found.</t>
  </si>
  <si>
    <t>RNN220630000570</t>
  </si>
  <si>
    <t>Customers requested service from conns home plus  no parts</t>
  </si>
  <si>
    <t>RNN220630098195</t>
  </si>
  <si>
    <t>Replaced suspension assembly and pump</t>
  </si>
  <si>
    <t>RNN220630098793</t>
  </si>
  <si>
    <t>RNN220701003237</t>
  </si>
  <si>
    <t>RESET MAIN BOARD. RAN THRU TEST CYCLE. ALL OK</t>
  </si>
  <si>
    <t>RNN220701004060</t>
  </si>
  <si>
    <t>Found rotor Contacting pan under washer added feet lockers.</t>
  </si>
  <si>
    <t>RNN220701005164</t>
  </si>
  <si>
    <t>Complaint timer on washer to fast.   Explained that timer is just estimated depending on load size/weight.   Unit fai. No leaks.</t>
  </si>
  <si>
    <t>RNN220701005273</t>
  </si>
  <si>
    <t>MDS63939301</t>
  </si>
  <si>
    <t>Tech found a crack on the outer tub  unable to replaced tub not repairable  factory will contact customers.       TCC220706318257</t>
  </si>
  <si>
    <t>RNN220701005524</t>
  </si>
  <si>
    <t>UNIT NOT COMING ON FOUND PCB NOT COMONG ON EVEN WHEN POWERED REPLACED COMPLEX DISPLAY AND PCB TESTOK</t>
  </si>
  <si>
    <t>RNN220701006356</t>
  </si>
  <si>
    <t>REPLACED DEFECTIVE LID ASSY FOR VIBRATING FOR LOUD VIBRATING NOISE AND TESTED UNIT WORKING PROPERLY</t>
  </si>
  <si>
    <t>RNN220701007224</t>
  </si>
  <si>
    <t>Customer complaint is of unit not cleaning the clothes properly tested all operations of unit in test mode. All checks ok. Replaced main pcb as a preventive measure for intermittent failure durring some cycles.</t>
  </si>
  <si>
    <t>RNN220702008748</t>
  </si>
  <si>
    <t>Found unit working properly no issue detected unit circle drain spinning properly unable to verify any complaints unit working up to spec</t>
  </si>
  <si>
    <t>RNN220704016121</t>
  </si>
  <si>
    <t>IE Error present.  Replaced the water valve and all checked good.</t>
  </si>
  <si>
    <t>RNN220705020633</t>
  </si>
  <si>
    <t>RAN WASHER AND DID NOT HEAR A NOISE.  CUSTOMER MUST HAVE HAD AN UNBALANCED LOAD.    INSTRUCTION GIVEN ON LOADING OF WASHER.  CUSTOMER TO FOLLOW INSTRUCTIONS.</t>
  </si>
  <si>
    <t>RNN220705022984</t>
  </si>
  <si>
    <t>STARTED A FEW TEST LOADS AND BOTH TIMES IT WILL NOT GO THROUGH THE WHOLE CYCLE IT WILL STOP  Found the drain hose pushed all the way into the stand pipe. This is causing a siphon. OE drain error. Pulled the drain hose out. Washer filled and drained</t>
  </si>
  <si>
    <t>RNN220706024828</t>
  </si>
  <si>
    <t>REPAIRED LOOSE CONNECTION TO DISPENSER ASSY SOAP DISPENSER NOW OK</t>
  </si>
  <si>
    <t>RNN220706026350</t>
  </si>
  <si>
    <t>unit has plugged water valve changed water valve and unit is good to go operating as designed</t>
  </si>
  <si>
    <t>RNN220706026434</t>
  </si>
  <si>
    <t>FOUND CUSTOMER DID NOT KNOW HOW A FEW OF THE OPTIONS WORKED   INSTRUCTED THEM AND TESTED  ALL OK</t>
  </si>
  <si>
    <t>RNN220706028535</t>
  </si>
  <si>
    <t>ID40/42505200/RNN220330089631/LSN1/NATALIE GOHEEN/4259319191/11-MAR-2022</t>
  </si>
  <si>
    <t>WL/42505202/RNN220504076958</t>
  </si>
  <si>
    <t>VIB/42505200/RNN220404013468/LSN1</t>
  </si>
  <si>
    <t>LE/NO ASC/NO RNN/CEP/PCRICHARD/6318754723/LB</t>
  </si>
  <si>
    <t>*****DEALER SUPPORT******* JIM CALLED FROM COSTCO CONCIERGE                                                          BROKEN GEAR  REPLACED GEAR CASE BUT FOUND THAT THE PROBLEM IS A COMMON NA IL BETWEEN TUB AND BASKET. BASKET HUBS THREAD IS STRIPPE</t>
  </si>
  <si>
    <t>RNN220415075262</t>
  </si>
  <si>
    <t>WORN BELLOW  DRAIN HOSE HAS A HOLE.  NEW PARTS  LEAKING AND TEST GOOD.</t>
  </si>
  <si>
    <t>RNN220519058362</t>
  </si>
  <si>
    <t>INSPECTED UNIT FOUND LE ERROR CODE AFTER A FEW MINS OF RUN TIME OHMED OUT STATOR AND ALL LEGS OHM TO 11.5OHM WITHIN 913 OHM SPEC ISSUE IS IN CONTROL BOARD ORDERING MAIN CONTROL BOARD. ORDERED &amp; INSTALLED NEW CONTROL BOARD ASSY TESTED UNIT OPERATION ALL OK</t>
  </si>
  <si>
    <t>RNN220527006026</t>
  </si>
  <si>
    <t>TECH WENT TO SITE AND FOUND THAT  ICE MAKER NOT MAKING ICE REPLACE PART TO CORRECT ISSUE</t>
  </si>
  <si>
    <t>RNN220606057103</t>
  </si>
  <si>
    <t>#FEE CUSTOMER IS AWARE OF CHARGES NOT RELATED TO MANUFACTUR                                                          NPSC PART NUMBER AJQ75153802 NEED THIS PART NUMBER  RESEARCHING PARTS.&amp;LT;&amp;GT; AJQ74774305 INNER TUB NEEDS TO BE REPLA CED SOC 06/</t>
  </si>
  <si>
    <t>RNN220606057662</t>
  </si>
  <si>
    <t>cust education on how machine runs</t>
  </si>
  <si>
    <t>RNN220614004299</t>
  </si>
  <si>
    <t>#DS #FEE - LEAKING                                                                                                   ORDERED TUB COVER(DIDNT LEAK AT TIME OF SERVICE BUT WATER C OLLECTED IN BASE AREA) . MR 4093322719 REPLACED TUB TOP(LEAKING WATER)</t>
  </si>
  <si>
    <t>RNN220615011081</t>
  </si>
  <si>
    <t>The technician replace the parts and the unit still not working. The claim was reassigned to another company.</t>
  </si>
  <si>
    <t>RNN220618027961</t>
  </si>
  <si>
    <t>REPLACE WATER INLET VALVE ASSBLY IN UNIT. RUN ON TEST.</t>
  </si>
  <si>
    <t>RNN220621043422</t>
  </si>
  <si>
    <t>Replaced main board and rotor due to LE error code</t>
  </si>
  <si>
    <t>RNN220627071562</t>
  </si>
  <si>
    <t>EBR34134903</t>
  </si>
  <si>
    <t>Found with large loads bottom of the drum is touching the bottom of the pan. Installed factory updated legs and brackets. Tested ok. Part did not arrive at time if service. PRN220629069426 4263FA3933E(Leg Assembly)  AEJ76300502(Holder Assembly)</t>
  </si>
  <si>
    <t>RNN220627072737</t>
  </si>
  <si>
    <t>4263FA3933E</t>
  </si>
  <si>
    <t>RNN220627077534</t>
  </si>
  <si>
    <t>found unit in unbalanced load  advised the customer they need to balance the load. tested ok</t>
  </si>
  <si>
    <t>RNN220629087738</t>
  </si>
  <si>
    <t>Found unit non responsive. Reseated connections on main board. Unit tested normal with no issues.</t>
  </si>
  <si>
    <t>RNN220629092465</t>
  </si>
  <si>
    <t>Checked washer added washer above rotor greased rod sockets and added spacers to legs instructed customer on operation of washer</t>
  </si>
  <si>
    <t>RNN220630094735</t>
  </si>
  <si>
    <t>Replace maon board and stator  test unit operation ok  no error code  PRN220701073015 AHA75673401(Pump Assembly Drain)  AJB73816015(Stator Assembly)  AJK73229709(Suspension Assembly)  AJU75152602(Valve Assembly Inlet)  EBR83932001(PCB Assembly Power)  EBF61674804(Switch Assembly)  EBR86498801(PCB Assembly Complex)  EBR86498812(PCB Assembly Complex)  EBR85755504(PCB Assembly Display)</t>
  </si>
  <si>
    <t>RNN220701004061</t>
  </si>
  <si>
    <t>Replaced door switch checked ok</t>
  </si>
  <si>
    <t>RNN220701005222</t>
  </si>
  <si>
    <t>Replaced 2 leaking hoses</t>
  </si>
  <si>
    <t>RNN220701007401</t>
  </si>
  <si>
    <t>Replaced panel and PCB complex. Tested ok</t>
  </si>
  <si>
    <t>RNN220702008497</t>
  </si>
  <si>
    <t>Replaced main and unit powered on</t>
  </si>
  <si>
    <t>RNN220703010635</t>
  </si>
  <si>
    <t>Found customers braided washer fill hoses leaking will be returning to retailer non washer issue all else ok</t>
  </si>
  <si>
    <t>RNN220703010686</t>
  </si>
  <si>
    <t>Washer not powering ON intermittently. Replaced PCB Complex and display cover. Tested for proper operation.</t>
  </si>
  <si>
    <t>RNN220704012744</t>
  </si>
  <si>
    <t>Unit not working as customer wanted walked customer though all setting and had him run 3 cycles unit now working as designed customer had unit on turbo was had customer hold button doing so removed turbo wash setting from all settings</t>
  </si>
  <si>
    <t>RNN220704014272</t>
  </si>
  <si>
    <t>OE error code not draining . checked call wiring = ok   removed drain pump and inspected   glue on impeller causing impeller not to spin   replaced drain pump and retested ok   drain pump operating.   see ASC notes . tub was drained by hand prior to repairs   clamp placed in hose from tub to pump housing   towels placed all around unit   when pump removed some water came out and gpt by towels   customer had recently installed board mpulding with non caulk or sealer on bottom   cleaned and blow dried area immediately. Customer texted awhile later and informede that MDF board had bubbled. Attaching picture customer sent</t>
  </si>
  <si>
    <t>RNN220704014906</t>
  </si>
  <si>
    <t>Leak . found the drain was backing up . readjust &amp; tested ok</t>
  </si>
  <si>
    <t>RNN220705016423</t>
  </si>
  <si>
    <t>Per cx same issue error code before arrived had cx run normal cycle unit ran ok no codes doc with tcc advised to check all connection at stator check test ok ran another cycle no codes finished cycle ok cx missing load took pulsator out ok</t>
  </si>
  <si>
    <t>RNN220705018562</t>
  </si>
  <si>
    <t>OE error. Not draining. Pump failure. Replaced pump. Unit test ok.</t>
  </si>
  <si>
    <t>RNN220705018578</t>
  </si>
  <si>
    <t>Hot water is not shutting off in install test. Shut unit down water kept running. Turned water off and black on shut off. Possible water pressur issue.  Ran speed wash to verify.    Missing blue strainer on water inlet. Full of deposits cleaned.   Cold water strainer is missing as well.   Ran install teat. Ran normally.  Installed strainer from old valve that is clean.  Ran install teat good. Ran speed wash good drained and dilled hot water only.    Parts are not in for panel replacement Will return after 12pm as when parts are scheduled to arrive.  Arrived   Installed cover</t>
  </si>
  <si>
    <t>RNN220705019987</t>
  </si>
  <si>
    <t>LE error. Replaced rotor and stator</t>
  </si>
  <si>
    <t>RNN220705021209</t>
  </si>
  <si>
    <t>BRAND NEW UNIT. POWER GOOD. TESTED. UNIT ADJUSTED. NO LEAKS OR ERROR CODES. AO NOISE. NO ISSUE. REPORT TO LG</t>
  </si>
  <si>
    <t>RNN220705022546</t>
  </si>
  <si>
    <t>RNN220706027948</t>
  </si>
  <si>
    <t>Found a wire disconnected from  main board. Reconnected wire.  Checked and working as it should.</t>
  </si>
  <si>
    <t>RNN220706030833</t>
  </si>
  <si>
    <t>SYM WARM SETTING ONLY USING COLD WATER COLD SETTING WORKS AND HOT SETTING WORKS FINE ONLY WARM SETTING WP TCC220620190563 INSTALLED WATER INLET VALVE .. WATCHED IT CYCLE ON DIFFERENT TEMP SETTING WITH THE CUSTOMER .</t>
  </si>
  <si>
    <t>RNN220706031821</t>
  </si>
  <si>
    <t>FOUND LOOSE WIRE CONNECTOR TO DRAIN PUMP. SECURED CONNECTION. UNIT TESTED GOOD. JOB CMPLTD.</t>
  </si>
  <si>
    <t>RNN220707033596</t>
  </si>
  <si>
    <t>WENT TO HOME AND FOUND THE PUMP IS GETTTING POWER BUT WILL NOT DRAIN   REPLACED PUMP AND NOW WASHER WILL DRAIN AND IT WORKS AS IT SHOULD NOW</t>
  </si>
  <si>
    <t>RNN220707034617</t>
  </si>
  <si>
    <t>AGL76194023//YES/-14.3985300925924//00240-333305662</t>
  </si>
  <si>
    <t>PA1</t>
  </si>
  <si>
    <t>PARTS NOT AVAILABLE_DELAYED SUPPLY</t>
  </si>
  <si>
    <t>#FEE CUSTOMER AWARE OF SERVICE CHARGE NOT RELATING TO MANUF                                                          VERIFIED NEED FOR BOARD/AC120 BYY C/W POWER SURGE  NOISE FILTER HAS POWER COMING IN BUT NO POWER COMING OUT.  INSTALLED PART ORDER</t>
  </si>
  <si>
    <t>RNN220506085642</t>
  </si>
  <si>
    <t>REPLACED RODS AND SPRINGS BC UNIT WAS NOISES. EVERYTHING CHECKED OUT GOOD. TOLD THEM TO TRY AND LOAD A FEW DIFFERENT WAYS AND REFER TO MANUEL. JM</t>
  </si>
  <si>
    <t>RNN220516039322</t>
  </si>
  <si>
    <t>#FEE CUSTOMER AWARE OF THE SERVICE CHARGE FOR ISSUES NOT RE                                                          LE CODE WILL NOT AGITATE PER LG POSSIBLE ISSUE W/PCB &amp;AMP; SHIFT ER INSTALLED MISSING WASHER ON GEARCASE/RAN DIAGNOSTICS &amp;AMP; SPE</t>
  </si>
  <si>
    <t>RNN220618029584</t>
  </si>
  <si>
    <t>Diagnosis done  replaced agitator and pulsator  tech found a bit hole on the drum and outer tub that had to be done by the costumer  now they claiming for damaged to the floor  TCC220707346354</t>
  </si>
  <si>
    <t>RNN220622049639</t>
  </si>
  <si>
    <t>ARRIVED ON SITE AND TEST RAN UNIT. COULD NOT DUPLICATE OR FIND ANY ISSUES. CALLED TCC AND DOCUMENTED. TCC220706298015</t>
  </si>
  <si>
    <t>RNN220627072011</t>
  </si>
  <si>
    <t>replaced cover   main and display  retest good through diag and runtime</t>
  </si>
  <si>
    <t>RNN220628084082</t>
  </si>
  <si>
    <t>Found unit not working properly no running door not closing falling door switch replace door switch assemble unit circle ok advice customer to have pest control come out due to rat</t>
  </si>
  <si>
    <t>RNN220628084097</t>
  </si>
  <si>
    <t>NOISE DURING WASH CYCLES REPLACED INLET VALVE NO MORE NOISE</t>
  </si>
  <si>
    <t>RNN220630097514</t>
  </si>
  <si>
    <t>Diagnostic unit found the drain hose get a small hole and leak water. replaced the drain hose. tested unit ok.</t>
  </si>
  <si>
    <t>RNN220630097733</t>
  </si>
  <si>
    <t>#SW CUSTOMER COMPLAINT unit leaks an not enough water couldnt duplicate leak issue advise to properly use unit</t>
  </si>
  <si>
    <t>RNN220701006515</t>
  </si>
  <si>
    <t>customer complaint the unit is leaking water  drain hose came loose. tightened and adjusted drain hose checked operation unit is working as designed</t>
  </si>
  <si>
    <t>RNN220702009353</t>
  </si>
  <si>
    <t>Tripping GFI. Unit receiving 120 vac  good neutral  good ground. Replaced the main board  display board assembly and replaced the Noise filter. Tested operation  checked ok. Advised customer if issue continues  GFI should be replaced.</t>
  </si>
  <si>
    <t>RNN220703010429</t>
  </si>
  <si>
    <t>Not draining. Main board won't turn on the drain pump. Tested not water leak.</t>
  </si>
  <si>
    <t>RNN220703010590</t>
  </si>
  <si>
    <t>FOUND THAT THE WASHER WASN'T COMPLETING CYCLES DUE TO EXCESS MOVEMENT DURING SPIN CYCLE CAUSED BY WORN OUT SUSPENSION RODS  REPLACED THE RODS TEST OK</t>
  </si>
  <si>
    <t>RNN220704013141</t>
  </si>
  <si>
    <t>Installed part listed and test</t>
  </si>
  <si>
    <t>RNN220704015229</t>
  </si>
  <si>
    <t>Unit not draining replaced drain pump tested ok</t>
  </si>
  <si>
    <t>RNN220704015418</t>
  </si>
  <si>
    <t>Noise I. Wash. Found pan under washer hitting stator in large load. No defect in machine. Advised customer if findings. This is in a 2 story on the 2nd floor where they washer was installed over a leak proof pan. Ribbing of pan extends 1 inch to hit drive rotor when agitating</t>
  </si>
  <si>
    <t>RNN220705020640</t>
  </si>
  <si>
    <t>Customer education. There was not a noise  it was just the normal noise a washer is supposed to make. Cx was happy with the explanation.</t>
  </si>
  <si>
    <t>RNN220705020730</t>
  </si>
  <si>
    <t>7/6 presc. 7/8 complaint keeps restarting spin cycle indefinitely. Replaced PCB complex. Tests good.</t>
  </si>
  <si>
    <t>RNN220705021582</t>
  </si>
  <si>
    <t>I checked the springs and checked if this unit is level.  Everything looks good.  The unit does shake with a medium size load per tech support it seams to be working as design at this time.</t>
  </si>
  <si>
    <t>RNN220705023614</t>
  </si>
  <si>
    <t>#FEE CUSTOMER AWARE OF SERVICE CHARGE NOT RELATING TO MANU                                                           INSTRUCTED CUSTOMER ON DETERGENT AMOUNT BEING USED AND DEEP FILL FUNCTIONS ALL FUNCTIONS NORMAL</t>
  </si>
  <si>
    <t>RNN220705024010</t>
  </si>
  <si>
    <t>FLOOD DAMAGE ON THE UNIT. NOT COVERED BY LG WARRANTY TCC220707350439 .</t>
  </si>
  <si>
    <t>RNN220705024534</t>
  </si>
  <si>
    <t>Customer complaints noises. Tightened motor. Ok at this time.</t>
  </si>
  <si>
    <t>RNN220706027180</t>
  </si>
  <si>
    <t>REPLACED AMDERS AND ISSUES RESOLVED</t>
  </si>
  <si>
    <t>RNN220707037738</t>
  </si>
  <si>
    <t>4902EA1002P</t>
  </si>
  <si>
    <t>ASSISTED CLIENT WITH POWER CYCLING WHICH CORRECTED ISSUES</t>
  </si>
  <si>
    <t>RNN220707037799</t>
  </si>
  <si>
    <t>ADJUSTED PRESSURE TO RESOLVE ISSUE</t>
  </si>
  <si>
    <t>RNN220707037832</t>
  </si>
  <si>
    <t>RAN DIAG CYCLE AND CHECKED OPERATION GREASED SOUND PAD TEST GOOD</t>
  </si>
  <si>
    <t>RNN220707038764</t>
  </si>
  <si>
    <t>FOPUND UNIT NOT DRAINING AND MAKING ALOT OF NOISE. INSPECTED UNIT AND FOUND FAULTY DRAIN PUMP. REPLACED DRAIN PUMP TO CORRECT ISSUE</t>
  </si>
  <si>
    <t>RNN220707039156</t>
  </si>
  <si>
    <t>TIGHTEN LOOSE TUB SUSPENSION AND TEST OK</t>
  </si>
  <si>
    <t>RNN220708040596</t>
  </si>
  <si>
    <t>replaced defective pcb assembly due to unit nit cycling tested ok</t>
  </si>
  <si>
    <t>RNN220708041060</t>
  </si>
  <si>
    <t>REPLACED 4 SUSPENSION AND PULSATOR ASSEMBLY EVERYTHING WORKI NG PROPERLY</t>
  </si>
  <si>
    <t>RNN220708041967</t>
  </si>
  <si>
    <t>Replaced wash plate due to metal on wash plate was coming off of plastic part of wash plate damaging clothes.</t>
  </si>
  <si>
    <t>RNN220705016798</t>
  </si>
  <si>
    <t>Costumer complaint unit wont stop dispensing water. Replace main pcb and water valve.</t>
  </si>
  <si>
    <t>RNN220705021274</t>
  </si>
  <si>
    <t>LK/42505202/RNN220620038824/LSN1</t>
  </si>
  <si>
    <t>6/8/22 James Verified holes in drain hose. Replaced drain hose and added clamp to drain hose/pump connection. Ran test cycle. All ok.</t>
  </si>
  <si>
    <t>RNN220526001509</t>
  </si>
  <si>
    <t>#FEE CUSTOMER AWARE OF SERVICE CHARGE NOT RELATING TO MANUF                                                          FOUND BAD DRAIN PUMP. NOT DRAINING ORDERED NEW.  REPAIRED DRAIN PUMP. RUNS AS DESIGNED</t>
  </si>
  <si>
    <t>RNN220606059322</t>
  </si>
  <si>
    <t>3RD ATTEMPT. MUST CLOSE TODAY CALL DAVE WALSH IF NOT COMPLETE                                                        ERROR CODE E6. NOTHING STUCK BETWEEN TUB AND PULSATOR  RECEIVED WRONG PART. CALL LG FOR GOOD PART NUMBER  REPLACE CLUTCH TEST OP O</t>
  </si>
  <si>
    <t>RNN220607060835</t>
  </si>
  <si>
    <t>PC: ASSEUUS ERROR CODER- DL #FEE CHARGE THE CUSTOMER THE                                                             DL ERROR CODE. LID SWITCH. ORDERED LID SWITCH AND SCHEDULED RETURN ADVISED CUSTOMER ON UNSAT POWER SUPPLY. UNGROUNDED OUTLET AF FE</t>
  </si>
  <si>
    <t>RNN220616018200</t>
  </si>
  <si>
    <t>POWER-ABNORMAL POWER OFF DURING OPERATION                                                                            RESCH FOR PARTS PER TECH SUPPORT  USE FIRST COMP BOARD. ALLOW 100 MIN MACHINE PAUSING MIDDLE OF THE CYCLE. REPLACED MAIN PCB PREV</t>
  </si>
  <si>
    <t>RNN220620032424</t>
  </si>
  <si>
    <t>REPLACED THE DRAIN MOTOR AND MAIN PCB</t>
  </si>
  <si>
    <t>RNN220620033107</t>
  </si>
  <si>
    <t>#FEE - LEAKING ON THE FLOOR - DEALER SUPPORT                                                                         CHECKED FUNCTION CHECKED OK DRAIN HOSE PARTIALLY OFF PUMP RE INSTALLED AND NO SIGN OF LEAK ANYPLACE</t>
  </si>
  <si>
    <t>RNN220620037739</t>
  </si>
  <si>
    <t>CALLED CUSTOMER AND SCHEDULED VISIT. CONFIRMED VISIT. SHOWED UP. CUSTOMER NOT HOME AND WONT ANSWER PHONE. BILLING OUT FOR TIME AND TRAVEL TO CUSTOMER.</t>
  </si>
  <si>
    <t>RNN220624061280</t>
  </si>
  <si>
    <t>FOUND UNIT NOT DRAINING. DID A RESET ON THE UNIT AND EVERYTHING STARTED WORKING FINE. TESTED NO LEAKS  ALL IS WELL.</t>
  </si>
  <si>
    <t>RNN220624062088</t>
  </si>
  <si>
    <t>Customer has several clothing items with small holes noted after washing. Checked washer S/S basket and pulsator for snaggs with micro fiber towel. S/S basket and pulsator are smooth and free of snaggs that could damage clothing. Pattern of holes in</t>
  </si>
  <si>
    <t>RNN220626070778</t>
  </si>
  <si>
    <t>CHECKED UNIT. FOUND UNIT NOT DRAINING. REPLACED LISTED PART. TESTED OK</t>
  </si>
  <si>
    <t>RNN220627076511</t>
  </si>
  <si>
    <t>#FEE RECLAIM                                                                                                         NEEDS CONTROL BOARDS  INSTALLED UI AND PCB</t>
  </si>
  <si>
    <t>RNN220628080233</t>
  </si>
  <si>
    <t>COLD WATER VALVE BROKEN.  REPLACE VALVE AND MAIN BOARD.  ASSEMBLE AND TEST.</t>
  </si>
  <si>
    <t>RNN220628081036</t>
  </si>
  <si>
    <t>Noise when unit is washing Ran test cycle and found bad drain pump. Replaced pump and reassembled unit. Tested and found unit op normal. Cx aware to position unit on pan to avoid rotor making contact with drain in pan</t>
  </si>
  <si>
    <t>RNN220629088384</t>
  </si>
  <si>
    <t>Replaced defective door switch assembly  tested unit operating correctly</t>
  </si>
  <si>
    <t>RNN220630095824</t>
  </si>
  <si>
    <t>PE error code  adjusted pressure sensor hose</t>
  </si>
  <si>
    <t>RNN220630096570</t>
  </si>
  <si>
    <t>Unit making a loud high pitched noise during spin cycle. Checked unit. Replaced clutch housing  rotor  and stator. Ran full spin cycle. Unit tested good after repair.</t>
  </si>
  <si>
    <t>RNN220630099467</t>
  </si>
  <si>
    <t>Arrived at the customers home and tested everything I checked the rotor  stator  and I also checked to make sure there was nothing stuck under the tub but i found nothing wrong told customer how to run the loads and told her to run some loads and call me. This call will be on analysis until she calls me back.</t>
  </si>
  <si>
    <t>RNN220702009968</t>
  </si>
  <si>
    <t>RNN220704011631</t>
  </si>
  <si>
    <t>Unit installed on 2nd floor on drip pan motor touching drain we replace the leg extension kit per bulletin</t>
  </si>
  <si>
    <t>RNN220704013052</t>
  </si>
  <si>
    <t>Inspected unit.  Machine not leaking.  Drain in wall is pushing water out.</t>
  </si>
  <si>
    <t>RNN220704014356</t>
  </si>
  <si>
    <t>Leaking behind the unit  Leaking from the hot water supply line. Hot water supply hose wasnt tightened on the water valve   Tightened hose. No leaks</t>
  </si>
  <si>
    <t>RNN220705018129</t>
  </si>
  <si>
    <t>Found debrisbinncold water supply line from house. Cleaned out and unit working.</t>
  </si>
  <si>
    <t>RNN220706025746</t>
  </si>
  <si>
    <t>Replaced valve water was shut off on other side of House tested unit ok</t>
  </si>
  <si>
    <t>RNN220706026137</t>
  </si>
  <si>
    <t>Dead. Found a shorted main board and noise filter. Replaced the main board and Noise filter. Tested ok.</t>
  </si>
  <si>
    <t>RNN220706028271</t>
  </si>
  <si>
    <t>#FEE                                                                                                                 CUSTOMER DECLINED ESTIMATE FOR BROKEN GLASS LID</t>
  </si>
  <si>
    <t>RNN220706028873</t>
  </si>
  <si>
    <t>Unit turning off in mid cycle.   Replaced parts.   Tested fai. No leaks.</t>
  </si>
  <si>
    <t>RNN220706029354</t>
  </si>
  <si>
    <t>#FEE / CX IS AWARE THAT IF THERE APOS;S ANY PHYSICAL DAMAGE CHA                                                      CR LEAKING FOUND DRAIN PIPE BACKED UP. DECLINED CM DUE TO NE W APPLIANCES</t>
  </si>
  <si>
    <t>RNN220706029633</t>
  </si>
  <si>
    <t>CLOTHING GETTING SUCK/TORN IN THE AGITATOR                                                                           THE MEMBER SAID ONE OF HER SHEETS GOT CAUGHT UNDERNEATH THE AGITATOR CHECK THE AGITATOR ALL TEST OKAY RZT</t>
  </si>
  <si>
    <t>RNN220706030578</t>
  </si>
  <si>
    <t>Ran cycle with bedding and then test mode unit did not fail for both bedding cycle and diag istoc</t>
  </si>
  <si>
    <t>RNN220706032107</t>
  </si>
  <si>
    <t>unit coming on by itself. Panel not making good contact with displat pcb. Replaced display complex. Ran test mode  unit working to manufacturer specs</t>
  </si>
  <si>
    <t>RNN220707033054</t>
  </si>
  <si>
    <t>Customer stated that water was not coming out of unit upon inspection disconnected water lines turned on water ran in sink both water line is not obstructing inside. Replaced water valve and Main PCB unit is now operating with no issues</t>
  </si>
  <si>
    <t>RNN220707034635</t>
  </si>
  <si>
    <t>DSM spoke with customer  stated that issue was caused by installation. Issue resolved by dealer closing case.</t>
  </si>
  <si>
    <t>RNN220707034661</t>
  </si>
  <si>
    <t>Upon inspection found that unit was sitting and ripped drain pan. When unit was loaded and agitating it was contacting the drain pan making noise. This is consistent with the service bulletin for drain pan. Adjusted legs and installed leg lockers.</t>
  </si>
  <si>
    <t>RNN220707039395</t>
  </si>
  <si>
    <t>The house has water pressure problems. No parts needed.</t>
  </si>
  <si>
    <t>RNN220708042957</t>
  </si>
  <si>
    <t>SERVICE TO CHECK OUT AND REPLACED THE VALVE  LG SENT US THE PART</t>
  </si>
  <si>
    <t>RNN220708043974</t>
  </si>
  <si>
    <t>PER SERVICE BULLETIN UNIT NEEDS WASHER BETWEEN SHAFT AND ROTOR. CLIENT IS NOT ABLE TO WAIT UNTIL MY NEXT AVAILABILITY  ORDER HAS TO GO TO NEXT AVAILABLE AGENT ( THERES ALREADY A WASHER BETWEEN THE ROTOR AND THE SHAFT)AJ</t>
  </si>
  <si>
    <t>RNN220708044936</t>
  </si>
  <si>
    <t>REALIGNED WASHPLATE NUT TESTED OKAY</t>
  </si>
  <si>
    <t>RNN220708045034</t>
  </si>
  <si>
    <t>REPLACED BAD PUMP AN CONTROL BOARD</t>
  </si>
  <si>
    <t>RNN220708045046</t>
  </si>
  <si>
    <t>EBR34134910</t>
  </si>
  <si>
    <t>REPLACED FAULTY PARTS DUE TO INTERMITTENT SHIFTING AND BAD BEARINGS</t>
  </si>
  <si>
    <t>RNN220708045059</t>
  </si>
  <si>
    <t>CLIENT HAD CHILDLOCK ON CAUSING ISSUE</t>
  </si>
  <si>
    <t>RNN220708045105</t>
  </si>
  <si>
    <t>Found and replaced noisy drain pump. Unit tested ok. Unit is now working properly.</t>
  </si>
  <si>
    <t>RNN220708045408</t>
  </si>
  <si>
    <t>DRAIN HOSE TOO FAR DOWN   STAND PIPE CAUSING UNIT TO TRY AND SIPHON.  ADJUSTED DRAIN HOSE. TESTED UNIT WORKS PROPERLY</t>
  </si>
  <si>
    <t>RNN220708045419</t>
  </si>
  <si>
    <t>DRAIN PUMP IMPELLER JAMMED FREED AND SECURED DRAIN PUMP IMPELLER UNITCKOK</t>
  </si>
  <si>
    <t>RNN220708045851</t>
  </si>
  <si>
    <t>FOUND UNIT WITH FAULTY SWITCH. REPLACED AND TESTED  ALL OPERATIONS CHECK GOOD.</t>
  </si>
  <si>
    <t>RNN220708045947</t>
  </si>
  <si>
    <t>Unit is leaking from the bottom of  a defective drain hose.  Repalced and tested good. No more leaks.</t>
  </si>
  <si>
    <t>RNN220708045956</t>
  </si>
  <si>
    <t>replaced defective clutch housing assembly and stator due to unit not cycling tested unit ok</t>
  </si>
  <si>
    <t>RNN220709046648</t>
  </si>
  <si>
    <t>IE error code / water inlet valve is not work / adjust mechanic thing</t>
  </si>
  <si>
    <t>RNN220709046693</t>
  </si>
  <si>
    <t>RNN220709046794</t>
  </si>
  <si>
    <t>RNN220709046976</t>
  </si>
  <si>
    <t>Installed new water vavle</t>
  </si>
  <si>
    <t>RNN220710049510</t>
  </si>
  <si>
    <t>WASHER TO DAMAGED  CONCEALED DAMAGE  REPLACE THE TOP</t>
  </si>
  <si>
    <t>RNN220710049999</t>
  </si>
  <si>
    <t>reinstalled loose wire to main board due to unit not cycling tested ok</t>
  </si>
  <si>
    <t>RNN220711050630</t>
  </si>
  <si>
    <t>stops running during certain cycles.  replaced the mechanical asm  pulsator and cap</t>
  </si>
  <si>
    <t>RNN220711051059</t>
  </si>
  <si>
    <t>REPLACED DEFECTIVE BOARD AND CONTROL PANEL PER SERVICE BULLETIN.  TESTED THE UNIT AND IT FUNCTIONS PROPERLY</t>
  </si>
  <si>
    <t>RNN220711051307</t>
  </si>
  <si>
    <t>DRAIN HOSE WAS NOT PROPERLY SECURED TO DRAIN PUMP HOUSING.</t>
  </si>
  <si>
    <t>RNN220711051312</t>
  </si>
  <si>
    <t>WL/21344200/RNN220607060243/LSN1</t>
  </si>
  <si>
    <t>replaced dispenser and associated hoses  unit tests good now</t>
  </si>
  <si>
    <t>RNN220602035527</t>
  </si>
  <si>
    <t>Replaced main and control panel.. All tested ok</t>
  </si>
  <si>
    <t>RNN220609076029</t>
  </si>
  <si>
    <t>AGL76194064</t>
  </si>
  <si>
    <t>#FEE # DEALERSUPPORT                                                                                                 ORDERED SUSPENSION RODS  REPAIRED SUSPENSION ARMS.</t>
  </si>
  <si>
    <t>RNN220614002948</t>
  </si>
  <si>
    <t>Cx needed settings explained</t>
  </si>
  <si>
    <t>RNN220621041756</t>
  </si>
  <si>
    <t>#FEE #DS NOT DRAINING                                                                                                REPAIRED PUMP CONNECTION</t>
  </si>
  <si>
    <t>RNN220624065679</t>
  </si>
  <si>
    <t>#FEE #DS NOT DRAINING                                                                                                REPAIRED PUMP</t>
  </si>
  <si>
    <t>RNN220624065728</t>
  </si>
  <si>
    <t>Upon arrival  found unit has physical damage from manufacturing or installation. Replaced door. Unit operation normal.</t>
  </si>
  <si>
    <t>RNN220624066194</t>
  </si>
  <si>
    <t>tested unit unit was leaking water in to the tub tested water valves hot valve was not closing replaced water valve tested unit working normal</t>
  </si>
  <si>
    <t>RNN220627073404</t>
  </si>
  <si>
    <t>REPLACED DEFECTIVE WATER VALVE ASSY</t>
  </si>
  <si>
    <t>RNN220629087768</t>
  </si>
  <si>
    <t>Tech was advised to replace main board and pressure sensor after installing parts unit is operating as should no other issues found or error codes after repair</t>
  </si>
  <si>
    <t>RNN220629092586</t>
  </si>
  <si>
    <t>#FEE - IE                                                                                                            TRANSMISSION SHIFTING LINKAGE NOT DISENGAGING CLUTCH ESTIMAT E DECLINED</t>
  </si>
  <si>
    <t>RNN220629092697</t>
  </si>
  <si>
    <t>Hand turn to get the unit in balance.  Customer complaining about residue left on the clothes ran washer through no issue found at this time</t>
  </si>
  <si>
    <t>RNN220701004034</t>
  </si>
  <si>
    <t>Customer complaint sounds on the washing machine customer call where she purchased the unit from and they returned it and brought her a new one</t>
  </si>
  <si>
    <t>RNN220702007874</t>
  </si>
  <si>
    <t>LEAKS DURING WASH CYCLE  TIGHTNED CLAMP ON UPPER BELLOWS NO MORE LEAKS</t>
  </si>
  <si>
    <t>RNN220703010072</t>
  </si>
  <si>
    <t>repaired wiring connection to pcb tested out works fine</t>
  </si>
  <si>
    <t>RNN220705020710</t>
  </si>
  <si>
    <t>Customer concerned with noise unit is making when in high spin. I checked to make sure unit was level which it was. I ran on high spin and advised all sounds are normal.coming from washer. Advised unit is a top driven suspension and vibartion of the top is normal. All checks good.</t>
  </si>
  <si>
    <t>RNN220707033677</t>
  </si>
  <si>
    <t>Found the drain pump stuck    Replace it with new one</t>
  </si>
  <si>
    <t>RNN220707033784</t>
  </si>
  <si>
    <t>Front washer panel had manufacture defect with the printing of the labeling on the front of washer panel. Replaced washer panel. Mailing control panel back to head washer engineer. Ordered panel to tech.   PRN220707080693 AGL76194002(Panel Assembly Front)</t>
  </si>
  <si>
    <t>RNN220707035455</t>
  </si>
  <si>
    <t>Complaint of IE error on panel. Found cold water valve filter clogged. Cust is on well water. Replaced water valve and advice customer of cleaning cold water valve filter montlt due to being on well water tested unit working correctly.</t>
  </si>
  <si>
    <t>RNN220707035543</t>
  </si>
  <si>
    <t>Replaced control and pannel per service builitin</t>
  </si>
  <si>
    <t>RNN220707036777</t>
  </si>
  <si>
    <t>Per cx unit making during cycle check complaints found tub so I s freely rant test mode no codes high/low speed reach ok used loads to check complaints couldn't duplicate issue pulled pulsator and stator off check ok use  grease for suspension doc with tcc</t>
  </si>
  <si>
    <t>RNN220708040429</t>
  </si>
  <si>
    <t>Noise during wash. Leveled unit  ran small towel load  all functions normal at this time.</t>
  </si>
  <si>
    <t>RNN220708043447</t>
  </si>
  <si>
    <t>Noise. Remove fabrics undef the washplate and peaces of plastics from the drain pump. Testes working good. Instruct custumer.</t>
  </si>
  <si>
    <t>RNN220710050142</t>
  </si>
  <si>
    <t>Cx concern washer will not start a cycle. Le error.  Diag found nut for rotor overtightened. Removed nut and adjust to allow unit to shift the clutch properly.. Good to go.  All chks good</t>
  </si>
  <si>
    <t>RNN220711050883</t>
  </si>
  <si>
    <t>No fault found unit get condensation on lid when customer uses hot or warm water . adjusted washer location so lid can be opened correctly</t>
  </si>
  <si>
    <t>RNN220711052981</t>
  </si>
  <si>
    <t>Customer reported unit over filling  found disconnected pressure switch house  reinstalled it  tested working ok</t>
  </si>
  <si>
    <t>RNN220711054961</t>
  </si>
  <si>
    <t>FOUND INTERIOR HOSE LEAKING  INSTALLED NEW HOSE  TEST OKAY</t>
  </si>
  <si>
    <t>RNN220711057967</t>
  </si>
  <si>
    <t>REPLACED WATER VALVE  TESTED OK</t>
  </si>
  <si>
    <t>RNN220711058849</t>
  </si>
  <si>
    <t>Cx wanted to know how to add liquid/powder detergent and liquid bleach properly. Tech demonstrated how to use detergent dispenser for liquid/powder/pod detergent. Cx made aware of that HE detergent should be used and follow the instruction of each manufacturers'.</t>
  </si>
  <si>
    <t>RNN220712060093</t>
  </si>
  <si>
    <t>NO FAULT FOUND  UNIT TESTED  WORKS AS DESIGNED. CUSTOMER'S COMPLAINTS NOT CONFIRMED. CUSTOMER JUST LOCKED UNIT WITH CONTROL LOCK. TECHNICIAN EXPLAINED CUSTOMER HOW TO USE WASHER.</t>
  </si>
  <si>
    <t>RNN220712060321</t>
  </si>
  <si>
    <t>FOUND SMALL HOLE IN DRAIN HOSE. REPLACED DRAIN HOSE AND CHECKS OKAY</t>
  </si>
  <si>
    <t>RNN220712062698</t>
  </si>
  <si>
    <t>CUSTOMER WASHED AN OVERSIZED COMFORTER  I EXPLAINED THAT THIS SHOULD NOT BE WASHED IN A RESIDENTIAL UNIT. TESTED OPERATION</t>
  </si>
  <si>
    <t>RNN220712064051</t>
  </si>
  <si>
    <t>checked unit for complaint of clothes being stained and poor wash. could not verify problem.</t>
  </si>
  <si>
    <t>RNN220712064471</t>
  </si>
  <si>
    <t>Le error code clutch coupling not engaging removed clutch assembly ok basket free reinstalled and tested diagnostics all ok</t>
  </si>
  <si>
    <t>RNN220712066406</t>
  </si>
  <si>
    <t>7/12/22 JG AND JJG DISASSEMBLED MACHINE AND FOUND WASHER MISSING FROM CLUTCH ASSY. RE INSTALLED NEW WASHER AND TESTED OPERATIONS ALL OK AGITATING PROPERLY JOB COMPLETE</t>
  </si>
  <si>
    <t>RNN220511010879</t>
  </si>
  <si>
    <t>PC:ABWEUUS ERROR CODE/IE #FEE CHARGE THE CUSTOMER THE APPL                                                           FAILED COLD FILL VALVE. ORDERED FOR REP  INSTALLED MIXED FILL VALVE. TESTED CHECK OK</t>
  </si>
  <si>
    <t>RNN220525090572</t>
  </si>
  <si>
    <t>REPLACED WARPED LID  HOUSING DETERGENT AND DISPENSER ASSY. TESTED TO CONFIRM PROPER OPERATION.</t>
  </si>
  <si>
    <t>RNN220608069936</t>
  </si>
  <si>
    <t>replaced valve. Tested all functions ok with customer present at time of service. No dmg to unit or residence.</t>
  </si>
  <si>
    <t>RNN220612090908</t>
  </si>
  <si>
    <t>REPAIRED FAULTY/LOOSE CONNECTION OF PRESSURE SWITCH HOSE  RETEST OPERATION  O.K.</t>
  </si>
  <si>
    <t>RNN220620037609</t>
  </si>
  <si>
    <t>SNWQ62F454121  JS  CRYSTAL HALL  LG WASHER  UNIT NOT SPINNING AND GIVING AN LE ERROR WHICH IS A STUCK MOTOR  REPLACED MOTOR AND FOUND SOME LOOSE HARDWARE  DISCOVERED A DISCONNECTED WIRE ON THE PCB  REPAIR SUCCESSFUL  CX NEEDED A PASSWORD</t>
  </si>
  <si>
    <t>RNN220626070710</t>
  </si>
  <si>
    <t>Tcc220711422080 possible washer missing under the stator cover but the nut is stuck on and an impact drill could not get it off LG tech line said that their techs are able to cut nuts off and will have to come out and take a look at this unit</t>
  </si>
  <si>
    <t>RNN220627077208</t>
  </si>
  <si>
    <t>PART REPLACED  MECHANICAL  REPLACED WATER VALVES</t>
  </si>
  <si>
    <t>RNN220629090956</t>
  </si>
  <si>
    <t>replaced failed drain hose  checked all operations  no further issues found.</t>
  </si>
  <si>
    <t>RNN220629092114</t>
  </si>
  <si>
    <t>GRINDING NOISE DURING SPIN WITH NO ERROR CODES  ||  REPLACED LEG HOLDER ASSY PER SERVICE BULLETIN: DFZ20220006201</t>
  </si>
  <si>
    <t>RNN220630001193</t>
  </si>
  <si>
    <t>Door was changed however cx was experiencing multiple error codes including PE  IE  uE  and not satisfied seeing how machine is still fairly new    homedepot is arranging to exchange machine with cx</t>
  </si>
  <si>
    <t>RNN220630097085</t>
  </si>
  <si>
    <t>Complaint washer turns off intermittently and randomly  replaced complex board(main and display)  turns on ok  customer to monitor when running a full cycle with clothes in it.</t>
  </si>
  <si>
    <t>RNN220701003029</t>
  </si>
  <si>
    <t>Replaced defective main PCB  tested unit operating correctly</t>
  </si>
  <si>
    <t>RNN220704012021</t>
  </si>
  <si>
    <t>#FEE PE ERROR CODE                                                                                                   PE CODES RESET PRESSURE SWITCH TEST TEST OK</t>
  </si>
  <si>
    <t>RNN220705017958</t>
  </si>
  <si>
    <t>Water leak  found broken drain hose I replace it unit tested ok instruc customer to wait 48hrs before usage in order for sealer to heal.</t>
  </si>
  <si>
    <t>RNN220705020886</t>
  </si>
  <si>
    <t>no problem found with unit. the customer needs to change the soap  they use thick soap</t>
  </si>
  <si>
    <t>RNN220705023454</t>
  </si>
  <si>
    <t>Replaced hose form tub to drain pump.</t>
  </si>
  <si>
    <t>RNN220705024460</t>
  </si>
  <si>
    <t>found load unbalance due to customer loaded  Too much sleep blankets. (normal) Offer replacing suspension rods. Customer just want refund.</t>
  </si>
  <si>
    <t>RNN220706027943</t>
  </si>
  <si>
    <t>Outer tube is broken has a hole got pictures with tcc put into RA</t>
  </si>
  <si>
    <t>RNN220706029416</t>
  </si>
  <si>
    <t>Replaced Electronic Control Board. Unit is working good</t>
  </si>
  <si>
    <t>RNN220706032253</t>
  </si>
  <si>
    <t>UNIT OVER FILLING REPLACED PRESSURE SWITCH PER TECH ASSIST UNIT CKOK</t>
  </si>
  <si>
    <t>RNN220707033122</t>
  </si>
  <si>
    <t>Found unit not powering on. Defective filter pcb. Replaced filter pcb and main pcb assembly. Unit test ok.</t>
  </si>
  <si>
    <t>RNN220707034885</t>
  </si>
  <si>
    <t>FOUND UNIT WAS NOT LEAKING  IT WAS THE WASH TUB NEXT TO WASHER.  ADVISED CUSTOMER</t>
  </si>
  <si>
    <t>RNN220708039840</t>
  </si>
  <si>
    <t>Customer complaint OE error code. Replaced the drain pump and tested for proper operation.</t>
  </si>
  <si>
    <t>RNN220708039844</t>
  </si>
  <si>
    <t>Replaced noisy drain pump. Check operation. Level</t>
  </si>
  <si>
    <t>RNN220708040575</t>
  </si>
  <si>
    <t>Client complained of leak trsted unit and found leaking drain hose  replaced hose tested again and found no leak   unit is operational at this time</t>
  </si>
  <si>
    <t>RNN220708044040</t>
  </si>
  <si>
    <t>TECH CHECK THE UNIT. HERNESS RECONNECTED. POWER GOOD. NO LEAKSOR ERROR CODES. ALL WORKING REPORT TO LG</t>
  </si>
  <si>
    <t>RNN220708044610</t>
  </si>
  <si>
    <t>Customer complains that does not clean his clothes.  No problem found. Installation is right.  Customer is not satisfied with the unit. Documented with tcc220713509130</t>
  </si>
  <si>
    <t>RNN220709046536</t>
  </si>
  <si>
    <t>Tested for over filling found 2 issue house drain backing needs plumber and found water valve on washer over filling cold section replaced tested ok...</t>
  </si>
  <si>
    <t>RNN220709047682</t>
  </si>
  <si>
    <t>Found a dime in drum causing scrapping noise and customer was washing a comforter when she experienced an out our balance issue washer sound and test good</t>
  </si>
  <si>
    <t>RNN220709048832</t>
  </si>
  <si>
    <t>WASHER HAS PHYSICAL DAMAGE NOT COVERED UNDER LG WARRANTY.</t>
  </si>
  <si>
    <t>RNN220711053479</t>
  </si>
  <si>
    <t>Ran washer and wiuod not fill with cold water. Water faucet was turned off. Replace water valve.</t>
  </si>
  <si>
    <t>RNN220711053842</t>
  </si>
  <si>
    <t>Returned to dealer</t>
  </si>
  <si>
    <t>RNN220711056886</t>
  </si>
  <si>
    <t>TUB GOING CRAZY  REPLACED SUSPENSION RODS  JOB DONE</t>
  </si>
  <si>
    <t>RNN220712066482</t>
  </si>
  <si>
    <t>replaced parts listed tested out works fine</t>
  </si>
  <si>
    <t>RNN220712066582</t>
  </si>
  <si>
    <t>ACZ74070504</t>
  </si>
  <si>
    <t>RNN220713067710</t>
  </si>
  <si>
    <t>Safety check repaired dryer that shorted out verified proper and safe operation</t>
  </si>
  <si>
    <t>RNN220713067809</t>
  </si>
  <si>
    <t>FOUDN LOOSE WIRE ON DRAIN PUMP  SECURED WIRE AND TEST OK</t>
  </si>
  <si>
    <t>RNN220713067949</t>
  </si>
  <si>
    <t>TECHNICIAN TESTED UNIT  DID NOT FIND AN ISSUE WITH THE MACHINE  CUSTOMER EDUCATION ON BEDDING CYCLE WHEN WASHING BULKY ITEMS</t>
  </si>
  <si>
    <t>RNN220713068790</t>
  </si>
  <si>
    <t>UB/38932200/RNN220618029206</t>
  </si>
  <si>
    <t>WL/21344200/RNN220609077145/LSN1</t>
  </si>
  <si>
    <t>Damage - Inspection 0614 AVONDALE DD3</t>
  </si>
  <si>
    <t>CONN'S  WSHE # 132 AVONDALE-HE</t>
  </si>
  <si>
    <t>DD3</t>
  </si>
  <si>
    <t>DELIVERY_DAMAGE_CRACKED (Product)</t>
  </si>
  <si>
    <t>Unit not draining  part on back order  RA has been approved DRN220628352153</t>
  </si>
  <si>
    <t>RNN220330088289</t>
  </si>
  <si>
    <t>#FEE ALL MANUFACTURERS DEFECTS IS COVERED BY THE MANUFACTUR                                                          FOUND WATER KEEP COME IN WITH OUT USED IT NLS ORDERED PARTS  INSTALLED WATER VALVE CUSTOMER TESTING WATER CUT OFF CORREC T</t>
  </si>
  <si>
    <t>RNN220516033789</t>
  </si>
  <si>
    <t>HOUSE CALL TO REPLACE TRANS GEARS. TUB DAMAGED BEYOND REPAIR. LG EXCHANGED</t>
  </si>
  <si>
    <t>RNN220520064594</t>
  </si>
  <si>
    <t>REPLACED THE USER INTERFACE AND TOUCH PAD. TEST RAN. WORKING.</t>
  </si>
  <si>
    <t>RNN220525092864</t>
  </si>
  <si>
    <t>installed listed parts and verifieid</t>
  </si>
  <si>
    <t>RNN220610086406</t>
  </si>
  <si>
    <t>#FEE CUSTOMER AWARE OF SERVICE CHARGE NOT RELATING TO MANUF                                                          NOT ABLE TO GET TO THE CALL TODAY RUNNING LATE. RESCHEDULED  CUSTOMER STATED UNIT HOT WATER NOT COMING IN AFTER CHECKING NEED TO O</t>
  </si>
  <si>
    <t>RNN220617026476</t>
  </si>
  <si>
    <t>QUOT;#FEE CUSTOMER IS AWARE OF CHARGES NOT RELATED TO MANUFACTU                                                      WEAK COLD WATER FLOW  SCREENS CLEAR WATER PRESSURE GOOD ORDERED LOG VALVE. REPLACED LOG VALVE ASSEMBLY COLD STILL SLOW MUST BE OBS</t>
  </si>
  <si>
    <t>RNN220618028497</t>
  </si>
  <si>
    <t>ACJ73350404</t>
  </si>
  <si>
    <t>NOT REPAIR CUSTOMER CANCELED CALL AFTER PART RECEIVED</t>
  </si>
  <si>
    <t>RNN220621043316</t>
  </si>
  <si>
    <t>Installed valve all checks good ; Job Cmpltd</t>
  </si>
  <si>
    <t>RNN220621046312</t>
  </si>
  <si>
    <t>Complaint was loud noises when draining. Drained unit and found a quarter inside the pump. Pump works fine  and it isn't damaged. Job completed</t>
  </si>
  <si>
    <t>RNN220628083962</t>
  </si>
  <si>
    <t>REPLACED THE DOOR LOCK AND CHECKED UNIT OPERATION.</t>
  </si>
  <si>
    <t>RNN220629089816</t>
  </si>
  <si>
    <t>TESTED UNIT AND FOUND ISSUE WITH A DEFECTIVE DRAIN HOSE. INSTALLED NEW PART. UNIT OPERATING TO FACTORY SPECS.</t>
  </si>
  <si>
    <t>RNN220629093715</t>
  </si>
  <si>
    <t>Arrived on site and spoke with customer was allowed to proceed opened up washer and found cracked tub contacted lg and was told to close out call that it was be dealt by them.  LG case number Tcc22071149102</t>
  </si>
  <si>
    <t>RNN220630000512</t>
  </si>
  <si>
    <t>Replaced Main Electronic Control Board and Wash Plate</t>
  </si>
  <si>
    <t>RNN220702009632</t>
  </si>
  <si>
    <t>Drain pump not draining water. Replaced drain pump. Test washer operation. Test ok.</t>
  </si>
  <si>
    <t>RNN220703010387</t>
  </si>
  <si>
    <t>NOT AGITATING  INSPECTED UNIT AND REPLACED AJK73229709                                            AJK73229709                                            AJK73229709</t>
  </si>
  <si>
    <t>RNN220704012011</t>
  </si>
  <si>
    <t>Drain pump misaligned  adjusted.  Working to specs</t>
  </si>
  <si>
    <t>RNN220705018533</t>
  </si>
  <si>
    <t>Not powering on  Defective control panel  Replaced control panel</t>
  </si>
  <si>
    <t>RNN220705018923</t>
  </si>
  <si>
    <t>PART REPLACEDELECTRICAL REF  PCB</t>
  </si>
  <si>
    <t>RNN220705020197</t>
  </si>
  <si>
    <t>Tightened/adjusted suspension  unit now working to specs</t>
  </si>
  <si>
    <t>RNN220705023223</t>
  </si>
  <si>
    <t>Unit was naking noise while spinning. Front part of thencabinet was dented in  causing tub to rub. Popped dent out from inside cabinet and retested. No longer making noise. #controlpanelreplaced and display pcb due to non responsive touch panel</t>
  </si>
  <si>
    <t>RNN220707034532</t>
  </si>
  <si>
    <t>IE ERROR CODE // UNIT OUT OF BALANCE // STOPS CYCLE // WATE                                                          PRODUCT DOES NOT REQUIRE SERVICE</t>
  </si>
  <si>
    <t>RNN220707037249</t>
  </si>
  <si>
    <t>TESTED WASHER. FOUND COLD VALVE NOT ACTIVATING. TOOK APART AND FOUND BAD CONNECTION ON WATER VALVE. TIGHTENED  HARNESS CONNECTION AND TESTED WASHER. CALL COMPLETE</t>
  </si>
  <si>
    <t>RNN220708044702</t>
  </si>
  <si>
    <t>Unable to duplicate a problem  no failure  during cycles of washing  not a problem found.</t>
  </si>
  <si>
    <t>RNN220708045819</t>
  </si>
  <si>
    <t>Per cust unit leaking water  I ran diagn test and found drainage issues  Water coming up and out during drain cycle  I adv cust to contact a plumber  Adv on proper use and maintenance</t>
  </si>
  <si>
    <t>RNN220709046734</t>
  </si>
  <si>
    <t>Complaint: UE error code    Diagnosis: Check found unit working properly. Customer received and unbalanced load error.    Repair: Instructed customer on proper loading and error code sections of owners manual.</t>
  </si>
  <si>
    <t>RNN220709047954</t>
  </si>
  <si>
    <t>Dead washer  Replaced PRN220710084225 AGL76194071(Panel Assembly Front)  EBR86498808(PCB Assembly Complex)</t>
  </si>
  <si>
    <t>RNN220709048551</t>
  </si>
  <si>
    <t>Replaced both hinges customer says she here's loud pop when opening lid. Was not able to re create noise. System working good at this time.</t>
  </si>
  <si>
    <t>RNN220710050148</t>
  </si>
  <si>
    <t>Replace parts testing unit unit still not working unit hit by lightning main board and stator replaced no other parts to by replaced due to lightning strike after testing unit found most components will need to be replaced repair would not be cost effective for customer to pay for repair lightning strike it's beyond LG responsibility unit is beyond repair</t>
  </si>
  <si>
    <t>RNN220711051009</t>
  </si>
  <si>
    <t>EBR86283106</t>
  </si>
  <si>
    <t>Customer says basket is rusted replaced ran and tested good</t>
  </si>
  <si>
    <t>RNN220711051052</t>
  </si>
  <si>
    <t>Service requested leaking water from under washer. Outer dispenser installed wrong and causing water to back flow over the top and on the floor. Removed and reassembled dispenser and valve assembly. Allvtested to specifications. Tested several times not leaking Amy longer.</t>
  </si>
  <si>
    <t>RNN220711052122</t>
  </si>
  <si>
    <t>No power at all replaced panel and maim pcb</t>
  </si>
  <si>
    <t>RNN220712059373</t>
  </si>
  <si>
    <t>Upon arrival customer cant provide proof of purchase and unit being used in a commercial settings warranty voided if any. Call TCC and documented.</t>
  </si>
  <si>
    <t>RNN220712059445</t>
  </si>
  <si>
    <t>WT9000HWA</t>
  </si>
  <si>
    <t>Tech found a defective door lock switch and main board  customer does not want the repair  going to get another unit.</t>
  </si>
  <si>
    <t>RNN220712059485</t>
  </si>
  <si>
    <t>Tech ran the unit unable to duplicate issue with the wash  unit test ok.</t>
  </si>
  <si>
    <t>RNN220712063684</t>
  </si>
  <si>
    <t>IE error code present   due to improper install. Ran quick cycle  unit working properly</t>
  </si>
  <si>
    <t>RNN220713067912</t>
  </si>
  <si>
    <t>Customer complaint of stains in clothing  informed customer to run tub clean cycles to help removed excessive soap build up to prevent stains on clothing</t>
  </si>
  <si>
    <t>RNN220713068498</t>
  </si>
  <si>
    <t>REPLACED LISTED PARTS PER CASE # TCC220609655964 AND TCC220623004135</t>
  </si>
  <si>
    <t>RNN220713073712</t>
  </si>
  <si>
    <t>FOUND COLD WATER VALVE  FAULTY. WATER LEAKING PAST VALVE. REPLACED VALVE LOG. FLUSHED HOT AND COLD WATER LINES. COLD LINE HAD A TON OF DEBRIS IN IT. FLUSHED UNTIL CLEAR. TESTED WASHER  OKAY.</t>
  </si>
  <si>
    <t>RNN220713073720</t>
  </si>
  <si>
    <t>LEAKING INTO THE TUB. G VALVE BAD  REPLACED AND TESTED.</t>
  </si>
  <si>
    <t>RNN220713073755</t>
  </si>
  <si>
    <t>FOUND DRYER NOT SHREDDING CLOTHES  INSTEAD HAD A NOISY OPERATION WITH VIBRATING PANEL. REMOVED  REPAIRED  AND REISNTALLED PANEL. TESTED OKAY/</t>
  </si>
  <si>
    <t>RNN220714074694</t>
  </si>
  <si>
    <t>The unit os working fine now. The customer was able to connect</t>
  </si>
  <si>
    <t>RNN220714075723</t>
  </si>
  <si>
    <t>MAKING NOISES  INSPECTED UNIT AND REPLACED AEN74532607</t>
  </si>
  <si>
    <t>RNN220714077638</t>
  </si>
  <si>
    <t>LEAKING  INSPECTED UNIT AND REPLACED AEM74073303</t>
  </si>
  <si>
    <t>RNN220714078163</t>
  </si>
  <si>
    <t>DEALER SUPPORT #FEE                                                                                                  GETTING IE ERRORS VALVES ARE GOOD. ORDERING BOARD AND PRESSU RE SWITCH COLD VALVE NOT FULLY OPENING.  REPLACED BOARD AND VALVE AND</t>
  </si>
  <si>
    <t>RNN220608068369</t>
  </si>
  <si>
    <t>Tech on site  Alberto Aponte Arrived: 07/14/2022 14:10  Departed: 07/14/2022 14:16 Tech on site replaced drain pump assembly. Tested it and unit working properly now  Parts used in this repair: 1 AHA75673405   Closed as Repaired</t>
  </si>
  <si>
    <t>RNN220612090943</t>
  </si>
  <si>
    <t>Installed new control panel and rear panel cover.</t>
  </si>
  <si>
    <t>RNN220617022076</t>
  </si>
  <si>
    <t>AGL76194062</t>
  </si>
  <si>
    <t>MACHINE DOESN APOS;T POWER ON.                                                                                       CUSTOMER HAD POWER SURGE VOLTAGE HIGH VOLTAGE CAME IN THE HO USE AND FRIED CONTROL BOARD LG SAYS ITS NOT COVERED</t>
  </si>
  <si>
    <t>RNN220620036454</t>
  </si>
  <si>
    <t>the tech replaced the parts for proper function</t>
  </si>
  <si>
    <t>RNN220622047254</t>
  </si>
  <si>
    <t>ACZ72910401</t>
  </si>
  <si>
    <t>could not find symptome code for odor no mechanical failure  cx complained about odor from the washer  needs cleaning.</t>
  </si>
  <si>
    <t>RNN220625069397</t>
  </si>
  <si>
    <t>tech replaced water valve due to 1E error code due to cx house cold water line pressure is too low and water keep filling into unit due to water valve not closing</t>
  </si>
  <si>
    <t>RNN220628081225</t>
  </si>
  <si>
    <t>#FEE UNIT KEEP OVERFILLING                                                                                           WATER PRESSURE SENSOR FAILURE RELEASING TO MUCH WATER NO LOC AL PARTS AVAILABLE ORDER SENSOR INSTALLED PRESSURE SENSOR DUE TO UNIT</t>
  </si>
  <si>
    <t>RNN220630096075</t>
  </si>
  <si>
    <t>RNN220630096458</t>
  </si>
  <si>
    <t>Unit working  spining normal but doesn't agitate  clutch replaced  unit tested  working good.</t>
  </si>
  <si>
    <t>RNN220705018754</t>
  </si>
  <si>
    <t>Installed new hose and clamps. Unit checks ok.</t>
  </si>
  <si>
    <t>RNN220707033790</t>
  </si>
  <si>
    <t>Changed main board and drain pump unit working as designed</t>
  </si>
  <si>
    <t>RNN220707037232</t>
  </si>
  <si>
    <t>diagnostic unit found the loud noise when  running the bolt at rotor come loose. reseated the bolt at rotor tested and spin quite.</t>
  </si>
  <si>
    <t>RNN220708040465</t>
  </si>
  <si>
    <t>PC: ASSEUUS ERROR CODE - IE #FEE - CHARGE THE CUSTOMER T                                                             NOT FILLING WITH WATER. FOUND BAD CONNECTION ON COLD VALVE. FIXED. ALL WASHER OPERATIONS TEST OK</t>
  </si>
  <si>
    <t>RNN220709046574</t>
  </si>
  <si>
    <t>Checked and showed customer unit condition underneath of pulsator   no problem with the unit</t>
  </si>
  <si>
    <t>RNN220709046817</t>
  </si>
  <si>
    <t>Le code . Not washing.. Replaced stator. All tested ok</t>
  </si>
  <si>
    <t>RNN220709046882</t>
  </si>
  <si>
    <t>#</t>
  </si>
  <si>
    <t>RNN220710050167</t>
  </si>
  <si>
    <t>PE error code replaced pressure switch test good</t>
  </si>
  <si>
    <t>RNN220711056666</t>
  </si>
  <si>
    <t>OE error. Brand new washer never ran. Found excess glue in the pump. Replaced pump  cks gd</t>
  </si>
  <si>
    <t>RNN220712060134</t>
  </si>
  <si>
    <t>Replaced stator and all ops check ok</t>
  </si>
  <si>
    <t>RNN220712060637</t>
  </si>
  <si>
    <t>Found sounds that customer is concerned about are normal operating sounds.  Beginning of spin cycle  tub being slightly out of balance.  Reviewed machine operations and functions with customer.  Machine checked ok.</t>
  </si>
  <si>
    <t>RNN220712061358</t>
  </si>
  <si>
    <t>WE RESET THE WASHER MACHINE AND WORKING FINE</t>
  </si>
  <si>
    <t>RNN220712061529</t>
  </si>
  <si>
    <t>TOP LOADER NOISE - OTHER NOISE                                                                                       THE CLUTCH MOTOR WAS NOT EVEN ATTACHED TO THE BOTTOM OF THE TUB.</t>
  </si>
  <si>
    <t>RNN220712061586</t>
  </si>
  <si>
    <t>Complaint: Timer advances to fast.    Diagnosis: Unit is working properly and adjusting based on load size.    Repair: Instructed customer that the decrease in time is normal and based upon load sensing. Unit is operating as designed.</t>
  </si>
  <si>
    <t>RNN220712064454</t>
  </si>
  <si>
    <t>RNN220712065941</t>
  </si>
  <si>
    <t>FOUND THE DRAIN HOSE FOLDED UNDERNEATH AND STUCK THE MOTOR  REPLACED DRAIN HOSE  RISEDUP THE MOTOR LEGS TO PROVENT MOTOR SCRATCHING THE BOTTOM. TESTED WORKS NORMAL.</t>
  </si>
  <si>
    <t>RNN220712066153</t>
  </si>
  <si>
    <t>Replaced control panel front and rear pcb due to hard to push power button amd knob selector without work correctly after replacement everything works good now</t>
  </si>
  <si>
    <t>RNN220713070691</t>
  </si>
  <si>
    <t>ABQ75742501</t>
  </si>
  <si>
    <t>Brand washer several times spoke with customer about proper low sizes and washer and waveforce</t>
  </si>
  <si>
    <t>RNN220713072995</t>
  </si>
  <si>
    <t>Run unit thru a speed cycle. Water level according to cycle. Instruct customer about high efficiency units use less water and energy to work. Customer not happy with product. She contacted vendor already for a different solution.</t>
  </si>
  <si>
    <t>RNN220714078771</t>
  </si>
  <si>
    <t>Customer complaint  hearing loud screeching sound. Found a faulty drain motor due to a  foreign object trapped. Replaced drain motor AHA75673404 from non inventory count. Tested   unit operating ok.</t>
  </si>
  <si>
    <t>RNN220714080526</t>
  </si>
  <si>
    <t>CUT POWER TO WASHING MACHINE INSPECTED ALL WIRING  ON WATER INLET VALVES. RE ALIGNED WIRING INSPECTED ALL HOSES  RAN TEST TESTED FUNCTIONAL  REASSEMBLED WASHING MACHINE  UNIT NOW CHECKS OKAY</t>
  </si>
  <si>
    <t>RNN220714080687</t>
  </si>
  <si>
    <t>PART REPLACED  ELECTRICAL  REPLACED STUCK WATER VALVE.</t>
  </si>
  <si>
    <t>RNN220714081008</t>
  </si>
  <si>
    <t>RNN220714081013</t>
  </si>
  <si>
    <t>RNN220714081023</t>
  </si>
  <si>
    <t>UNIT HAD BAD VALVE  REPLACED AND TESTED.</t>
  </si>
  <si>
    <t>RNN220714081420</t>
  </si>
  <si>
    <t>LEAKING WATER FROM DRAIN PUMP; SECURED CLAMP. RAN UNIT THROUGH TEST PROCEDURE  NO ERRORS CAME UP. UNIT TESTED GOOD.</t>
  </si>
  <si>
    <t>RNN220715083896</t>
  </si>
  <si>
    <t>CHECKED UNIT. RAN DIAGNOSTICS. RESEATED CONNECTIONS  SECURED. UNIT TESTED GOOD.</t>
  </si>
  <si>
    <t>RNN220715084946</t>
  </si>
  <si>
    <t>Level feet and test</t>
  </si>
  <si>
    <t>RNN220715087865</t>
  </si>
  <si>
    <t>LG AGING ORDER-DO NOT RESCHEDULE*                                                                                    SLOW 2 TECHS . GEARCASE NEEDS REPLACED  UNIT MAKING NOISE FOUND BAD DRAIN PUMP REPLACED RAN DIAGN OSTIC AND TESTED WASHER OPS FINE</t>
  </si>
  <si>
    <t>RNN220508093404</t>
  </si>
  <si>
    <t>replaced valve that was not working</t>
  </si>
  <si>
    <t>RNN220619030481</t>
  </si>
  <si>
    <t>PART REPLACED  MECHANICAL REPLACED DRAIN HOSE Hose had a hole in it</t>
  </si>
  <si>
    <t>RNN220619030630</t>
  </si>
  <si>
    <t>GT; NOT CLEANING NOT DOING THE WHOLE RINSE GT; ITS ALSO STOPPIN                                                      CONTROL PANEL ISSUESRR4PARTS  CUSTOMER NOT SATISFIED WITH WASHER PERFORMANCE ALL FUNCTION S NORMAL NO ISSUES WITH WASHER</t>
  </si>
  <si>
    <t>RNN220621041310</t>
  </si>
  <si>
    <t>unit was not agitating properly and making noise</t>
  </si>
  <si>
    <t>RNN220627076093</t>
  </si>
  <si>
    <t>AGZ72909701</t>
  </si>
  <si>
    <t>#FEE                                                                                                                 WATER INLET VALVE DEFECTIVE NOT SHUTTING OFF FULLY WHEN WAS HER IS OFF TURNED OFF WATER VALVE REPLACED INLET VALVE AND TESTED... G</t>
  </si>
  <si>
    <t>RNN220627077903</t>
  </si>
  <si>
    <t>#FEE NOISE                                                                                                           DRAIN PUMP MAKING NOISE. ORDERED NEW DRAIN PUMP.  REPLACED NOISY DRAIN PUMP AND TESTED A CYCLE.</t>
  </si>
  <si>
    <t>RNN220627078071</t>
  </si>
  <si>
    <t>Washer was squeaking when trying to slow down. Tech replaced cultch assembly  unit tested good .</t>
  </si>
  <si>
    <t>RNN220628085171</t>
  </si>
  <si>
    <t>No problems found. Educated cm</t>
  </si>
  <si>
    <t>RNN220701002562</t>
  </si>
  <si>
    <t>Found cold water valve connector not inserted all the way reconnected all functions restored</t>
  </si>
  <si>
    <t>RNN220705019056</t>
  </si>
  <si>
    <t>INSTALLED CLUTCH MOTOR  CLUTCH HOUSING  PULSATOR &amp; PULSATOR CAP. OPS CHECK OK.</t>
  </si>
  <si>
    <t>RNN220705020668</t>
  </si>
  <si>
    <t>CX CALLED IN REPORTING CONTROL PANNEL ISSUES BC THE POWER B                                                          FOUND POWER BUTTON NOT WORKING ORDERING CONSOLE INFORMED CU STOMER NEEDS TO MAKE WASHER ACCESSIBLE FOR RE PAIR CONSOLE REPLACED CH</t>
  </si>
  <si>
    <t>RNN220706026900</t>
  </si>
  <si>
    <t>WT7900HKA</t>
  </si>
  <si>
    <t>reseated connections on  fan motor</t>
  </si>
  <si>
    <t>RNN220706028319</t>
  </si>
  <si>
    <t>#FEE CUSTOMER IS AWARE OF CHARGES NOT RELATED TO MANUFACTUR                                                          FIX ADJ AND CK OUT ALL GOOD</t>
  </si>
  <si>
    <t>RNN220706030903</t>
  </si>
  <si>
    <t>NOT DRAINING NO SPIN CUSTOMER USED DIFFERENT CYCLES DR                                                               NEED WATER PUMP ORDER PART  INSTALLED PUMP RAN DIAGNOSTICS WASHER IS WORKING PROPERLY</t>
  </si>
  <si>
    <t>RNN220707035737</t>
  </si>
  <si>
    <t>UNIT WAS DIAGNOSED. NO PROBLEM FOUND. UNIT WORKS WELL</t>
  </si>
  <si>
    <t>RNN220708039759</t>
  </si>
  <si>
    <t>CONTROL LOCK WAS ON TURN OFF IT  CUSTOMER EDUCATION FOR WATER INLET LINE PROPER INSTALLATION.</t>
  </si>
  <si>
    <t>RNN220709048425</t>
  </si>
  <si>
    <t>UNIT DOES NOT SPIN OR AGITATE. REPLACED ACTUATOT MOTOR. UNIT TESTED OK.</t>
  </si>
  <si>
    <t>RNN220711050665</t>
  </si>
  <si>
    <t>NO SPIN NOT DRAINING ERROR CODE OE NEED SVC PLEASE                                                                   CONNECTOR TO THE DRAIN PUMP WAS LOOSE. TEST OPERATION OKAY</t>
  </si>
  <si>
    <t>RNN220711055104</t>
  </si>
  <si>
    <t>Customer's complaint not working  making grinding noises and getting error code LE. Chkd verified complaint. Replaced clutch assembly and tested all chks ok.</t>
  </si>
  <si>
    <t>RNN220711055319</t>
  </si>
  <si>
    <t>Washer was purchased from ( Grand appliance factory outlet) ...  Customer stated that from day one unit was throwing an (LE) error code..  After testing I found and verified that pulsator was not rotating in test mode    After checking  rotor and stator and clutch assembly I verified that that was functioning  but found that gears could not move freely up and down..  I contacted TCC and spoke with Mark..  Verified that unit needs washer in between rotor and stator  I installed washer per service bulletin  and tested checked okay..  I instructed customer on limited warranty due to this being a factory outlet purchased unit..</t>
  </si>
  <si>
    <t>RNN220712059827</t>
  </si>
  <si>
    <t>PCNA LG WASHER HAS NO LIGHTS                                                                                         RAN WASHER THROUGH DIAGNOSTICS. NO ERROR CODES FOUND. FILL A ND SPIN RAN FINE. ALL LED LIGHTS WORKING OK AS WELL. CONTROL</t>
  </si>
  <si>
    <t>RNN220713071515</t>
  </si>
  <si>
    <t>#FEE NOISE                                                                                                           UNIT HAVING INTERMITTENT RUNNING/GRINDING SOUNDS. CHECKED OV ER ONLY FOUND SUSPENSION ROD FROM TUB TO SPRING</t>
  </si>
  <si>
    <t>RNN220713073146</t>
  </si>
  <si>
    <t>Unit has delivery/installation damage to R side of cabinet (see attached pics) causing drum screw to scrape on interior wall of cabinet making noise / damage caused by deliveryinstallation not covered under LG Manufacturer warranty  customer will have to contact store for resolution if noise problem persists</t>
  </si>
  <si>
    <t>RNN220713073259</t>
  </si>
  <si>
    <t>squealing noises. Found the unit installed in a drain pan. Installed a leveling kit for drain pans. Tested ok.</t>
  </si>
  <si>
    <t>RNN220713073887</t>
  </si>
  <si>
    <t>Something caught in drain then was drained out all ok</t>
  </si>
  <si>
    <t>RNN220713073963</t>
  </si>
  <si>
    <t>Inspected unit  No issues found with unit   Test operated 3 times   Went over operation of washer and dryer with the customer   Called TCC  Customer is adament that the washer is to noisy .   TCC220718608084  MIKE</t>
  </si>
  <si>
    <t>RNN220714075563</t>
  </si>
  <si>
    <t>TECH CHECK THE UNIT POWER GOOD. NO LEAKS OR ERROR CODES. ALL WORKING NORMAL.NO ISSUE WITH UNIT</t>
  </si>
  <si>
    <t>RNN220714078717</t>
  </si>
  <si>
    <t>Found and replaced defective motor clutch. Unit checks ok</t>
  </si>
  <si>
    <t>RNN220714081055</t>
  </si>
  <si>
    <t>RAN THROUGH FULL CYCLE FOUND SPIN CYCLE A BIT LOUDTEST OK</t>
  </si>
  <si>
    <t>RNN220715086051</t>
  </si>
  <si>
    <t>REPLACED SUSPENSION RODS TESTED MACHINE CYCLE.</t>
  </si>
  <si>
    <t>RNN220715086064</t>
  </si>
  <si>
    <t>COULD NOT RECREATE SYMPTOMS. SUSPECT UNBALANCED LOAD/OVER FILLING. ADVISED ON PROPER LOADING OF CLOTHES.</t>
  </si>
  <si>
    <t>RNN220715086091</t>
  </si>
  <si>
    <t>DISENGAGED CONTROL LOCK. TESTED UNIT. OKAY. THANKED CLIENT FOR THEIR BUSINESS.</t>
  </si>
  <si>
    <t>RNN220715086096</t>
  </si>
  <si>
    <t>AT FIRST UNIT DID HAVE A LOUD NOISE BUT ADJUSTED THE COMMON WASHER UNDER GEARCASE AND THAT SEEMED TO FIX ISSUE. 2ND VISIT CX STATED UNIT HASNT MADE ANY TYPE OF NOISE.</t>
  </si>
  <si>
    <t>RNN220715086111</t>
  </si>
  <si>
    <t>AJS DIDNT APPEAR UNIT GETTING ENOUGH HOT WATER  POSSIBLY TRIGGERING IE ERROR  TURNED VALVE UP  RECOMMENDED REPLACING RISER VALVES MBD 071322</t>
  </si>
  <si>
    <t>RNN220715086188</t>
  </si>
  <si>
    <t>UNIT MAKING A GRINDING NOISE FOUND ROTOR BOLT LOOSE REINSTALLED TESTED OK</t>
  </si>
  <si>
    <t>RNN220715087158</t>
  </si>
  <si>
    <t>GLUE USED TO PUT ON DRAIN HOSE TO PUMP GOT IN PUMP AND BLOCKED UP IMPELLER  REPLACED DRAIN PUMP  CHECKS OK</t>
  </si>
  <si>
    <t>RNN220715087587</t>
  </si>
  <si>
    <t>UNIT LEAKING WATER. TESTED SWITCH SENSOR FOR RESISTANCE AT J62 TO 3 WAS FOUND OL/OPEN. ORDERED AND REPLACED SWITCH SENSOR. RETESTED AND UNIT FUNCTIONS PROPERLY.</t>
  </si>
  <si>
    <t>RNN220715087597</t>
  </si>
  <si>
    <t>Unit making metal loud noise during spin cycle. Found nut had fallen off motor  allowing rotor to spin freely. Remounted motor and tightened nut down. All ops test ok after repair</t>
  </si>
  <si>
    <t>RNN220716088148</t>
  </si>
  <si>
    <t>TECH  DRAIN LINE CONNECTIONS  TESTED FOR OPERATIONS</t>
  </si>
  <si>
    <t>RNN220716089036</t>
  </si>
  <si>
    <t>Unit with seal making noises with shaft  remove inner drum  lubricate shaft. Instruct customer about normal operation noise. Ifs a problem again Gear case must be replaced.</t>
  </si>
  <si>
    <t>RNN220717090736</t>
  </si>
  <si>
    <t>IT GETS TO ABOUT 11 MIN AND RESETS TO 26 MIN.  HIT PAUSE  IT SHOWS 10 MIN  THEN FINISHES.  RAN DIAG AND NO ERROR CODES SHOW.  UNIT NEVER GIVES THE CM A UE ERROR CODE EITHER.  PER TCC  CUST CAN NOT WASH THESE ITEMS.  CUST INSISTS IT HAS TO WASH</t>
  </si>
  <si>
    <t>RNN220717090899</t>
  </si>
  <si>
    <t>REPLACED LEVELING LEG. LEVELING LEG BROKE. TESTED AND NOW OK. NOT SHAKING OR VIBRATING.</t>
  </si>
  <si>
    <t>RNN220718092379</t>
  </si>
  <si>
    <t>UNIT ONLY FILLS 1/4 FULL (NOT ENOUGH WATER)  CUSTOMER INSTRUCT NORMAL OPERATION P.25 ON MANUAL.</t>
  </si>
  <si>
    <t>RNN220718093448</t>
  </si>
  <si>
    <t>MAIN PCB WAS RECONNECTED TEST UNIT WORKING FINE</t>
  </si>
  <si>
    <t>RNN220718094307</t>
  </si>
  <si>
    <t>REPLACED HOSE UNIT TESTED GOOD</t>
  </si>
  <si>
    <t>RNN220718094359</t>
  </si>
  <si>
    <t>CX COMPLAINT WATER OVER FILLS AND THERE IS NO DRAINAGE. REPLACED DRAIN PUMP  PRESSURE SENSOR AND MAIN. UNIT TESTED GOOD.</t>
  </si>
  <si>
    <t>RNN220718094376</t>
  </si>
  <si>
    <t>EBR34134901</t>
  </si>
  <si>
    <t>REPLACED DOOR LATCH. UNIT TESTED FINE.</t>
  </si>
  <si>
    <t>RNN220718094553</t>
  </si>
  <si>
    <t>CUSTOMER EDUCATION ON USE AND CARE INSTRUCTIONS</t>
  </si>
  <si>
    <t>RNN220718094568</t>
  </si>
  <si>
    <t>LE/21344200/RNN220707034062/CPS1</t>
  </si>
  <si>
    <t>NOI/21344200/RNN220713071449/VOC CPS1</t>
  </si>
  <si>
    <t>Tech installed wave washer SVC assembly in customers unit.</t>
  </si>
  <si>
    <t>RNN220426028058</t>
  </si>
  <si>
    <t>TECH REPLACED MAIN PCB  PRESSURE SWITCH    AND THE UNIT IS STILL NOT OPERATING CORRECTLY. TALKED TO LG TECH SUPPORT. WAS GIVEN TCC# TCC#220705268741 TCC#220525294422</t>
  </si>
  <si>
    <t>RNN220519058832</t>
  </si>
  <si>
    <t>REPLACED BAD CLUTCH  TESTED AND CHECKED OPERATION  ALL OK</t>
  </si>
  <si>
    <t>RNN220606058408</t>
  </si>
  <si>
    <t>REPLACED THE BOARD AND SWITCH SENSOR TEST OK</t>
  </si>
  <si>
    <t>RNN220608073685</t>
  </si>
  <si>
    <t>I did a full system check and found no issues at this time.   I pulled off the agitator and checked for and obstruction.   I checked all motors and water valve.  Unit at this time is working correctly.</t>
  </si>
  <si>
    <t>RNN220629093020</t>
  </si>
  <si>
    <t>The unit turns off and on by itself  replaced front panel and complex PCB  now the unit works.</t>
  </si>
  <si>
    <t>RNN220701007366</t>
  </si>
  <si>
    <t>The washer was not running. We replaced main board and door switch</t>
  </si>
  <si>
    <t>RNN220705024047</t>
  </si>
  <si>
    <t>All noises are normal  explained the customer the unit is working without issue.</t>
  </si>
  <si>
    <t>RNN220711052068</t>
  </si>
  <si>
    <t>Unit leaking water on the floor. Water in the base grid on the right side. No odvious leak point tested and found no no leak. Tub sitting lower on the right side. Replaced dampers. Tested with no leaks found.</t>
  </si>
  <si>
    <t>RNN220711053786</t>
  </si>
  <si>
    <t>Drain pump on unit would not turn on. Replaced drain pump and unit is now draining and working like it should . Customer is happy</t>
  </si>
  <si>
    <t>RNN220712062055</t>
  </si>
  <si>
    <t>Unit was leaking over the side. Found the tub cover is missing. Also the outer tub is 6 inches shorter than the inner tub. Called tcc. Its not right. To much of a gap. Submitting for review.TCC220714517988 Tcc wants to have tub cover replaced. Ordering cover. Installed missing tub cover. Working normally. Customer to monitor.</t>
  </si>
  <si>
    <t>RNN220712066908</t>
  </si>
  <si>
    <t>Customer confused by salesperson. They thought actually words on condole were backlit.  Instructed that unit is operating as designed.</t>
  </si>
  <si>
    <t>RNN220713068193</t>
  </si>
  <si>
    <t>Washer. Leaving a white film on clothes tcc220719658967. The drain hose. Was pushed in all. Of the way. So i pulled it out left enough for a curve then tie strapped it no physical or mechanical failure other than hard water which the customer will not except the fact .account has been flagged</t>
  </si>
  <si>
    <t>RNN220714074930</t>
  </si>
  <si>
    <t>Replaced water valve.  Tested ok</t>
  </si>
  <si>
    <t>RNN220714076636</t>
  </si>
  <si>
    <t>Replaced hose assembly unit no longer leaking</t>
  </si>
  <si>
    <t>RNN220714076979</t>
  </si>
  <si>
    <t>Customer States that unit stock draining after the second time she used it confirmed power going to the drain pump. Disassembled drain pump  and found a piece of metal wedged between the impeller  and motor housing. Install new pump  and check for leaks. Tested functions  and operations. Unit is functioning as designed.    Shipped parts to customer  PRN220714091997 AEM73732901(Hose Assembly Drain)  AHA75673401(Pump Assembly Drain)  EBR86498812(PCB Assembly Complex)</t>
  </si>
  <si>
    <t>RNN220714078747</t>
  </si>
  <si>
    <t>Verified complaint. Replaced drain pump and drain hose. Tested unit ok.</t>
  </si>
  <si>
    <t>RNN220714078761</t>
  </si>
  <si>
    <t>Washers body was touching the dryer's vent line so it was making noise during the wash. Technician adjusted the vent line  now there is no noise. Customer is overloading the unit  picture attached. Educated the customer to stop overloading the washer. No serial number on file  attached a picture of model tag</t>
  </si>
  <si>
    <t>RNN220714080182</t>
  </si>
  <si>
    <t>Verified customer complaint. Found unit not responding to control assy.</t>
  </si>
  <si>
    <t>RNN220714081386</t>
  </si>
  <si>
    <t>Water valve issue changed</t>
  </si>
  <si>
    <t>RNN220715082128</t>
  </si>
  <si>
    <t>Unit working good drain pump sounds and working as desighned</t>
  </si>
  <si>
    <t>RNN220715083883</t>
  </si>
  <si>
    <t>Water is leaking from hot water line from the hose connection  installer has damaged the threats on the water valve causing the leak  replaced damaged water valve  all test pass.</t>
  </si>
  <si>
    <t>RNN220715085936</t>
  </si>
  <si>
    <t>Ran test cycle. Customer house drain is clogged. Unit operating properly. Customer need to call out a plumber.</t>
  </si>
  <si>
    <t>RNN220716089665</t>
  </si>
  <si>
    <t>REPLACED DRAIN PUMP WITH BELLO AND DRAIN HOSE.. TESTED AND VERIFIED PROPER OPERATION WITH NO LEAK</t>
  </si>
  <si>
    <t>RNN220718000461</t>
  </si>
  <si>
    <t>SYM...NOISES WHEN AGITATING DIAG...NOISES FROM GEARCASE ORDERED RELATED PARTS W.P...REPLACED GEARCASE AND WASHPLATE ASSEMBLY TESTED OPERATION</t>
  </si>
  <si>
    <t>RNN220718000470</t>
  </si>
  <si>
    <t>RNN220718000956</t>
  </si>
  <si>
    <t>Customer claim unit damaged clothes  checked drum  wash plate and unit operation all ok no sharp edges on problem found  replaced wash plate and cap</t>
  </si>
  <si>
    <t>RNN220718095633</t>
  </si>
  <si>
    <t>SECURED THE LOOSE WIRE ON THE DRAIN PUMP</t>
  </si>
  <si>
    <t>RNN220718098533</t>
  </si>
  <si>
    <t>REMOVE AND REPLACE PCB ASSY. TESTS CHECK OK.</t>
  </si>
  <si>
    <t>RNN220719001775</t>
  </si>
  <si>
    <t>reinstalled loose hose form tub to drain pump due to unit leaking water from bottom of unit tested ok</t>
  </si>
  <si>
    <t>RNN220719001902</t>
  </si>
  <si>
    <t>TECH REPLACED CLUTCH  CHECKED UNIT COMPLETE CHECKED OK.</t>
  </si>
  <si>
    <t>RNN220719003185</t>
  </si>
  <si>
    <t>Main wire harness loose from retainer and slapping cabinet in the spin cycle. Added wire ties to hold the harness in place and tested.</t>
  </si>
  <si>
    <t>RNN220719003406</t>
  </si>
  <si>
    <t>TECH CHECK THER UNIT. BRAND NEW UNIT. COSTUMER REFUSE ANY REPAIR.WILL GET NEW UNIT</t>
  </si>
  <si>
    <t>RNN220719004262</t>
  </si>
  <si>
    <t>UNIT MAKING NOISE  FOUND REAR DAMPERS OUT OF PLACE ON TUB  ADJUSTED TEST OK</t>
  </si>
  <si>
    <t>RNN220719004985</t>
  </si>
  <si>
    <t>PART REPLACEDMECHANICAL REF  REPLACED OUTTER CABNET  CYCLED OK  NO LEAKS</t>
  </si>
  <si>
    <t>RNN220719005001</t>
  </si>
  <si>
    <t>ADJUSTED CONTROL DUE TO NOT CHIMING &amp; TESTED OK.</t>
  </si>
  <si>
    <t>RNN220719005491</t>
  </si>
  <si>
    <t>RAN DIAGNOSTICS &amp; TESTED OK. ADVISED CUSTOMER TO RUN TUB CLEAN SEVERAL TIMES TO REMOVE FOREIGN DEBRIS FROM TUB.  CUSTOMER REFUSED ESTIMATENO MECH/ELECT. FAILURE.</t>
  </si>
  <si>
    <t>RNN220719005606</t>
  </si>
  <si>
    <t>Explain customer how to use the function of the washer  washer working ok.</t>
  </si>
  <si>
    <t>RNN220719005756</t>
  </si>
  <si>
    <t>SYM MAKING A GRINDING NOISE DIAG: ROTOR DRAGGING PAN NEED LEG KIT WP INSTALLED LAKE KIT BRAND ALL TESTS GOOD</t>
  </si>
  <si>
    <t>RNN220719006105</t>
  </si>
  <si>
    <t>IW/21344200/RNN220621041545/LSN1</t>
  </si>
  <si>
    <t>LK/AI103262/RNN220708044849/CPS1</t>
  </si>
  <si>
    <t>TE1</t>
  </si>
  <si>
    <t>TOO EXPENSIVE TO REPAIR (BER)</t>
  </si>
  <si>
    <t>Unit was not operating correctly. Technician diagnosed and replaced part to correct the issue</t>
  </si>
  <si>
    <t>RNN220518054615</t>
  </si>
  <si>
    <t>unit leaking  adjusted drain hose clamp</t>
  </si>
  <si>
    <t>RNN220613097378</t>
  </si>
  <si>
    <t>INSTALLED THE INLET VALVE AND CKD OK.  ADVISED CUSTOMER TO HAVE PLUMBER CLEAN THEIR LINES</t>
  </si>
  <si>
    <t>RNN220614001692</t>
  </si>
  <si>
    <t>ra approved  reached out to cx to confirm but no longer responding. closing call for washer       dms RA submitted for customer satisfaction. waiting on approval cx unavailable for appoinment due to emergency talked to cx about days that i can schedule and got him scheduledtcc220623994539recommened bolt extractor from Lowe's.replacing lid for customer satisfaction  manager approved.PRN220627066273 AGU72925523(Plate Assembly Top) rescheduling out to allow parts to arrive will get to sooner of possible.</t>
  </si>
  <si>
    <t>RNN220617022933</t>
  </si>
  <si>
    <t>WHEN ARRIVING I REPLACED THE DRAIN PUMP ASSEMBLYPART AHAUNIT WORKS AS DESIGNED JOB COMPLETE  CLAIM SERVICE EXPLANATION WHEN ARRIVING I REPLACED THE DRAIN PUMP ASSEMBLYPART AHAUNIT WORKS AS</t>
  </si>
  <si>
    <t>RNN220620036270</t>
  </si>
  <si>
    <t>Found unit with faulty washer. Replaced and unit checks ok</t>
  </si>
  <si>
    <t>RNN220622053594</t>
  </si>
  <si>
    <t>Replaced Lid switch ( EBF61674802 )  Tested good.</t>
  </si>
  <si>
    <t>RNN220625068520</t>
  </si>
  <si>
    <t>RNN220629089681</t>
  </si>
  <si>
    <t>5215ER2002G</t>
  </si>
  <si>
    <t>WALL HAS SCUFF MARKS  MARKS WERE ALREADY THERE BEFORE REPAIR OR DIAG  JD.RODRIGUEZREPLACED WATER VALVE ON LG WASHER AMD UNIT US FUNCTIONING PROPERLY  CX SATISFIED WITH REPAIR  JOB COMPLETEJD.RODRIGUEZ</t>
  </si>
  <si>
    <t>RNN220702009173</t>
  </si>
  <si>
    <t>REPLACED DEFECTIVE MAIN BOARD BILLING PART ONLY</t>
  </si>
  <si>
    <t>RNN220706031720</t>
  </si>
  <si>
    <t>#FEE CUSTOMER AWARE OF SERVICE CHARGE NOT RELATING TO MANUF                                                          PER NO RESPONSE FROM UI NO LIGHT ON MAIN PCB. ORDERED MAIN AND SUB PCB. PER INOP NO PWR INDICATOR LAMP ON BOARD. REPL MAIN AND S</t>
  </si>
  <si>
    <t>RNN220709047402</t>
  </si>
  <si>
    <t>Replaced drain hose due to pin hole</t>
  </si>
  <si>
    <t>RNN220710049265</t>
  </si>
  <si>
    <t>Unit not powering on. Replaced main board and panel per service bulletin.</t>
  </si>
  <si>
    <t>RNN220711051529</t>
  </si>
  <si>
    <t>WASHER WORKS FINE  TAUGHT CUSTOMER HOW TO PROPERLY SET THE FUNCTIONS TO WORK HOW SHE WANTS  CUSTOMER SATISFIED</t>
  </si>
  <si>
    <t>RNN220711056496</t>
  </si>
  <si>
    <t>LE code. Replaced rotor Stator tested ok</t>
  </si>
  <si>
    <t>RNN220711057562</t>
  </si>
  <si>
    <t>found loose wire on water valve repair tested ok</t>
  </si>
  <si>
    <t>RNN220712064970</t>
  </si>
  <si>
    <t>PC: ASSEUUS ERROR CODE - OE#FEECHARGE THE CUSTOMER THE APP                                                           NOT DRAINING. ORDERED NEW DRAIN PUMP.  INSTALL PART ORDER DRAIN PUMP DRAIN AND SPIN TEST OK NO LEAK S OPERATIONAL TEST OK</t>
  </si>
  <si>
    <t>RNN220712065620</t>
  </si>
  <si>
    <t>Removed and replaced faulty pressure sensor and main control board with new. Tested unit after installing  all SAT.</t>
  </si>
  <si>
    <t>RNN220713068532</t>
  </si>
  <si>
    <t>Complaint of unot not shutting off. Replaced main pcb complex assembly and put into test mode. Checks ok.</t>
  </si>
  <si>
    <t>RNN220714080567</t>
  </si>
  <si>
    <t>Replaced faulty pump tested unit unit works fine.</t>
  </si>
  <si>
    <t>RNN220715082160</t>
  </si>
  <si>
    <t>FULL DIAGNOSTIC INSPECTION.  RAN TEST MODE.  ALL FUNCTIONS CHECK GOOD.  UNIT FUNCTIONAL.</t>
  </si>
  <si>
    <t>RNN220715083714</t>
  </si>
  <si>
    <t>Not draining  removed Nicole from pump  second time coming out for swme issue. Educated customer and explained of it happens again there will be a possible charge.</t>
  </si>
  <si>
    <t>RNN220715084132</t>
  </si>
  <si>
    <t>complaint washer not getting water founded the hot water line is not getting water in the cold water valve is turned off nothing found with the washer is working as designed</t>
  </si>
  <si>
    <t>RNN220715085999</t>
  </si>
  <si>
    <t>Customer getting Le error code replace the clutch assembly with the stator promoter clutch</t>
  </si>
  <si>
    <t>RNN220715086921</t>
  </si>
  <si>
    <t>Per customer not working properly   Run cycle all normal. Advice need lewel floor  loading</t>
  </si>
  <si>
    <t>RNN220716090376</t>
  </si>
  <si>
    <t>Customer had reported the unit was not powering on. Upon arrival the unit Now power is off and on I showed customer where the actual buttons are and explained that they are static buttons and that sometimes in a room of high moisture they will have issues showing some techniques for getting it to start at this time no parts are needed a customer will Monitor and Report any issues moving forward.</t>
  </si>
  <si>
    <t>RNN220716090489</t>
  </si>
  <si>
    <t>CHECKED UNIT FOUND LEAKING  DUE TO HOSE LOOSE UNDER THE TUB  REINSTALLED PROPERLY LEFT UNIT WORKING OK</t>
  </si>
  <si>
    <t>RNN220719000988</t>
  </si>
  <si>
    <t>Tcc220720677669 working with tech support ran through cycle test all looks good at this time advised customer that she needs to clean with tub cleaner</t>
  </si>
  <si>
    <t>RNN220719002100</t>
  </si>
  <si>
    <t>Per cx unit continuously fills with water check complaint ran test mode no codes check Inlet filters okay pulled and let out for inspection little debris inside casing for Inlet to soap dispenser replaced inlet ran  test mode no codes or leaks  Cx verified operations</t>
  </si>
  <si>
    <t>RNN220719003283</t>
  </si>
  <si>
    <t>Replaced pressure switch  also found washer needed to be raised to run due to drain pan it sits in has raised indentations in the center causing the tub to rub during wash. Corrected installation issue. Tested ok</t>
  </si>
  <si>
    <t>RNN220719006529</t>
  </si>
  <si>
    <t>Found unit leaking at certain level of water  cracked tub tub is not serviceable part  customer called dealer and they said they will replace unit</t>
  </si>
  <si>
    <t>RNN220719007090</t>
  </si>
  <si>
    <t>Found that when the unit went into a spin cycle it would start to make a squeeky noise. Found that the screw under rotor/stator had come loose. tightened and secured  the screw and checked all operations. Unit checks</t>
  </si>
  <si>
    <t>RNN220719007308</t>
  </si>
  <si>
    <t>TOP VIBRATING DURING CYCLE  NOT FLUSH WITH CABINET.    TECHNICIAN INSTALLED NEW TOP PANEL. TESTED AND UNIT NOW WORKING PROPERLY.</t>
  </si>
  <si>
    <t>RNN220719007929</t>
  </si>
  <si>
    <t>MCK70055611</t>
  </si>
  <si>
    <t>Located faulty adj assambly and adjusted it. Swapped part out and ensured unit tested okay.</t>
  </si>
  <si>
    <t>RNN220719008023</t>
  </si>
  <si>
    <t>RNN220719008318</t>
  </si>
  <si>
    <t>REPAIRED CONNECTION AT THE WATER VALVE.  TESTED ALL FUNCTIONS.  COMPLETE</t>
  </si>
  <si>
    <t>RNN220720013018</t>
  </si>
  <si>
    <t>Fixed drain hose and water line</t>
  </si>
  <si>
    <t>RNN220720014182</t>
  </si>
  <si>
    <t>THE TECH REPLACED THE PART FOR PROPER FUCNTION</t>
  </si>
  <si>
    <t>RNN220603041460</t>
  </si>
  <si>
    <t>WHEN ARRIVING I INSTALLED HOLDER ASSEMBLYQTY PART AEJTESTED UNIT AND WORKS AS DESIGNED JOB COMPLETE  CLAIM SERVICE EXPLANATION WHEN ARRIVING I INSTALLED HOLDER ASSEMBLYQTY PART AEJTESTED UNIT A</t>
  </si>
  <si>
    <t>RNN220606058292</t>
  </si>
  <si>
    <t>CUSTOMER COMPLAINED OF NOISE  RAN LOAD ADIVSE CUSTOMER NOT TO PUT TO  MANY CLOSTHES IN WASHER  IF SO WASHER WILL UNBALANCE</t>
  </si>
  <si>
    <t>RNN220613098041</t>
  </si>
  <si>
    <t>Upon arrival  ran unit on quick cycle and checked operation. Water valves  agitation  spin  and drain test good. Educated customer on water level and detergent usage to maxim</t>
  </si>
  <si>
    <t>RNN220621041650</t>
  </si>
  <si>
    <t>Installing new parts. Tested  unit working to spec. ; Job Cmpltd</t>
  </si>
  <si>
    <t>RNN220624065562</t>
  </si>
  <si>
    <t>#FEE CUSTOMER IS AWARE OF CHARGES NOT RELATED TO MANUFACTUR                                                          BAD SILNOID ON VALVE</t>
  </si>
  <si>
    <t>RNN220627077378</t>
  </si>
  <si>
    <t>RNN220628080006</t>
  </si>
  <si>
    <t>#SW called TCC for assistance cluld not remove bolts from stator and rotor called TCC could not remove bolt its lock tite Tcc220716584282  Tcc220711436580  RA was approved job Closed     DRN220718357530        The unit has been submitted for RA.        Thanks</t>
  </si>
  <si>
    <t>RNN220630096837</t>
  </si>
  <si>
    <t>Some cycle doesn't work correctly. Replaced main pcb9904. Tested okay.</t>
  </si>
  <si>
    <t>RNN220630097204</t>
  </si>
  <si>
    <t>TECH CHECKED THE FUNCTIONS OF THE UNIT  RAN SERVICE CYCLE MODE TEST  UNITIS WIRKING FINE  NO ISSUES FOUND.</t>
  </si>
  <si>
    <t>RNN220630099067</t>
  </si>
  <si>
    <t>Found bad gearcase an clutch. Replaced parts now operates properly</t>
  </si>
  <si>
    <t>RNN220701004329</t>
  </si>
  <si>
    <t>REPLACED INLET VALVE AND CHANGED POSITION OF WASHER AND DRIER UNIT IS FUNCTIONING PER MANUFACTURERS SPEC   CLAIM SERVICE EXPLANATION REPLACED INLET VALVE AND CHANGED POSITION OF WASHER AND DRIER UNIT IS FUNCTION</t>
  </si>
  <si>
    <t>RNN220701006910</t>
  </si>
  <si>
    <t>replaced the parts  tested  waited few days  working normal.</t>
  </si>
  <si>
    <t>RNN220706030072</t>
  </si>
  <si>
    <t>RNN220707033809</t>
  </si>
  <si>
    <t>RNN220712063955</t>
  </si>
  <si>
    <t>Washer will not complete cycle due to restricted water valve. Replaced valve and tested  checked good.; Job Cmpltd</t>
  </si>
  <si>
    <t>RNN220712065629</t>
  </si>
  <si>
    <t>TIGHTENED STATOR BOLT  OPERATION CK GOOD.</t>
  </si>
  <si>
    <t>RNN220713069905</t>
  </si>
  <si>
    <t>Found dead unit. Outlet that unit was plugged into was 240v. Called TCC. Voided warranty. Explained to customer.</t>
  </si>
  <si>
    <t>RNN220713072817</t>
  </si>
  <si>
    <t>Not rinsing well. Per Tech line extra rinse cycle needs to be used for fabric softener use. Unit ok</t>
  </si>
  <si>
    <t>RNN220715084038</t>
  </si>
  <si>
    <t>ERROR CODE                                                                                                           WASH PLATE BACKED OFF SPLINE CHECKS GOOD BOLT TORKED AN CUST VERIFIED REPAIR NO OTHER ISSUES OR COMPLAINTS</t>
  </si>
  <si>
    <t>RNN220715085627</t>
  </si>
  <si>
    <t>Clear the drain</t>
  </si>
  <si>
    <t>RNN220716089448</t>
  </si>
  <si>
    <t>Customer stated grinding during agitation.   Found flooring damaged making contact with rotor. Made customer aware unit needs to be in a flat service. Ran test mode unit working to manufacturer specs.</t>
  </si>
  <si>
    <t>RNN220716089983</t>
  </si>
  <si>
    <t>Removed pulsator found no blocks run though speed wash no issues advise customee to check pockets going forward</t>
  </si>
  <si>
    <t>RNN220716090053</t>
  </si>
  <si>
    <t>Replaced control  panel and main board.  Unit is having some kind of electrical issue internally. Flickers  turns on and off by itself  sometimes won't turn back on. Electrical outlet is fine.  Costco to replace unit for customer</t>
  </si>
  <si>
    <t>RNN220716090341</t>
  </si>
  <si>
    <t>Repair Drain Pump Assembly Tested Okay</t>
  </si>
  <si>
    <t>RNN220717091483</t>
  </si>
  <si>
    <t>Noise during spin  noise coming from drain pump. Replaced drain pump motor. Noise not longer present.</t>
  </si>
  <si>
    <t>RNN220718000277</t>
  </si>
  <si>
    <t>Arrived onsite customer unit has leak. Put unit in test mode. Unit still filling up with water. Replace inlet valve. Leak stop. Unit operating normally</t>
  </si>
  <si>
    <t>RNN220718093354</t>
  </si>
  <si>
    <t>IE ERROR CODE // TS UNIT IS PROPERLY INSTALLED DID RESET                                                             CORRECTED DOME RAN THROUGH CYCLE CHECK OKAY</t>
  </si>
  <si>
    <t>RNN220718096540</t>
  </si>
  <si>
    <t>#SW// unit assessed rusted inner basket parts installed// adjustments made all checks ok customer instructed of normal unit operations and proper usage function// unit now properly operating</t>
  </si>
  <si>
    <t>RNN220718097784</t>
  </si>
  <si>
    <t>#SW  due to noise  I made adjustment in the 4 feet for proper function all tested good.</t>
  </si>
  <si>
    <t>RNN220719003207</t>
  </si>
  <si>
    <t>DURING WASH                                                                                                          CUSTOMER INSTRUCTION</t>
  </si>
  <si>
    <t>RNN220719003896</t>
  </si>
  <si>
    <t>ran diagnostics found oe code and faulty drain pump. replaced pump. unit working as designed again.</t>
  </si>
  <si>
    <t>RNN220719003919</t>
  </si>
  <si>
    <t>INSPECTED UNIT AN DFOUND UNIT LEAKING FROM DRUMS POSSIBLE CRACKED DRUM. REPAIR NEEDS 2 MAN</t>
  </si>
  <si>
    <t>RNN220719004501</t>
  </si>
  <si>
    <t>Units water valve kept leaking. Replaced water valve.</t>
  </si>
  <si>
    <t>RNN220719005806</t>
  </si>
  <si>
    <t>reset board and rebalanced unit</t>
  </si>
  <si>
    <t>RNN220719006574</t>
  </si>
  <si>
    <t>Customer said washer not working will not power on. Found unit not responding voltage to main PCB found display PCB bad replaced PCB assembly complex and washer tested okay.</t>
  </si>
  <si>
    <t>RNN220719008010</t>
  </si>
  <si>
    <t>Leaking water. Test washer not problem found adjust drain hose whit ziptide. Instruct custumer.</t>
  </si>
  <si>
    <t>RNN220720010221</t>
  </si>
  <si>
    <t>unit not finishing cycle  tech found pump not working  replaced and tested</t>
  </si>
  <si>
    <t>RNN220720014688</t>
  </si>
  <si>
    <t>SPIN TESTED OK.   ONLY HAPPENS ON CERTAIN LOADS BLANKETS/SHEETS.  GAVE CUSTOMER INSTRUCTIONS ON LOADING/BALANCING CLOTHES IN WASHER.</t>
  </si>
  <si>
    <t>RNN220721015470</t>
  </si>
  <si>
    <t>IW/21344200/RNN220425024448/LSN1/FSL IN HAND</t>
  </si>
  <si>
    <t>Ordered  installed  tested control panel. Machine responds normally to inputs. 33 miles oneway. 53 minutes drive time ea. way.</t>
  </si>
  <si>
    <t>RNN220509099968</t>
  </si>
  <si>
    <t>#FEE CUSTOMER AWARE OF SERVICE CHARGE NOT RELATING TO MANUF                                                          ORDERING MAIN CONTROL BOARD PRESSURE SWITCH WASNT RECEIVIN G PROPER VOLTAGE CAUSING PE ERROR CODE INSTALLED MAIN PCB. EVERYTHING W</t>
  </si>
  <si>
    <t>RNN220613094424</t>
  </si>
  <si>
    <t>REPLACED AGITATOR NOW EVERYTHING CLEANING FINE</t>
  </si>
  <si>
    <t>RNN220617022078</t>
  </si>
  <si>
    <t>#FEE OE NOT DRAINING                                                                                                 WATER OVERFILLED AND DRAIN SHORTED TUB COMPLETELY FULL OF WA TER. EVACUATED TO DIAGNOSE. PUMP FAILURE SUPPLY POWER GOOD. REPLACED</t>
  </si>
  <si>
    <t>RNN220622053457</t>
  </si>
  <si>
    <t>#FEE LEAKING                                                                                                         WATER DRIPPING INTO TUB/ORDERED WATER FILL VALVE.  WATER DRIPPING INTO TUB REPLACED FILL VALVE TEST OK.</t>
  </si>
  <si>
    <t>RNN220628082040</t>
  </si>
  <si>
    <t>Replaced lid assy / called tcc about control panel issue  cx wants flat finish  tcc saying it normal to have some curve spots  case # Tcc220719659905</t>
  </si>
  <si>
    <t>RNN220629089542</t>
  </si>
  <si>
    <t>FIGURED OUT WHY APP WASNT WORKING. SYSTEM CHECK AND WORKING BY DESIGN.</t>
  </si>
  <si>
    <t>RNN220705023389</t>
  </si>
  <si>
    <t>Replaced drum assembly due to spin noise.</t>
  </si>
  <si>
    <t>RNN220707032901</t>
  </si>
  <si>
    <t>RNN220707037638</t>
  </si>
  <si>
    <t>Diagnosis done   cleaned motor assembly  unit tested okay.</t>
  </si>
  <si>
    <t>RNN220709048212</t>
  </si>
  <si>
    <t>replaced drain pump for not draining. Verified proper operation.</t>
  </si>
  <si>
    <t>RNN220712065038</t>
  </si>
  <si>
    <t>TECH DENZEL  CX HAS NEW DRAIN PUMP BO ISSUES FOUND CLOSING TICKET KET CX HAPPY WITH WORK  CLAIM SERVICE EXPLANATION TECH DENZEL  CX HAS NEW DRAIN PUMP BO ISSUES FOUND CLOSING TICKET KET CX H</t>
  </si>
  <si>
    <t>RNN220713072243</t>
  </si>
  <si>
    <t>water filter was reinstalled  unit works properly</t>
  </si>
  <si>
    <t>RNN220714080416</t>
  </si>
  <si>
    <t>Drain water and does not fill all the way time adds. Customer educated on appliance</t>
  </si>
  <si>
    <t>RNN220715081952</t>
  </si>
  <si>
    <t>Noises are part of normal operation customer will monitor</t>
  </si>
  <si>
    <t>RNN220715085026</t>
  </si>
  <si>
    <t>PCNA STRONG VIBRATION                                                                                                THE MEMBER SAID THE WASHER WAS MAKING NOISE WHEN SPINNING TH E LID SWITCH CABLE WAS VIBRATING ALL TEST OK RZT</t>
  </si>
  <si>
    <t>RNN220715087095</t>
  </si>
  <si>
    <t>Customer called for washer not getting any water and drain pump energize at all times even if there is not water on washer  Called TCC and as per TCC trouble shut and found no voltage on water valve they said to order tge main Control and pressure switch just in case  Today I replaced the control and tested washer it filled with water but almost filled all tge way to top of washer so I replaced the pressure switch and tested again put washer in spin cycle and 8t drain tge water but it never went to spin even if there was not water in tub drain pump was still going on till spinning cycle end but inner tub never moved  Called TCC again and unplug unit   Plug unit back in while I was with TCC and this time it filled the right amount of water. So we ran a test mode end everything was normal  Instruct customer and got case # from TCC     Case # TCC220722738792</t>
  </si>
  <si>
    <t>RNN220717091383</t>
  </si>
  <si>
    <t>Found that customer has a slow drain at there slop sink instruct customer to has pipe snaked out unit is in normal working order</t>
  </si>
  <si>
    <t>RNN220717091761</t>
  </si>
  <si>
    <t>TECH CLEAN THE VALVE.PUMP GOOD. POWER GOOD. NO LEAKS OR ERROR CODES. ALL WORKING NORMAL</t>
  </si>
  <si>
    <t>RNN220718095831</t>
  </si>
  <si>
    <t>Replaced front cover per service bulletin</t>
  </si>
  <si>
    <t>RNN220718095833</t>
  </si>
  <si>
    <t>RNN220718096010</t>
  </si>
  <si>
    <t>Oe error code. Drain pump issue. Replaced drain pump and retested with no faults.</t>
  </si>
  <si>
    <t>RNN220718097563</t>
  </si>
  <si>
    <t>Complaint: No power     Diagnosis: Check found buttons sticking to panel.    Repair: Replaced panel and pcb assembly. Operations checks good.</t>
  </si>
  <si>
    <t>RNN220718097727</t>
  </si>
  <si>
    <t>Fixed over the phone customer found soap leaking.</t>
  </si>
  <si>
    <t>RNN220718098449</t>
  </si>
  <si>
    <t>Drain pump screeching. Replaced pump.</t>
  </si>
  <si>
    <t>RNN220718098969</t>
  </si>
  <si>
    <t>Complaint is low water level. Ran unit on test mode  all sensors working fine  water level is Ok. No problem found.</t>
  </si>
  <si>
    <t>RNN220719003615</t>
  </si>
  <si>
    <t>2ater valve not i stalled correctly adjusted test good</t>
  </si>
  <si>
    <t>RNN220719003857</t>
  </si>
  <si>
    <t>Machine works to factory specs instructed customer now to better load clothes</t>
  </si>
  <si>
    <t>RNN220719004065</t>
  </si>
  <si>
    <t>No leaking found in our around unit. Leveled unit  and secured drain hose. Tested. All operations are good.</t>
  </si>
  <si>
    <t>RNN220719006473</t>
  </si>
  <si>
    <t>Found leaking from tub ring. Replaced and all checks good</t>
  </si>
  <si>
    <t>RNN220719006812</t>
  </si>
  <si>
    <t>ACQ85605504</t>
  </si>
  <si>
    <t>At the diagnosing found no leak from unit unit operating as per Manufacturing  Shipped to tech  PRN220719099778 MBL67700801(Cap Cover)  AGB72932407(Nozzle Assembly)  AEM74073303(Hose Assembly Drain)</t>
  </si>
  <si>
    <t>RNN220719007056</t>
  </si>
  <si>
    <t>CUSTOMER STAES THAT SHE IS NOT SATISFIED WITH MY FINDINGS AND SHE WANTS TO REQUEST 2ND OPINION BUT NOT WITH ME  SHE WANTS A DIFFERENT TECHNICIAN  PREFER AN LG TECH. NOT GOING BACK</t>
  </si>
  <si>
    <t>RNN220719007750</t>
  </si>
  <si>
    <t>Reseated connector for proper function</t>
  </si>
  <si>
    <t>RNN220719008211</t>
  </si>
  <si>
    <t>Leaking  replaces drain pump hose</t>
  </si>
  <si>
    <t>RNN220720009026</t>
  </si>
  <si>
    <t>THIS MACHINE  WORKING FINE DO NOT HAVE ANY PROBLEM ALL IS OK</t>
  </si>
  <si>
    <t>RNN220720009720</t>
  </si>
  <si>
    <t>Not powering on  replaced main pcb and panel assembly working as designef</t>
  </si>
  <si>
    <t>RNN220720011135</t>
  </si>
  <si>
    <t>Customer called in about his washer making a wierd noise while spinning  after check found a tapping sound coming from the back of washer  sound was coming from the shock and rod suspension  adjusted both side tested ok</t>
  </si>
  <si>
    <t>RNN220720011877</t>
  </si>
  <si>
    <t>Customer gets IE error. Found water valve bad replaced water valve and tested ok.</t>
  </si>
  <si>
    <t>RNN220721015792</t>
  </si>
  <si>
    <t>Tested All ok  instructed customer on normal operation</t>
  </si>
  <si>
    <t>RNN220721019158</t>
  </si>
  <si>
    <t>Evaluated found drum loose tightened and aligned tested ok.</t>
  </si>
  <si>
    <t>RNN220721020565</t>
  </si>
  <si>
    <t>NEEDED TO ORDER A NEW CONTROL BOARD  INSTALLED TESTED OK</t>
  </si>
  <si>
    <t>RNN220721021913</t>
  </si>
  <si>
    <t>CHECKED AND ADJUSTED LID SWITCH</t>
  </si>
  <si>
    <t>RNN220722023326</t>
  </si>
  <si>
    <t>RNN220722023389</t>
  </si>
  <si>
    <t>Customer complaint how to use the control panel explain and show customer how to use the drain and spin without going through a complete cycle also show customer how to use the wrench mode without going through the complete cycle test it with customer job completed</t>
  </si>
  <si>
    <t>RNN220722023576</t>
  </si>
  <si>
    <t>REPACED FAULTY LISTED PART. UNIT TESTED AND CHECKED OK</t>
  </si>
  <si>
    <t>RNN220722026744</t>
  </si>
  <si>
    <t>Explain to customer how classified clothes  to not create a unbalanced loads. Test unit operation ok.</t>
  </si>
  <si>
    <t>RNN220722027135</t>
  </si>
  <si>
    <t>As reqested by customer checks the unit for leak  connected the water hose correctly  leveled  customer education  all test pass.</t>
  </si>
  <si>
    <t>RNN220722028989</t>
  </si>
  <si>
    <t>Customer complaint unit not washing properly and staining clothes  tested unit all o.k  ran speed wash with clothes all o.k. customer is not satisfied witj washer machine and wants unit replaced. Customer will go back to dealer and request to have unit replaced.</t>
  </si>
  <si>
    <t>RNN220719001005</t>
  </si>
  <si>
    <t>Uint tested good</t>
  </si>
  <si>
    <t>RNN220720013575</t>
  </si>
  <si>
    <t>LK/AI103677/RNN220706029416</t>
  </si>
  <si>
    <t>PA3</t>
  </si>
  <si>
    <t>PARTS NOT AVAILABLE_NO RESISTERED PART</t>
  </si>
  <si>
    <t>#FEE CUSTOMER AWARE OF SERVICE CHARGE FOR ISSUES NOT RELATI                                                          ONE OUT SHOCKS CAUSING WASHER TO HANG DOWN AND ROTOR TO RUB ON FLOOR REPLACED SUSPENSION RODS AND ALL TESTS GOOD.</t>
  </si>
  <si>
    <t>RNN220517049247</t>
  </si>
  <si>
    <t>REPLACED FAULTY ACTUATOR  MAIN PCB BOARD AND ROTOR WASHER  ASSEMBLED  TESTED AND CHECKS OKAY.</t>
  </si>
  <si>
    <t>RNN220622047335</t>
  </si>
  <si>
    <t>#FEE JUST A REMINDER ALL MANUFACTURING DEFECTS ARE COVERED                                                           MISSED TIME WINDOW  CUSTOMER DECLINED SERVICE</t>
  </si>
  <si>
    <t>RNN220623059097</t>
  </si>
  <si>
    <t>#FEE (I WILL GO AHEAD AND CHECK THE SCHEDULE OF YOUR PREFER                                                          AS PER LG TECH SUPPORT E6 ERROR INSTRUCTED TO ORDER CLUTCH A CTUATOR ORDERED PART REP SHIFTER MOTOR PO STILL E6 ERROR FOUND NO POW</t>
  </si>
  <si>
    <t>RNN220625068405</t>
  </si>
  <si>
    <t>Replaced the washer inlet water valve and the pressure sensor switch</t>
  </si>
  <si>
    <t>RNN220629087416</t>
  </si>
  <si>
    <t>#FEE #DEALER SUPPORT// CYCLE KEEP ON RUNNING                                                                         CUSTOMER STATES ON BEDDING UNIT DOES RINSE AND SPIN REPEATED LY UNTIL THEY TURN THE MACHINE OFF. REPLACED PCB AND UIB ASSY. WASHER</t>
  </si>
  <si>
    <t>RNN220629088577</t>
  </si>
  <si>
    <t>RNN220630098999</t>
  </si>
  <si>
    <t>CCI FOR OE ERROR CODE WASHING MACHINE STOPS IN SPIN PART O                                                           RR FOR DRAIN PUMP. PUMP LOCKED UP DUE TO ITEMS WITH SAND PUT IN WASHER.. REPLACED DRAIN PUMP. UNIT TESTED OK</t>
  </si>
  <si>
    <t>RNN220702009035</t>
  </si>
  <si>
    <t>Replace drain pump with new. Something was stuck inside of the old pump and couldnt remove. After new part was installed I made sure to test pump and everything checked out.</t>
  </si>
  <si>
    <t>RNN220705017956</t>
  </si>
  <si>
    <t>TECH FOUND DRAIN HOSE HAS A HOLE IN IT AND SQUIRTS WATER WHEN DRAINS. TECH REPLACED DRAIN HOSE  UNIT IS WORKING FINE NOW.</t>
  </si>
  <si>
    <t>RNN220707038050</t>
  </si>
  <si>
    <t>TESTED MACHINE ON RINSE AND SPIN. WHILE WAITING FOR SPIN PULLED UNIT TO ENSURE SHIPPING BOLTS WERE NOT IN UNIT. THEY WERE NOT. SPIN CYCLE IS NORMAL ADVISED DRAIN PUMP RUNS DURING SPIN CYCLE. WHEN WASHING BEDDING SOMETIMES ITEMS WILL NEED TO BE RE ARRANGED TO MAKE SURE DRUM IS BALANCED. TESTED OK AT THIS TIME. JOB COMPLETE.</t>
  </si>
  <si>
    <t>RNN220708040451</t>
  </si>
  <si>
    <t>clean soap dispenser tested working normal on washer   order was for washer  tested dryer too working normal customer may have vent issue</t>
  </si>
  <si>
    <t>RNN220708046204</t>
  </si>
  <si>
    <t>DIAGNOSED LG WAHSER AND FOUND NO ISSUE WITH THE UNIT CUSTOMER COMPLAINT THAT SHE HEARS A LOUD NOISE FROM THE UNIT WHILE IN SPIN CYCLE INITIATED A RINSE AND SPIN CYCLE ON UNIT AND WAITED AND NO ISSUE WHILE UNIT IS SPINNING UNIT US FUNCTIONING PROPERLY</t>
  </si>
  <si>
    <t>RNN220709048866</t>
  </si>
  <si>
    <t>#FEE. CUSTOMER IS AWARE OF THE SERVICE CHARGE FOR ISSUES NO                                                          TALKED WITH STEVE AT LG TECH SUPPORT CASE# TCC220713488056. HE SUGGESTED REPLACE BOTH BOARDS AND DRAIN PUMP INSTALLED PCB AND DRA</t>
  </si>
  <si>
    <t>RNN220711054931</t>
  </si>
  <si>
    <t>EBR85755517</t>
  </si>
  <si>
    <t>Customer complaint unit showing Lock error code. Inspect unit and replace both stator and rotor retest machine machine runs but making squealing noise customer States lost baby socks during one wash cycle pull apart drum and remove sock causing problem retest machine now not making any noise and running properly in all modes no other issues.</t>
  </si>
  <si>
    <t>RNN220711058960</t>
  </si>
  <si>
    <t>The main PCB was shorted  we ordered the part but the customer requested replacement fro the dealer sins the unit was brand new.</t>
  </si>
  <si>
    <t>RNN220712064974</t>
  </si>
  <si>
    <t>NOT DRAINING // NO ERRRO CODE DID RESET. CHECKED PIPELINES                                                           ALLOW 90MIN TO REPLACE PUMP  FIRST CALL TECH SHOWS PART SHIPPED TO CUST CHECKED DELIVER Y STATUS JULY 22 AT 7 PM. RR FOR JULY 23 I</t>
  </si>
  <si>
    <t>RNN220713068785</t>
  </si>
  <si>
    <t>MADE SITE VISIT UNIT NOT LEVEL CUSTOMER DID WANT UNIT REPAIRED SHE WANTS UNIT EXCHANGED CLOSING OUT CALL</t>
  </si>
  <si>
    <t>RNN220713071332</t>
  </si>
  <si>
    <t>All runs instruck cx and getting control.</t>
  </si>
  <si>
    <t>RNN220714076539</t>
  </si>
  <si>
    <t>adjusted water valve  cx need to install filter  has well water</t>
  </si>
  <si>
    <t>RNN220714077282</t>
  </si>
  <si>
    <t>LE code. Found washer missing. Replaced washer and stator. Tested. Worked well.</t>
  </si>
  <si>
    <t>RNN220717091375</t>
  </si>
  <si>
    <t>Drive motor has been repaired Drive motor has been repaired</t>
  </si>
  <si>
    <t>RNN220718092690</t>
  </si>
  <si>
    <t>diagnostic unit found no water leaking. customer said it happens when she put a big load. call tech support TCC220719643937  explains to customer do not over load the unit with splash water on floor.</t>
  </si>
  <si>
    <t>RNN220718096190</t>
  </si>
  <si>
    <t>#FEE CUSTOMER AWARE OF SERVICE CHARGE NOT RELATING TO MANU                                                           REPLACED FAULTY HOSE CLAMP ON DRAIN LINE FROM PUMP WATER WAS LEAKING FROM BAD</t>
  </si>
  <si>
    <t>RNN220718096203</t>
  </si>
  <si>
    <t>RNN220718096257</t>
  </si>
  <si>
    <t>Unit not draining. Drain pump replaced</t>
  </si>
  <si>
    <t>RNN220718096548</t>
  </si>
  <si>
    <t>Grooves in leak tray.  Added adjustments  test it. Works fine</t>
  </si>
  <si>
    <t>RNN220719006989</t>
  </si>
  <si>
    <t>Removed plastic baby bib from washer shaft.  Tested gold now washing</t>
  </si>
  <si>
    <t>RNN220720009017</t>
  </si>
  <si>
    <t>Unit working properly customer didn't know how EU hey did if a UE error message</t>
  </si>
  <si>
    <t>RNN220720010248</t>
  </si>
  <si>
    <t>RNN220720010402</t>
  </si>
  <si>
    <t>Drain hose damaged during shipping/installation. Leaks from old drain hose. Replaced drain hose</t>
  </si>
  <si>
    <t>RNN220720010484</t>
  </si>
  <si>
    <t>Checked drain hose and water lines.  ADJUSTED. Recommended proper care procedures for washer Case # TCC220722751966;</t>
  </si>
  <si>
    <t>RNN220720011800</t>
  </si>
  <si>
    <t>Customer has video of unit making squeak.  Tested unit. Not noise heard.  Went through all things it could be as well as how to prevent.</t>
  </si>
  <si>
    <t>RNN220720012674</t>
  </si>
  <si>
    <t>RNN220720013474</t>
  </si>
  <si>
    <t>PRN220721002239 MBL68664903(Cap Pulsator)  MGP62562107(Pulsator Washing) home  Changed pulsator with cap that was noticed defective. Customer satisfied with LG services</t>
  </si>
  <si>
    <t>RNN220721017127</t>
  </si>
  <si>
    <t>Complaint of unit making noise when spinning. Tested unit with load. Unit working to manufacturers specs.</t>
  </si>
  <si>
    <t>RNN220721020719</t>
  </si>
  <si>
    <t>Not draining     Found unit full of water. Put the unit into teste mode and can not hear the pump even tryinh to run    Pulled the unit out and removed the back cover. Found no obstruction in the drain line after clearing the water put.     Replacex the drain pump and found debris in the pump. Tested and found no other problems at this time.    AHA75673404(Pump Assembly Drain)</t>
  </si>
  <si>
    <t>RNN220722026793</t>
  </si>
  <si>
    <t>Technician replaced lid with a new undamaged lid. Ran and test unit after installation. All checked good</t>
  </si>
  <si>
    <t>RNN220722027509</t>
  </si>
  <si>
    <t>Upon inspection found brought underwear in between tub and basket causing noise</t>
  </si>
  <si>
    <t>RNN220722027985</t>
  </si>
  <si>
    <t>AGL77376931</t>
  </si>
  <si>
    <t>Thin fabric caught in agitator removed agitator to check to remove clothing item checked for damage none seen ran System test all items okay educated customer on not putting thin clothing near the bottom or using nylon bags to stop from having agitator pull under</t>
  </si>
  <si>
    <t>RNN220722028534</t>
  </si>
  <si>
    <t>FOUND LOOSE CONNECTION AT CONTROL. REPAIRED CONNECTION AT CONTROL. UNIT TESTED AND CHECKED OK</t>
  </si>
  <si>
    <t>RNN220723029192</t>
  </si>
  <si>
    <t>FOUND LOOSE CONNECTION AT WATER VALVE. REPAIRED CONNECTION AT WATER VALVE. UNIT TESTED AND CHECKED OK</t>
  </si>
  <si>
    <t>RNN220723029206</t>
  </si>
  <si>
    <t>AFTER RESET THE BALANCE  THE UNIT WORKS IN SPEC BUT CUSTOMER CANCEL THE SERVICE UNDER RNN220715087747</t>
  </si>
  <si>
    <t>RNN220725033696</t>
  </si>
  <si>
    <t>There is a plastic liner around the drum that is shredding on the top  TECH  Replaced plastic liner  tested</t>
  </si>
  <si>
    <t>RNN220725034788</t>
  </si>
  <si>
    <t>DEMOED UNIT TO CLIENT. UNIT WORKING CORRECTLY</t>
  </si>
  <si>
    <t>RNN220725035238</t>
  </si>
  <si>
    <t>ORDERING REPLACEMENT HOSE TO RESOLVE</t>
  </si>
  <si>
    <t>RNN220725035242</t>
  </si>
  <si>
    <t>CLIENT STATED WASHER LEAKS OCCASIONALLY. RAN THOUGH A WASH AND FOUND NO LEAKS ANY WEAR. CLOSES FOUND IN WASHER CABIN. BELIEVE CLIENT WAS OVER FILLING UNIT. EDUCATED CLIENT ON PROPER USE</t>
  </si>
  <si>
    <t>RNN220725035282</t>
  </si>
  <si>
    <t>WATER VALUE IS ON ORDER SHIPTO CLIENT REPLACEMENT OF WATER VALVE IN CLIENTS UNIT HAS BEEN TESTED AND THE UNIT IS WORKING AT SHOULD</t>
  </si>
  <si>
    <t>RNN220725035365</t>
  </si>
  <si>
    <t>REPLACED PARTS TONY HAD ORDER  TESTED UNIT ON SMART INSTALL AND PASS STEPS.</t>
  </si>
  <si>
    <t>RNN220725035406</t>
  </si>
  <si>
    <t>DIAGNOSTIC. INSTALLED REPLACEMENT PARTS</t>
  </si>
  <si>
    <t>RNN220725035462</t>
  </si>
  <si>
    <t>UNIT HAS BAD MOTOR COMPLETELY SEIZED  NEW UNIT WITHIN R/E V CALLED DOD AND EXCHANGED</t>
  </si>
  <si>
    <t>RNN220725035481</t>
  </si>
  <si>
    <t>LEAK FROM GREY DRAIN HOSE. INSTALLED NEW HOSE  TESTED AND HAS NO LEAKS.</t>
  </si>
  <si>
    <t>RNN220725035492</t>
  </si>
  <si>
    <t>REPLACE LOCK ASSAY TEST UNIT ALL GOOD</t>
  </si>
  <si>
    <t>RNN220725035789</t>
  </si>
  <si>
    <t>UNIT WORKING TO SPECS SEE NOTES CLIENT ADVISE TO DO TUB CLEANER</t>
  </si>
  <si>
    <t>RNN220725035791</t>
  </si>
  <si>
    <t>NO UNUSUAL SMELL. THE SMELL CLIENT WAS TALKING ABOUT IS THE COATING THAT WAS PUT IN ON NEW WASHERS.</t>
  </si>
  <si>
    <t>RNN220725035802</t>
  </si>
  <si>
    <t>REPLACED DEFCTIVE MAIN AND CONTROL PER SERVICE BULLETIN</t>
  </si>
  <si>
    <t>RNN220725035810</t>
  </si>
  <si>
    <t>UNIT RAN THROUGH DIAGNOSTICS WITHOUT ISSUE. CLIENT EDUCATED ON OPERATION</t>
  </si>
  <si>
    <t>RNN220725035944</t>
  </si>
  <si>
    <t>CUSTOMER WAS EDUCATED ON THE SOUNDS THE MACHINE MAKES AS IT GOES THRU THE DIFFERENT CYCLE.</t>
  </si>
  <si>
    <t>RNN220725035984</t>
  </si>
  <si>
    <t>Service requested can't add extra rinse cycle. Ran test and is working now explained to choose your selections b4 starting the cycles. All else tested ok.</t>
  </si>
  <si>
    <t>RNN220725038272</t>
  </si>
  <si>
    <t>Made home s/c  washer is draining correctly at time of service  rear cover panel was loose and would slap washer when on spin causing a loud clacking noise.  Screws had fallen out of cover and were on floor.  Reinstalled screws into repair panel and</t>
  </si>
  <si>
    <t>RNN220623055848</t>
  </si>
  <si>
    <t>- TOP LOADER/ ABNORMAL POWER OFF DURING OPERATION                                                                    NO FUNCTIONS. HAS PROPER POWER. PER SF ORDER PANEL &amp;AMP; PCB  SOCPPU 7/20/22: SERVICE CA</t>
  </si>
  <si>
    <t>RNN220628082667</t>
  </si>
  <si>
    <t>RNN220701004725</t>
  </si>
  <si>
    <t>At arrival unable to duplicate any failure symptoms. Customer showed video of unit making noise was unable to duplicate or verify where noise is coming from unit perform normally the whole time I was there. Job complete</t>
  </si>
  <si>
    <t>RNN220707032908</t>
  </si>
  <si>
    <t>QUOT;#FEE CUSTOMER IS AWARE OF CHARGES NOT RELATED TO MANUFACTU                                                      DISPENSER HOSE CRACKED. ORDERED NEW DTC AND SCHEDULED RETURN  SOC 07/18ER CUSTOMER INSTALLED PART</t>
  </si>
  <si>
    <t>RNN220707033529</t>
  </si>
  <si>
    <t>Arrive at customer's house to make necessary repairs for machine customer States washing machine now working properly and no longer needs service if customer has more issues later on we'll call back for a new appointment.</t>
  </si>
  <si>
    <t>RNN220708045459</t>
  </si>
  <si>
    <t>Installed harness   tested fOr proper operation</t>
  </si>
  <si>
    <t>RNN220709048841</t>
  </si>
  <si>
    <t>Transmission is very loud when in use</t>
  </si>
  <si>
    <t>RNN220715083371</t>
  </si>
  <si>
    <t>adjusted loose drain hose installation  unit water is leaking from the drain pipe during spin cycle</t>
  </si>
  <si>
    <t>RNN220716089035</t>
  </si>
  <si>
    <t>No power. Complex PCB and front panel were replaced</t>
  </si>
  <si>
    <t>RNN220716089137</t>
  </si>
  <si>
    <t>unit was diagnosed and found error with machine  lowes exchanged unit after diagnosis. please pay service trip diag fee.</t>
  </si>
  <si>
    <t>RNN220717091155</t>
  </si>
  <si>
    <t>however the unit was delivered EXTREEMLY DAMAGED.  recommended she take it back to the seller.</t>
  </si>
  <si>
    <t>RNN220718096571</t>
  </si>
  <si>
    <t>Loud noise in drain. No drain. Replaced drain pump</t>
  </si>
  <si>
    <t>RNN220720008641</t>
  </si>
  <si>
    <t>Units valve wwrent closing properly. Replaced parts.</t>
  </si>
  <si>
    <t>RNN220720011900</t>
  </si>
  <si>
    <t>No repair was done unit was taken back by dealer and replace .....</t>
  </si>
  <si>
    <t>RNN220720012268</t>
  </si>
  <si>
    <t>Pulsator and tube snagging clothes. Replaced. Unit test ok.</t>
  </si>
  <si>
    <t>RNN220720012556</t>
  </si>
  <si>
    <t>Customer say that unit had l e r a message put unit on test mode and did a wash for 30 minutes no problem found</t>
  </si>
  <si>
    <t>RNN220721015718</t>
  </si>
  <si>
    <t>#SW  due to noise found washer need to level  I did leveled and all tested good</t>
  </si>
  <si>
    <t>RNN220721016225</t>
  </si>
  <si>
    <t>Found issues with washer not filling intermittently or not advancing cycles. Repoaced parts with new. Cycle tested and all checks good at this time. Advised customer.</t>
  </si>
  <si>
    <t>RNN220721018950</t>
  </si>
  <si>
    <t>Lube struts and ck ovet unit. Unit is workimg fine now.</t>
  </si>
  <si>
    <t>RNN220721019649</t>
  </si>
  <si>
    <t>Customer was concerned about noise and smell coming from unit. Ran unit for a few cycles. No noise or sound present. Customer seemed satisfied. All operations are good.</t>
  </si>
  <si>
    <t>RNN220721021014</t>
  </si>
  <si>
    <t>Cx complain not spinning error code given checked machine water valves clogged clean out close call</t>
  </si>
  <si>
    <t>RNN220721021451</t>
  </si>
  <si>
    <t>AEZ74073401</t>
  </si>
  <si>
    <t>Upon inspection cx stated pulsator was coming up and noise while spin. Found issue with drain pump propellar and pulsator needed to be screwed in. Replaced pump. Tested. Unit functions properly now</t>
  </si>
  <si>
    <t>RNN220721021680</t>
  </si>
  <si>
    <t>TECHNICIAN REPLACED THE CONTROL  NOW UNIT WORKS OKAY.</t>
  </si>
  <si>
    <t>RNN220722023426</t>
  </si>
  <si>
    <t>Found drain pump making a loud noise  Some things got inside tge pump and broken.   Replaced pump tested ok also instruct customer about been careful</t>
  </si>
  <si>
    <t>RNN220722026173</t>
  </si>
  <si>
    <t>Repaired drain hose checked ok</t>
  </si>
  <si>
    <t>RNN220722027271</t>
  </si>
  <si>
    <t>RNN220722027842</t>
  </si>
  <si>
    <t>Customer says unit squeaks ran full cycle found no problem</t>
  </si>
  <si>
    <t>RNN220723030630</t>
  </si>
  <si>
    <t>Complaint not draining  replaced drain pump ran washer tested ok</t>
  </si>
  <si>
    <t>RNN220723030808</t>
  </si>
  <si>
    <t>Customer stated unit had OE error code. Replaced drain pump tested unitvand unit functions properly.</t>
  </si>
  <si>
    <t>RNN220724032850</t>
  </si>
  <si>
    <t>Noise when washing  motor touching drain pan. Installed 4 leg adjusters. Operation normal.</t>
  </si>
  <si>
    <t>RNN220725034152</t>
  </si>
  <si>
    <t>Exchanged the lower washer fot the clutch assembly. Also had the issue documented with tech line in the Tennessee modeled top loader washer and agitation. The customer will monitor</t>
  </si>
  <si>
    <t>RNN220725036063</t>
  </si>
  <si>
    <t>REPLACED PCB MAIN ASSEMBLY FOR WASHER.</t>
  </si>
  <si>
    <t>RNN220725036440</t>
  </si>
  <si>
    <t>Pressure sensor stuck. Freed pressure sensor float  unit operates normally</t>
  </si>
  <si>
    <t>RNN220725037249</t>
  </si>
  <si>
    <t>REPAIRED CONNECTION AT CONTROL AND TESTED TO REPAIR UNIT.</t>
  </si>
  <si>
    <t>RNN220725039661</t>
  </si>
  <si>
    <t>RNN220725039731</t>
  </si>
  <si>
    <t>RNN220725042278</t>
  </si>
  <si>
    <t>SECURED BOLT TO SHOCK/DAMPER; UNIT TESTED OKAY</t>
  </si>
  <si>
    <t>RNN220726043626</t>
  </si>
  <si>
    <t>FOUND WATER VALVE NOT MAKING PROPER CONTACT. ADJUSTED AND SECURED VALVE. UNIT IS FUNCTIONING CORRECTLY</t>
  </si>
  <si>
    <t>RNN220726043759</t>
  </si>
  <si>
    <t>Found wire off drain pump. Repaired connection to drain pump. After that  checks to be ok.</t>
  </si>
  <si>
    <t>RNN220726044019</t>
  </si>
  <si>
    <t>CHECKED OVER. FOUND WILL NOT RUN DUE TO BAD MAIN CONTROL BOARD. WHEN CONTROL FAILED IT DAMAGED THE CONTROL PANEL AS WELL. NOT ALL BUTTONS WORK ON CONTROL PANEL. INSTALLED BOTH NEW PARTS  REASSEMBLED  RAN &amp; TESTED OK. WORKS GOOD.</t>
  </si>
  <si>
    <t>RNN220726044769</t>
  </si>
  <si>
    <t>Found unit with faulty inner tub assy. Replaced and unit checks ok.</t>
  </si>
  <si>
    <t>RNN220726045958</t>
  </si>
  <si>
    <t>reinstalled loose wire to main control due to unit not starting tested unit ok</t>
  </si>
  <si>
    <t>RNN220726046599</t>
  </si>
  <si>
    <t>VIB/21344200/RNN220510004176/LSN1</t>
  </si>
  <si>
    <t>DP1/40324212/RNN220627075378  /CPS1</t>
  </si>
  <si>
    <t>NO ISSUES FOUND do not bill  no notes regarding repair  no work</t>
  </si>
  <si>
    <t>RNN220519059166</t>
  </si>
  <si>
    <t>7 7 2022  erik  knob lights skipping every other mode. Connections on boards good. Control is getting power. Need to order part. 7 25 2022  replaced control pcb. Ran machine. All good</t>
  </si>
  <si>
    <t>RNN220623058202</t>
  </si>
  <si>
    <t>#FEE GRINDING NOISE #DEALERSUPPORT                                                                                   SEE ATTACHED NOTES  REPLACED PCB AND ROTOR. LE ERROR CODE STILL ACTIVE. ADDITION AL PARTS WOULD BE NEEDED. CUSTOMER OPTED FOR REPL</t>
  </si>
  <si>
    <t>RNN220707037151</t>
  </si>
  <si>
    <t>REPLACED FAILED WATER AND PIS SWITCH. TESTED OK.</t>
  </si>
  <si>
    <t>RNN220707038773</t>
  </si>
  <si>
    <t>The control board  panel and knob were replaced.</t>
  </si>
  <si>
    <t>RNN220712062234</t>
  </si>
  <si>
    <t>AEZ73913415</t>
  </si>
  <si>
    <t>THE WASHER WAS LEAKING FROM A VIBRATION SENSOR THAT WAS NOT MOUNTED CORRECTLY CAUSING DAMAGES AND LEAKS ON THE CUSTOMERS FIRST USE. SPOKE TO RON FROM LG TECH CONFIRMATION TCC220726847707. THEY WILL BE REPLACING THIS UNIT FOR THE CUSTOMER.</t>
  </si>
  <si>
    <t>RNN220712063423</t>
  </si>
  <si>
    <t>replaced drain pump and wire harness. tested well</t>
  </si>
  <si>
    <t>RNN220712065930</t>
  </si>
  <si>
    <t>RNN220712065984</t>
  </si>
  <si>
    <t>INSTALLED PRESSURE SWITCH TESTED UNIT AND UNIT IS WORKING AS IT SHOULD</t>
  </si>
  <si>
    <t>RNN220715082637</t>
  </si>
  <si>
    <t>Clamp was not on the drain properly  fixed and test ok.</t>
  </si>
  <si>
    <t>RNN220719006444</t>
  </si>
  <si>
    <t>RNN220719007335</t>
  </si>
  <si>
    <t>TECHNCIIAN REPLACED PARTS UNIT WORKING PROPERLY</t>
  </si>
  <si>
    <t>RNN220720014326</t>
  </si>
  <si>
    <t>Shorted pump. Replaced checks good.</t>
  </si>
  <si>
    <t>RNN220720014966</t>
  </si>
  <si>
    <t>Found no defect with the washing or draining systems. Ran complete wash cycle. Advised the customer to use pre wash  Soak or extra rinse for better cleaning.. Customer is not happy states the washer is not cleaning. Tested ok. Wait for first visit</t>
  </si>
  <si>
    <t>RNN220720015206</t>
  </si>
  <si>
    <t>UNIT KEEP FILLING WITH WATER. CHECK AND REPLACE DEFECTIVE PCB ASSEMBLY COMPLEX AND SWITCH ASSEMBLY SENSOR. NO WATER LEAK FOUND AFTER THE REPAIR. UNIT IS TESTED OK.</t>
  </si>
  <si>
    <t>RNN220721017442</t>
  </si>
  <si>
    <t>Completed  replaced Pcb assy.</t>
  </si>
  <si>
    <t>RNN220721018863</t>
  </si>
  <si>
    <t>Relay for sifter stuck closed causing unit to shift continuously. Replaced main PCB. Checked operation</t>
  </si>
  <si>
    <t>RNN220721019693</t>
  </si>
  <si>
    <t>THE UNIT IS NOT SPINNING /// NO ERROR CODE /// DRAINING OK                                                           DRAIN HOSE WAY TO DEEP INTO THE DRAIN WATER TRAP. REPAIR TES T OPERATION OKAY. RAN CYCLE NO PROBLEM.</t>
  </si>
  <si>
    <t>RNN220722023476</t>
  </si>
  <si>
    <t>Unit full of sand replace drain pump flush system out with the water hose to get all the sand out of the tub in drain lines informed customer to get all sand out of clothes before washing</t>
  </si>
  <si>
    <t>RNN220722023625</t>
  </si>
  <si>
    <t>Cx states towels are hard after drying/washed. Advised to use one table spoon of soap for a regular load size</t>
  </si>
  <si>
    <t>RNN220722025131</t>
  </si>
  <si>
    <t>Customer stated unit had E6 error message. Replaced clutch motor tested unit and unit functions properly.</t>
  </si>
  <si>
    <t>RNN220722026985</t>
  </si>
  <si>
    <t>Customer complaint of unit ripping cloth. Adviced customer on replacing wash plate. Customer declined additional repairs customer wants new unit. . Cusomer contacted home depot.. Home depot agreed with customer to replace unit.</t>
  </si>
  <si>
    <t>RNN220722027915</t>
  </si>
  <si>
    <t>PRN220725006705 1WZZEA4002C(Washer Common)  AHL73894503(Rotor Assembly)  AHL73894509(Rotor Assembly)  AJB76315015(Stator Assembly Combined) customers complaint unit was noisy and spin found stator and rotor bed on unit screw fell in tore up the rotor and stator replaced ran checked okay job complete customer satisfied</t>
  </si>
  <si>
    <t>RNN220722027967</t>
  </si>
  <si>
    <t>Customer claims unit would shut off randomly in the middle of cycles. Check water supply both hot and cold both are there checked over washing spinning draining feature. All works okay replaced Castle assembly  complex main control board and water sensing pressure switch.</t>
  </si>
  <si>
    <t>RNN220723030330</t>
  </si>
  <si>
    <t>The washer not powering ON. Replaced PCB Complex and panel assembly. Tested for proper operation.</t>
  </si>
  <si>
    <t>RNN220723031185</t>
  </si>
  <si>
    <t>drain pump stuck inside fan adjusted fan completed</t>
  </si>
  <si>
    <t>RNN220723031456</t>
  </si>
  <si>
    <t>#FEE JUST A REMINDER ALL MANUFACTURING DEFECTS ARE COVERE                                                            IE CODE WASHER FILLS &amp;AMP; DRAIN AT THE SAME TIME WHEN PUMP IS O FF. CHECKED &amp;AMP; FOUND BAD HOUSEHOLD DRAIN PIPE FOR WASHER.</t>
  </si>
  <si>
    <t>RNN220723031641</t>
  </si>
  <si>
    <t>Replace pump Level unit and ran in test mode 2 times with no problem. Ran in cycle 1 time and unit ran fine. Coud not fine any noise issues at this time.</t>
  </si>
  <si>
    <t>RNN220724032360</t>
  </si>
  <si>
    <t>Checked unit and was unable to duplicate noise. Ran diagnostics cycle and speed wash. Also ran rinse and spin without duplicating noise. Advised customer when they hear noise to film with phone and text me the video.</t>
  </si>
  <si>
    <t>RNN220724032408</t>
  </si>
  <si>
    <t>TIGHTENED WATER LINE AND DRAIN HOSE CONNECTIONS</t>
  </si>
  <si>
    <t>RNN220725037660</t>
  </si>
  <si>
    <t>FOUND LEAK FROM UNDER SINK  ADVISED CUSTOMER IT IS NOT COMING FROM  APPLIANCE</t>
  </si>
  <si>
    <t>RNN220726047454</t>
  </si>
  <si>
    <t>TECH WENT AND TIGHTENED THE LINES AND DRAINED THE PIPLINE LEAK AND UNIT SEEMS TO BE OPERATING WELL.</t>
  </si>
  <si>
    <t>RNN220726048532</t>
  </si>
  <si>
    <t>OE ERROR CODE DISPLAYED ON MACHINE REPAIRED BROKEN WIRE IN HARNESS WITHIN WASHER</t>
  </si>
  <si>
    <t>RNN220726048538</t>
  </si>
  <si>
    <t>Fe error code diapayed . found it was a restricted pressire hose connected to pressire switch . cleared restrictions unit operational at this time</t>
  </si>
  <si>
    <t>RNN220726048839</t>
  </si>
  <si>
    <t>IE ERROR. TECH REPLACED WATER VALVE AND MAIN PCB</t>
  </si>
  <si>
    <t>RNN220726049077</t>
  </si>
  <si>
    <t>RNN220726049188</t>
  </si>
  <si>
    <t>EBR86283110</t>
  </si>
  <si>
    <t>RNN220726049352</t>
  </si>
  <si>
    <t>HAD TO RECONNECT LOOSE WIRE CONNECTION AT WATER VALVE. UNIT NOW CHECKS OKAY</t>
  </si>
  <si>
    <t>RNN220727049885</t>
  </si>
  <si>
    <t>RNN220727049911</t>
  </si>
  <si>
    <t>RNN220727050944</t>
  </si>
  <si>
    <t>#FEE CUSTOMER AWARE OF SERVICE CHARGE NOT RELATING TO MANUF                                                          UNIT NEEDS NEW PCB BOARD AND WATER PRESSURE SENSOR  REPLACE BAD PARTS WASHER WORKING PROPERLY NO C&amp;M</t>
  </si>
  <si>
    <t>RNN220531023949</t>
  </si>
  <si>
    <t>replaced clutch assembly  stator and rotor.  parts sent by service power</t>
  </si>
  <si>
    <t>RNN220602038206</t>
  </si>
  <si>
    <t>7/26/22 JG AND JJG INSTALLED NEW DAMPERS AND RAN WASHER ON SPIN CYCLE UNIT SPINNING PROPERLY JOB COMPLETE.  7/12/22 JG AFTER DISASSEMBLING UNIT FOUND DAMPERS LEAKING OIL/GREASE  ORDER DAMPERS NOT DRUM SUPPORTS RE ORDER CORRECT PARTS.  6/20/22 JG FOUND UNIT AGITATING AND SPINNING OK CUSTOMER CONCERNED ABOUT VIBRATION DURING SPIN PER LG ORDER SUPPORT SPRINGS FOR DRUM ORDER PARTS.</t>
  </si>
  <si>
    <t>RNN220614005775</t>
  </si>
  <si>
    <t>Found unit not working properly due to defective Housing Assembly Detergent and Valve Assembly Inlet. Installed new parts and tested unit working okay</t>
  </si>
  <si>
    <t>RNN220615014651</t>
  </si>
  <si>
    <t>The suspensions need to replaced  but the customer refused and requested a replacement from theCostco.</t>
  </si>
  <si>
    <t>RNN220707033656</t>
  </si>
  <si>
    <t>Replaced rotor and stator per tech assist due to tub not turning. After parts were replaced  unit checked out good</t>
  </si>
  <si>
    <t>RNN220707038407</t>
  </si>
  <si>
    <t>Replaced pcb assy  noise filter part assy</t>
  </si>
  <si>
    <t>RNN220708039957</t>
  </si>
  <si>
    <t>RNN220714078506</t>
  </si>
  <si>
    <t>Found suspension was loose and adjusted. Unit repaired</t>
  </si>
  <si>
    <t>RNN220715085343</t>
  </si>
  <si>
    <t>Replaced defective part and checked unit operation. Performance is normal.</t>
  </si>
  <si>
    <t>RNN220715085516</t>
  </si>
  <si>
    <t>replace PCB complex ran diagnostics before and after  tests fine  unit working in proper order</t>
  </si>
  <si>
    <t>RNN220718095091</t>
  </si>
  <si>
    <t>WASHER DELIVERED 4 DAYS AGO AND CX HAS A LIST OF COMPLAINTS ALL OF WHICH ARE NORMAL FUNCTION. SHE DID NOT LIKE THAT AT ALL.  I ADVISED SHE CONTACT HOME DEPOT IF SHE IS UNHAPPY. COMPLETE</t>
  </si>
  <si>
    <t>RNN220722025114</t>
  </si>
  <si>
    <t>Pressure sensor disconnected shill replaced pressure sensorn</t>
  </si>
  <si>
    <t>RNN220723029874</t>
  </si>
  <si>
    <t>Customer states unit has error code LE and does not wash. Found failed clutch assy. Installed the full clutch and main board assy. Unit still does not work. Called TCC to document case#TCC220728914825. Unit deemed unrepairable  customer just purchased the unit and will contact the dealer for resolution. PRN220725007384 AEN74532607(Housing Assembly Clutch Coupling)  AHL76195103(Rotor Assembly Combined)  AJB73816015(Stator Assembly)  EAU63743301(Motor Assembly DC Clutch)  EBR86498803(PCB Assembly Complex).PRN220725006517 EAU63743301(Motor Assembly DC Clutch).</t>
  </si>
  <si>
    <t>RNN220723030823</t>
  </si>
  <si>
    <t>TECH REPLACED PUMP.POWER GOOD. NO LEAKS OR ERROR CODS</t>
  </si>
  <si>
    <t>RNN220723030939</t>
  </si>
  <si>
    <t>Concern was the unit is leaking  unit disassembled no problem found  found leak was from the wall  the customer will call the builder to fix the drain wall hose  unit checked  all ops are good and normal.</t>
  </si>
  <si>
    <t>RNN220723031204</t>
  </si>
  <si>
    <t>2cust.   Customer claims unit was shutting off when it was going into the spin cycle. Then he told me that approximately a couple of days ago the unit started working as designed. Just wanted me to come out and check it to make sure that it was working. Ran unit through normal cycle. Made it all the way through complete cycle no problems.</t>
  </si>
  <si>
    <t>RNN220723031324</t>
  </si>
  <si>
    <t>. Inspected unit working properly customer education no defect found</t>
  </si>
  <si>
    <t>RNN220724032821</t>
  </si>
  <si>
    <t>Intermittently making noise  mwhen open and close the lid.  Installed new lid and bracket.</t>
  </si>
  <si>
    <t>RNN220725033400</t>
  </si>
  <si>
    <t>Leak from drain hose   adjusted hose so it no longer leaks</t>
  </si>
  <si>
    <t>RNN220725036381</t>
  </si>
  <si>
    <t>Customer has well water the solenoid valve is clogged with sediment replace valve assembly</t>
  </si>
  <si>
    <t>RNN220725037194</t>
  </si>
  <si>
    <t>No issue found when filling.  Customer had iE error.  Advised customer to call if issue returns.  Customer needs to make sure drain height is correct per manual or issue may return.  All unit ops test good.</t>
  </si>
  <si>
    <t>RNN220725039496</t>
  </si>
  <si>
    <t>No problem found at I visited  PRN220725008343 AAS73229402(Bellows Assembly)  AEM73732910(Hose Assembly Drain)  AGF30196101(Package Assembly)  AHA75673404(Pump Assembly Drain)</t>
  </si>
  <si>
    <t>RNN220725039954</t>
  </si>
  <si>
    <t>UNIT MAKONG NOISE REPLACED CLUTCH TEST OK</t>
  </si>
  <si>
    <t>RNN220725042209</t>
  </si>
  <si>
    <t>EBR78643409</t>
  </si>
  <si>
    <t>EBR86473411</t>
  </si>
  <si>
    <t>PRN220726009204 AJU75152602(Valve Assembly Inlet) CUSTOMERS CALL REGARDING UNIT HAVING ERROR CODE  REPLACE PARTS  ALL TESTED GOOD...</t>
  </si>
  <si>
    <t>RNN220726042746</t>
  </si>
  <si>
    <t>Cx statingunit puts out brown specs and smells occasionally. Replaced pulsator and advised on routine maintenance.</t>
  </si>
  <si>
    <t>RNN220726048185</t>
  </si>
  <si>
    <t>Replaced control board. unit checks good</t>
  </si>
  <si>
    <t>RNN220726048324</t>
  </si>
  <si>
    <t>Cx stated that unit is shaking. Tested unit  unit has slight wobble as it speeds up  then is fine. No issue found at this time.</t>
  </si>
  <si>
    <t>RNN220727053634</t>
  </si>
  <si>
    <t>FOUND DISCHARGE HOSE FROM WATER VALVE LOOSE TIGHTENED AND SECURED UNIT CKOK</t>
  </si>
  <si>
    <t>RNN220727054628</t>
  </si>
  <si>
    <t>REPLACED CONTROL BOARD PER LG SERVICE BULLETIN REGARDING INCORRECT FIRMWARE.</t>
  </si>
  <si>
    <t>RNN220727056135</t>
  </si>
  <si>
    <t>UNIT ALREADY HAD FEET AND DAMPERS. CLIENT WAS GIVEN WRONG INFORMATION FROM 3PL INSTALLERS.</t>
  </si>
  <si>
    <t>RNN220727056146</t>
  </si>
  <si>
    <t>4778EL3001E</t>
  </si>
  <si>
    <t>5040FA4226B</t>
  </si>
  <si>
    <t>TURNED SIGNAL/SOUND BACK ON AND TESTED UNIT. FOUND NO ISSUES WITH UNIT. EDUCATED CLIENT ON WASH CYCLES AND SETTINGS. ALL FUNCTIONS ARE NORMAL.</t>
  </si>
  <si>
    <t>RNN220727056157</t>
  </si>
  <si>
    <t>ARRIVED AT THE SITE AND FOUND WASHER COMPLETELY DEAD CHECK VOLTAGE IN THE OUTLET AND DIDNT FIND 120 VOLTS CHECK THE GFCI RECEPTACLE IN ANOTHER PART OF THE LAUNDRY ROOM AND FOUND IT WAS TRIPPED RESET GFCI RECEPTACLE AND NOW WASHER IS WORKING NORMALLY</t>
  </si>
  <si>
    <t>RNN220727056230</t>
  </si>
  <si>
    <t>VALVE WAS LEAKING INTO UNIT. INSTALLED NEW AND RAN ADDITIONAL DIAG. UNIT IS WORKING TO SPEC</t>
  </si>
  <si>
    <t>RNN220727056235</t>
  </si>
  <si>
    <t>WASHER MAKING LOUD NOISE  DIAGNOSED   REPLACED DEFECTIVE DRAIN PUMP  RAN QUICK CYCLE   EVERYTHING TESTED GOOD</t>
  </si>
  <si>
    <t>RNN220727056240</t>
  </si>
  <si>
    <t>Ran washer through cycle and checks to be ok. Could not find any kind of leak. They will use and let us know  but checks ok for now.</t>
  </si>
  <si>
    <t>RNN220728056978</t>
  </si>
  <si>
    <t>REPLACED FAILED HOSES AND DRAIM PUMP.  ALL TESTS OK. SLR</t>
  </si>
  <si>
    <t>RNN220728058360</t>
  </si>
  <si>
    <t>replaced a washer in unit to stop noise. tested fully</t>
  </si>
  <si>
    <t>RNN220728058381</t>
  </si>
  <si>
    <t>Inspected unit. Made sure unit was level to the floor.</t>
  </si>
  <si>
    <t>RNN220728059983</t>
  </si>
  <si>
    <t>EC/43012200/RNN220527006026/VOC</t>
  </si>
  <si>
    <t>The control board assembly  was replaced</t>
  </si>
  <si>
    <t>RNN220614003503</t>
  </si>
  <si>
    <t>PC:ABLEUUS WATER/SUDS/TOO MUCH WATER #FEE CHARGE THE CUSTO                                                           MIXING VALVE STUCK IN THE OPEN POSITION  INSTALL FILL VALVE WAVE FOR CUSTOMER REPAIR HOUSE WATER SYS TEM SO COULD TEST. WOULD NOT</t>
  </si>
  <si>
    <t>RNN220705016688</t>
  </si>
  <si>
    <t>arrived onsite  tested unit  unable to reproduce issue  no further issues found Case #TCC220720689208</t>
  </si>
  <si>
    <t>RNN220707034613</t>
  </si>
  <si>
    <t>RNN220708043552</t>
  </si>
  <si>
    <t>replaced drain pump. tested good</t>
  </si>
  <si>
    <t>RNN220711057505</t>
  </si>
  <si>
    <t>#FEE-WATER/NOT ENOUGH WATER                                                                                          REPAIRED AIR DOME PRESSURE ISSUE TESTED ALL FUNCTIONS IN CYC LE GOOD.</t>
  </si>
  <si>
    <t>RNN220711058280</t>
  </si>
  <si>
    <t>NO LEAK FOUND WHEN TESTING WASHER  CLAIM SERVICE EXPLANATION NO LEAK FOUND WHEN TESTING WASHER</t>
  </si>
  <si>
    <t>RNN220712062424</t>
  </si>
  <si>
    <t>#FEE CUSTOMER IS AWARE OF THE SERVICE CHARGE FOR ISSUES NOT                                                          LID SWITCH FAILURE INSTALLED PART UNIT CK/ OK</t>
  </si>
  <si>
    <t>RNN220713074038</t>
  </si>
  <si>
    <t>Completed  replaced parts ordered. Tested machine. Everything chks ok.</t>
  </si>
  <si>
    <t>RNN220715084260</t>
  </si>
  <si>
    <t>RNN220718094753</t>
  </si>
  <si>
    <t>REPLACED DEFECTIVE HOLDER ASSY  DRAIN PUMP AND DRAIN HOSE ASSY</t>
  </si>
  <si>
    <t>RNN220719005075</t>
  </si>
  <si>
    <t>tech cleared blockage from drain pump due to Unit not draining due to blockage in drain pump</t>
  </si>
  <si>
    <t>RNN220720012356</t>
  </si>
  <si>
    <t>PE error code displayed intermittently. Replaced pressure switch.</t>
  </si>
  <si>
    <t>RNN220721017357</t>
  </si>
  <si>
    <t>#FEE- IE CODE                                                                                                        LOSE WIRE CONNECTION @COLD VALVE ASSEMBLY.REATTACHED &amp;AMP; TESTE D OK</t>
  </si>
  <si>
    <t>RNN220723030640</t>
  </si>
  <si>
    <t>Found LE errror code. Tub spinning freely  I replaced stator  rotor  and then tested operation. At this time all checks good.</t>
  </si>
  <si>
    <t>RNN220724032091</t>
  </si>
  <si>
    <t>Washer displays PE code after a couple cycles. Replaced pressure switch and hose. Tested ops all checked ok.</t>
  </si>
  <si>
    <t>RNN220724032350</t>
  </si>
  <si>
    <t>Unit heavy vibration on spin  Unit level  Shocks good  High speed spin good  Vibrations at time of visit normal.  Unable to verify complaint</t>
  </si>
  <si>
    <t>RNN220724032671</t>
  </si>
  <si>
    <t>Educated customer on load sensing and cycle use. Checked all functions.</t>
  </si>
  <si>
    <t>RNN220725033170</t>
  </si>
  <si>
    <t>Replaced clutch motor unit working properly</t>
  </si>
  <si>
    <t>RNN220725033641</t>
  </si>
  <si>
    <t>#FEE - TL WASHER IS HAVING NO WATER GOING INSIDE THE UNIT A                                                          CUSTOMER DECLINED SERVICE</t>
  </si>
  <si>
    <t>RNN220725036808</t>
  </si>
  <si>
    <t>CYCLE STICKS                                                                                                         CUSTOMERS MADE A MISTAKE AND PUSHED THE CHILD LOCK SWITCH TH OUGHT HER HOW TO WORK WASHER PROPERLY NO FAULTS FOUND</t>
  </si>
  <si>
    <t>RNN220725037090</t>
  </si>
  <si>
    <t>Metal clunking noise during agitation. Replaced spacer washer in between rotor and stator. Tested all ok.</t>
  </si>
  <si>
    <t>RNN220725038610</t>
  </si>
  <si>
    <t>#FEE WASHER IS MAKING A LOUD NOISE SOUNDS LIKE A LAWN MOWER                                                          MET CUSTOMER AT DOOR SAID WASHER WAS REPLACED.</t>
  </si>
  <si>
    <t>RNN220725039671</t>
  </si>
  <si>
    <t>Tcc220729934550</t>
  </si>
  <si>
    <t>RNN220725039962</t>
  </si>
  <si>
    <t>#FEE CX IS AWARE OF CHARGES NOT RELATED TO MACHINE DEFECT                                                            WATER LEAKING IN TO WASHER UNIT REPL FILL VALVE ALL OPS CHEC KED GOOD</t>
  </si>
  <si>
    <t>RNN220725042002</t>
  </si>
  <si>
    <t>IE error code. Found faulty inlet valve  one solenoid not opening. Replaced inlet valve. l l system operations ok.</t>
  </si>
  <si>
    <t>RNN220726044780</t>
  </si>
  <si>
    <t>#FEE POWER                                                                                                           NO PROBLEM FOUND</t>
  </si>
  <si>
    <t>RNN220726046981</t>
  </si>
  <si>
    <t>completed inspection no defect found TCC220728904533 customer said stay home 45 hours when trip braker</t>
  </si>
  <si>
    <t>RNN220726049463</t>
  </si>
  <si>
    <t>Found no issues. Advised the Cx on the units settings and functions. Unit tested ok.</t>
  </si>
  <si>
    <t>RNN220727051375</t>
  </si>
  <si>
    <t>U int working at this time</t>
  </si>
  <si>
    <t>RNN220727053071</t>
  </si>
  <si>
    <t>PRN220728013546 AJU75152602(Valve Assembly Inlet) CUSTOMERS CALL REGARDING UNIT NOT WORKING PROPERLY  REPLACE PART  RAN CYCLE  ALL TESTED GOOD. INSTRUCT CUSTOMER...</t>
  </si>
  <si>
    <t>RNN220728057848</t>
  </si>
  <si>
    <t>Replaced discharge pump.</t>
  </si>
  <si>
    <t>RNN220728057929</t>
  </si>
  <si>
    <t>checked unit found not filling and giving ie error code  cleared water valves  left unit working ok</t>
  </si>
  <si>
    <t>RNN220728062488</t>
  </si>
  <si>
    <t>FOUND FAULTY INLET WATER VALVE NEEDED REPLACED. REPLACED AND TESTED OK</t>
  </si>
  <si>
    <t>RNN220728063403</t>
  </si>
  <si>
    <t>CHECKED AND FOUND PRESSURE TUBE DISCONNECTED AT TUB  RECONNECT PRESSURE TUBE AT TUB  TESTED. UNIT NOW CHECKS OKAY</t>
  </si>
  <si>
    <t>RNN220729063464</t>
  </si>
  <si>
    <t>TESTED WASHER WITH &amp; W/O CLOTHING. ALL FUNCTIONS NORMAL</t>
  </si>
  <si>
    <t>RNN220729063590</t>
  </si>
  <si>
    <t>REPLACED PARTS AND TESTED UNIT ALL STEPS PASS ON WASHER</t>
  </si>
  <si>
    <t>RNN220729063605</t>
  </si>
  <si>
    <t>REPLACED BAD PULSATOR  TEARING CLOTHES  CHECKED OPERATION  RUNS GOOD</t>
  </si>
  <si>
    <t>RNN220729064545</t>
  </si>
  <si>
    <t>Leveled washer and explain to customer features of all selections and how to activate them</t>
  </si>
  <si>
    <t>RNN220729065604</t>
  </si>
  <si>
    <t>RNN220729066166</t>
  </si>
  <si>
    <t>FOUND LOOSE CONNECTION ON DOOR LATCH</t>
  </si>
  <si>
    <t>RNN220729066187</t>
  </si>
  <si>
    <t>7/15/22 checked unit unit working properly advised client that not all cycles will have certain options referred client to manual client will use the cycles that are most convenient repair complete</t>
  </si>
  <si>
    <t>RNN220729067298</t>
  </si>
  <si>
    <t>DP1/NO ASC/NO RNN/CEP/DEALER STOCK/CL</t>
  </si>
  <si>
    <t>LK/NO ASC/NO RNN/CEP/DEALER STOCK/CL</t>
  </si>
  <si>
    <t>IW/42751200/RNN220525093230</t>
  </si>
  <si>
    <t>RNN220629087523</t>
  </si>
  <si>
    <t>NOISE DURRING WASH AND SPINN                                                                                         ALLOW TWO HOURS ORDERED LIST OF PARTS INTERMITTENT RUBBING N OISE ON SPIN INSTALLED GEARCASE ROTOR STATOR TESTED THRU OK</t>
  </si>
  <si>
    <t>RNN220629091844</t>
  </si>
  <si>
    <t>#FEE CUSTOMER AWARE OF SERVICE CHARGE NOT RELATING TO MANUF                                                          CX STATES WASHER MAKING NOISE. FOUND BAD CLUTCH NLS ORDERED NEW PART RESCHEDULED. I DONT HAVE A SOCKET FOR THE CENTER NUT TO REMOV</t>
  </si>
  <si>
    <t>RNN220704016024</t>
  </si>
  <si>
    <t>PC: PCNA ERROR CODE OE #FEE CHARGE THE CUSTOMER THE A                                                                DRAIN PUMP NOT WORKING ORDER  CUST INSTALLED PART SAID WORKING FINE</t>
  </si>
  <si>
    <t>RNN220706029535</t>
  </si>
  <si>
    <t>PC: NA \\ WASHER IS MAKING A LOUD NOISE WHILE AGITATING                                                              TUB GOING OUT OF BALANCE TIGHTENED WASH PLATE AND ROTOR IN STRUCTED CUSTOMER ON PROPER LOADING</t>
  </si>
  <si>
    <t>RNN220708041121</t>
  </si>
  <si>
    <t>NO SPIN NOT DRAINING ERROR CODE OE CUSTOMER ALREADY C                                                                CUSTOMER STATES NOT DRAINING TEST UNIT ALL OK TESTED WITH CL OTHES ALL OK AS WELL SYSTEM CALIBRATION JOB COMPLETED</t>
  </si>
  <si>
    <t>RNN220712063236</t>
  </si>
  <si>
    <t>Installing new water valve. Tested  working to spec. ; Job Cmpltd</t>
  </si>
  <si>
    <t>RNN220712065820</t>
  </si>
  <si>
    <t>#FEE. CUSTOMER IS AWARE OF THE SERVICE CHARGE FOR ISSUES                                                             ORDERED LID SWITCH. DEFECTIVE NOT AVAILABLE LOCALLY  REPLACED DEFECTIVE LID SWITCH ASSY. TESTED.</t>
  </si>
  <si>
    <t>RNN220714078814</t>
  </si>
  <si>
    <t>#FEE RATTLE NOISE INSIDE WASHER #DEALERSUPPORT                                                                       CUSTOMER INSTRUCTION</t>
  </si>
  <si>
    <t>RNN220714078973</t>
  </si>
  <si>
    <t>UNITS CLUTCH WAS NOT FULLY ACTIVATED PUT IT ON A SPIN ONLY CYCLE  GOT THE CLUTCH TO ACTIVATE TEST RAN UNIT  UNIT SEEMED TO CHECKED OUT FINE</t>
  </si>
  <si>
    <t>RNN220715086964</t>
  </si>
  <si>
    <t>Customer had Home depot replace the unit. Diag only</t>
  </si>
  <si>
    <t>RNN220717091380</t>
  </si>
  <si>
    <t>Complaint not washing and</t>
  </si>
  <si>
    <t>RNN220718094787</t>
  </si>
  <si>
    <t>No power issue. Control panel were replaced per service bulletin</t>
  </si>
  <si>
    <t>RNN220718099037</t>
  </si>
  <si>
    <t>Customer stated they are hearing noise when the pulsator pulsate. Called lg TCC and and diagnosed the unit and found noise to be electrical pulsing noise when pulsator is pulsating. Ndf and received case num.</t>
  </si>
  <si>
    <t>RNN220719002377</t>
  </si>
  <si>
    <t>PC: NA \\ IT APOS;S MAKING A WEIRD CLANKING NOISE WHEN IT APOS;S D                                                   CUSTOMER WASNT HOME I NOT AT HOME CALL//  NORMAL NOISE FROM MACHINE RAN DIAGNOSTIC. UNIT CHECKED ALL O KAY. U/I WAS RESPONDING TO</t>
  </si>
  <si>
    <t>RNN220721020386</t>
  </si>
  <si>
    <t>TECH CHECK UNIT RESEATED TESTED UNIT FOR PROPER FUNCTION WORK FINE</t>
  </si>
  <si>
    <t>RNN220722024732</t>
  </si>
  <si>
    <t>adjusted loose  Door switch connections between connection to control board unit was making noise  while in use</t>
  </si>
  <si>
    <t>RNN220722025367</t>
  </si>
  <si>
    <t>#FEE CUSTOMER IS AWARE OF CHARGES NOT RELATED TO MANUFACTUR                                                          CHECKED TIGHTENED WASHPLATE (NOISE) CYCLED OK.</t>
  </si>
  <si>
    <t>RNN220722025525</t>
  </si>
  <si>
    <t>PRN220725006435 1WZZEA4002C(Washer Common)  AEN74532607(Housing Assembly Clutch Coupling)  AEN74532614(Housing Assembly Clutch Coupling)  AHL73894503(Rotor Assembly)  AHL73894509(Rotor Assembly)  AHL76195103(Rotor Assembly Combined)  AJB73816015(Stator Assembly)  AJB73816031(Stator Assembly)  AJB76315015(Stator Assembly Combined) this is a duplicate order unit was repaired last week somehow got duplicated completing out the job customer satisfied job is complete</t>
  </si>
  <si>
    <t>RNN220722027461</t>
  </si>
  <si>
    <t>REPLACED MAIN PCB PULSATOR  CAP PULSATOR.</t>
  </si>
  <si>
    <t>RNN220722028388</t>
  </si>
  <si>
    <t>#FEE CUSTOMER IS AWARE OF CHARGES NOT RELATED TO MANUFACTUR                                                          FOUND BAD WATER VALVE LEAKING IN TUB. INSTALLED NEW WATER VA LVE USING LOCAL PART UNIT TESTS OK</t>
  </si>
  <si>
    <t>RNN220725035126</t>
  </si>
  <si>
    <t>Tech run service mode test and it passed all tests. Spinning is fine. Nothing wrong with the unit. Its working fine.</t>
  </si>
  <si>
    <t>RNN220725037459</t>
  </si>
  <si>
    <t>Technician went out to diagnose and customer cancelled at the door  refusing service. Billed for trip</t>
  </si>
  <si>
    <t>RNN220725038827</t>
  </si>
  <si>
    <t>Found washer missing between stator and rotor. Installed washer in the correct place to allow wash mode to resume. Also was informed the drain hose was leaking  ordered new drain hose to complete repair. Customer is able to complete a load of washer as unit is in garage as there choice.</t>
  </si>
  <si>
    <t>RNN220725041670</t>
  </si>
  <si>
    <t>RNN220725042153</t>
  </si>
  <si>
    <t># FEE # DEALER SUPPORT                                                                                               LEAKING WATER = REPAIRED DRAIN HOSE MOUNTING; OPERATIONS NOR MAL AT THIS TIME</t>
  </si>
  <si>
    <t>RNN220726044285</t>
  </si>
  <si>
    <t># FEE # DEALER SUPPORT                                                                                               NEEDS CB # EBR86498812 PER LG TECH SUPPORT. CUSTOMER CALLING COSTCO TO RETURN. UNIT 3 WEEKS OLD</t>
  </si>
  <si>
    <t>RNN220726048366</t>
  </si>
  <si>
    <t>Rotor rubbing on leak prevention pan. Added leg adapters.</t>
  </si>
  <si>
    <t>RNN220727051217</t>
  </si>
  <si>
    <t>Unit leaking customer got it replaced by dealer</t>
  </si>
  <si>
    <t>RNN220727051452</t>
  </si>
  <si>
    <t>Reconnected drain pump and test.  Call the cell  Revdlucky@gmail.com</t>
  </si>
  <si>
    <t>RNN220727051967</t>
  </si>
  <si>
    <t>Found ie error. Had brown sustance in valve. Replaced valve and sw. All checks good</t>
  </si>
  <si>
    <t>RNN220727053576</t>
  </si>
  <si>
    <t>Unit working as designed instructed customer how to uses machine properly.</t>
  </si>
  <si>
    <t>RNN220727054292</t>
  </si>
  <si>
    <t>PC: NA \\ CUSTOMER STATES THEIR WASHER IS BEING EXTREMELY L                                                          THE WASHER WAS MAKING NOISE WHEN AGITATING NEEDS THE SUSPENS ION RODS REPLACE CUST DID NOT WANT TO WAIT FOR THE REPAIR</t>
  </si>
  <si>
    <t>RNN220727054438</t>
  </si>
  <si>
    <t>#FEE THE DISPENSER IS NOT WORKING /// NO ERROR CODE /// CX                                                           CUSTOMER NOT RESPONDING TO CALLS OR TEXT. PER TM COMPLETE CA LL TOOK UP OUR SCHEDULING CAPACITY.</t>
  </si>
  <si>
    <t>RNN220727054442</t>
  </si>
  <si>
    <t>Customer education about fill loads unit run as design closed call</t>
  </si>
  <si>
    <t>RNN220727054912</t>
  </si>
  <si>
    <t>QUOT;#FEE CUSTOMER IS AWARE OF CHARGES NOT RELATED TO MANUFACTU                                                      LEAKING WATER = REPAIRED DRAIN HOSE MOUNTINGS; OPERATIONS NO RMAL AT THIS TIME</t>
  </si>
  <si>
    <t>RNN220727055042</t>
  </si>
  <si>
    <t>Touch panel not responding replace it everything work as desire</t>
  </si>
  <si>
    <t>RNN220727055301</t>
  </si>
  <si>
    <t>AEZ73913405</t>
  </si>
  <si>
    <t>No issues found with the unit. Customer needed help with how to use it.</t>
  </si>
  <si>
    <t>RNN220727056036</t>
  </si>
  <si>
    <t>Unit drain pump is faulty  unit spinning properly  replaced pump and unit is opperating properly.</t>
  </si>
  <si>
    <t>RNN220728056901</t>
  </si>
  <si>
    <t>Customer stated unit ovefilled when not in use after previous company replaced water valve and caused extensive damage to wood flooring. Unit was outside. Hooked up to water and ran tests. Unable to reproduce. Called tcc and spoke with Mark. Documented. Evidence of water staining inside cabinet. Tcc suggested water valve replacement. Customer does not want repaired  does not trust repair after previous attempt. Documented damage with qtube</t>
  </si>
  <si>
    <t>RNN220728058525</t>
  </si>
  <si>
    <t>THE UNIT IS VIBRATING AND WILL NO LONGER RUN A CYCLE. IT WI                                                          REMOVED BASKET RESEATED AND INSTALLED SPANNED NUT TESTED OK</t>
  </si>
  <si>
    <t>RNN220728059469</t>
  </si>
  <si>
    <t>Unit IE error  no cold water. Found inlet filter obstruction. Cleared obstruction  tested working...</t>
  </si>
  <si>
    <t>RNN220728059542</t>
  </si>
  <si>
    <t>RNN220728059627</t>
  </si>
  <si>
    <t>Replaced PCB complex due to intermittent cycle restarts</t>
  </si>
  <si>
    <t>RNN220728062655</t>
  </si>
  <si>
    <t>EBR74282086</t>
  </si>
  <si>
    <t>Unit getting ie error found that cold water side not openning all the way requires plumber to replqce valve</t>
  </si>
  <si>
    <t>RNN220729065261</t>
  </si>
  <si>
    <t>ADD76421101</t>
  </si>
  <si>
    <t>MAKING NOISES/NOT DRAINING  INSPECTED UNIT AND REPLACED  AHA75673404</t>
  </si>
  <si>
    <t>RNN220729068106</t>
  </si>
  <si>
    <t>REPLACED CRACKED DRAINHOSE. TESTED</t>
  </si>
  <si>
    <t>RNN220729069228</t>
  </si>
  <si>
    <t>PE ERROR//WATER PRESSURE SENSOR FAILURE//REPLACED WASHER WATER LEVEL PRESSURE SWITCH AND TESTED OK</t>
  </si>
  <si>
    <t>RNN220729069252</t>
  </si>
  <si>
    <t>DIAGNOSED UNIT COULDNT DUPLICATE UNIT WORKING WITHIN SPECS</t>
  </si>
  <si>
    <t>RNN220801074556</t>
  </si>
  <si>
    <t>SWAPPED NEW BOARD AND FRONTAL PANEL TESTED ON A WHOLE CYCLE AND WASHER NOW FULLY COMPLETES AND DOES NOT KEEP ADDING TIME AND WATER ANYMORE. CONFIRMED WITH CLIENT AND HE IS AWARE ITS WORKING PROPERLY AGAIN.</t>
  </si>
  <si>
    <t>RNN220801074580</t>
  </si>
  <si>
    <t>CLIENT WAS WONDERING WHY HER UNIT WAS NOT FILLING UP WITH MORE WATER THAN WHAT IT WAS GIVING ON NORMAL I PUT IT ON DEEP LOAD AND THE WATER FILLED HIGHER WHERE THE CLIENT WAS HAPPY.</t>
  </si>
  <si>
    <t>RNN220801074636</t>
  </si>
  <si>
    <t>NOT SPINNING/CATCHING CLOTHES  INSPECTED UNIT AND REPLACED MGP62562101</t>
  </si>
  <si>
    <t>RNN220801077513</t>
  </si>
  <si>
    <t>SYM  WASHER PANEL HAS A SCRATCH ON IT CUSTOMER WOULD LIKE IT REPLACED DIAG LOOKED OVER UNIT DAMAGE TO TOP OF ASSEMBLY PANEL NEED TO REPLACE WP UNINSTALL OLD ASSEMBLY PANEL INSTALLED NOW TESTED TO MAKE SURE WORKING PROPERLY</t>
  </si>
  <si>
    <t>RNN220801078283</t>
  </si>
  <si>
    <t>FOUND BAD CONTROL  REPLACED AND TESTED....ALL OK</t>
  </si>
  <si>
    <t>RNN220801078834</t>
  </si>
  <si>
    <t>FOUND FAULTY SUSPENSION RODS. REMOVED AND REPLACED SUSPENSION  NOISE NOW GONE. JOB COMPLETE.</t>
  </si>
  <si>
    <t>RNN220801079377</t>
  </si>
  <si>
    <t>Lid noisy  adjust same</t>
  </si>
  <si>
    <t>RNN220801081784</t>
  </si>
  <si>
    <t>#FEE NOISE DURING SPIN                                                                                               UNIT MAKES BANGING NOISE IN HIGH SPIN. ORDERED PARTS  UNIT HAD WORN OUT RODS &amp;AMP; SHOCK ABSORBERS EXCHANGED PART &amp;AMP; R AN UNIT</t>
  </si>
  <si>
    <t>RNN220712062420</t>
  </si>
  <si>
    <t>re[placed water valves reset and tested it works ok cked all functiond</t>
  </si>
  <si>
    <t>RNN220714079601</t>
  </si>
  <si>
    <t>FOUND A HOLE IN THE OUTER TUB. CALLED LG. NONE REPLACABLE PART. DOCUMENTED WITH TCC. TCC220728903406 THEY WILL CONTACT CONSUMER ON RA.</t>
  </si>
  <si>
    <t>RNN220716089600</t>
  </si>
  <si>
    <t>tech cleared blockage from drain pump due to unit not draining at all due to blockage in drain pump.</t>
  </si>
  <si>
    <t>RNN220718098973</t>
  </si>
  <si>
    <t>E6 error.  Replaced clutch motor rotor clutch.  Check okay</t>
  </si>
  <si>
    <t>RNN220721019264</t>
  </si>
  <si>
    <t>T1872EFHU.ABWEUUS #FEE CUSTOMER AWARE OF SERVICE CHARGE FOR                                                          WEAK SUSPENSION ORDERING SUSPENSION RODS.  REPLACED SUSPENSION RODS. TESTED UNIT CK OK</t>
  </si>
  <si>
    <t>RNN220721021025</t>
  </si>
  <si>
    <t>CHECKED UNIT. FOUND UNIT NOT DRAINING. REPLACED LISTED PARTS. TESTED OK. UNIT REPAIRED O 07/12/22</t>
  </si>
  <si>
    <t>RNN220722023292</t>
  </si>
  <si>
    <t>REPLACED WASHER DRAIN PUMP UNIT CHECKED OK</t>
  </si>
  <si>
    <t>RNN220725037191</t>
  </si>
  <si>
    <t>Vs stated unit would stop mid cycle. Ran unit not able to duplicate  used over the weekend with no problem</t>
  </si>
  <si>
    <t>RNN220725038721</t>
  </si>
  <si>
    <t>Intermittent PE error  Replaced PRN220726010887 6501EA1001R(Switch Assembly Sensor)  AJU75152602(Valve Assembly Inlet)  EBR86498812(PCB Assembly Complex)</t>
  </si>
  <si>
    <t>RNN220726043938</t>
  </si>
  <si>
    <t>Mechanism does not have power i put main board unit under warranty</t>
  </si>
  <si>
    <t>RNN220726049393</t>
  </si>
  <si>
    <t>Customer complained unit continuously drips from jet spray even when the unit is turned off. Replaced water valve accordingly and tested for proper operation.</t>
  </si>
  <si>
    <t>RNN220728056983</t>
  </si>
  <si>
    <t>#FEE - TLW LEAKING INLET VALVE (HOT) REPLACEMENT / BANGING                                                           PRODUCT NOT COVERED BY THE APPLICABLE WARRANTY</t>
  </si>
  <si>
    <t>RNN220728058589</t>
  </si>
  <si>
    <t>No power due to bad panel replaced test good</t>
  </si>
  <si>
    <t>RNN220728060330</t>
  </si>
  <si>
    <t>Not draining  full of water  build up of items stopping drain pump  replaced drain pump working as designed</t>
  </si>
  <si>
    <t>RNN220728062250</t>
  </si>
  <si>
    <t>SVC app was used  Installed parts listed and test  client will test over night.</t>
  </si>
  <si>
    <t>RNN220728062524</t>
  </si>
  <si>
    <t>Cx concern unit leaking.  Diag inspected unit and found no leaks.  Did find a leak from a hose the cx has attached to the drain line. Cx is using water from washer to water grass.  The black hose attached to the unit has large leaks.</t>
  </si>
  <si>
    <t>RNN220728062599</t>
  </si>
  <si>
    <t>#SW  due to make a noisy when washing  it replaced lug nut in the feet for proper function all tested good</t>
  </si>
  <si>
    <t>RNN220729064970</t>
  </si>
  <si>
    <t>FOUND ISSUES WITH ROTOR REMOVED AND REPLACED TESTED ALL OK</t>
  </si>
  <si>
    <t>RNN220729065053</t>
  </si>
  <si>
    <t>AJB73816005</t>
  </si>
  <si>
    <t>No hot water.   Inspected unit.   Found washer working correctly.   Educated cx on water temp and how it's determined.   Tested operation ok.</t>
  </si>
  <si>
    <t>RNN220729065082</t>
  </si>
  <si>
    <t>Customer states that they believe that unit does not spend fast enough. Customer also states that they do mixed loads for the most part except for betting  and towels. Add customer put what she considers a normal size load in the unit.. customer pointed out spots where she did not think the machine was spinning fast enough. I explained to customer that machine wasn't in the spin part of the cycle. It was an agitate part of the cycle. Unit again it's drain  and spin I showed customer that spin speeds reached normal velocity. Tested other functions  and operations. Unit is functioning as designed        Shipped parts to customer</t>
  </si>
  <si>
    <t>RNN220729065646</t>
  </si>
  <si>
    <t>Unit working good instructed customer on normal operations</t>
  </si>
  <si>
    <t>RNN220801077497</t>
  </si>
  <si>
    <t>#SW// unit assessed found properly operating no trouble found// adjustments made all checks ok customer instructed of normal unit operations and proper usage function// unit now properly operating</t>
  </si>
  <si>
    <t>RNN220801079644</t>
  </si>
  <si>
    <t>tech ran diagnosis. advised that the unit is functioning properly  tightened hoses down.</t>
  </si>
  <si>
    <t>RNN220801080040</t>
  </si>
  <si>
    <t>R                                                                                                                    PERFORMED BLEACH DISPENSER DISPENSER REPAIR. T2F. TESTED OK</t>
  </si>
  <si>
    <t>RNN220801080255</t>
  </si>
  <si>
    <t>DISPLAYING ERROR CODE  INSPECTED UNIT AND REPLACED EBF61674804</t>
  </si>
  <si>
    <t>RNN220801080410</t>
  </si>
  <si>
    <t>The control board assembly was repaired</t>
  </si>
  <si>
    <t>RNN220801080440</t>
  </si>
  <si>
    <t>SOLD</t>
  </si>
  <si>
    <t>Repair wires on pressure switch. Replace board and pressure witch.</t>
  </si>
  <si>
    <t>RNN220801081772</t>
  </si>
  <si>
    <t>WON'T DRAIN. ONE OF THE DRAIN PUMP WIRES CAME OFF OF PUMP. REINSTALLED AND SECURED. RUN CHECKOK</t>
  </si>
  <si>
    <t>RNN220802087373</t>
  </si>
  <si>
    <t>ID40/42505201/RNN220606057662/LSN1</t>
  </si>
  <si>
    <t>NP/40524200/RNN220629093883/CPS1</t>
  </si>
  <si>
    <t>NOI/42490201/RNN220711057163/CPS1</t>
  </si>
  <si>
    <t>UNINSTALLED UNIT AND INSTALLED PCB AND PRESSURE SWITCH WITH HOSE. RAN TUB CLEAN CYCLE AND UNIT FILLED  CYCLED AND DRAINED. COMPLETE **UPDATE 7/12/22: CUST UNABLE TO PROVIDE POP. ORIGINAL APN FROM RNN220428044176 LOST DUE TO CUSTOMER ORIGINALLY REQUESTING TO CANCEL SERVICE. PLEASE COVER PARTS ONLY INSTALLED IN GOOD FAITH** **UPDATE 8/2/22: PLEASE SEE ORIGINAL LG DISPATCH ATTACHED  DATE OF INSTALL PROVIDED TO US 2/23/22. WE SHOULD BE PAID LABOR AND PARTS DUE TO THIS DOCUMENT***</t>
  </si>
  <si>
    <t>RNN220616019928</t>
  </si>
  <si>
    <t>ARRIVED CUSTOMER TOLD ME UNIT WAS NOT DRAINING. FOUND DRAIN PUMP IS NOT ENGAGING. ORDERING DRAIN PUMP AND HARNESS. I WOULD ALSO LIKE A CONTROL BOARD JUST IN CASE. ; ORDRNG 1 AHA75673404 (DRAIN PUMP ASSEMBLY) AND 1 EAD64545806 (HARNESS) AND 1 EBR86692</t>
  </si>
  <si>
    <t>RNN220624062324</t>
  </si>
  <si>
    <t>ERROR E6  DRUM TURNS FREE MOTOR NOT RUNNING AT ALL NO ABSTRACTION AT MOTOR. ORDER BOARD AND STATOR ]REPLACED BOARD AND STATOR TESTED GOOD</t>
  </si>
  <si>
    <t>RNN220629090108</t>
  </si>
  <si>
    <t>REMOVED AND REPLACED THE DRAIN PUMP. TESTED THE UNIT AND FOUND NO FURTHER ISSUES AT THIS TIME.</t>
  </si>
  <si>
    <t>RNN220708040988</t>
  </si>
  <si>
    <t>Installed parts listed and test.  SVC app was used  Part delay</t>
  </si>
  <si>
    <t>RNN220713071856</t>
  </si>
  <si>
    <t>Replaced clutch assembly ok. Tested ok.</t>
  </si>
  <si>
    <t>RNN220714076502</t>
  </si>
  <si>
    <t>RNN220718000713</t>
  </si>
  <si>
    <t>RNN220719006414</t>
  </si>
  <si>
    <t>Installed drain pump on unit and unit is now working properly.; Job Cmpltd</t>
  </si>
  <si>
    <t>RNN220721017166</t>
  </si>
  <si>
    <t>RNN220721020240</t>
  </si>
  <si>
    <t>customer is wanting new unit she just bought it and had never been able to use it  tech was advised the first time to just raise unit. Tech went out second time was adivsed to replaced motor in unit after installing motor unit is operaitng as should</t>
  </si>
  <si>
    <t>RNN220725036066</t>
  </si>
  <si>
    <t>Not engaging into gear defective clutch motor  Replaced clutch motor unit works as it should</t>
  </si>
  <si>
    <t>RNN220725041977</t>
  </si>
  <si>
    <t>Found the clutch assembly housing is making a whinning noise. The customer already had part from previous ASC. Part # AEN74532609. Tested ok. PRN220801017178 1WZZEA4002C(Washer Common)</t>
  </si>
  <si>
    <t>RNN220727052003</t>
  </si>
  <si>
    <t>FULLY DIAGNOSED NO REAIR ISSUE FOUND CUSTOMER EDUCATION</t>
  </si>
  <si>
    <t>RNN220727052646</t>
  </si>
  <si>
    <t>Repair Plusater Assembly Tested Okay</t>
  </si>
  <si>
    <t>RNN220727054573</t>
  </si>
  <si>
    <t>Major flood  major flood in 1 cycle only maybe heavy duty.  unit was in spin cycle on medium setting. water level sensor circuit checks ok all diagnostic functions check ok. Customer has hot turned off to machine due to house hot water shut off leaking.   No problems found at this time</t>
  </si>
  <si>
    <t>RNN220728058399</t>
  </si>
  <si>
    <t>#FEE CUSTOMER AWARE OF SERVICE CHARGE NOT RELATING TO MANUF                                                          NO PROBLEM FOUND. WASHER RESPONDS TO MASS OF LOAD TO DETERM INE TIME NEEDED &amp;AMP; MAKES ADJUSTMENTS.</t>
  </si>
  <si>
    <t>RNN220728059165</t>
  </si>
  <si>
    <t>#FEE CUSTOMER AWARE OF SERVICE CHARGE NOT RELATING TO MANUF                                                          CHECKED OPERATION AND CHECKED OUT OKAY</t>
  </si>
  <si>
    <t>RNN220728059181</t>
  </si>
  <si>
    <t>RNN220728059205</t>
  </si>
  <si>
    <t>The unit was installed in a pan the legs were not lifted up to accommodate for it. Raised the feet up and locked in place with holders. Tested the unit out and confirmed that is running in normal operation.</t>
  </si>
  <si>
    <t>RNN220728062709</t>
  </si>
  <si>
    <t>#FEE CUSTOMER AWARE ABOUT THE SERVICE CHARGE IF ISSUE IS N                                                           CHECKED PRESSURE SWITCH AND SECURED HOSE TO SAME. CHECKED WA SHER OK</t>
  </si>
  <si>
    <t>RNN220728062754</t>
  </si>
  <si>
    <t>Went to home did find unit working normal with no blockage. Customer showed me video of unit making noises during wash cycles. Could not Dulipulted it. Customer also advise me unit being exchanged by dealer on Friday</t>
  </si>
  <si>
    <t>RNN220729063497</t>
  </si>
  <si>
    <t>Customet had clogged cold water valve filter.  Replaced water valve tested good</t>
  </si>
  <si>
    <t>RNN220729064612</t>
  </si>
  <si>
    <t>Unit did not drain. Found water valve closed  opened valve. Drained unit tested all test good</t>
  </si>
  <si>
    <t>RNN220729065232</t>
  </si>
  <si>
    <t>Clean issues . run unit for complete cycle . unit function as design bo issues found</t>
  </si>
  <si>
    <t>RNN220729065556</t>
  </si>
  <si>
    <t>#DS#FEE                                                                                                              CHECK FOUND MOTOR WAS HITTING PANEL ON FLOOR DUE TO HEAVY LO AD UNIT HAS NO MECHANICAL ISSUES TESTED RUN OK</t>
  </si>
  <si>
    <t>RNN220729067156</t>
  </si>
  <si>
    <t>Found customer loading washer incorrectly advised on proper use  unit operates properly</t>
  </si>
  <si>
    <t>RNN220729069265</t>
  </si>
  <si>
    <t>/01 Customer stated unit making clicking noise during wash cycle. Test unit multiple time. Request customer for some towels for heavy load to test. Still not able to duplicate noise. Inform about use and care</t>
  </si>
  <si>
    <t>RNN220730071185</t>
  </si>
  <si>
    <t>Unit extremely noise. Found a ring stuck in drain pump. Replaced drain pump to avoid second trip. Unit tested good.</t>
  </si>
  <si>
    <t>RNN220731072706</t>
  </si>
  <si>
    <t>Line kinked to pressure switch</t>
  </si>
  <si>
    <t>RNN220731072755</t>
  </si>
  <si>
    <t>No problem found at I visited  Test unit with water unable to seeing leaking.  PRN220801019232 AAS73229402(Bellows Assembly)  AEM74073303(Hose Assembly Drain)  AHA75673401(Pump Assembly Drain)  AJU75152602(Valve Assembly Inlet)</t>
  </si>
  <si>
    <t>RNN220801081701</t>
  </si>
  <si>
    <t>Unite working fine  In put water is very hot . customer should reduce</t>
  </si>
  <si>
    <t>RNN220801081713</t>
  </si>
  <si>
    <t>Boyle hooked up unit to water and no leaks found</t>
  </si>
  <si>
    <t>RNN220801081815</t>
  </si>
  <si>
    <t>Replaced complex and control panel   Retested all ok</t>
  </si>
  <si>
    <t>RNN220802082096</t>
  </si>
  <si>
    <t>ERROR CODE LE /NOT WORKING                                                                                           SPEED CONTROL ON BOARD IS NOT RESPONDING NEW ONE ON ORDER  WRONG BOARDS ORDERED. PARTS ORDERED FROM PART LIST. TOOK COR RECT PART</t>
  </si>
  <si>
    <t>RNN220802084726</t>
  </si>
  <si>
    <t>Unit getting ie error found valve from cold water side of customers home plumbing not working. Unit all ok</t>
  </si>
  <si>
    <t>RNN220802086129</t>
  </si>
  <si>
    <t>AGM75469201</t>
  </si>
  <si>
    <t>REPLACED DRAIN PUMP AND RAN TEST MOD SEVERAL TIMES</t>
  </si>
  <si>
    <t>RNN220802086349</t>
  </si>
  <si>
    <t>UNIT LEAKING  INSPECTED UNIT AND REPLACED AEM73732901</t>
  </si>
  <si>
    <t>RNN220802087657</t>
  </si>
  <si>
    <t>NOT DRAINING/SPINNING  INSPECTED UNIT AND REPLACED AHA75673404</t>
  </si>
  <si>
    <t>RNN220802088535</t>
  </si>
  <si>
    <t>INLET VALVE LEAKING  TECH  REPLACED INLET VALVE AND TESTED.</t>
  </si>
  <si>
    <t>RNN220802089035</t>
  </si>
  <si>
    <t>UNIT HAS  ERROR ""IE"" VALVE NOT WORKING  REPLACED THE VALVE</t>
  </si>
  <si>
    <t>RNN220803090553</t>
  </si>
  <si>
    <t>REPAIRED LOOSE CONNECTION TO THE WATER PUMP ASSEMBLY UNIT NOW OK</t>
  </si>
  <si>
    <t>RNN220803090642</t>
  </si>
  <si>
    <t>installed parts  unit tested ok</t>
  </si>
  <si>
    <t>RNN220803091596</t>
  </si>
  <si>
    <t>DE/NO ASC/NO RNN/CEP/PCRICHARD/6318754723/LB</t>
  </si>
  <si>
    <t>RNN220616018700</t>
  </si>
  <si>
    <t>#FEE CX AWARE OF CHARGES NOT RELATED TO MANUFACTURING DEFEC                                                          NOT DRAINING. NO POWER TO PUMP. ORDERED NEW CONTROL AND PUMP  NOT DRAINING. NO POWER TO PUMP AND BAD PUMP. REPLACE WITH NE W. ALL</t>
  </si>
  <si>
    <t>RNN220627076277</t>
  </si>
  <si>
    <t>Completed. Replaced assigned parts  unit works fine now.</t>
  </si>
  <si>
    <t>RNN220630096709</t>
  </si>
  <si>
    <t>4020FA4208E</t>
  </si>
  <si>
    <t>RNN220712066860</t>
  </si>
  <si>
    <t>NEEDS NEW MAIN AND PUMP INSTALLED PARTS CHECKED UNIT OK JOB COMPLTD</t>
  </si>
  <si>
    <t>RNN220713067429</t>
  </si>
  <si>
    <t>LEAKING                                                                                                              FOUND BAD FILL VALVE. ORDERED PART  INSTALLED ORDERED PARTS AND TESTED</t>
  </si>
  <si>
    <t>RNN220720012391</t>
  </si>
  <si>
    <t>QUOT;#FEE CUSTOMER IS AWARE OF CHARGES NOT RELATED TO MANUFACTU                                                      ALIGNED SPIN ONLY SELECTION VERIFIED MAX RPMS. TESTED FINE .</t>
  </si>
  <si>
    <t>RNN220721020801</t>
  </si>
  <si>
    <t>#FEE CUSTOMER AWARE OF SERVICE CHARGE FOR ISSUES NOT RELATE                                                          NEEDS DRAIN PUMP . SEIZED UP.  INSTALLED WATER PUMP RAN MULTIPLE WATER TEST UNIT IS DRAININ G OPERATION IS NORMAL</t>
  </si>
  <si>
    <t>RNN220721022301</t>
  </si>
  <si>
    <t>#FEE ERROR CODE IE                                                                                                   FOUND 2 BAD CONNECTIONS CAUSING INTERMITTENT WATER FLOW ISSU ES. CORRECTED AND TESTED</t>
  </si>
  <si>
    <t>RNN220725037996</t>
  </si>
  <si>
    <t>FOUND A DAMAGED DRUM  SHAFT  ROTOR AND STATOR. PREVIOUS TECH CUT THE ROTOR NUT  DRUM NUT AND CAUSED DAMAGE TO SHAFT AND DRUM  TCC220801984313. CUSTOMER REFUSES REPAIR.</t>
  </si>
  <si>
    <t>RNN220726043255</t>
  </si>
  <si>
    <t>Tech on site  Alberto Aponte Arrived: 08/03/2022 10:55  Departed: 08/03/2022 11:39 Tech on site replaced drain pump assembly. Tested it and unit is working properly now.  Parts used in this repair: 1 AHA75673404   Closed as Repaired</t>
  </si>
  <si>
    <t>RNN220726048466</t>
  </si>
  <si>
    <t>Installed drain hose and inlet valve complete</t>
  </si>
  <si>
    <t>RNN220727053057</t>
  </si>
  <si>
    <t>THE CUSTOMER COMPLAINS THAT THE UNIT HAS LE ERROR CODE IN A FEW MINUTES AFTER A CYCLE STARTS. I COULD NOT DUPLICATE THE PROBLEM. NOTE: THERE ARE A LOT OF BUGS IN THE LAUNDRY ROOM. IT IS POSSIBLE THOSE MIGHT CAUSED MOTOR SENSOR ERROR.</t>
  </si>
  <si>
    <t>RNN220728057764</t>
  </si>
  <si>
    <t>The noise cx complaint was from dtain pump. Cx education  Cx complaint her dryer dent  caused by homedepot installer. Cx said she almost call police. I ordered a top cover for her immediately. Once she receives  I'll go put to replace for her.</t>
  </si>
  <si>
    <t>RNN220728058477</t>
  </si>
  <si>
    <t>RNN220728058576</t>
  </si>
  <si>
    <t>Replaced water inlet valve</t>
  </si>
  <si>
    <t>RNN220729064089</t>
  </si>
  <si>
    <t>On arrival found unit had bad drain pump. Replaced drain pump checked unit functions unit passed all test. This unit has been CKD OK. PRN220729015749 AHA75673404(Pump Assembly Drain)</t>
  </si>
  <si>
    <t>RNN220729065372</t>
  </si>
  <si>
    <t>Replaced clutch motor. Unit ran fine. Cx will notify if issue occurs again</t>
  </si>
  <si>
    <t>RNN220729066325</t>
  </si>
  <si>
    <t>Tcc220801997989. Thumping noise continues even after repair cant pin point what is causing issue/noise all parts replaced aided in noise reduction but still there and noticeable Tcc220801999511.cnn220803073203</t>
  </si>
  <si>
    <t>RNN220729066936</t>
  </si>
  <si>
    <t>Customer complaint unit displaying error code LE. Replaced stator previously ordered. Unit had another problem  unit not agitating  clutch assembly was just replaced by A&amp;E factory service. Was going to order another clutch assembly. Per customer refused to further repairs. Customer will contact delaer. Customer wants unit replaced due to multiple repair attempts.</t>
  </si>
  <si>
    <t>RNN220729066990</t>
  </si>
  <si>
    <t>Washer vibrates excessively when spining large loads. Found machine unevenly leveled. Adjusted level and balance. Discussed best practices of load size and detergent amounts. Tested operation with simulated load of to floor rugs. All normal operation.</t>
  </si>
  <si>
    <t>RNN220730070225</t>
  </si>
  <si>
    <t>Broken leg. Replace it everything work as desire</t>
  </si>
  <si>
    <t>RNN220730070899</t>
  </si>
  <si>
    <t>Customer is getting washer exchanged by dealer.</t>
  </si>
  <si>
    <t>RNN220730070972</t>
  </si>
  <si>
    <t>Sound coming from gasket  Instructed customer on cleaning and products used</t>
  </si>
  <si>
    <t>RNN220730072094</t>
  </si>
  <si>
    <t>Replaced lid assembly and hinges and control panel for better power button coating all tested ooh no leaks</t>
  </si>
  <si>
    <t>RNN220801078632</t>
  </si>
  <si>
    <t>Leaking from drain hose. Replaced drain hose and clutch. Working in test mode.</t>
  </si>
  <si>
    <t>RNN220801079091</t>
  </si>
  <si>
    <t>Customer says unit leaking checked and found leaky bellows replaced hose ran and tested good</t>
  </si>
  <si>
    <t>RNN220801079188</t>
  </si>
  <si>
    <t>Customer states unit does not wash  found LE error code  clutch failure. Installed clutch assy. Unit still does not wash. Called TCC to document case#TCC220804101278. Unit deemed unrepairable  overhaul did not work.PRN220801019016 AEN74532609(Housing Assembly Clutch Coupling)  AHL73894503(Rotor Assembly)  AJB73816015(Stator Assembly)  EAU63743301(Motor Assembly DC Clutch)  EBR86498815(PCB Assembly Complex).</t>
  </si>
  <si>
    <t>RNN220801080100</t>
  </si>
  <si>
    <t>CC washer not filling IE error code. Found cold water turned off in ceiling. Turned on water tested unit okay</t>
  </si>
  <si>
    <t>RNN220801080335</t>
  </si>
  <si>
    <t>Harness to pressure sensor was not connected correctly from the factory. Connector was half way inserted causing PE error. Inserted connector harness all the way. Unit tested good.</t>
  </si>
  <si>
    <t>RNN220801081495</t>
  </si>
  <si>
    <t>PRN220802021244 AHA75673401(Pump Assembly Drain)</t>
  </si>
  <si>
    <t>RNN220802083331</t>
  </si>
  <si>
    <t>Found loose connection adj checks good.</t>
  </si>
  <si>
    <t>RNN220803092002</t>
  </si>
  <si>
    <t>Adjusted the position of the washer  top door is able to open properly.</t>
  </si>
  <si>
    <t>RNN220803093629</t>
  </si>
  <si>
    <t>Cx concern unit fill incorrect. Three strems of water. Hammering.  Diag unit fill rate erratic.  Removed and replaced inlet valve. Noticed pressure very high on both hot and cold. 90 psi. Called tcc. Pressure within specs 14 to 116psi. Advised to let cx know possiable water hammering and to use rubber hoses. Cx has three sets of hoses. Rubber. Stainless steel and flood.  Installed new valve. Self test fine.  Cx called and said unit dooinhg same thing.  Cx has had the  whole unit replaced already and it still doing the same thing.  Cx explains that unit is duirting 3 streams periodically and not completly filling.  Advised cx this is normal operation. Sensing mode: sense  fill' sense  fill  wash  fill  wash  fill etc.  The fill rate will be small amounts of water to balance and fill the tub based on the sensors and wash mode selected.  The tub  will not fill with large amounts of water and it will not fill constantly at large amounts.  On call back explained to customer this is normal oper</t>
  </si>
  <si>
    <t>RNN220803095667</t>
  </si>
  <si>
    <t>VALVE WAS NOT CLOSING FULLY  AND ALLOWING WATER INTO WASHER. I REMOVED AND REPLACED WASHER VALVE. UNIT TESTED OK.</t>
  </si>
  <si>
    <t>RNN220803096137</t>
  </si>
  <si>
    <t>FOUND UNIT NEEDS NEW INLET VALVE ; ORDRNG 1 Q (INLET VALVE)]INSTALLED NEW WATER VALVE ASM TESTED GOOD</t>
  </si>
  <si>
    <t>RNN220803096221</t>
  </si>
  <si>
    <t>RNN220804000038</t>
  </si>
  <si>
    <t>ORDER BUTTONS; tested all functions and operations</t>
  </si>
  <si>
    <t>RNN220804001440</t>
  </si>
  <si>
    <t>UNITS DRAIN HOSE REPLACED; tested all functions and operations</t>
  </si>
  <si>
    <t>RNN220804001442</t>
  </si>
  <si>
    <t>IE error.. Water valve wont shut off. Replaced valve test and explained all operations normal</t>
  </si>
  <si>
    <t>RNN220804096742</t>
  </si>
  <si>
    <t>FOUND WASH PLATE LOOSE.  SECURED AND ALL TESTS OK. SLR</t>
  </si>
  <si>
    <t>RNN220804097727</t>
  </si>
  <si>
    <t>UNIT CHECK OKAY  WATER LINE CONNECT WRONG. I CONNECT CORRECTLY AND NOW WORKING ON.</t>
  </si>
  <si>
    <t>RNN220804097829</t>
  </si>
  <si>
    <t>UNABLE TO CONTACT CLIENT FOR REPAIR. ASSUME CUSTOMER EDUCATION FIXED ISSUE DURING DIAGNOSIS AND NO REPAIR IS NEEDED.</t>
  </si>
  <si>
    <t>RNN220804097849</t>
  </si>
  <si>
    <t>WHEN WASHER IS FULL OF CLOTHES THE TUB SCRAPES DRAIN PAN. LG BULLETIN STATES TO ORDER LEG SPACERS. INSTALLED LEG SPACERS.</t>
  </si>
  <si>
    <t>RNN220804097983</t>
  </si>
  <si>
    <t>REPLACED DRAIN HOSE  RAN WASHER NO LEAKS UNIT IS OPERATING NORMAL</t>
  </si>
  <si>
    <t>RNN220804097989</t>
  </si>
  <si>
    <t>NO ISSUE; tested all functions</t>
  </si>
  <si>
    <t>RNN220804099415</t>
  </si>
  <si>
    <t>TESTED AND THERE WAS NO LEAKS; tested all functions</t>
  </si>
  <si>
    <t>RNN220804099714</t>
  </si>
  <si>
    <t>SOUNDS WAY BETTER NOW; tested all functions</t>
  </si>
  <si>
    <t>RNN220804099765</t>
  </si>
  <si>
    <t>Added spacer washer to rotor shaft per bulletin.</t>
  </si>
  <si>
    <t>RNN220511013641</t>
  </si>
  <si>
    <t>checked unit  ran diagnostics  replaced pulsator  cap and screw  tested ok</t>
  </si>
  <si>
    <t>RNN220628085731</t>
  </si>
  <si>
    <t>CYCLE IS NOT WORKING PROPERLY                                                                                        CUSTOMER STATS WATER WOULDNT STOP RUNNING IN SPIN CYCLE I ONLY NOTICED SPIN CYCLE IS WEAK  ORDERED PARTS TO FIX GOING OFF BALANCE</t>
  </si>
  <si>
    <t>RNN220706030551</t>
  </si>
  <si>
    <t>REPLACED HOES AND TEST WASHER WORKING PROPERLY CX IS SATISFIED WITH SERVICE   CLAIM SERVICE EXPLANATION REPLACED HOES AND TEST WASHER WORKING PROPERLY CX IS SATISFIED WITH SERVICE</t>
  </si>
  <si>
    <t>RNN220715085906</t>
  </si>
  <si>
    <t>ech on site  Jerzy Widawski Arrived: 08/04/2022 15:35  Departed: 08/04/2022 15:39 All 3 parts has been replaced unit tested and completed. Suspicious sound from the electronic breaking system gone unit working nice and quiet</t>
  </si>
  <si>
    <t>RNN220716090264</t>
  </si>
  <si>
    <t>RNN220717091029</t>
  </si>
  <si>
    <t>Customer reported intermittent noise  tested unit running a whole cycle with a heavy load but is working as design  no problem found.</t>
  </si>
  <si>
    <t>RNN220721019659</t>
  </si>
  <si>
    <t>REPLACED PART EBR86498801 ON THE WASHER. PART WAS ORDERED FROM GREGZENDESK WEBSITE. RNN220724032092</t>
  </si>
  <si>
    <t>RNN220724032092</t>
  </si>
  <si>
    <t>Found broken drain hose. Hose replaced. Tested and all checked Ok</t>
  </si>
  <si>
    <t>RNN220725033610</t>
  </si>
  <si>
    <t>PCNA LEAKING                                                                                                         CUSTOMER STATING WASHER LEAKS EVERY CYCLE. TRIED 3 DIFFERENT CYCLES W/IN 10 FOR EACH AND COULD NOT VERIFY LEAKS.</t>
  </si>
  <si>
    <t>RNN220725034924</t>
  </si>
  <si>
    <t>repaired the unit tested out works fine</t>
  </si>
  <si>
    <t>RNN220726047338</t>
  </si>
  <si>
    <t>replaced drain pump assembly no draining issue</t>
  </si>
  <si>
    <t>RNN220727053157</t>
  </si>
  <si>
    <t>UNIT WAS DIAGNOSED  INLET VALVE REPLACEMENT</t>
  </si>
  <si>
    <t>RNN220728059212</t>
  </si>
  <si>
    <t>RNN220728060352</t>
  </si>
  <si>
    <t>#FEE CUSTOMER AWARE ABOUT THE SERVICE CHARGE IF ISSUE IS NO                                                          ADJUSTED CLUTCH AND ROTOR UNIT TESTED ALL CHECK OK NO LEAKS RAN DIAG NO ERRORS</t>
  </si>
  <si>
    <t>RNN220731073099</t>
  </si>
  <si>
    <t>Issue: Water leak from underneath only bedding cycle.  Checked all functions by test mode.  Not defect found.  Unit working properly.  Up load to Q Tub.</t>
  </si>
  <si>
    <t>RNN220731073207</t>
  </si>
  <si>
    <t>REPLACED THE DRAIN PUMP PACKAGE FOR NO DRAINING ISSUE.</t>
  </si>
  <si>
    <t>RNN220731073247</t>
  </si>
  <si>
    <t>Recommend exchange by home depot for another model. Customer not happy with design of unit and will not wish her clothes properly. Recommend another model without agitator or front loads.no part I can replace that will fix the problem the CX is having. Advise exchange by home depot.</t>
  </si>
  <si>
    <t>RNN220801076463</t>
  </si>
  <si>
    <t>Complaint of small intermittent leaks during wash. Unit has svc bulliten for sofware issues. Replaced.ain pcb. Tested. Working ok. Drain line and water inlet pipes are not secured to walk and could pose problems if the unit ever vibrates excessively. Advused cx to secure drain and inlets to prevent issued in the future</t>
  </si>
  <si>
    <t>RNN220801077035</t>
  </si>
  <si>
    <t>#FEE LE ERROR CODE #DEALERSUPPORT                                                                                    INTERMITTENT IE ERROR. CUST RECENTLY REPLACED WELL. CHECKED MIX VALVE AND RESECURED CONNECTIONS. CHECKS OK</t>
  </si>
  <si>
    <t>RNN220801079810</t>
  </si>
  <si>
    <t>Replaced defective water valve. Replaced valve amd corrected issue</t>
  </si>
  <si>
    <t>RNN220801080358</t>
  </si>
  <si>
    <t>Customer called for a noise checked unit ran a cycle tested for a few times unit working properly at this time no problems found explained and education customer on how units operates properly.  After prescreen waiting for day of service for a better diagnostics</t>
  </si>
  <si>
    <t>RNN220802082928</t>
  </si>
  <si>
    <t>SN   Waiting on part to ne delivered. Will wajt till the end of the day. Before rescheduling      Replaced cover tub ring 3502.   Cover tub was grinder  from unit going out of balance. Cx was not using bedding cycle to was comforters. Adives cx to use lower apin on bulky items. Chacked fo any leaks. Ran quick cycle. All works fine. No leaks detected. During visit.</t>
  </si>
  <si>
    <t>RNN220802083215</t>
  </si>
  <si>
    <t>MCK69953502</t>
  </si>
  <si>
    <t>reset control unit tested out works fine</t>
  </si>
  <si>
    <t>RNN220802084091</t>
  </si>
  <si>
    <t>#FEE CUSTOMER AWARE OF SERVICE CHARGE NOT RELATING TO MANUF                                                          TRANS SEAL REPAIR IS SQUEAKING WHEN ROTATING BASKET MAY LO OSEN. CUSTOMER WILL LIVE WITH OPPOSED TO OVERHAUL NEW UNIT</t>
  </si>
  <si>
    <t>RNN220802086668</t>
  </si>
  <si>
    <t>Unit with center shaft loose. Repair problem. Tested. Ok. Instruct customer about unbalance load.</t>
  </si>
  <si>
    <t>RNN220802086838</t>
  </si>
  <si>
    <t>Reinstalled and tested for features and functions.   AHA75673404(Pump Assembly Drain)</t>
  </si>
  <si>
    <t>RNN220802087011</t>
  </si>
  <si>
    <t>PC:ABWEUUS MORE TROUBLESHOOTING/LONG WASH TIME #FEE CHARGE                                                           HOSE AT DRAIN PUMP WAS LEAKING WATER TO DRAIN. SECURED HOSE AND TESTED EVERYTHING RAN OKAY</t>
  </si>
  <si>
    <t>RNN220802087144</t>
  </si>
  <si>
    <t>Replaced main and display  checked operation.</t>
  </si>
  <si>
    <t>RNN220802089115</t>
  </si>
  <si>
    <t>Drain hose came loose  clamp not holding well  replaced clamp with screw type</t>
  </si>
  <si>
    <t>RNN220802089350</t>
  </si>
  <si>
    <t>Replaced control panel assembly.  Not powering up.</t>
  </si>
  <si>
    <t>RNN220803090941</t>
  </si>
  <si>
    <t>IE CODE  CODE HAPPENS ON FINAL RINSE AND SPIN.  FOUND DRAIN HOSE PUSHED INTO THE STANDPIPE TOO FAR  CAUSING WATER TO SIPHON OUT DURING RINSE CYCLES  THROWING FAULT CODE.  REPOSITIONED AND LOCKED IN DRAIN HOSE  TESTED CYCLES.  ALL CHECKED OK.</t>
  </si>
  <si>
    <t>RNN220803092957</t>
  </si>
  <si>
    <t>Customer thinks door is hard to close inspected door and door lock assembly no issues found educated customer on why door feels hard to close tested system all items working as expected</t>
  </si>
  <si>
    <t>RNN220804000105</t>
  </si>
  <si>
    <t>Basket not disenging during agitation. Removed and reconnected clutch motor. Tested all ok.</t>
  </si>
  <si>
    <t>RNN220804000110</t>
  </si>
  <si>
    <t>On arrival instructed customer on noise. This unit has been CKD OK.</t>
  </si>
  <si>
    <t>RNN220804001958</t>
  </si>
  <si>
    <t>Ran diagnostics and test load  found inlet valve not installed properly. Reseated valve and ran diagnostics again. Unit working as designed again.</t>
  </si>
  <si>
    <t>RNN220804002825</t>
  </si>
  <si>
    <t>Found and adjusted leveling height to correct noise and educated customer on feature operations for best results tested thru ok</t>
  </si>
  <si>
    <t>RNN220804002870</t>
  </si>
  <si>
    <t>NOT FILLING. OHMED OUT WATER VALVE  READS OPEN (OL).  ORDERED AND REPLACED WATER VALVE. RETESTED AND UNIT COMPLETES CYCLE WITH NO ISSUES.</t>
  </si>
  <si>
    <t>RNN220804003526</t>
  </si>
  <si>
    <t>#FEE  RNN220704012941                                                                                                NO PARTS AT THE HOME. CST REFUSED SERVICE. PARTS WERE SENT B ACK</t>
  </si>
  <si>
    <t>RNN220805004141</t>
  </si>
  <si>
    <t>Found lose wire at drain pump. Repaired connection and is ok and draining after that.</t>
  </si>
  <si>
    <t>RNN220805004224</t>
  </si>
  <si>
    <t>RNN220805004432</t>
  </si>
  <si>
    <t>REPLACE DEFECTIVE WATER INLET VALVE</t>
  </si>
  <si>
    <t>RNN220805006701</t>
  </si>
  <si>
    <t>Adjust assembly door   test unit operation ok . door was loose..</t>
  </si>
  <si>
    <t>RNN220805007731</t>
  </si>
  <si>
    <t>Adjust suspension  spring loose  reinstall suspencion   test unit okay.</t>
  </si>
  <si>
    <t>RNN220805007871</t>
  </si>
  <si>
    <t>Checked washing machine for proper operation found no issues and verified no water leaking</t>
  </si>
  <si>
    <t>RNN220805008017</t>
  </si>
  <si>
    <t>Concern was the unit is leaking  unit disassembled and not leak found  run the unit with different options but couldn't find the leak  customer has a video that shows unit is leaking  called tcc and filed the claim  TCC220805125418  if leak comes again the customer will let us know.</t>
  </si>
  <si>
    <t>RNN220802088471</t>
  </si>
  <si>
    <t>Cx concern ie error  Diag found debris clogging filter. Debris entered inlet valve. Removed and replaced inlet vlave   Self check good.  Quick wash pass no ie error.</t>
  </si>
  <si>
    <t>RNN220804098657</t>
  </si>
  <si>
    <t>NOI/AI103741/RNN220505084119/CPS1/$875.99</t>
  </si>
  <si>
    <t>LK/21344200/RNN220510004836/AP</t>
  </si>
  <si>
    <t>ED/42542200/RNN220421005000/CEP/DEALER STOCK/CL/</t>
  </si>
  <si>
    <t>AIRPORT APPLIANCE</t>
  </si>
  <si>
    <t>ED/42542200/RNN220526000280/CEP/DEALER STOCK/CL</t>
  </si>
  <si>
    <t>ED/42542200/RNN220422011423/CEP/DEALER STOCK/CL</t>
  </si>
  <si>
    <t>Replaced basket and washplate tested okay.</t>
  </si>
  <si>
    <t>RNN220704014198</t>
  </si>
  <si>
    <t>FOUND PE ERROR FOR PRESSURE SWITCH.  INSTALLED NEW SWITCH AND TESTED. MACHINE IS NOW FILLING AND DRAINING AND ALL CHECKS OUT.</t>
  </si>
  <si>
    <t>RNN220708045479</t>
  </si>
  <si>
    <t>Installed new water inlet valve  tested ok</t>
  </si>
  <si>
    <t>RNN220711055497</t>
  </si>
  <si>
    <t>REPLACED PULSATOR ASSEMBLY  CAP  HOUSING ASSEMBLY CLUTCH  WASHER COMMON AND PUMP ASSEMBLY DRAIN.</t>
  </si>
  <si>
    <t>RNN220712062563</t>
  </si>
  <si>
    <t>PCNA NO POWER                                                                                                        CONTROLS DEAD ORDER BOARDS  REPLACED USER INTERFACE AND MAIN CONTROL BOARD TESTED UNIT GOOD</t>
  </si>
  <si>
    <t>RNN220714074347</t>
  </si>
  <si>
    <t>NEED THE PARTS ORDERED; ORDRNG 1 EBR85755503 (UI CONTROLS) AND 1 AGL76194005 (CONSOLE)]REPLACED THE CONSOLE AND UI CONTROL</t>
  </si>
  <si>
    <t>RNN220714079033</t>
  </si>
  <si>
    <t>We reset main PCB everything start working we run INS test all pass.</t>
  </si>
  <si>
    <t>RNN220725041830</t>
  </si>
  <si>
    <t>found back panel caching the motor adjusted the panel unit run test good</t>
  </si>
  <si>
    <t>RNN220726047252</t>
  </si>
  <si>
    <t>machine got out of balance and jumped suspension rod out of socket  reset the rod</t>
  </si>
  <si>
    <t>RNN220726048598</t>
  </si>
  <si>
    <t>#FEE CUST IS AWARE THAT IF THERE IS PHYSICAL DAMAGE CHARGES                                                          PRODUCT NOT COVERED BY THE APPLICABLE WARRANTY</t>
  </si>
  <si>
    <t>RNN220727054640</t>
  </si>
  <si>
    <t>replaced water valve assembly for intermittent IE error and intermittent overfilling issues. verified proper operation.</t>
  </si>
  <si>
    <t>RNN220728057719</t>
  </si>
  <si>
    <t>Attempted contact with customer no answer left VM wrong address  Unit leaking. During inspection in test mode found the leak in a the drain hose possible damage during installation replaced drain hose assy ran test mode found no leaks   AEM74073303(Hose Assembly Drain</t>
  </si>
  <si>
    <t>RNN220729063935</t>
  </si>
  <si>
    <t>MADE AN ADJUSTMENT ON THE DRAIN HOSE FOR BETTER DRAINING. THE HOSE WAS TOO DEEP IN PIPE.</t>
  </si>
  <si>
    <t>RNN220729068038</t>
  </si>
  <si>
    <t>CK UNIT  FOUND DRAIN PUMP FAILING AND WATER LEAKING . REMOVED AND REPLACED WITH PARTS TO ALLOW UNIT TO WORK AS INTEDNED</t>
  </si>
  <si>
    <t>RNN220730071065</t>
  </si>
  <si>
    <t>6201EC1006T</t>
  </si>
  <si>
    <t>5215ER2002K</t>
  </si>
  <si>
    <t>Replaced water valve due to stripped threads.</t>
  </si>
  <si>
    <t>RNN220801075068</t>
  </si>
  <si>
    <t>#FEE CUSTOMER AWARE OF SERVICE CHARGE FOR ISSUES NOT RELATE                                                          UNIT IS RUNNING GOOD TESTED WITH CUSTOMER</t>
  </si>
  <si>
    <t>RNN220801077239</t>
  </si>
  <si>
    <t>made diagnostic ordered parts got the parts went to replace the part and get it done customer said someone from LG came and fixed the unit.</t>
  </si>
  <si>
    <t>RNN220801077355</t>
  </si>
  <si>
    <t>The diagnosis was performed.  The unit needs to replace the rotor assembly. The customer said that they would like to cancel the repair</t>
  </si>
  <si>
    <t>RNN220801077937</t>
  </si>
  <si>
    <t>Complaint loud noise during draining  replaced pump tested ok</t>
  </si>
  <si>
    <t>RNN220801080275</t>
  </si>
  <si>
    <t>PRN220802020740 EAU64283201(Motor Assembly DC Clutch)  AJB73816015(Stator Assembly)    Motor not working order for cx told him to call when clutch arrrives to finish call close tickets till other part comes in</t>
  </si>
  <si>
    <t>RNN220802086291</t>
  </si>
  <si>
    <t>tcc220805129798 NOT AUTHORIZED FOR REPAIR</t>
  </si>
  <si>
    <t>RNN220802088753</t>
  </si>
  <si>
    <t>#FEE ERROR CODE                                                                                                      DRAIN UNCLOGGED</t>
  </si>
  <si>
    <t>RNN220803090843</t>
  </si>
  <si>
    <t>#SW  Customer complaint is washer is getting IE error code. The washer is working good now  I E code.</t>
  </si>
  <si>
    <t>RNN220803090874</t>
  </si>
  <si>
    <t>PRN220803021982 EBR85755509(PCB Assembly Display)  EBR86692723(PCB Assembly Main) CUSTOMERS CALL REGARDING UNIT NOT WORKING PROPERLY  REPLACE PARTS  RAN CYCLE  ALL TESTED GOOD  INSTRUCT CUSTOMER NOT TO OVERLOAD THE UNIT...</t>
  </si>
  <si>
    <t>RNN220803091064</t>
  </si>
  <si>
    <t>Drain pump make loud noise during drain. Replaced new drain pump and clutch housing assembly. Ran test on washer  washer filled  washed  drained and spun out.</t>
  </si>
  <si>
    <t>RNN220803091267</t>
  </si>
  <si>
    <t>Unit handled by ASE double booked. Issue resolved. Customer will monitor.</t>
  </si>
  <si>
    <t>RNN220803092440</t>
  </si>
  <si>
    <t>UNIT IS NOT DRAINING THE WATER AND ITS DISPLAYING A LE CODE  AFTER INSPECTING THE UNIT I RAISED THE WASHER AND REPLACED THE DRAIN PUMP I TESTED THE WASHER ALL TEST OK.</t>
  </si>
  <si>
    <t>RNN220803093221</t>
  </si>
  <si>
    <t>Installed nrw valve</t>
  </si>
  <si>
    <t>RNN220803093766</t>
  </si>
  <si>
    <t>Customer states that unit does not power on. Found power going to the main control board  and power going to the display. However  display would not light up. Installed panel assembly Main pcb  and display PCB. Tested functions  and operations. Unit is functioning as designed.        Shipped parts to customer  PRN220803023226 6201EC2002V(Filter Assembly)  AGL76194071(Panel Assembly Front)  EAD65611415(Power Cord Assembly)  EBR85755514(PCB Assembly Display)  EBR86692724(PCB Assembly Main)</t>
  </si>
  <si>
    <t>RNN220803096425</t>
  </si>
  <si>
    <t>Customer complaint dl error message. Customer purchased unit as an open item signs of damage to cabinet. Tried adjusting lid and cabinet working properly at this time.</t>
  </si>
  <si>
    <t>RNN220803096682</t>
  </si>
  <si>
    <t>Washer making loud screeching noise. Found loose rotor. Repaured and secured. Cycle tested and hall checks good at this time. Advised customer.</t>
  </si>
  <si>
    <t>RNN220804003114</t>
  </si>
  <si>
    <t>Customer said getting le error code. Found main PCB defective replaced complex assembly main and display PCB. Ran test cycle and tested out okay.</t>
  </si>
  <si>
    <t>RNN220804096982</t>
  </si>
  <si>
    <t>EBR86498823</t>
  </si>
  <si>
    <t>Checked and secured all water hose connections for the leak complaint</t>
  </si>
  <si>
    <t>RNN220804098608</t>
  </si>
  <si>
    <t>tech diagnosed the washer  found that everything works great DONE</t>
  </si>
  <si>
    <t>RNN220804098782</t>
  </si>
  <si>
    <t>Unit making grinding noise. Found failed transmission. Replaced transmission. All system operations ok.</t>
  </si>
  <si>
    <t>RNN220804098812</t>
  </si>
  <si>
    <t>TECHNICIAN REPLACED THE VALVE WATER AND HOUSING  NOW UNIT WORKS OKAY.</t>
  </si>
  <si>
    <t>RNN220805004830</t>
  </si>
  <si>
    <t>REASSEMBLED ROTOR AND STATOR;UNIT TESTED OKAY</t>
  </si>
  <si>
    <t>RNN220805008735</t>
  </si>
  <si>
    <t>Customers lint catch was loose  tightened.</t>
  </si>
  <si>
    <t>RNN220806012098</t>
  </si>
  <si>
    <t>PERFORMED A FULL DIAGNOSIS AND FOUND THE WATER VALVE AND SPIN BASKET WERE DEFECTIVE. REPLACED DEFECTIVE PARTS TESTED AND CHECKED OKAY.</t>
  </si>
  <si>
    <t>RNN220808014689</t>
  </si>
  <si>
    <t>metal grinding noise and no error codes  TECH OUT FOUND POORLY ALIGNED LOOSE/UNSECURED ROTOR BOLT ALLOWING ROTOR WOBBLE. RESECURED ROTOR AND TIGHTENED BOLT. TESTED</t>
  </si>
  <si>
    <t>RNN220808016490</t>
  </si>
  <si>
    <t>SYMP; UNIT FUNCTIONS PROPERLY WHEN BASKET IS IN SPIN  BUT ONCE IN AGITATE  MAKING HORRIFIC GRINDING AND SKIPPING DIAG....GRINDINGSOUNDS LIKE A BELT OR GEAR IS STUCK. WP. INSTALLED NEW CLUTCH MOTOR  NUT  AND CLUTCH HOUSING</t>
  </si>
  <si>
    <t>RNN220808017767</t>
  </si>
  <si>
    <t>REPLACED PCB ASSY  TESTED  OK Called lg case number tcc220630171608 suggested board replacement.</t>
  </si>
  <si>
    <t>RNN220808019284</t>
  </si>
  <si>
    <t>NOI/21344200/RNN220727052632/CPS1</t>
  </si>
  <si>
    <t>CY/21344200/RNN220701004066/CPS1/923.48</t>
  </si>
  <si>
    <t>NOI/AI103364/RNN220729066936/EBR86498803/CPS1/1799.99</t>
  </si>
  <si>
    <t>SERVICED UNIT BY ADVISED TECH SUPPORT</t>
  </si>
  <si>
    <t>RNN220527005286</t>
  </si>
  <si>
    <t>UNIT INSPECTED  SERVICED  PARTS REPLACED AND UNIT IS OPERATING PROPERLY AFTER SERVICE.</t>
  </si>
  <si>
    <t>RNN220616016262</t>
  </si>
  <si>
    <t>Replaced defective parts. Job completed.</t>
  </si>
  <si>
    <t>RNN220620037342</t>
  </si>
  <si>
    <t>repaired inlet valve. unit working correctly</t>
  </si>
  <si>
    <t>RNN220623058054</t>
  </si>
  <si>
    <t>#FEE CUSTOMER AWARE OF SERVICE CHARGE FOR ISSUES NOT RELATI                                                          PART ORDER MAIN CONTROL BOARD  CALLED NO ANSWER LEFT MESSAGE NO REPLY RESCHEDULED  INSTALL PART TESTED OK</t>
  </si>
  <si>
    <t>RNN220702008995</t>
  </si>
  <si>
    <t>replaced ROTOR ASSEMBLY and PCB ASSEMBLY COMPLEX and PACKAGE ASSEMBLY making grinding noisy from drain pump</t>
  </si>
  <si>
    <t>RNN220706028152</t>
  </si>
  <si>
    <t>Tech came  out customer has haad power surge within home LG is not covering repairs due to them being caused by power surge</t>
  </si>
  <si>
    <t>RNN220719007449</t>
  </si>
  <si>
    <t>INSTALLED DOOR FOR SPRING FAILURE.  CHECKED FOR BURNING SMELL  BUT UNABLE TO VERIFY   WASHER IS WORKING AS DESIGNED.   AFG73629701(Lid Assembly)</t>
  </si>
  <si>
    <t>RNN220721017217</t>
  </si>
  <si>
    <t>Replaced straut and gear tested ok</t>
  </si>
  <si>
    <t>RNN220723031273</t>
  </si>
  <si>
    <t>Unit had a leak during a use. Adjusted the leveling of the unit and probided useage info. At this time unit is not leaking.</t>
  </si>
  <si>
    <t>RNN220725034044</t>
  </si>
  <si>
    <t>Technician verified customer concerns unit is making a noise during the spin cycle.technician found unit is running how it should  technician could not get unit to make squeaking noise  customer is gonna run the unit and cal back with an update.</t>
  </si>
  <si>
    <t>RNN220727054173</t>
  </si>
  <si>
    <t>Customer complaint of oil splatter on white clothes  replaced gearcase and washplate. Ran diagnostics and unit is working ok called tech support to report problem.TCC220801993754</t>
  </si>
  <si>
    <t>RNN220727054766</t>
  </si>
  <si>
    <t>EBR80595408</t>
  </si>
  <si>
    <t>Replaced control and clutch assembly also stator and rotor</t>
  </si>
  <si>
    <t>RNN220729065766</t>
  </si>
  <si>
    <t>Units had an error message of L/E  I replaced listed part and unit ok now  Adv cust on proper use and maintenance</t>
  </si>
  <si>
    <t>RNN220731072334</t>
  </si>
  <si>
    <t>Drain hose install problem.  Instructed on drain hose and speed of sink drain</t>
  </si>
  <si>
    <t>RNN220731073425</t>
  </si>
  <si>
    <t>Customer stated washer is not cleaning clothes properly  Ran a test cycle and found no issues   Advised customer tovreduce size of loads to allow clothes to properly agitate properly</t>
  </si>
  <si>
    <t>RNN220801076193</t>
  </si>
  <si>
    <t>Replaced Main PCB. Unit is working good</t>
  </si>
  <si>
    <t>RNN220801078806</t>
  </si>
  <si>
    <t>IE code . Found cold water valve unplugged. Re attached  tested ok</t>
  </si>
  <si>
    <t>RNN220802082017</t>
  </si>
  <si>
    <t>Customer said unit making buzzing noise even when not in use. Unable to duplicate noise. Replaced PCB complex as preventative measure. Also replaced front cover due to buttons not responding without lot of force</t>
  </si>
  <si>
    <t>RNN220802083332</t>
  </si>
  <si>
    <t>adjusted loose rotor  and motor bearing connection to main unit was making noise</t>
  </si>
  <si>
    <t>RNN220802086877</t>
  </si>
  <si>
    <t>The customer complains that the washer makes noise  but during our service there wasnt any noise.</t>
  </si>
  <si>
    <t>RNN220803092646</t>
  </si>
  <si>
    <t>Fixed gear case</t>
  </si>
  <si>
    <t>RNN220803093748</t>
  </si>
  <si>
    <t>CX education on unit operation</t>
  </si>
  <si>
    <t>RNN220804001073</t>
  </si>
  <si>
    <t>Verified complaint. Replaced drain pump and tested ok.</t>
  </si>
  <si>
    <t>RNN220804002125</t>
  </si>
  <si>
    <t>Unit operating correctly</t>
  </si>
  <si>
    <t>RNN220804002789</t>
  </si>
  <si>
    <t>Cust stated that the unit was givinig a DL err. Upon inspection found that the unit had a bad switch and pcb. Installed new parts. Unit tests ok</t>
  </si>
  <si>
    <t>RNN220804003124</t>
  </si>
  <si>
    <t>Door closes. Clicking noise from plastic on back of door hitting frame. Door is warped somehow. Unit may have been dropped on delivery and customer does not want unit repaired. She will take it back to the store.</t>
  </si>
  <si>
    <t>RNN220804003338</t>
  </si>
  <si>
    <t>8/9 Replaced the pump do to the pump not working. Test the unit and the unit test ok.</t>
  </si>
  <si>
    <t>RNN220804003622</t>
  </si>
  <si>
    <t>Customer complaint is washer is getting a DL error code. I changed the door lock switch.</t>
  </si>
  <si>
    <t>RNN220804097212</t>
  </si>
  <si>
    <t>Replaced main controls tested ok</t>
  </si>
  <si>
    <t>RNN220804097943</t>
  </si>
  <si>
    <t>Service bulletin  need grease on tub suspension / installed grease per bulletin  ran thru test cycle  normal operating sounds / all check okay</t>
  </si>
  <si>
    <t>RNN220804099550</t>
  </si>
  <si>
    <t>Cust leaking tech ran test cycle and bedding cycle no leak present at this time</t>
  </si>
  <si>
    <t>RNN220804099942</t>
  </si>
  <si>
    <t>8/5 presc. 8/9 valves not clipped into place causing water to leak down back. Clipped and screwed valves into place. Tests good.</t>
  </si>
  <si>
    <t>RNN220805007609</t>
  </si>
  <si>
    <t>Replaced drain pump and main pcb due to error code</t>
  </si>
  <si>
    <t>RNN220805007892</t>
  </si>
  <si>
    <t>Ran diagnosis and all tests passed.unit has suds and needs tub clean customers aware now</t>
  </si>
  <si>
    <t>RNN220805009795</t>
  </si>
  <si>
    <t>Customer concerns about unit filling excessively with water  ran units are Diagnostic and ran through a couple of different test Cycles  unit functioning with a factory specs  explain the customer mixed load could have caused issues during the one load she had of concern  again unit functioning within Factory</t>
  </si>
  <si>
    <t>RNN220806011774</t>
  </si>
  <si>
    <t>Customer says unit will shut off towards end of wash cycle. Ran speed wash   no problem. Ran normal wash on different outlet   no problem. Instruct to continue to use different outlet. Possible issue with outlet.   LG    Contains FCC ID BEJLCW007 Contains IC 2703NLCW007 (Contient le CI)    MODEL/MODÈLE: WT7300CW /03 PRODUCT CODE: T1789EFHUB.ABWEUUS    120 V. 60 Hz. 5 A    (LG US) 18002430000 LG CANADA) 18885422623    C US    Scan to register product Scannet pour enregistrer    Energy Verified 162279    Patented US patent numbers at www.lg.com/us/patent    le produit    FULLY AUTOMATIC WASHING MACHINE/ MACHINE A LAVER AUTOMATIQUE ASSEMBLED IN USA/ASSEMBLÉE AUX É.U.    SP    WARNING: Cancer and Reproductive Harmwww.P65Warnings.ca.gov (USA Only)    0260011203703A035949    S/No.: 112TNGY03703    1L2T1421</t>
  </si>
  <si>
    <t>RNN220806011828</t>
  </si>
  <si>
    <t>Customer says residual fabric softner left in dispensing tray / instruct customer on soap and fabric softner amounts to use less and that a small residual amount is normal / new unit / tested to specifications / no problems found</t>
  </si>
  <si>
    <t>RNN220806011872</t>
  </si>
  <si>
    <t>Unit needs hose custimer requested friday appointment</t>
  </si>
  <si>
    <t>RNN220808016294</t>
  </si>
  <si>
    <t>CUSTOMER EDUCATION about wrinkles in clothes after a wash...educated cuatomer about different settings and options</t>
  </si>
  <si>
    <t>RNN220808021064</t>
  </si>
  <si>
    <t>drain pump had failed needed to replace drain pump assembly</t>
  </si>
  <si>
    <t>RNN220808022567</t>
  </si>
  <si>
    <t>RNN220808022584</t>
  </si>
  <si>
    <t>SECURE SUSPENSION ROD PROPERLY AND TEST OK</t>
  </si>
  <si>
    <t>RNN220809023227</t>
  </si>
  <si>
    <t>continuously defaults her washing cycle to the fast wash setting  clothes are barely getting wet. takes like 2 hours to wash clothes  TECH OUT  INSTALLED MAIN PCB AND TESTED</t>
  </si>
  <si>
    <t>RNN220809023855</t>
  </si>
  <si>
    <t>FOUND FAUTLY DRAIN PUMP. REMOVED AND INSTALLED NEW DRAIN PUMP AND RAN THE UNIT. WASHER IS WORKING AS IT SHOULD AND IS GOOD TO GO.JOB CMPLTD</t>
  </si>
  <si>
    <t>RNN220809023884</t>
  </si>
  <si>
    <t>FOUND FAUTLY VALVE AND PCB. REMOVED AND REPLACED BOTH PARTS; TESTS GOOD. JOB CMPLTD</t>
  </si>
  <si>
    <t>RNN220809023954</t>
  </si>
  <si>
    <t>Installed both ordered parts console and main pcb</t>
  </si>
  <si>
    <t>RNN220809024353</t>
  </si>
  <si>
    <t>CHECKED UNIT AND NEEDS PARTSCUSTOMER REFUSED</t>
  </si>
  <si>
    <t>RNN220809024987</t>
  </si>
  <si>
    <t>RNN220809025151</t>
  </si>
  <si>
    <t>REPAIRED LID CATCH.  TESTED ALL FUNCTIONS.  COMPLETE</t>
  </si>
  <si>
    <t>RNN220809027903</t>
  </si>
  <si>
    <t>UNIT WAS WORKING AT TIME OF REPAIR.  LEAKING FROM WALL DRAIN PIPE  NOT WASHER</t>
  </si>
  <si>
    <t>RNN220809028067</t>
  </si>
  <si>
    <t>REMOVED AND REPLACED THE CLUTCH MOTOR AND MAIN BOARD.</t>
  </si>
  <si>
    <t>RNN220809028084</t>
  </si>
  <si>
    <t>CD/40324211/RNN220510007749/LSN1</t>
  </si>
  <si>
    <t>IW/AI102933/RNN220727052829/CPS1</t>
  </si>
  <si>
    <t>NOI/42544200/RNN220613095272/CPS1/2075.78</t>
  </si>
  <si>
    <t>#FEE UNIT NOT PROGRESSING TO SPIN VERY LOUD NOISE DURING D                                                           ORDERED DRAIN PUMP  REPL PUMP. TESTS OK</t>
  </si>
  <si>
    <t>RNN220617023519</t>
  </si>
  <si>
    <t>INSTALLED CABINET ASSEMBLY. working correctly</t>
  </si>
  <si>
    <t>RNN220630097970</t>
  </si>
  <si>
    <t>AT INSPECTION OF UNIT CUSTOMER STATES THAT THE UNIT WAS MAKING A LOUD CHUGGING SOUND AND TUBE WASNT SPINNING OR MOVING MUCH. DISASSEMBLE UNIT TO CHECK IN BETWEEN TUB TO SEE IF THERE WAS ANYTHING STUCK IN BETWEEN TILTED UNIT OVER TURNED MOTOR BY HAND HEARD CHUGGING SOUND SPOKE TO DAVID AT LG TECH LINE DAVID TOLD ME IT WAS THE CLUTCH ASSEMBLY. ORDERED &amp;  INSTALLED NEW CLUTCH ASSEMBLY UNIT IN WORKING ORDER SHOWED CUSTOMER CUSTOMER SATISFIED WITH REPAIR UNIT HAS NO OTHER ISSUES AT THIS MOMENT. JOB COMPLETE</t>
  </si>
  <si>
    <t>RNN220706028474</t>
  </si>
  <si>
    <t>The control board assembly was replaced</t>
  </si>
  <si>
    <t>RNN220707033224</t>
  </si>
  <si>
    <t>LG PRIORITY CALL- DO NOT RESCHEDULE*****************************                                                     WSHER FILLS CONTINUOUSLY. PARTS ON ORDER  REPLACED PRESSURE SWITCH AND CONTROL UNIT OPERATES NORMALLY NO LEAKS</t>
  </si>
  <si>
    <t>RNN220708045339</t>
  </si>
  <si>
    <t>ARRIVED. FOUND THAT UNIT IS LEAKING WATER FROM DISPENSER HOUSING BECAUSE HOUSING IS BROKEN AND NO LONGER CONNECTED TO WATER VALVE. WATER VALVE ALSO MISSING SCREWS. ORDERING PARTS AND WILL BRING SCREWS BACK FOR WATER VALVE ; ORDRNG 1 AAZ72925631 (DISP</t>
  </si>
  <si>
    <t>RNN220711057541</t>
  </si>
  <si>
    <t>#FEE CUSTOMER AWARE OF SERVICE CHARGE FOR ISSUES NOT REMANU                                                          GEAR CASE BROKEN NOT CATCHING ORDERED PARTS ALLOW 120 MINS  STRANGE NOISES COMING FROM PUMP NOT TRANSMISSION. ORDER NEW PUMP REPLA</t>
  </si>
  <si>
    <t>RNN220718097426</t>
  </si>
  <si>
    <t>AGZ72909717</t>
  </si>
  <si>
    <t>RNN220718097864</t>
  </si>
  <si>
    <t>WASHER LEAKING.  FOUND BAD WATER INLET.  REPLACED PART AND TESTED</t>
  </si>
  <si>
    <t>RNN220719006420</t>
  </si>
  <si>
    <t>REFRIGERATOR NOT COOLING.  FOUND BAD DRIER. REPLACED PART  TESTED AND UPDATED FIRMWARE</t>
  </si>
  <si>
    <t>RNN220719006835</t>
  </si>
  <si>
    <t>TECHNICIAN CHECKED  ELECTRICAL  MECHANICAL FUNCTIONS  DOOR FUNCTIONS ARE GOOD  TECH RAN SERVICE CYCLE MODE  UNIT IS WORKING FINE  NO ISSUES FOUND.</t>
  </si>
  <si>
    <t>RNN220721022292</t>
  </si>
  <si>
    <t>#FEE CUSTOMER IS AWARE OF CHARGES NOT RELATED TO MANUFACTUR                                                          SEGMENT OUT ON DISPLAY. ORDERED UI AS NEEDED  INSTALLED ORDERED PARTS TESTED OK NO LEAKS</t>
  </si>
  <si>
    <t>RNN220722026274</t>
  </si>
  <si>
    <t>#FEE CUSTOMER AWARE OF THE SERVICE CHARGE FOR ISSUES NOT RE                                                          NEEDS PUMP (NOISE HOT ODOR POOR DRAINING).  TECHCOMMENTS: REPLACED DRAIN PUMP TESTED CHECKED OK</t>
  </si>
  <si>
    <t>RNN220724032841</t>
  </si>
  <si>
    <t>found broker door  glass and  stack pieces in machine had to replaced pulsatot too</t>
  </si>
  <si>
    <t>RNN220725039288</t>
  </si>
  <si>
    <t>FOUND RINSE NOZZLE NOT IN CORRECT POSITION CAUSING LEAKING ISSUE. ADJUSTED POSITION AND RAN DIAGNOTIC CYCLE  UNIT NOW WORKING AS IT SHOULD  NO LEAKS.</t>
  </si>
  <si>
    <t>RNN220725041453</t>
  </si>
  <si>
    <t>RNN220725041875</t>
  </si>
  <si>
    <t>#FEE WARRANTY COVERED FOR MANUFACTURER DEFECT / OTHERS ARE                                                           FORM; VERIFIED LEAK FROM UNIT; FOUND DRAIN PUMP HOUSING DAMA GE; REPAIR NOT COVERED BY MW</t>
  </si>
  <si>
    <t>RNN220726048965</t>
  </si>
  <si>
    <t>RNN220728061034</t>
  </si>
  <si>
    <t>RNN220728062117</t>
  </si>
  <si>
    <t>Installed parts listed and test ok</t>
  </si>
  <si>
    <t>RNN220729067494</t>
  </si>
  <si>
    <t>QUOT;#FEE CUSTOMER IS AWARE OF CHARGES NOT RELATED TO MANUFACTU                                                      MEMBER COMPLAINT RIPPING CLOTHES AND CARPET. UNIT NOT MADE T O WASH CARPET. NEEDS TO READ MANUAL TO UNDERSTAND SETTINGS</t>
  </si>
  <si>
    <t>RNN220801078716</t>
  </si>
  <si>
    <t>WT7250CW</t>
  </si>
  <si>
    <t>GIVES ERROR CODE E6 AFTER FLOOD  WATER UP TO BOTTOM OF TUB  MOTOR  CLUTCH  PUMP AND ALL WIRING DESTROYED. SAFETY HAZARD. CANNOT BE REPAIRED</t>
  </si>
  <si>
    <t>RNN220803089627</t>
  </si>
  <si>
    <t>Water valve leaking  replaced and tested good</t>
  </si>
  <si>
    <t>RNN220803095860</t>
  </si>
  <si>
    <t>Units tub cover had damage to it replaced the cover.</t>
  </si>
  <si>
    <t>RNN220804002464</t>
  </si>
  <si>
    <t>Pump not running.  Replaced drain pump</t>
  </si>
  <si>
    <t>RNN220804002779</t>
  </si>
  <si>
    <t>Checked out unit for issues with unit having moisture outside of washer door amd panel when using sanitize or allergie cycle. Advised cx that this is normal when using those cycles. Tested good no errors.</t>
  </si>
  <si>
    <t>RNN220805004236</t>
  </si>
  <si>
    <t>Complaint no hot water found no hot water coming from house tested unit working to specs</t>
  </si>
  <si>
    <t>RNN220805006362</t>
  </si>
  <si>
    <t>ie error code  bad water valve replaced it tested ok</t>
  </si>
  <si>
    <t>RNN220805006550</t>
  </si>
  <si>
    <t>Drain pump not working  replaced pump.</t>
  </si>
  <si>
    <t>RNN220805006675</t>
  </si>
  <si>
    <t>Washer leakinh from fill hoses damaged instruc cust get new hoses test good</t>
  </si>
  <si>
    <t>RNN220805006935</t>
  </si>
  <si>
    <t>Customer called in about her washer no spinning  after check and ran a normal cycle no problem found washer is working as manufacturer design  explained to cust she can not over load washer  I see big blanket and comfort on the floor ready to be washed</t>
  </si>
  <si>
    <t>RNN220805007069</t>
  </si>
  <si>
    <t>PCNA LEAKING ISSUE                                                                                                   NO POP CUSTOMER DECLINED TO PAY</t>
  </si>
  <si>
    <t>RNN220805007437</t>
  </si>
  <si>
    <t>PRN220805026523 AHA75673404(Pump Assembly Drain)  Customer complaint of loud noise coming from unit while draining. Replaced drain pump. There was an excessive amount of glue inside the pump causing the noise.</t>
  </si>
  <si>
    <t>RNN220805007801</t>
  </si>
  <si>
    <t>#FEE. CUSTOMER IS AWARE OF THE SERVICE CHARGE FOR ISSUES NO                                                          PRESCREEN PART DRAIN PUMP.. INSTALLED DRAIN PUMP FROM PREVI OUS ORDER FOR REPAIR TESTED OK</t>
  </si>
  <si>
    <t>RNN220805009338</t>
  </si>
  <si>
    <t>Unit leaks furing spin from water valve.  Replaced water valve assembly.</t>
  </si>
  <si>
    <t>RNN220805009987</t>
  </si>
  <si>
    <t>Drain pump was damaged from a hair pin. Replaced and tested back to working order.</t>
  </si>
  <si>
    <t>RNN220806010986</t>
  </si>
  <si>
    <t>PE error message replaced pressure switch and tested normal.operation</t>
  </si>
  <si>
    <t>RNN220806011396</t>
  </si>
  <si>
    <t>RNN220806012758</t>
  </si>
  <si>
    <t>Noise during wash  scuff marks on bottom of rotor  raised machine up about half inch for more clearance  all ops ok</t>
  </si>
  <si>
    <t>RNN220807014112</t>
  </si>
  <si>
    <t>#FEE ERROR CODE                                                                                                      PRODUCT NOT COVERED BY THE APPLICABLE WARRANTY</t>
  </si>
  <si>
    <t>RNN220808015474</t>
  </si>
  <si>
    <t>Tech ran mutiple cycles and test mode no noise present at time test good</t>
  </si>
  <si>
    <t>RNN220808018479</t>
  </si>
  <si>
    <t>PE error code  brand new unit  pressure sensor connector is loose  reinstalled properly  unit tested working good no issues</t>
  </si>
  <si>
    <t>RNN220808022841</t>
  </si>
  <si>
    <t>Replaces water pump.</t>
  </si>
  <si>
    <t>RNN220809025798</t>
  </si>
  <si>
    <t>SECURED CONNECTION ON DRAIN PUMP ASSEMBLY;UNIT TESTED OKAY</t>
  </si>
  <si>
    <t>RNN220809028579</t>
  </si>
  <si>
    <t>SECURED LOOSE WATER LINE CONNECTOR;UNIT TESTED OKAY</t>
  </si>
  <si>
    <t>RNN220809028597</t>
  </si>
  <si>
    <t>REPLACED SWITCH ASSEM  TESTED OK</t>
  </si>
  <si>
    <t>RNN220809029250</t>
  </si>
  <si>
    <t>REPLACED DRAIN PUMP  FILL VALVE  PRESSURE SENSOR  MAIN BOARD. RECOMMENDED CLIENT HAVE DRAIN SNAKED. DOESNT SEEM TO BE DRAINING EFFICIENTLY. DS</t>
  </si>
  <si>
    <t>RNN220810030674</t>
  </si>
  <si>
    <t>SECURE LOOSE TUB SUSPENSION AND TEST OK</t>
  </si>
  <si>
    <t>RNN220810030826</t>
  </si>
  <si>
    <t>UNIT IS LEAKING WATER WHEN IN USE.   REPLACED SPLASH RING AND WATER LEVEL SENSOR WITH NEW.</t>
  </si>
  <si>
    <t>RNN220810032743</t>
  </si>
  <si>
    <t>LEAKING FROM DRUM. NOT REPAIRABLE. LG SUBMITTED FOR RA. SEE TCC220810249246</t>
  </si>
  <si>
    <t>RNN220810034154</t>
  </si>
  <si>
    <t>Found no problems with unit so advised on care and maintenance for unit</t>
  </si>
  <si>
    <t>RNN220810037232</t>
  </si>
  <si>
    <t>#BLDRDISP QUOT;CUSTOMER STATES WASHER IS NOISY DURING CYCLES R                                                       CHECK AND ADVISE</t>
  </si>
  <si>
    <t>RNN220705021791</t>
  </si>
  <si>
    <t>#FEE CUSTOMER IS AWARE OF CHARGES NOT RELATED TO MANUFACTUR                                                          LG TOP LOAD WASHER ORDERED WASH PLATE WASH PLATE WILL NOT MO VE UNIT WILL NOT ADVANCE INSTALLED PLATE DIDNT WORK E6 ERROR CODE BAD</t>
  </si>
  <si>
    <t>RNN220711050801</t>
  </si>
  <si>
    <t>Replaced faulty parts ;   Job Cmpltd</t>
  </si>
  <si>
    <t>RNN220713074035</t>
  </si>
  <si>
    <t>Ran diagnostic testing and unclogged pump.  No other failures found.</t>
  </si>
  <si>
    <t>RNN220714077686</t>
  </si>
  <si>
    <t>checked found defective control and pcb  removed and replaced  rechecked unit ok</t>
  </si>
  <si>
    <t>RNN220719003564</t>
  </si>
  <si>
    <t>PCNA WASHER THAT WHEN A LOAD IS ALMOST DONE IT BEEPS  THE                                                           UNABLE TO VERIFY INTERMITTENT COMPLAINT (STALLING MIDCYCLE BEEPING W/O ERROR CODE). OD PCBS. REPLACED CONTROL BOARDS FROM PREVIOU</t>
  </si>
  <si>
    <t>RNN220719007537</t>
  </si>
  <si>
    <t>Ran unit through diagnostics and discovered unit has leaking water valve. Need to order a new one. Installed parts. Unit tested properly. Job done.</t>
  </si>
  <si>
    <t>RNN220722022898</t>
  </si>
  <si>
    <t>the control board has been replaced</t>
  </si>
  <si>
    <t>RNN220723030689</t>
  </si>
  <si>
    <t>DISPLAY WONT CHANGE FUNCTIONS REPLACED COMPLEX ASSEMBLY WASHER NOW WORKS CORRECTLY</t>
  </si>
  <si>
    <t>RNN220725040148</t>
  </si>
  <si>
    <t>Customer concerned about lid yold her everything working properly and lid is closed and shaking maybe due to overloading</t>
  </si>
  <si>
    <t>RNN220731072192</t>
  </si>
  <si>
    <t>THE WASHER WAS ACCIDENTALLY ON CONTROL LOCK AS THE TUB CLEAN OPTION IS ON THE SAME BUTTON. UNIT WORKING BY DESIGN.</t>
  </si>
  <si>
    <t>RNN220801076156</t>
  </si>
  <si>
    <t>It's ok if a technician has no knowledge of repair. It's not ok a technician forgot to put washer into rotor  and forgot to secure washer top cover.   LE error caused by Tako.   Replaced PRN220805026803 AHL76195103(Rotor Assembly Combined)  AJB73816015(Stator Assembly)  EAU64283201(Motor Assembly DC Clutch)  AJK73229709(Suspension Assembly)  4011FA4353B(BOLT DRAWING)</t>
  </si>
  <si>
    <t>RNN220804001423</t>
  </si>
  <si>
    <t>#FEE CUSTOMER AWARE OF THE SERVICE CHARGE FOR AN ISSUE NOT                                                           PRODUCT DOES NOT REQUIRE SERVICE</t>
  </si>
  <si>
    <t>RNN220804003740</t>
  </si>
  <si>
    <t>Replaced wash plate  unit operates normally</t>
  </si>
  <si>
    <t>RNN220805008803</t>
  </si>
  <si>
    <t>UNIT WAS GIVING ERROR COD ADJUTES AND RESET THE MAIN PCB INSTRUCTED CUSTOMER ON USE OF DETERGEN UNIT RUN TEST GOOD</t>
  </si>
  <si>
    <t>RNN220805009582</t>
  </si>
  <si>
    <t>Ordered Pcb pump and valve  Recommended customer clean inlet screens  Replaced water valve.  Tested good</t>
  </si>
  <si>
    <t>RNN220806011030</t>
  </si>
  <si>
    <t>External power surge of unknown origin hot washer. Found filter was blown and we'll as main PCB board. Replaced both filter and main board. Checks ok. Sent part to tech.   PRN220809031019 6201EC2002V(Filter Assembly)</t>
  </si>
  <si>
    <t>RNN220806011431</t>
  </si>
  <si>
    <t>Installation issue</t>
  </si>
  <si>
    <t>RNN220806012337</t>
  </si>
  <si>
    <t>Washer dispensing soap and fabric softener at same time. Went over best practices for detergent and fabric softener use. Replaced detergent tray. Discussed other settings and best practices for load capacity and recommended settings for different types of laundry. All ops checked okay.</t>
  </si>
  <si>
    <t>RNN220806012510</t>
  </si>
  <si>
    <t>Drain came loose from drain pump leaking water onto floor customer stated water leaked out of Lights and receptacle covers and switches customer said they had cleaned everything up and don't think they need a service claim for water damage offer customer to send information and photos of what happened they said they would if they need further assistance with the water issue fix drain line added hose clamp leveled unit and tested adding zip tie to water line which was previously missing also</t>
  </si>
  <si>
    <t>RNN220807013342</t>
  </si>
  <si>
    <t>upon arrival customer states that the unit has only leaked a couple of times.  At inspection found that the unit leak was due to overloading of loads. Explained to customer the height and which clothes should be loaded into the washer and the use of cycles. Unit functions as designed.</t>
  </si>
  <si>
    <t>RNN220807013574</t>
  </si>
  <si>
    <t>8/11 Replaced the sensor switch assy do to on the original found the hose pinched and not the pressure switch not reading pressure. Test unit and the unit test ok.</t>
  </si>
  <si>
    <t>RNN220807013680</t>
  </si>
  <si>
    <t>Replaced leaking drain hose u it not leaking from drain anymore</t>
  </si>
  <si>
    <t>RNN220807013916</t>
  </si>
  <si>
    <t>Unit working correctly   Edgecate v  Client on use</t>
  </si>
  <si>
    <t>RNN220808017817</t>
  </si>
  <si>
    <t>Replaced faulty valve tested unit.unit works fine.</t>
  </si>
  <si>
    <t>RNN220808018466</t>
  </si>
  <si>
    <t>Customer ed. Lube rods and test unit all ok</t>
  </si>
  <si>
    <t>RNN220808019357</t>
  </si>
  <si>
    <t>#NOT ENOUGH WATER IN THE UNIT                                                                                        NORMAL FUNCTION RECALIBRATED TESTED OK</t>
  </si>
  <si>
    <t>RNN220808021778</t>
  </si>
  <si>
    <t>Washer needing board to be reprogrammed after reprogramming board unit is operating as should no other issues found no error codes</t>
  </si>
  <si>
    <t>RNN220809024360</t>
  </si>
  <si>
    <t>Drain pump had a loose connection causing intermittent drain had to tighten and secured the connection and tested unit is working to specs</t>
  </si>
  <si>
    <t>RNN220809025823</t>
  </si>
  <si>
    <t>Unable to verify complaint washer is working as design. Customers is not using right cycle and load size. In each cycle. Educated customer to use deep fill if they want to put more water in each load of clothes</t>
  </si>
  <si>
    <t>RNN220809026105</t>
  </si>
  <si>
    <t>customer education. how to use hot and cold wash cycle.</t>
  </si>
  <si>
    <t>RNN220809029054</t>
  </si>
  <si>
    <t>Customer stated unit will not power on. Replaced pcb assembly complex and panel assembly front  secured drain hose. Tested check for leaks unit ok. Note unit is too close to the back wall so the door can open. Instructed customer hoses can pinch  leak or rub on the wall. Pictures attached</t>
  </si>
  <si>
    <t>RNN220809029305</t>
  </si>
  <si>
    <t>REPAIRED DEFECTIVE PARTS W NEW  TEST UNIT  ALL OK</t>
  </si>
  <si>
    <t>RNN220810036806</t>
  </si>
  <si>
    <t>UNIT NOT FILLING UP WITH ENOUGH WATER WHEN IN USE.   REPLACED WATER VALVE WITH NEW.</t>
  </si>
  <si>
    <t>RNN220811038291</t>
  </si>
  <si>
    <t>MADE MECHANICAL ADJUSTMENT TO LID LOCK  TESTED OK.</t>
  </si>
  <si>
    <t>RNN220811038406</t>
  </si>
  <si>
    <t>FOUND THIS TO BE NORMALFILL TALKED TO NIKKI IN TECHSUPPORT AND ALSO VEIWED VIDEO ON LINE OF OTHER 7000 SERIES WASHER DOING SAMETHING. ALSO INSTRUCTED HOW TO USE FUNCTIONS OF CYCLES TESTED OPERATION ALL OK</t>
  </si>
  <si>
    <t>RNN220811038830</t>
  </si>
  <si>
    <t>FOUND CONTROL NOT SENDING VOLTAGE TO PUMP REPLACED  CONTROLLS AND TESTED ALL OK</t>
  </si>
  <si>
    <t>RNN220811038898</t>
  </si>
  <si>
    <t>EBR76262101</t>
  </si>
  <si>
    <t>EBR79584103</t>
  </si>
  <si>
    <t>TECH REPLACED PART. SEEMS FINE NOW.</t>
  </si>
  <si>
    <t>RNN220811041664</t>
  </si>
  <si>
    <t>RNN220811043512</t>
  </si>
  <si>
    <t>CY/AI103512/RNN220722023263/CPS1/643.37/VOC</t>
  </si>
  <si>
    <t>NOI/23777200/RNN220509000883/CPS1</t>
  </si>
  <si>
    <t>NOI/21344200/RNN220718093433/CPS1</t>
  </si>
  <si>
    <t>8/10/22 JG AND JJG INSTALLED ALL 4 TUB SUPPORT SPRINGS AND LEVELED UNIT. RAN THROUGH REGULAR WASH AND SPIN CYCLE. ALL OPERATIONS OK JOB COMPLETE</t>
  </si>
  <si>
    <t>RNN220620033218</t>
  </si>
  <si>
    <t>#FEE CUSTOMER IS AWARE OF CHARGES NOT RELATED TO MANUFACTUR                                                          UNIT NEED PRESSURE SWITCH READING OUT OF RANGE SHOULD READ 21 TO 22 OHMS IT READING 41OHMS REPLACED PRESSURE SWITCH TEST OK</t>
  </si>
  <si>
    <t>RNN220715086153</t>
  </si>
  <si>
    <t>Customer complaint of noisy operation. Found faulty drain pump. Replaced drain pump. Tested unit  and it is functioning within factory specifications.</t>
  </si>
  <si>
    <t>RNN220716090051</t>
  </si>
  <si>
    <t>#FEE CUSTOMER AWARE OF SERVICE CHARGE FOR ISSUES NOT RELATE                                                          WONT DRAIN WONT SENSE NEEDS DRAIN PUMP AND MAY NEED TRANSM ISSION NO T2T NO LOCAL VENDORS ORDERED PARTS REPLACED TRANSMISSION &amp;AMP</t>
  </si>
  <si>
    <t>RNN220722028627</t>
  </si>
  <si>
    <t>UPON ARRIVAL  CONFIRMED THE CUSTOMERS COMPLAINTS AND FOUND THE CAUSE TO BE A DEFECTIVE TRANSMISSION. UNIT WILL NEED THE SAME TO ADDRESS THE ISSUES. UPON ARRIVAL  DISASSEMBLED THE MACHINE TO GAIN ACCESS TO THE TRANSMISSION AND DRAIN HOSE AND REPLACED</t>
  </si>
  <si>
    <t>RNN220728061096</t>
  </si>
  <si>
    <t>tech diagnosed agitator is rubbing inside the drum. tech took it apart and adjust  put it back together and no more noise after. after an hour cx call says unit is squeaking again. it needs agitator replacement. TCC220811282852  ordered parts for cx</t>
  </si>
  <si>
    <t>RNN220729066951</t>
  </si>
  <si>
    <t>DEALER SUPPORT #FEE                                                                                                  PRODUCT NOT COVERED BY THE APPLICABLE WARRANTY</t>
  </si>
  <si>
    <t>RNN220801078912</t>
  </si>
  <si>
    <t>Replaced broken clutch assembly</t>
  </si>
  <si>
    <t>RNN220804097259</t>
  </si>
  <si>
    <t>REPLACED DRAIN PUMP AND RAN TEST MODE SEVERAL TIMES</t>
  </si>
  <si>
    <t>RNN220805006047</t>
  </si>
  <si>
    <t>Replaced pulsator/agitator and pulsator/agitator cap. No visable areas of tub or agitator protruding. After repair tests ok in lqc and regular mode complete.  TCC220812318030</t>
  </si>
  <si>
    <t>RNN220805007976</t>
  </si>
  <si>
    <t>MBL68664904</t>
  </si>
  <si>
    <t>PRN220809032126 AHL73894503(Rotor Assembly)  1WZZEA4002C no problem(Washer Common)</t>
  </si>
  <si>
    <t>RNN220807013110</t>
  </si>
  <si>
    <t>Cx claimed that water is not filling enough. Tech tested the unit with normal wash and Speed Wash with Cx. Unit working correctly. No issue with filling water. Cx explained that HE washing machine uses much less water than conventional washing machine.</t>
  </si>
  <si>
    <t>RNN220807013160</t>
  </si>
  <si>
    <t>#FEE UE ERROR CODE                                                                                                   COMPLAINT OF UNBALANCED CONDITION COULD NOT RECREATE ISSUE. INSTRUCT CX ON PROPER LOADING OF CLOTHES.</t>
  </si>
  <si>
    <t>RNN220807013681</t>
  </si>
  <si>
    <t>Hole in drain line caused by dealer. Replaced drain hose. Tested. Eorling ok. Not leaking. Unit has deep fill option but us not listed on the svc bulliten for the leakage issue. Allowing Cx 48hrs to run unit to insure of no leak</t>
  </si>
  <si>
    <t>RNN220807013684</t>
  </si>
  <si>
    <t>One of cloth items stuck under the agitaer.  Disassemble the agitaer and take the clothes out.  Advise cx to put small and thin clothes with strings on the top.</t>
  </si>
  <si>
    <t>RNN220808014500</t>
  </si>
  <si>
    <t>Dead. Found a shorted main board and an open fise on the noise filter. Replaced the main board assembly and filter board assembly. Tested ok.</t>
  </si>
  <si>
    <t>RNN220808017119</t>
  </si>
  <si>
    <t>Not actuating  replaced main board  still not working  remove rotor and washer is missing  replaced washer working as drsigned</t>
  </si>
  <si>
    <t>RNN220808017261</t>
  </si>
  <si>
    <t>IE error code due to water supply turnes off instrcu cust</t>
  </si>
  <si>
    <t>RNN220808018527</t>
  </si>
  <si>
    <t>#FEE/UNIT FILLS WITH WATER WHEN TURNED OFF                                                                           FILL VALVE REPAIR</t>
  </si>
  <si>
    <t>RNN220808018699</t>
  </si>
  <si>
    <t>Leak not coming from wSher it is from house plumbing in wall</t>
  </si>
  <si>
    <t>RNN220808019496</t>
  </si>
  <si>
    <t>Noise when draining due to bottle caps in pump and leaking from center seal</t>
  </si>
  <si>
    <t>RNN220808022759</t>
  </si>
  <si>
    <t>Inspected the unit and placed it in to test mode. Found that the unit water pressure sensor is defective and would not read according to the water level inside of the top load washer. Water pressure sensor is stuck at 27hz and will not go down. Needs new water level sensor. If water level sensor does not read correctly water will continue to fill.</t>
  </si>
  <si>
    <t>RNN220809025013</t>
  </si>
  <si>
    <t>LE ERROR. WASH PLATE not disengaging during agitation making rattling noise and LE error. replaced bad clutch motor tested all ok.</t>
  </si>
  <si>
    <t>RNN220809026777</t>
  </si>
  <si>
    <t>Replaced clutch  rotor and stator. Unit still making noise. Advised boyle to contact dealer support</t>
  </si>
  <si>
    <t>RNN220809028718</t>
  </si>
  <si>
    <t>Verified complaint. Replaced drain pump and drain hose and tested ok.</t>
  </si>
  <si>
    <t>RNN220809028933</t>
  </si>
  <si>
    <t>#FEE LEAK                                                                                                            TUB TO PUMP HOSE CLAMP LOOSE CORRECTED. TESTED WITH AND WIT HOUT CLOTHES NO OTHER LEAKS FOUND</t>
  </si>
  <si>
    <t>RNN220810031564</t>
  </si>
  <si>
    <t>Replaced defective valve  unit checks ok</t>
  </si>
  <si>
    <t>RNN220810033807</t>
  </si>
  <si>
    <t>Power button not work. Replace panel assembly tested working good.</t>
  </si>
  <si>
    <t>RNN220810034151</t>
  </si>
  <si>
    <t>NOT WORKING PROPERLY                                                                                                 SHIFTER MOTOR FAILURE ORDERS PART  INSTALLED SHIFTER MOTOR DUE TO LE ERROR DURING AGITATION CYC LE. UNIT FUNCTIONS PROPERLY</t>
  </si>
  <si>
    <t>RNN220811038555</t>
  </si>
  <si>
    <t>Upon inspecting and testing the unit found no issues and no sounds. Noticed scraping on the bottom rotor motor at what seems like plastic or a floodboard.</t>
  </si>
  <si>
    <t>RNN220811040555</t>
  </si>
  <si>
    <t>REPLACED TUB COVER AND TESTED UNIT.</t>
  </si>
  <si>
    <t>RNN220811043550</t>
  </si>
  <si>
    <t>UNIT LEAVES BLACK MARKS ON CLOTHES WHEN IN USE.   REPALCED PULSATOR WITH NEW.</t>
  </si>
  <si>
    <t>RNN220811044092</t>
  </si>
  <si>
    <t>Replaced switch. Tested unit for function.</t>
  </si>
  <si>
    <t>RNN220811044161</t>
  </si>
  <si>
    <t>WHEN THE CYCLE IS DONE IT CONTINUES THE WATER SUPPLY                                                                 FOUND UNIT KEEPS DUMPING WATER AFTER UNIT IS OFF. ORDERED NE W BOARD AND FILL VALVE. SET FOR 8/19 REPLACED CONTROL BOARD AND MIX V</t>
  </si>
  <si>
    <t>RNN220812045033</t>
  </si>
  <si>
    <t>NOT WORKING AT ALL                                                                                                   NEEDS U.I.  REPLACED MAIN PCB AND COVER</t>
  </si>
  <si>
    <t>RNN220812045298</t>
  </si>
  <si>
    <t>RNN220812046604</t>
  </si>
  <si>
    <t>TECH REPLACED PART. SEEMS OKAY NOW AND FIXED</t>
  </si>
  <si>
    <t>RNN220812047695</t>
  </si>
  <si>
    <t>REPLACED THE HOSE GOOD TO GO   (MAG  08/09/2022 12:51:22 PM)  CALL COMPLETE</t>
  </si>
  <si>
    <t>RNN220812047699</t>
  </si>
  <si>
    <t>PART REPLACEDELECTRICAL REF    REPLACED WATER LEVEL SENSOR  W HOSE AND RAN TO TEST OPPERATION OK.</t>
  </si>
  <si>
    <t>RNN220812048681</t>
  </si>
  <si>
    <t>HINGE LOOSE  MADE ADJUSTMENT AND TESTED OK.</t>
  </si>
  <si>
    <t>RNN220812048989</t>
  </si>
  <si>
    <t>RNN220812049150</t>
  </si>
  <si>
    <t>Customers complaint loud sounds diagnose defect in drain pump replace drain pump tested with customers job completed</t>
  </si>
  <si>
    <t>RNN220806011674</t>
  </si>
  <si>
    <t>Found LE error in test mode.     Unit is not switch from wash to spin. Basket moves free when checked motor. Replaced the clutch motor.    Tested and found no other problems at this time.     EAU63743301(Motor Assembly DC Clutch)</t>
  </si>
  <si>
    <t>RNN220807013901</t>
  </si>
  <si>
    <t>washer making loud noises  found a piece of external object insde drain pump  replaced pump tested OK</t>
  </si>
  <si>
    <t>RNN220809026395</t>
  </si>
  <si>
    <t>4738ER2002A</t>
  </si>
  <si>
    <t>Tested and no errors found</t>
  </si>
  <si>
    <t>RNN220811038683</t>
  </si>
  <si>
    <t>NOI/21344200/RNN220803090609/CPS1</t>
  </si>
  <si>
    <t>NOI/AI103108/RNN220620032311/CPS1/VOC</t>
  </si>
  <si>
    <t>NOI/42430200/RNN220725033660/VOC/CPS1/1121.36</t>
  </si>
  <si>
    <t>LK/42771200/RNN220719004501/CPS1</t>
  </si>
  <si>
    <t>#FEE NOISE                                                                                                           WORN GEAR CASE ORDERED GEARCASE RESCHEDULE  INSTALLED NEW PARTS RAN TESTED OK</t>
  </si>
  <si>
    <t>RNN220706031339</t>
  </si>
  <si>
    <t>Leaking  not draining. Replaced parts.</t>
  </si>
  <si>
    <t>RNN220713069630</t>
  </si>
  <si>
    <t>#FEE CUSTOMER IS AWARE OF CHARGES NOT RELATED TO MANUFACTUR                                                          STARTED CASE NUMBER ON PRODUCT VIS LG TECHNICAL ASSIST TCC22 0811286288 CUSTOMERS COMPLAINT LEAVING MARKS ON CLOTHING AND</t>
  </si>
  <si>
    <t>RNN220714078841</t>
  </si>
  <si>
    <t>#FEE CUSTOMER IS AWARE OF CHARGES NOT RELATED TO MANUFACTUR                                                          DRAIN PUMP ERROR 0E. ORDERED DRAIN PUMP.  PART PUT IN TESTED PROPERLY</t>
  </si>
  <si>
    <t>RNN220718098891</t>
  </si>
  <si>
    <t>#A-EOW                                                                                                               UNIT NEEDS NEW LID. LID IS CRACKED INSIDE OF HINGE AREA FORC ED TO ORDER AND RESCHEDULE INSTALLED NEW LID ALL OPS CK OK</t>
  </si>
  <si>
    <t>RNN220720011890</t>
  </si>
  <si>
    <t>THIS PLACE IS UNDER CONSTRUCTION  THERE ARE MANY TRUCKS AND CARS PARK ON THE DEAD END STREET  THIS IS A PAINT TO COVER SOME SCRATCHES  NO IMMEDIATE MEMRGENCY. I'LL WAIT TILL CUSTOMER HAS MORE ROOM FOR PARKIN. CASE TCC220722739768</t>
  </si>
  <si>
    <t>RNN220720012440</t>
  </si>
  <si>
    <t>TUP-3796PS</t>
  </si>
  <si>
    <t>Per tech support I replaced both parts units running good at this time</t>
  </si>
  <si>
    <t>RNN220721015267</t>
  </si>
  <si>
    <t>#FEE CUSTOMER AWARE OF CHARGES NOT RELATED TO MANUFACTURI                                                            CUSTOMER STATES NOISE FROM AGITATOR AREA DURING WASH CYCLE D ID NOT HEAR NOISE CANNOT REMOVE AGITATOR ORDER PART INSTALL PARTS</t>
  </si>
  <si>
    <t>RNN220721016803</t>
  </si>
  <si>
    <t>#FEE GRINDING NOISE DURING SPIN                                                                                      THE MEMBER SAID THE WASHER IS MAKING NOISE NEEDS THE DRAIN P UMP REPLACE REPLACED PUMP FOR NOISE ISSUE.INSTRUCTED CUSTOMER DO NOT</t>
  </si>
  <si>
    <t>RNN220725036399</t>
  </si>
  <si>
    <t>NO POWER NO ERROR CODE ACTUALLY CONNECTIONS TESTED BUT IS                                                            ORDERED DOOR LOCK CORD AND PCB CONTROL ASSEMBLY. FOUND NO P OWER COMING INTO MAIN PCB AND DOOR LOCKED WRONG BOARD ORDERED NEEDS PO</t>
  </si>
  <si>
    <t>RNN220726043750</t>
  </si>
  <si>
    <t>REPLACED FAILED PANEL AND TESTED</t>
  </si>
  <si>
    <t>RNN220726047773</t>
  </si>
  <si>
    <t>#FEE ERROR CODE                                                                                                      OE ERROR CODE HALF POWER GOING TO PUMP PUMP NOT RUNNING NECE SSARY TO ORDER PART INSTALL DRAIN PUMP RAN THROUGH TEST CYCLE UNIT TE</t>
  </si>
  <si>
    <t>RNN220729066514</t>
  </si>
  <si>
    <t>Found unit leaking from inlet valve. Replaced water valve. No longer leaking. Washer tested good.</t>
  </si>
  <si>
    <t>RNN220729069067</t>
  </si>
  <si>
    <t>8 8 2022  erik  ran test cycle  no cold water. Cold water was off. Turned on water  ran test  all good.</t>
  </si>
  <si>
    <t>RNN220730070461</t>
  </si>
  <si>
    <t>replaced part per tech support. unit running correctly</t>
  </si>
  <si>
    <t>RNN220801073538</t>
  </si>
  <si>
    <t>DIAGNOSTIC SHOWS WATER INLET SUPPLY HOSE INSTALLED INCORRECTLY. PART ADJUSTED.</t>
  </si>
  <si>
    <t>RNN220801081670</t>
  </si>
  <si>
    <t>#FEE NOISE                                                                                                           WASHER WAS DOUBLE BOOKED FOR SERVICE ANOTHER COMPANY STARTED WORK ON WASHER YESTERDAY</t>
  </si>
  <si>
    <t>RNN220802084724</t>
  </si>
  <si>
    <t>#FEE CUSTOMER AWARE OF SERVICE CHARGE NOT RELATING TO MANUF                                                          ALLOW1M60MIN NEED PUMP ORDER PART CALL 18009059505  NO DRAIN REPLACE PUMP MOTOR DEFECTIVE TESTED OK ADVISE CUSTO MER</t>
  </si>
  <si>
    <t>RNN220802086418</t>
  </si>
  <si>
    <t>PC: PCNA OPERATION - CYCLES AND OPTIONST#FEECHARGE THE C                                                             INSTALLERS INSTALLED DRAIN HOSE STRAIGHT TO SUMP PUMP . WASH ER WAS SIPHONING OUT WATER . NEVER FILLED UP COMPLETELY .</t>
  </si>
  <si>
    <t>RNN220803093972</t>
  </si>
  <si>
    <t>#FEE CUSTOMER IS AWARE OF SERVICE CHARGES FOR ISSUES NOT RE                                                          RAN THROUGH A SPEED WASH CYCLE AND TESTED OKAY NORMAL SOUND LEVEL CUSTOMER AGREED</t>
  </si>
  <si>
    <t>RNN220803096120</t>
  </si>
  <si>
    <t>FOUND THE DRAIN PUMP NOT DRAINING OUT THE WATER BUT IT RUNS. FOUND LEG BROKEN. REPLACED DRAIN PUMP AND LEG. TESTED OK</t>
  </si>
  <si>
    <t>RNN220804000668</t>
  </si>
  <si>
    <t>Customer complaint unit leaking.  Replaced detergent box and hose   Check for leak no noticed  test unit operation tested normal.</t>
  </si>
  <si>
    <t>RNN220805004404</t>
  </si>
  <si>
    <t>MBL66358002</t>
  </si>
  <si>
    <t>ABNORMAL POWER OFF DURING OPERATION // THE MACHINE WORKS OK                                                          NO PROBLEM FOUND</t>
  </si>
  <si>
    <t>RNN220805009193</t>
  </si>
  <si>
    <t>#FEE CX IS AWARE OF CHARGES NOT RELATED TO MACHINE DEFECT                                                            RECALIBRATED BOARD.TESTED OK</t>
  </si>
  <si>
    <t>RNN220806010758</t>
  </si>
  <si>
    <t>The water valve doesnt work  replaced it</t>
  </si>
  <si>
    <t>RNN220807013555</t>
  </si>
  <si>
    <t>Replaced main  rotor/stator  and gear case. Checked operation</t>
  </si>
  <si>
    <t>RNN220808015977</t>
  </si>
  <si>
    <t>LEAKING                                                                                                              FACTORY FORGOT SCREWS HOLDING MIX VALVE IN PLACE ADDED SCR EWS TESTED GOOD</t>
  </si>
  <si>
    <t>RNN220808019075</t>
  </si>
  <si>
    <t>Replaced all parts listed unit went threw cycle</t>
  </si>
  <si>
    <t>RNN220809027086</t>
  </si>
  <si>
    <t>#FEE CUSTOMER AWARE OF THE SERVICE CHARGE FOR ISSUES NOT RE                                                          CHECK FUNCTIONS AND SERVICE MENU AND RESET BOARD ALL OKAY</t>
  </si>
  <si>
    <t>RNN220809027291</t>
  </si>
  <si>
    <t>#FEE CUSTOMER IS AWARE OF THE SERVICE CHARGE FOR ISSUES NOT                                                          ADJUST THE DRAIN HOLES AND CHECK UNIT OPERATION UNINSTALL CO RRECTLY BY DELIVERERS</t>
  </si>
  <si>
    <t>RNN220809029634</t>
  </si>
  <si>
    <t>Adjusted the washer hose . machine tested good</t>
  </si>
  <si>
    <t>RNN220810031864</t>
  </si>
  <si>
    <t>Customer complained unit has loud noise when spinning. Found foriegn material in clutch assembly. Replaced parts and cleaned tub assembly accordingly. Tested for operation.</t>
  </si>
  <si>
    <t>RNN220810033134</t>
  </si>
  <si>
    <t>Complaint of washer making noise in washer cycle.  Ran entire wash cycle unit working to manufacturers specs. No issues found educated cust about mechanical part in washer.</t>
  </si>
  <si>
    <t>RNN220810034675</t>
  </si>
  <si>
    <t>#FEE #DEALERSUPPORT UNIT DOES NOT FILL. SENSOR LIGHT STAYS                                                           PER LG MODEL NUMBER DOES NOT EXIST IN THEIR SYSTEM. UNABLE TO LOOK UP PARTS. NEEDS WATER VALVE</t>
  </si>
  <si>
    <t>RNN220810036492</t>
  </si>
  <si>
    <t>Inspected unit   Customer had unit on tile floorvand in groute lines   Adjusted and leaved washer and dryer</t>
  </si>
  <si>
    <t>RNN220810036684</t>
  </si>
  <si>
    <t>Customer concern about leaking. Found leak at drain hose. Is a pin hole. Picture attached on work order. Replaced hose test unit works perfectly no leaks    PRN220811035558 AEM73732901(Hose Assembly Drain)  AJU75152602(Valve Assembly Inlet) preescrin parts to customer</t>
  </si>
  <si>
    <t>RNN220811041242</t>
  </si>
  <si>
    <t>Sound option was turned off  cx ed. Unit working properly</t>
  </si>
  <si>
    <t>RNN220811041795</t>
  </si>
  <si>
    <t>#FEE                                                                                                                 WASHER NEEDS NEW DRAIN PUMP. NEW UNIT. CUSTOMER WILL RETURN TO STORE.</t>
  </si>
  <si>
    <t>RNN220811041853</t>
  </si>
  <si>
    <t>replaced defective clutch due to error 6 and unit not cycling tested ok</t>
  </si>
  <si>
    <t>RNN220812045557</t>
  </si>
  <si>
    <t>Checked unit and found loose connector on PCB   tighten connector and left unit working</t>
  </si>
  <si>
    <t>RNN220812045617</t>
  </si>
  <si>
    <t>Customer had a water system issue the same day unit malfunctioned  found drainage pipe to be 2 ft down into homes plumping.     Unit opperating normally  closing</t>
  </si>
  <si>
    <t>RNN220812046374</t>
  </si>
  <si>
    <t>Customer States unit would continuously fill with water educated customer on proper load size ran through System test to check pressure switch and drain all working properly</t>
  </si>
  <si>
    <t>RNN220812046720</t>
  </si>
  <si>
    <t>Tested washing machine  functions worked great. Thoroughly inspected washing machine  everything looked great. Could not find anything wrong with washing machine.  Ran test load. All checked out good.</t>
  </si>
  <si>
    <t>RNN220812047951</t>
  </si>
  <si>
    <t>Stator and rotor are grinding.   Customer requesting new unit</t>
  </si>
  <si>
    <t>RNN220812049291</t>
  </si>
  <si>
    <t>MAKING NOISES  INSPECTED UNIT AND REPLACED  5006EA3009B</t>
  </si>
  <si>
    <t>RNN220812049486</t>
  </si>
  <si>
    <t>UNIT IS NOT RESPONDING TO THE TOUCH  AFTER INSPECTING THE WASHER I REPLACED THE PCB COMPLEX  I TESTED THE WASHER ALL TEST OK.</t>
  </si>
  <si>
    <t>RNN220812049778</t>
  </si>
  <si>
    <t>Unit powers on but won't start and not able to select any functions  pulled/reinstalled main board connections  unit working properly now.</t>
  </si>
  <si>
    <t>RNN220812049807</t>
  </si>
  <si>
    <t>Checked all cycles  couldn't duplicate the problem  unit works properly</t>
  </si>
  <si>
    <t>RNN220813052760</t>
  </si>
  <si>
    <t>UNIT DRAIN HOSE WAS NOT CONNECTED CORRECTLY FIXED ISSUE AND THEN RAN TEST AND NO ERROR CODE</t>
  </si>
  <si>
    <t>RNN220815055013</t>
  </si>
  <si>
    <t>CONFIRMED MOD AND SER. UNIT WAS OPEN ITEM. FOUND TO HAVE HOLE IN DRAIN HOSE.. ORDERED PART TO CLIENT.</t>
  </si>
  <si>
    <t>RNN220815055049</t>
  </si>
  <si>
    <t>REPLACED DRAIN PUMP. TESTED UNIT AS WORKING.</t>
  </si>
  <si>
    <t>RNN220815055069</t>
  </si>
  <si>
    <t>REPLACED VALVE ASSEMBLY AND TESTED UNIT. ALL FUNCTIONS WERE NORMAL.</t>
  </si>
  <si>
    <t>RNN220815055092</t>
  </si>
  <si>
    <t>CHANGE THE MAIN CONTROL BOARD TESTED THE WASHER ALL ISSUES WAS RESOLVED</t>
  </si>
  <si>
    <t>RNN220815055095</t>
  </si>
  <si>
    <t>REPLACED DRAIN PUMP AND HOSE  TESTED ALL FUNCTIONS AND ALL IS WORKING FINE.</t>
  </si>
  <si>
    <t>RNN220815055214</t>
  </si>
  <si>
    <t>REPAIR AND REINSTALLED WATER PRESSURE LINE TESTED OKAY</t>
  </si>
  <si>
    <t>RNN220815055241</t>
  </si>
  <si>
    <t>RECONNECT DRAIN HOSE AND EXPLAIN TO CLIENT ON USAGE AND MAINTENANCE</t>
  </si>
  <si>
    <t>RNN220815055242</t>
  </si>
  <si>
    <t>ADJUSTED WASHPLATE. UNIT WORKING PROPERLY.</t>
  </si>
  <si>
    <t>RNN220815055252</t>
  </si>
  <si>
    <t>ARRIVED ON SCENE VERIFIED ISSUE WITH DEFECTIVE DETERGENT BOX REPLACED DETERGENT BOX VERIFIED WITH CLIENT THAT BOX IS NOW FUNCTIONAL REPAIR COMPLETE JS</t>
  </si>
  <si>
    <t>RNN220815055254</t>
  </si>
  <si>
    <t>CHECKED UNIT FOUND SHAKING WHEN SPINNING  REINSTALLED TUB SPRINS PROPERLY  LEFT UNIT WORKING OK</t>
  </si>
  <si>
    <t>RNN220815057795</t>
  </si>
  <si>
    <t>added zip tie to secure drain hose</t>
  </si>
  <si>
    <t>RNN220815057922</t>
  </si>
  <si>
    <t>no error code no noise unit working fine</t>
  </si>
  <si>
    <t>RNN220725038866</t>
  </si>
  <si>
    <t>DIAGNOSED A BA GASKET AND HOSE  REPLACED THE PART NOW UNIT IS WORKING GREAT</t>
  </si>
  <si>
    <t>RNN220726048234</t>
  </si>
  <si>
    <t>4738ER1002A</t>
  </si>
  <si>
    <t>BRYTON  REPLACED WASHER BEHIND ROTOR AND NOW UNIT SPINS WITH NO SOUND DID NOT NEWS CLUTCH ASSY REPAIR COMPLETE  CLAIM SERVICE EXPLANATION BRYTON  REPLACED WASHER BEHIND ROTOR AND NOW UNIT SPINS WITH NO SOUND DID NOT</t>
  </si>
  <si>
    <t>RNN220730071497</t>
  </si>
  <si>
    <t>Installed tub supports ran couple test cycles with towels all test good</t>
  </si>
  <si>
    <t>RNN220801075441</t>
  </si>
  <si>
    <t>found &amp; tightened loose connector &amp; tested operation</t>
  </si>
  <si>
    <t>RNN220801076371</t>
  </si>
  <si>
    <t>Washer making a knocking noise per customer. I inspected the washer and could not verify any parts that have failed. Called into lg tech support and they recommend to replace the gear casing assembly and the clutch</t>
  </si>
  <si>
    <t>RNN220802088472</t>
  </si>
  <si>
    <t>MAKING NOISE//FOUND GEAR CASE   NOISEY//REPLACED GEAR CASE  WASH PLATE AND CAP   CHECK UNIT OPER  NORMAL</t>
  </si>
  <si>
    <t>RNN220803093578</t>
  </si>
  <si>
    <t>This unit needs to have the tub clean done. Customer has dine it a handful of times. I told him its jist soap and dirt thats left over from the tub.</t>
  </si>
  <si>
    <t>RNN220804003313</t>
  </si>
  <si>
    <t>#FEE / #DS / #COSMETICDMGFRONTCABINET                                                                                CABINET WASHER WANTS REPLACED THIS IS A 2 MAN JOB 2 HOURS B UT CUSTOMER NEEDS TO GET INTO GARAGE IF THIS IS TO BE DONE</t>
  </si>
  <si>
    <t>RNN220804098885</t>
  </si>
  <si>
    <t>replaced the parts  tested  working normal.</t>
  </si>
  <si>
    <t>RNN220805007994</t>
  </si>
  <si>
    <t>Damaged tube ring  replaced tube ring. Operation is normal</t>
  </si>
  <si>
    <t>RNN220805009443</t>
  </si>
  <si>
    <t>Noisy during agitation     Replaced the pulsator  pulsator cap  rotor  and stator.    Cx thinks the unit is still. Operations seem normal and explained to cx that the unit will make some odd noises.     Found no other problems at this time.    5006EA3009B(Cap Pulsator)  AGZ72909722(Pulsator Assembly)  AHL76195103(Rotor Assembly Combined)  AJB73816015(Stator Assembly)</t>
  </si>
  <si>
    <t>RNN220806012422</t>
  </si>
  <si>
    <t>Unit squealing and spin replaced clutch assembly unit is working as designed</t>
  </si>
  <si>
    <t>RNN220808021729</t>
  </si>
  <si>
    <t>I could not find any oil leaks. Uninstall motor found no leaks. Tested on. PRN220812037287 AEN74532609(Housing Assembly Clutch Coupling)  EAU63743301(Motor Assembly DC Clutch)</t>
  </si>
  <si>
    <t>RNN220809023747</t>
  </si>
  <si>
    <t>re aligned washer wash tub  unit checks ok</t>
  </si>
  <si>
    <t>RNN220809028672</t>
  </si>
  <si>
    <t>Found intermittent noise due to washer sitting in ribbed pan  explained how tub drops with weight off clothes and water causing bottom to rub  adjusted washer feet  tested operations  all operations are good!!</t>
  </si>
  <si>
    <t>RNN220810035634</t>
  </si>
  <si>
    <t>Ran through diagnostic cycle   no problems found. Disassembled top of unit to check status of suspension rods  found suspension rods were replaced and shock absorbers in place and still attached. Found inner basket off 10 degrees to port side. Re leveled basket ran load with 4 towels. No problems found. Explained wash cycles to customer and separating heavy and light articles of clothing.</t>
  </si>
  <si>
    <t>RNN220811039051</t>
  </si>
  <si>
    <t>Not draining and not filling IE error replaced tested all working to factory specification</t>
  </si>
  <si>
    <t>RNN220811041304</t>
  </si>
  <si>
    <t>#FEE CUSTOMER IS AWARE OF THE SERVICE CALL IF DEEMED NOT MA                                                          SECURED LOOSE SHOCKS</t>
  </si>
  <si>
    <t>RNN220811041865</t>
  </si>
  <si>
    <t>Was advised by customer thatvunitvwas repaired 8/15 by asc no longer needs service. Unit working correctly after repair by asc.</t>
  </si>
  <si>
    <t>RNN220812045085</t>
  </si>
  <si>
    <t>Unit working as intended no problem found</t>
  </si>
  <si>
    <t>RNN220812045702</t>
  </si>
  <si>
    <t>Adjusted Drain Hose  screwed main bolt on wash plate.</t>
  </si>
  <si>
    <t>RNN220812047107</t>
  </si>
  <si>
    <t>RNN220814054311</t>
  </si>
  <si>
    <t>Pump replaced ok at this time</t>
  </si>
  <si>
    <t>RNN220815058511</t>
  </si>
  <si>
    <t>SYM SOUNDS LIKE A JET IS GOING OFF DIAG THE WASH PLATE NEEDS REPLACED WP REPLACED THE WASH PLATE AND THE UNIT CHECKED FINE. I DID NOT HAVE THE SUSPENSION   NOLAN WAS THE LAST ONE WITH THEM</t>
  </si>
  <si>
    <t>RNN220815060674</t>
  </si>
  <si>
    <t>Customer called regarding unit was displaying a error message OE.replaced drain pump assembly. Unit was tested and checked no error message displayed no leaks unit is working good.</t>
  </si>
  <si>
    <t>RNN220815061339</t>
  </si>
  <si>
    <t>REPLACED CONTROL PANEL TO RESTORE NORMAL OPERATION</t>
  </si>
  <si>
    <t>RNN220815061398</t>
  </si>
  <si>
    <t>New unit .... Inspected unit to make sure hooked up correctly. All hoses hooked up to proper connections</t>
  </si>
  <si>
    <t>RNN220816062724</t>
  </si>
  <si>
    <t>NOT WORKING                                                                                                          NEW WASHER HAS A DEFECTIVE TRANSMISSION. SEARS IS REPLACING THE WASHER</t>
  </si>
  <si>
    <t>RNN220816063069</t>
  </si>
  <si>
    <t>RNN220816063451</t>
  </si>
  <si>
    <t>RAN THE DIAGNOSTICS WITH NO ERROR CODES. TESTED FOR FUNCTIONALITY.</t>
  </si>
  <si>
    <t>RNN220816063799</t>
  </si>
  <si>
    <t>UNIT WONT POWER ON. RAN TESTS AND FOUND BAD PANEL. ELECTRONICS ARE FINE.  REMOVED AND REPLACED DEFECTIVE PANEL. REASSEMBLED UNIT AND TESTED. NOW OPERATING PROPERLY. TESTS GOOD.</t>
  </si>
  <si>
    <t>RNN220816063939</t>
  </si>
  <si>
    <t>Installed part tested unit filling properly repair complete</t>
  </si>
  <si>
    <t>RNN220816065237</t>
  </si>
  <si>
    <t>LE/42987200/RNN220614003503/CPS1</t>
  </si>
  <si>
    <t>REPLACED DEFECTIVE PART AND CHANGED. UNIT TESTED TO SPEC</t>
  </si>
  <si>
    <t>RNN220710049461</t>
  </si>
  <si>
    <t>REPLACED DEFECTIVE MOTOR  SHIFTER AND CLUTCH HOUSING. UNIT NOW CHECKS OKAY</t>
  </si>
  <si>
    <t>RNN220718000658</t>
  </si>
  <si>
    <t>#FEE CUSTOMER AWARE OF SERVICE CHARGE NOT RELATING TO MANUF                                                          I HAVE A TCC NUMBER IF IT DOESNT FIX. TALKED WITH KIETH WIT H LG TECH SUPPORT. HE SAID TO ORDER PCB REPLACED CONTROL TESTED OKAY</t>
  </si>
  <si>
    <t>RNN220719001865</t>
  </si>
  <si>
    <t>Calibrated washer   ran through full cycle. Unit is working properly.</t>
  </si>
  <si>
    <t>RNN220720009130</t>
  </si>
  <si>
    <t>REPLACED MAIN PCB PULSATOR ASSEMBLY AND CAP TO RESTORE NORMAL OPERATION</t>
  </si>
  <si>
    <t>RNN220720012655</t>
  </si>
  <si>
    <t>replaced parts under warranty</t>
  </si>
  <si>
    <t>RNN220721016472</t>
  </si>
  <si>
    <t>replaced control board no power board shorted</t>
  </si>
  <si>
    <t>RNN220722024237</t>
  </si>
  <si>
    <t>RNN220727055785</t>
  </si>
  <si>
    <t>Unit delivered with damaged lid.  Replaced lid and tested  all OK at this time.</t>
  </si>
  <si>
    <t>RNN220728059077</t>
  </si>
  <si>
    <t>Complaint of washer not working at all. Replaced stator and transmission. Tested unit working correctly.</t>
  </si>
  <si>
    <t>RNN220729065242</t>
  </si>
  <si>
    <t>EBR85194760</t>
  </si>
  <si>
    <t>UNIT WAS DIAGNOSED. MAIN PCB  SENSOR REPLACEMENT</t>
  </si>
  <si>
    <t>RNN220801075126</t>
  </si>
  <si>
    <t>Found drain pump squealing.  Replaced pump and tested  all OK at this time.</t>
  </si>
  <si>
    <t>RNN220802087325</t>
  </si>
  <si>
    <t>UNIT WAS FLOODED AND CAN NOT BE REPAIRED. CONTACTED TECH SUPPORT TCC220816408444. THEY STATED THE ISSUES WERE NOT COVERED</t>
  </si>
  <si>
    <t>RNN220802088827</t>
  </si>
  <si>
    <t>unit vibration on spin cycle replaced all 4 suspension rods.</t>
  </si>
  <si>
    <t>RNN220804003960</t>
  </si>
  <si>
    <t>THE TECH REPLACED THE APRTS FOR PROPER FUCNTION</t>
  </si>
  <si>
    <t>RNN220805008119</t>
  </si>
  <si>
    <t>MDS47123602</t>
  </si>
  <si>
    <t>EBR79950213</t>
  </si>
  <si>
    <t>REPLACED LID SWITCH ONUNIT ALL OPS CHECK GOOD   WARRANTY SUPPLIED PART EBF61674804  NO INVOICE TO BE SUPPLIED</t>
  </si>
  <si>
    <t>RNN220805009382</t>
  </si>
  <si>
    <t>Found that unit wod not turn on when power bottom was touched replaced main pcb display and console ran and tested unit ok</t>
  </si>
  <si>
    <t>RNN220806010849</t>
  </si>
  <si>
    <t>unit uneconomical to repair reported to tech on site cx stated it makes knocking sound during washing cycle   technician checked unit level  normal operation  case number TCC220816395751  Called and reported</t>
  </si>
  <si>
    <t>RNN220806012550</t>
  </si>
  <si>
    <t>transmission  issue  customer returned the unit (exchange)</t>
  </si>
  <si>
    <t>RNN220807013376</t>
  </si>
  <si>
    <t>Replaced parts  additional parts needed customer granted RA  no further repair</t>
  </si>
  <si>
    <t>RNN220808018351</t>
  </si>
  <si>
    <t>mold in side pulsator  try to clean customer not allow clean TCC220810261751</t>
  </si>
  <si>
    <t>RNN220808021118</t>
  </si>
  <si>
    <t>RNN220808021401</t>
  </si>
  <si>
    <t>RECALIBRATED CONTROL AND UNIKT WOPRKS NOW AS IT SHOULD</t>
  </si>
  <si>
    <t>RNN220809028532</t>
  </si>
  <si>
    <t>Customer's complaint will not drain. Chkd verified complaint  replaced failed drain pump. Ran installation test mode all chks ok. Cust has special drain inst to prevent water from backing up.</t>
  </si>
  <si>
    <t>RNN220810030411</t>
  </si>
  <si>
    <t>Replaced main PCB and rotor  stator tested unit operating correctly</t>
  </si>
  <si>
    <t>RNN220810035536</t>
  </si>
  <si>
    <t>Replaced lower bellows hose no leaks operating properly</t>
  </si>
  <si>
    <t>RNN220810036548</t>
  </si>
  <si>
    <t>Customer said washer leaks. Found customer washing very small loads. Advised customer to wash good size loads. Change a few parts. Advised customer about soap usage.</t>
  </si>
  <si>
    <t>RNN220810037475</t>
  </si>
  <si>
    <t>EBR74282095</t>
  </si>
  <si>
    <t>DL code intermittently.. Replaced main and door latch. All tested ok</t>
  </si>
  <si>
    <t>RNN220811038023</t>
  </si>
  <si>
    <t>FOUND UNIT NOT GETTING WATER. REPAIRED CONNECTION AT WATER VALVE AND TESTED. ALL OPERATIONS CHECKED GOOD.</t>
  </si>
  <si>
    <t>RNN220811038329</t>
  </si>
  <si>
    <t>Complaint hoses leaking  found hoses damaged by mouse or rat  ONE TIME coverage if it happens again customer is aware he has to pay  replaced hoses</t>
  </si>
  <si>
    <t>RNN220811040034</t>
  </si>
  <si>
    <t>Dead. Has power. Board failure. Console has bad connection at power switch. Replaced. Unit chk ok.</t>
  </si>
  <si>
    <t>RNN220811040323</t>
  </si>
  <si>
    <t>Tcc has fle and pics explained to customer about over soaping due to house having water softner</t>
  </si>
  <si>
    <t>RNN220811040660</t>
  </si>
  <si>
    <t>Found washer sitting in ribbed pan and feet not adjusted causing machine to bottom out on heavier loads  adjusted footing  tested operations  all operations are good!!</t>
  </si>
  <si>
    <t>RNN220811040665</t>
  </si>
  <si>
    <t>I couldn't reproduce the smoke.  Replaced PRN220815041662 AJU75152602(Valve Assembly Inlet)  EAD62708437(Harness Multi)  EBF61674804(Switch Assembly)  EBR86498803(PCB Assembly Complex)  AHL73894503(Rotor Assembly)  AJB73816015(Stator Assembly)</t>
  </si>
  <si>
    <t>RNN220811041294</t>
  </si>
  <si>
    <t>Found the door with damage cosmetic replace the door tested unit operating in manufacturer specification</t>
  </si>
  <si>
    <t>RNN220811043704</t>
  </si>
  <si>
    <t>Customer education</t>
  </si>
  <si>
    <t>RNN220812045815</t>
  </si>
  <si>
    <t>Customer called BC unit never stop getting water they have to turn off main water valve checked unit found problems with main water valve not closing properly replaced it and tested unit working properly at this time.  PRN220812037336 AJU75152602(Valve Assembly Inlet)</t>
  </si>
  <si>
    <t>RNN220812045970</t>
  </si>
  <si>
    <t>Washer grinding noise when draining and spinning. Ran test load of linens and 3large bath towels couldn't recreate noise. Tested ops all checked ok. Discussed load size and loding best practices.</t>
  </si>
  <si>
    <t>RNN220812048868</t>
  </si>
  <si>
    <t>Control panel not power up replaced cover and complex pcb tested ok</t>
  </si>
  <si>
    <t>RNN220812049708</t>
  </si>
  <si>
    <t>TECH ADJUST THE UNIT POWER GOO DNO ERROR CODES .FLOOT NOT EVEN.REPORT TO LG</t>
  </si>
  <si>
    <t>RNN220812050016</t>
  </si>
  <si>
    <t>Replaced water pressure sensor and PCB control board</t>
  </si>
  <si>
    <t>RNN220812050581</t>
  </si>
  <si>
    <t>Inspected unit did not find any issues other than residue line formed around basket. Called Tcc to see what else cx can do to help with residue build up. Advised cx will need to continue cleaning ring and running tub cleans as somewhere between detergent and water is causing build up around basket</t>
  </si>
  <si>
    <t>RNN220813052333</t>
  </si>
  <si>
    <t>Water keeps running replaced water valve and pressure switch tested all working to factory specification</t>
  </si>
  <si>
    <t>RNN220813052987</t>
  </si>
  <si>
    <t>Ran self diagnostics. No problems found with unit. Customer education on soap usage and cycle selections. Informed cu St that a charge will be applied  next time  if no manufacturer defects are found.</t>
  </si>
  <si>
    <t>RNN220813053477</t>
  </si>
  <si>
    <t>Unit giving a le error message found plastic tab not latched to actuator found missing washer on gear case also found agitator bolt not tight tightned bolt added washer and connected plastic tab to actuator tested operations unit working within factory specs</t>
  </si>
  <si>
    <t>RNN220814053990</t>
  </si>
  <si>
    <t>completed inspection no defect found overload completed</t>
  </si>
  <si>
    <t>RNN220814054102</t>
  </si>
  <si>
    <t>Cc ie error. Found cold water turned off. Turned on water test ok</t>
  </si>
  <si>
    <t>RNN220815055801</t>
  </si>
  <si>
    <t>Customer stated unit keeps filling with water. Found water valve full of sediment. Replaced water valve. Tested check for leaks unit ok. Note instructed customer on sediment in the water line. Drain hose is secured. Called tech support case TCC220817436183 pictures attached</t>
  </si>
  <si>
    <t>RNN220815055955</t>
  </si>
  <si>
    <t>Called tcc talked with mark case # tcc220817431323 after running different test mode unit is working to factory specs</t>
  </si>
  <si>
    <t>RNN220815056405</t>
  </si>
  <si>
    <t>Noises present while in drain cycle. Verified objects inside pump casing  which caused puncture in the casing. Installed pump assy  ran drain test. Detected cx has slow drain  causing backflow of water. Suggested to have plumber check drain for possible clog.</t>
  </si>
  <si>
    <t>RNN220815060343</t>
  </si>
  <si>
    <t>UNIT IS NOT SOLID ON THE FLOOR FEET NEED TO BE ADJUSTED AND LEVELED</t>
  </si>
  <si>
    <t>RNN220815060863</t>
  </si>
  <si>
    <t>Unit according to cust had a grinding noise while operating  cust inform she uses speed wash only even with bigger loads and that's the cycle noise happened. Ran unit with and without a load but no noise occurred  advised cust to use proper wash cycles as well proper maintenance. Unit otherwise tested ok.</t>
  </si>
  <si>
    <t>RNN220816064812</t>
  </si>
  <si>
    <t>No problem found educated customer about WASHER settings...unit tested ok</t>
  </si>
  <si>
    <t>RNN220816066769</t>
  </si>
  <si>
    <t>CAN'T GET IT TO GO THROUGH ANY FUNCTIONS  FOUND THE CONTROL LOCK WAS ON. REMOVED THE SETTING AND GAVE THE CX PROPER INSTRUCTION ON USE AND CARE.</t>
  </si>
  <si>
    <t>RNN220816067412</t>
  </si>
  <si>
    <t>INSTALLED AND UNIT IS WORKING FINE</t>
  </si>
  <si>
    <t>RNN220816067563</t>
  </si>
  <si>
    <t>REPLACED OPEN CIRCUIT CONTROL AND TESTED TO CONFIRM PROPER OPERATION</t>
  </si>
  <si>
    <t>RNN220816069325</t>
  </si>
  <si>
    <t>drain pump failed needed to replace drain pump</t>
  </si>
  <si>
    <t>RNN220816069344</t>
  </si>
  <si>
    <t>PART REPLACED  MECHANICAL  REPLACED DEFECTIVE PARTS AND TESTED ALL</t>
  </si>
  <si>
    <t>RNN220816069349</t>
  </si>
  <si>
    <t>NEEDED TO ORDER A PUMP  INSTALLED TESTED OK</t>
  </si>
  <si>
    <t>RNN220816069411</t>
  </si>
  <si>
    <t>CLIENT STRAIN HOSE WAS TOO FAR DOWN THE DRAIN CAUSING A SIPHONING EFFECT OTHER THAN THAT MACHINE IS PUTTING THE CORRECT AMOUNT OF WATER IN AND ALSO ADVISE CLIENT ON NOT PUTTING TOO MUCH SOAP IN THE MACHINE TO CREATE TOO MUCH SUDS</t>
  </si>
  <si>
    <t>RNN220817070801</t>
  </si>
  <si>
    <t>WATER VALVE FAILING AND DRIPPING EVEN WHEN WASHER IS OFF. REPLACED VALVE AND WAS TESTED  WORKS TO SPEC</t>
  </si>
  <si>
    <t>RNN220817070823</t>
  </si>
  <si>
    <t>UNIT WORKS CORRECTLY. FOUND NO LEAKS</t>
  </si>
  <si>
    <t>RNN220817070826</t>
  </si>
  <si>
    <t>LID WILL NOT STAY UP AND OPEN  COLLAPSE WITHOUT ASSISTANCE.   LID SOFT CLOSE NOT WORKING. INSTALLED NEW LID. TESTED</t>
  </si>
  <si>
    <t>RNN220817071876</t>
  </si>
  <si>
    <t>MANUALLY DRAINED UNIT W/BUCKET. VERIFIED DRAIN PUMP IS PLUGGED IN. CHECKED FOR VOLTAGE TO DRAIN PUMP; FOUND CONTROL NOT SENDING VOLTAGE TO DRAIN PUMP. UNIT NEEDS PCB. LG IS REPLACING UNIT.</t>
  </si>
  <si>
    <t>RNN220817071908</t>
  </si>
  <si>
    <t>TESTED COMPLETE OPERATION.  COULD NOT DETECT PROBLEM WITH MACHINE.</t>
  </si>
  <si>
    <t>RNN220817072432</t>
  </si>
  <si>
    <t>REPLACED BACK LEFT LEG  TESTED OK</t>
  </si>
  <si>
    <t>RNN220817074171</t>
  </si>
  <si>
    <t>RNN220817074260</t>
  </si>
  <si>
    <t>NP/42661200/RNN220506087011/LSN1</t>
  </si>
  <si>
    <t>NOI/21344200/RNN220526000233/LSN1</t>
  </si>
  <si>
    <t>NOI/NO ASC/NO RNN/CEP/DELAER STOCK/CL/</t>
  </si>
  <si>
    <t>CY/21344200/RNN220714076388/LSN1</t>
  </si>
  <si>
    <t>LK/AI102931/RNN220805006353/CPS1</t>
  </si>
  <si>
    <t>REPLACED DRAIN HOSE. TESTED AND CHECKED OKAY.</t>
  </si>
  <si>
    <t>RNN220601028782</t>
  </si>
  <si>
    <t>Cx complaint  LE Error code  When I got to the unit I put it on a test cycle and it passed with no issues. I then set the unit to a normal cycle and the unit would not pull safe. After a few minutes it displayed an LE error code. All voltages and ho</t>
  </si>
  <si>
    <t>RNN220712060506</t>
  </si>
  <si>
    <t>INSPECTED UNIT AND FOUND CLOTHES GETTING CAUGHT ON PULSATOR  CAUSING HOLES. REPLACED  VERIFIED NO LEAKS AND OPERATION.</t>
  </si>
  <si>
    <t>RNN220718000584</t>
  </si>
  <si>
    <t>REPLACED MAIN DRAIN PUMP AND PRESSURE SWITCH MACHINE WORKING FINE NOW  CLAIM SERVICE EXPLANATION REPLACED MAIN DRAIN PUMP AND PRESSURE SWITCH MACHINE WORKING FINE NOW</t>
  </si>
  <si>
    <t>RNN220725034748</t>
  </si>
  <si>
    <t>REAPLCED DRAIN PUMP   CLAIM SERVICE EXPLANATION REAPLCED DRAIN PUMP</t>
  </si>
  <si>
    <t>RNN220725041259</t>
  </si>
  <si>
    <t>#FEE CUSTOMER AWARE OF THE SERVICE CHARGE FOR ISSUES NOT RE                                                          FOUND THAT LID SWITCH IS NOT WORKING CORRECTLY AND NEEDS REP LACED. GOT MAIN BOARD IF NEEDED AS WELL REPLACED OLD PARTS WITH NEW P</t>
  </si>
  <si>
    <t>RNN220726046424</t>
  </si>
  <si>
    <t>Tested and found a small leak from pump.  Adjusted clamp at pump  cycle tested.  No leaking.</t>
  </si>
  <si>
    <t>RNN220726047394</t>
  </si>
  <si>
    <t>tech releveled unit; advised customer to load washer properly ran and tested unit all ok now</t>
  </si>
  <si>
    <t>RNN220726048565</t>
  </si>
  <si>
    <t>INSTALLED VALVE. CHECKED OPERATION UNIT FUNCTIONING PROPERLY.</t>
  </si>
  <si>
    <t>RNN220728062701</t>
  </si>
  <si>
    <t>NOT SPINNING NOT DRAINING ERROR CODE OE / WARRANTY EXPLAI                                                            ORDER CONTROL. SHORTED  REPLACED CONTROL AND DRAIN PUMP TEST OPERATION TEST OK</t>
  </si>
  <si>
    <t>RNN220802086717</t>
  </si>
  <si>
    <t>EBR86692726</t>
  </si>
  <si>
    <t>#FEE CUSTOMER AWARE ABOUT THE SERVICE CHARGE IF ISSUE IS NO                                                          ORDERED CONTROL BOARD AND WATER INLET VALVE. BOARD IS GOING BAD AND WATER INLET VALVE WILL NOT SHUT OFF. INSTALLED PARTS ALL TESTS</t>
  </si>
  <si>
    <t>RNN220804003668</t>
  </si>
  <si>
    <t>3RD ATTEMPT. MUST CLOSE TODAY CALL JOSE IF NOT COMPLETE TODAY                                                        WATER DID NOT STOP FILLING AFTER IT STARTED FILLING EVEN AFT ER CYCLE COMPLETION. ORDERED INLET VALVES AND CONTROL BOARD NO ANSWER</t>
  </si>
  <si>
    <t>RNN220804096707</t>
  </si>
  <si>
    <t>UR1 RA Approved by TCC..UB/LC/unit got off balance and damaged cabinet/RNN220805006353TCC220817435705    Hitting back of machine. Needs rods or have warped frame. Order rods and resched. Install rods and check. Made no difference. Unit is being RAd. TCC220811276376</t>
  </si>
  <si>
    <t>RNN220805006353</t>
  </si>
  <si>
    <t>Noisy on bedding cycle. Found gear case making noise  rotor magnet has chip in 1 magnet. Replaced gear clutch assembly  rotor and pulsator. Ran through betting cycle and diagnostic cycle System retested okay no more noises.</t>
  </si>
  <si>
    <t>RNN220805007184</t>
  </si>
  <si>
    <t>UNIT NOT DRAINING GETTING OE ERROR. FOUND THE DRAIN PUMP IMPELLOR NOT SPINNING  REMOVED AND FOUND GLUE THAT FACTORY USES TO HOLD ON PIPES GOT TO THE IMPELLER. REMOVED AND TESTED GOOD.TCC220817434734.</t>
  </si>
  <si>
    <t>RNN220805008135</t>
  </si>
  <si>
    <t>#FEE UE ERROR CODE                                                                                                   TECHNICIAN MISSED TIME WINDOW. UNBALANCED LOAD ERROR AND HA MMERING OF WATER PIPES. LG COVERAGE. LOOSE WASH PLATE. FIXED UNIT TEST</t>
  </si>
  <si>
    <t>RNN220807013851</t>
  </si>
  <si>
    <t>same lid. no parts needed and no problem found.</t>
  </si>
  <si>
    <t>RNN220810034493</t>
  </si>
  <si>
    <t>Customer stated unit intermittently does not turn on. Replaced pcb assembly complex  secured drain hose. Tested check for leaks unit ok. Pictures attached</t>
  </si>
  <si>
    <t>RNN220811038367</t>
  </si>
  <si>
    <t>unit was diagnosed  no problem found. unit works well</t>
  </si>
  <si>
    <t>RNN220811039529</t>
  </si>
  <si>
    <t>#FEE - CUSTOMER AWARE OF SERVICE CHARGE FOR ISSUES NOT RELA                                                          CHECK THE UNIT ALL IS WORKING FINE MOTORS WORKING FINE</t>
  </si>
  <si>
    <t>RNN220811039664</t>
  </si>
  <si>
    <t>Unit is making a loud noise when in wash mode. Located faulty clutch assambly and replaced it. Tested okay.</t>
  </si>
  <si>
    <t>RNN220811041412</t>
  </si>
  <si>
    <t>Replaced pressure switch and main control with display.</t>
  </si>
  <si>
    <t>RNN220812045690</t>
  </si>
  <si>
    <t>#FEE CX IS AWARE OF CHARGES NOT RELATED TO MACHINE DEFECT                                                            CABINET IS CRUSHED UNIT NEEDS TO BE REPLACED SEE PICTURES AT TACHED</t>
  </si>
  <si>
    <t>RNN220812050060</t>
  </si>
  <si>
    <t>Cycle starts then unit goes dead... Found communication error between boards replaces both boards tested and explained all operations normal</t>
  </si>
  <si>
    <t>RNN220812050742</t>
  </si>
  <si>
    <t>Replaced drain pump. Tested good</t>
  </si>
  <si>
    <t>RNN220813051535</t>
  </si>
  <si>
    <t>Noise.   Adjust legs</t>
  </si>
  <si>
    <t>RNN220813052360</t>
  </si>
  <si>
    <t>3108ER1001B</t>
  </si>
  <si>
    <t>Leveled unit.</t>
  </si>
  <si>
    <t>RNN220813053172</t>
  </si>
  <si>
    <t>Customer stated unit was shaking and was making a lot of noise when going to spend check unit was unbalanced had to balance unit is working as designed.</t>
  </si>
  <si>
    <t>RNN220814053852</t>
  </si>
  <si>
    <t>Customer stated that he could not get in low spin on normal cycle inform customer about somr options are not available different cycle unit test working to specs.</t>
  </si>
  <si>
    <t>RNN220815056207</t>
  </si>
  <si>
    <t>Connected loose sensor and all tests passed</t>
  </si>
  <si>
    <t>RNN220815059128</t>
  </si>
  <si>
    <t>Replaced listed part. Unit grinding on drain pipe in floor. Pipe needs to be shortened or removed</t>
  </si>
  <si>
    <t>RNN220815059280</t>
  </si>
  <si>
    <t>Unit not spin clothes out.   Cust does not remember error code.   Replaced ctrl.  Tested fai. No leaks.</t>
  </si>
  <si>
    <t>RNN220815060183</t>
  </si>
  <si>
    <t>Found hot valve full of sediment from previous water heater replacement  replaced valve and purged line  cycled and all op ok with no error or leaks.</t>
  </si>
  <si>
    <t>RNN220815060480</t>
  </si>
  <si>
    <t>Sqeek while spining... In begining and end seal sqeek.. Sound like a normal seal sqeek... Suggested a few extra heavy loads sould seet seal.. Testing...</t>
  </si>
  <si>
    <t>RNN220816062503</t>
  </si>
  <si>
    <t>Door opens and closes with out making a sound. Unit tested normal.</t>
  </si>
  <si>
    <t>RNN220816063580</t>
  </si>
  <si>
    <t>Unit had an FE error code  found error code given on bedding cycle while washing a couple of heavy rugs and a small dog bed. Advised cust to read rugs tags as it says wash machine friendly but separate and also advised to wash on heavy duty cycle  the small dog bed can be wash on bedding by it self. Contact TCC (case number TCC220818456017) which advised the same  unit otherwise tested ok.</t>
  </si>
  <si>
    <t>RNN220816065821</t>
  </si>
  <si>
    <t>#SW// unit assessed for noises found properly operating// no trouble found all checks ok customer instructed of normal unit operations and proper usage function// unit now properly operating</t>
  </si>
  <si>
    <t>RNN220816069724</t>
  </si>
  <si>
    <t>Overfilling  Found water in floor behind unit  found pressure switch hose at tub loose and partially disconnected. Cut end if hose for clean connection  reattached hose   Correctly. Check for pressure switch operation through diagnostics. All working ok</t>
  </si>
  <si>
    <t>RNN220817071921</t>
  </si>
  <si>
    <t>Found unit very loud while spinning. Removed pulsator to check for debris and soap build up but found it was extreemely clean. Removed all dampers for inspection and all checked ok added damper stickers to help reduce noise.</t>
  </si>
  <si>
    <t>RNN220817074547</t>
  </si>
  <si>
    <t>CONTROLS FAILED DUE TO NORMAL WEAR AND TEAR AND NEEDED TO BE REPROGRAMMED TO CORRECT THE ISSUE.</t>
  </si>
  <si>
    <t>RNN220817074640</t>
  </si>
  <si>
    <t>RIPPING CLOTHES CALLED LG SAID WARPED PULSATOR INSTALLED NEW PUISATOR AND CAP TESTED OK</t>
  </si>
  <si>
    <t>RNN220817076396</t>
  </si>
  <si>
    <t>RNN220817076540</t>
  </si>
  <si>
    <t>Found Failure in Inlet Valve. Replaced Valve. Tests Ok.</t>
  </si>
  <si>
    <t>RNN220817076883</t>
  </si>
  <si>
    <t>Found controls  nonresponsive  removed then replaced with updated parts then tested all operations ok</t>
  </si>
  <si>
    <t>RNN220817076904</t>
  </si>
  <si>
    <t>EBR75092938</t>
  </si>
  <si>
    <t>AJH72949004</t>
  </si>
  <si>
    <t>FOUND PUMP MAKING A GRINDING NOISE  INSTALLED NEW PUMP  TEST OKAY</t>
  </si>
  <si>
    <t>RNN220818077079</t>
  </si>
  <si>
    <t>UNIT IS UNBALANCED WITH LOAD.  ADVISED CLIENT ON PROPER LOADING INSTRUCTIONS FOR THIS UNIT.</t>
  </si>
  <si>
    <t>RNN220818077128</t>
  </si>
  <si>
    <t>DIAGNOSTIC AND CLIENT EDUCATION. NO ISSUES. UNIT IS WORKING CORRECTLY.</t>
  </si>
  <si>
    <t>RNN220818077131</t>
  </si>
  <si>
    <t>ADJUSTED SUSPENSION AS NEEDED. TESTED DRYER AND IT WORKS.</t>
  </si>
  <si>
    <t>RNN220818077135</t>
  </si>
  <si>
    <t>REPLACED DOOR LATCH ASSEMBLY</t>
  </si>
  <si>
    <t>RNN220818077144</t>
  </si>
  <si>
    <t>CX HAD AN ISSUE WHEN USING HER MACHINE ON PRE WASH +. CALLED LG  AND THEY EXPLAINED THAT ONCE THE MACHINE STOPPED AND STARTED BEEPING  IT WAS WAITING FOR HER TO ADD DETERGENT. MACHINE WORKS FINE. CX STILL WAS ADAMANT THAT IT WAS A BALANCE ISSUE.</t>
  </si>
  <si>
    <t>RNN220818077156</t>
  </si>
  <si>
    <t>Inspected unit and found DE error code. Found drain line way to far down in drain and when I pulled up water came out of drain hose. Removed to about 5inches and tied down. Tested and unit and error message is gone. All ops ok at this time.</t>
  </si>
  <si>
    <t>RNN220818078455</t>
  </si>
  <si>
    <t>WASHER WILL NOT TURN ON  STOPPED IN MID CYCLE  WATER STILL LEFT IN TUB.  REPAIRED Blue wire to drain pump was not connected and sagged under the base the cold hose was leaking and blue wire was sitting in water connected wire to drain pump</t>
  </si>
  <si>
    <t>RNN220818078791</t>
  </si>
  <si>
    <t>Checked washer and signal off.Reset main board. Washer texted ok.</t>
  </si>
  <si>
    <t>RNN220818081369</t>
  </si>
  <si>
    <t>Upon attival found zip tie missing on the drain hose  Installed new zip tie on drain hose   Unit works as designed</t>
  </si>
  <si>
    <t>RNN220818083365</t>
  </si>
  <si>
    <t>LL/NO ASC/NO RNN/CEP/PCRICHARD/6318754723/LB</t>
  </si>
  <si>
    <t>CEP/NO ASC/NO RNN/DA1/PCRICHARD/6318754723/LB</t>
  </si>
  <si>
    <t>NP/21344200/RNN220713068831/CPS1</t>
  </si>
  <si>
    <t>REPLACED MIXING VALVE AND MAIN PCB ON WASHER THAT WAS NOT ALLOWING COLD WATER TO ENTER TUBE   UNIT SHOWED IE ERROR CODE PRIOR TO REPAIR</t>
  </si>
  <si>
    <t>RNN220715085016</t>
  </si>
  <si>
    <t>#FEE CUSTOMER AWARE OF SERVICE CHARGE FOR ISSUES NOT RELATE                                                          CHECK WASHER LE CODE ON DISPLAY MOTOR FAILURE. ORDER PARTS D IRECT TO CUSTOMER. REPLACE MOTOR TRANSMISSION SHIFTER .. UNIT WORKING</t>
  </si>
  <si>
    <t>RNN220722025203</t>
  </si>
  <si>
    <t>NICK  INSTALLED SUSPENSION UNIT LOOKS TO BE WORKING WITH HEAVY TOWELS INSIDE  CLAIM SERVICE EXPLANATION NICK  INSTALLED SUSPENSION UNIT LOOKS TO BE WORKING WITH HEAVY TOWELS INSIDE.</t>
  </si>
  <si>
    <t>RNN220725038664</t>
  </si>
  <si>
    <t>PRESSURE SWITCH FILLING CONTINUOUSLY AND BOARD IS DEAD . REPLACED BOTH PARTS AND UNIT IS WORKING PROPERLY.</t>
  </si>
  <si>
    <t>RNN220727054653</t>
  </si>
  <si>
    <t>Customer call for noise when spinning   Found. Clutch assembly making a noise  Replaced tge clutch and tested ok also piese of plastic broken on stator replaced</t>
  </si>
  <si>
    <t>RNN220803090511</t>
  </si>
  <si>
    <t>REPLACED  PACKAGE ASSEMBLY Washer is having draining issues/OE error code</t>
  </si>
  <si>
    <t>RNN220803093107</t>
  </si>
  <si>
    <t>#FEE CUSTOMER IS AWARE OF THE SERVICE CHARGE FOR ISSUES NOT                                                          REPAIRED UNIT UNIT TESTED OK</t>
  </si>
  <si>
    <t>RNN220803096664</t>
  </si>
  <si>
    <t>REplaced motor parts  other mechanical issues checked over no issues found after parts applied supplied by LG</t>
  </si>
  <si>
    <t>RNN220804001174</t>
  </si>
  <si>
    <t>TECHNICIAN RAN SERVICE CYCLE DIAGNOSTIC TEST  RAN A CYCLE  NO LEAK FOUND  UNIT IS WORKING FINE.</t>
  </si>
  <si>
    <t>RNN220804001602</t>
  </si>
  <si>
    <t>PRN220804024868 EBR86498801(PCB Assembly Complex)PRN220804024868 EBR86498801(PCB Assembly Complex) adjustment to the suspension and reset of pcb</t>
  </si>
  <si>
    <t>RNN220804002757</t>
  </si>
  <si>
    <t>EBR77688006</t>
  </si>
  <si>
    <t>Cx said""Leaking water(CX after use the floor wet in the front of washer)"" 'Speed wash'No leaking for washing  Spin onlyDrain no leaking. Couldn't find any problem right now.</t>
  </si>
  <si>
    <t>RNN220805007652</t>
  </si>
  <si>
    <t>FOUND DRAIN PUMP WORN  REPLACED PART UNIT CHECKS GOOD  AHA75673404 LG Washer Drain Pump Assembly</t>
  </si>
  <si>
    <t>RNN220808023014</t>
  </si>
  <si>
    <t>#FEE CUSTOMER IS AWARE OF CHARGES NOT RELATED TO MANUFACTUR                                                          NOT WASHING. WATER INLET VALVE NOT PUTTING PROPER WATER INTO THE APPLIANCE. WATER INLET VALVE ORDERED. NOT WASHING.I NLET VALVE NO</t>
  </si>
  <si>
    <t>RNN220809029210</t>
  </si>
  <si>
    <t>PRN220812037370 AEM73213001(Hose Assembly Drain)</t>
  </si>
  <si>
    <t>RNN220812044639</t>
  </si>
  <si>
    <t>EBR86283101</t>
  </si>
  <si>
    <t>LE error code  Washer above rotor wss missing.</t>
  </si>
  <si>
    <t>RNN220812047271</t>
  </si>
  <si>
    <t>IE error code found pressure hose wrapped around strut adjusted hose checked oper unit ok</t>
  </si>
  <si>
    <t>RNN220814053835</t>
  </si>
  <si>
    <t>RNN220814054008</t>
  </si>
  <si>
    <t>REPAIR COMPLETED WORKING GOOD</t>
  </si>
  <si>
    <t>RNN220814054436</t>
  </si>
  <si>
    <t>Customer will return unit brought as is  clutch motor assembly defective</t>
  </si>
  <si>
    <t>RNN220815055916</t>
  </si>
  <si>
    <t>Replaced pressure sensor and main pcb. Checked all functions.</t>
  </si>
  <si>
    <t>RNN220815057094</t>
  </si>
  <si>
    <t>PRN220815040472 6501EA1001R(Switch Assembly Sensor)  AHA75673401(Pump Assembly Drain)</t>
  </si>
  <si>
    <t>RNN220815057165</t>
  </si>
  <si>
    <t>Cc noise during agitate. Replaced clutch add test ok</t>
  </si>
  <si>
    <t>RNN220815057332</t>
  </si>
  <si>
    <t>#FEE                                                                                                                 TIGHT UP STATOR BOLT CHECK OPERATION EVERYTHING CK OK</t>
  </si>
  <si>
    <t>RNN220815060421</t>
  </si>
  <si>
    <t>Customer complaint unit wont turn on. Replaced touch pad. Tested o.k</t>
  </si>
  <si>
    <t>RNN220815062485</t>
  </si>
  <si>
    <t>Customer believed that someone had sabotaged the machine delivery person wanted the machine to be checked out machine is fine customer had issues with washing Cycles customer education</t>
  </si>
  <si>
    <t>RNN220816064286</t>
  </si>
  <si>
    <t>CUSTOMER CALLED IN ABOUT CLOTHES GETTING TORN ON CLOTHES O                                                           SECURED INNER WASHPLATE</t>
  </si>
  <si>
    <t>RNN220816064453</t>
  </si>
  <si>
    <t>Found PE error code refer pressure switch tested ok</t>
  </si>
  <si>
    <t>RNN220816064777</t>
  </si>
  <si>
    <t>5214EN4002B</t>
  </si>
  <si>
    <t>helped customer set height of washer above flood pan so rotor did not hit it under large loads   No more noise happy customer</t>
  </si>
  <si>
    <t>RNN220816065788</t>
  </si>
  <si>
    <t>Unit making noise during spin and wash cycle found siezing clutch replaced test unit all ok</t>
  </si>
  <si>
    <t>RNN220816067839</t>
  </si>
  <si>
    <t>SECURED CONNECTION ON DRAIN PUMP  ASSEMBLY;UNIT TESTED OKAY</t>
  </si>
  <si>
    <t>RNN220818081716</t>
  </si>
  <si>
    <t>RNN220818081821</t>
  </si>
  <si>
    <t>INSTALLED DETERGENT ASSEMBLY AND INLET VALVE TESTED OK!</t>
  </si>
  <si>
    <t>RNN220818083543</t>
  </si>
  <si>
    <t>Replaced defective parts. Unit is working as intended.</t>
  </si>
  <si>
    <t>RNN220818083548</t>
  </si>
  <si>
    <t>#FEE CUSTOMER AWARE OF THE SERVICE CHARGE NOT RELATED TO MA                                                          BUSINESS NO ONE THERE KNOWS WHATS GOING ON . NO REPAIR</t>
  </si>
  <si>
    <t>RNN220819084092</t>
  </si>
  <si>
    <t>UNIT PROPERLY BALANCED. TESTED AND VERIFIED WORKING WITH CLIENT</t>
  </si>
  <si>
    <t>RNN220819084319</t>
  </si>
  <si>
    <t>INSTALLED CORRECT VALVE FOR WASHER TESTED UNIT AND HAD CLIENT RUN A LOAD OF CLOTHES. UNIT WORKS TO FACTORY SPECS</t>
  </si>
  <si>
    <t>RNN220819084339</t>
  </si>
  <si>
    <t>REPLACED ROTOR AND STATOR  UNIT CHECKS GOOD.</t>
  </si>
  <si>
    <t>RNN220819084950</t>
  </si>
  <si>
    <t>Found customer was trying to start unit without first pressing the power button and turning On unit. Tested several times ok. Instructed customer on unit. No related bulletins.</t>
  </si>
  <si>
    <t>RNN220819085829</t>
  </si>
  <si>
    <t>TECHNICIAN FOUND MACHINE PUSHED TOO FAR BACK PINCHING OFF WATER LINES  PULLED FORWARD STRAIGHTENED OUT LINES  PRESSURE TRIPLED  CUST EDUCATION</t>
  </si>
  <si>
    <t>RNN220819086426</t>
  </si>
  <si>
    <t>WATER LEAKING/NOT DRAINING  INSPECTED UNIT AND REPLACED AEM73732901</t>
  </si>
  <si>
    <t>RNN220819086853</t>
  </si>
  <si>
    <t>Customer let me know that the washer was making noise after checking it out I found that the housing assembly was the problem so I replaced it the washer is working with LG electronics specifications again</t>
  </si>
  <si>
    <t>RNN220815061628</t>
  </si>
  <si>
    <t>Couldn't duplicated issue  tested multiple times with no leaks.  Lower water pressure and level feet.  There is no drain pan installed and there is no drain on floor client on third floor  advise client that is recommended to have a drain pan installed.</t>
  </si>
  <si>
    <t>RNN220815062153</t>
  </si>
  <si>
    <t>Customer complaint is washer is shaking. I checked washer and customer is not orobaly loading washer  causing the liad to be unbalanced. I showed customer how to use washer. The washer is working good.</t>
  </si>
  <si>
    <t>RNN220819086881</t>
  </si>
  <si>
    <t>Customer stated unit was not connecting to internet connected to generate unit is working out design.</t>
  </si>
  <si>
    <t>RNN220819090435</t>
  </si>
  <si>
    <t>CY/NOASC/NORNN/CPS1/$954.37</t>
  </si>
  <si>
    <t>NP/AI103162/RNN220802084984/VOC/CPS1/$797.72</t>
  </si>
  <si>
    <t>RNN220603045835</t>
  </si>
  <si>
    <t>POWER-ABNORMAL POWER OFF DURING OPERATION                                                                            FOUND DRAIN PUMP ISNT WORKING CORRECTLY AND NEEDS REPLACED. ORDERED PARTS INSTALLED DRAIN PUMP. TESTED OKAY</t>
  </si>
  <si>
    <t>RNN220719002742</t>
  </si>
  <si>
    <t>#FEE CUSTOMER AWARE OF SERVICE CHARGE NOT RELATING TO MANUF                                                          WASHER SHAKES AND MAKES NOISE. NEEDS SHOCK ABSORBERS FOR SUS PENSION RODS. ORDERED PARTS RESCHEDULED FOR LATER DAY. REPLACE THE ST</t>
  </si>
  <si>
    <t>RNN220719002879</t>
  </si>
  <si>
    <t>8.17.22 js replaced washer control panel skin.</t>
  </si>
  <si>
    <t>RNN220727054984</t>
  </si>
  <si>
    <t>found bad water valve replaced tested ok</t>
  </si>
  <si>
    <t>RNN220802083747</t>
  </si>
  <si>
    <t>Repaired broken wiring on interface wiring harness and realigned misaligned interface control.</t>
  </si>
  <si>
    <t>RNN220802087655</t>
  </si>
  <si>
    <t>Arrived at unit found it needs new inlet valve pressure switch and pcb also ui; Arrived at unit installed new inlet valve   pressure switch and pcb. Ran unit through test cycle unit is operating properly ; Job Cmpltd</t>
  </si>
  <si>
    <t>RNN220803094408</t>
  </si>
  <si>
    <t>Tcc220805119746  have replaced clutch assembly  clutch motor  stator  rotor  main board  yrs to me to submit this to zendesk..waiting on customer receipt</t>
  </si>
  <si>
    <t>RNN220805004518</t>
  </si>
  <si>
    <t>EAU63923603</t>
  </si>
  <si>
    <t>CHECKED THIS UNIT NOT DRAININGINSTALLED PRESSURE SWITCH TESTED OOK</t>
  </si>
  <si>
    <t>RNN220806010591</t>
  </si>
  <si>
    <t>The agitator assembly was replaced</t>
  </si>
  <si>
    <t>RNN220808015950</t>
  </si>
  <si>
    <t>#FEE ERROR CODE                                                                                                      SLOW FILL THROUGH COLD WATER VALVE NO CLOG.  REPLACED WATER VALVE. ALL TESTS GOOD. VERIFIED WITH CUSTOMER .</t>
  </si>
  <si>
    <t>RNN220808018051</t>
  </si>
  <si>
    <t>REPLACED FAILED WATER VALVE. TESTED OK.</t>
  </si>
  <si>
    <t>RNN220808018307</t>
  </si>
  <si>
    <t>RNN220808020343</t>
  </si>
  <si>
    <t>PCNA - POWER #FEE - CHARGE THE CUSTOMER THE APPLICABLE FEE                                                           FOUND FUSES BLOWN ON FILTER AND MAIN CONTROL. ORDERED PARTS USE WHAT IS NEEDED INSTALLED NOISE REDUCER PCB DISPLAY PANEL. CHECKED</t>
  </si>
  <si>
    <t>RNN220808021642</t>
  </si>
  <si>
    <t>RNN220808022898</t>
  </si>
  <si>
    <t>#FEE                                                                                                                 UNIT NOT COMPLETING CYCLE FOUND WIRING AT PUMP CAUSING DRAIN ISSUE FIXED WIRES EVERYTHING TESTED PROPERLY</t>
  </si>
  <si>
    <t>RNN220809026887</t>
  </si>
  <si>
    <t>Replaced Main PCB Complex. Unit is working good</t>
  </si>
  <si>
    <t>RNN220810032255</t>
  </si>
  <si>
    <t>#FEE CX IS AWARE OF THE SERVICE CHARGE NOT RELATING TO MANU                                                          CANCELED BY CUSTOMER</t>
  </si>
  <si>
    <t>RNN220812049329</t>
  </si>
  <si>
    <t>tested unit no cold water if error code  reconnected terminal to cold water valve tested working normal</t>
  </si>
  <si>
    <t>RNN220812049669</t>
  </si>
  <si>
    <t>TECH REPLACED PUMP.POWER GOOD NO LEAKS OR ERROR CODES</t>
  </si>
  <si>
    <t>RNN220813051406</t>
  </si>
  <si>
    <t>#FEE CUSTOMER IS AWARE OF SERVICE CHARGES FOR ISSUES NOT RE                                                          CUSTOMER CANCELED</t>
  </si>
  <si>
    <t>RNN220813052379</t>
  </si>
  <si>
    <t>Replace damaged hose and Bello tested okay PRN220817045134 AAS73229402(Bellows Assembly)    PRN220815039324 AEM73732901(Hose Assembly Drain)</t>
  </si>
  <si>
    <t>RNN220813053020</t>
  </si>
  <si>
    <t>KEITH(TCC)  TCC220822534574  PLZ BILL OUT</t>
  </si>
  <si>
    <t>RNN220814053594</t>
  </si>
  <si>
    <t>Drain and board</t>
  </si>
  <si>
    <t>RNN220814054204</t>
  </si>
  <si>
    <t>Washer not turning on  parts replaced;  EBR86498801(PCB Assembly Complex)  AGL76194070(Panel Assembly Front)  tested fine.</t>
  </si>
  <si>
    <t>RNN220815057200</t>
  </si>
  <si>
    <t>The customer was complaining that the washer doesnt wash properly but during our service there wasnt any problem.</t>
  </si>
  <si>
    <t>RNN220815057726</t>
  </si>
  <si>
    <t>REPLACED THE STATOR ASSEMBLY AND VALVE ASSEMBLY FOR THE ISSUE.</t>
  </si>
  <si>
    <t>RNN220815057929</t>
  </si>
  <si>
    <t># FEE CUSTOMER IS AWARE OF CHARGES NOT RELATED TO MANUFACTU                                                          WATER INLET RESTRICTION CHK OK</t>
  </si>
  <si>
    <t>RNN220815061472</t>
  </si>
  <si>
    <t>CYCLES AND OPTIONS #FEE CUSTOMER IS AWARE OF THE CHARGES NO                                                          VERIFIED AND TESTED WORKING AS MANUFACTURED</t>
  </si>
  <si>
    <t>RNN220816066133</t>
  </si>
  <si>
    <t>RNN220816067150</t>
  </si>
  <si>
    <t>Checked unit and found scratch on lid  Replaced lid   tested washer and left unit working.</t>
  </si>
  <si>
    <t>RNN220816068322</t>
  </si>
  <si>
    <t>TOP LOADER NOISE - OTHER NOISE                                                                                       DIAGNOSED ISSUE AND NO PROBLEM WAS FOUND</t>
  </si>
  <si>
    <t>RNN220816068543</t>
  </si>
  <si>
    <t>Rotor rubbing on drain pan. Customer removed drain pan and unit no longer makes the noise. Shipped locking clips directly to customer to prevent rotor rubbing.</t>
  </si>
  <si>
    <t>RNN220816068710</t>
  </si>
  <si>
    <t>PCNA ERROR CODE E6 #FEE CUSTOMER AWARE OF THE SERVICE CHA                                                            FOUND DRAIN PUMP CONNECTOR LOOSE. RECONNECTED AND TESTED. NO LEAKS</t>
  </si>
  <si>
    <t>RNN220816069711</t>
  </si>
  <si>
    <t>Control when hitting the power button would not turn on. It would give you the shut down ring tone when powering unit up. Replaced compmex control. Checks ok. Saent part to tech. Problem is no display.   PRN220817045284 EBR86498815(PCB Assembly Complex)</t>
  </si>
  <si>
    <t>RNN220817070277</t>
  </si>
  <si>
    <t>Customer stated unit leaked from top going into spin. Said drain pump made noise. Replaced and all checks good</t>
  </si>
  <si>
    <t>RNN220817071679</t>
  </si>
  <si>
    <t>Customer education over phone.</t>
  </si>
  <si>
    <t>RNN220817072831</t>
  </si>
  <si>
    <t>Part home</t>
  </si>
  <si>
    <t>RNN220817073760</t>
  </si>
  <si>
    <t>Top not lined up found bracket screw hole vent adjust lineup screw holes screw top back down all normal</t>
  </si>
  <si>
    <t>RNN220817073890</t>
  </si>
  <si>
    <t>#SAFETY-BURNING SMELL                                                                                                CR BURNING SMELL AND SOUND. TIGHTENED STATOR BOLT . ALL TEST ED OKAY</t>
  </si>
  <si>
    <t>RNN220817076239</t>
  </si>
  <si>
    <t>#FEE CUSTOMER AWARE OF SERVICE CHARGE FOR ISSUES NOT RELATE                                                          ADJUSTED SPRAY NOZZLE ACCORDINGLY SPRAYING OVER SIDE OF TUB.</t>
  </si>
  <si>
    <t>RNN220817076909</t>
  </si>
  <si>
    <t>Customer is noticing a lot of water on the floor after they run the washer through a couple wash loads I ran the unit through a complete wash load on normal wash and we've started the second one and the customer will advise me     Customer called back and stated five loads were washed since I replaced the pressure switch and there has been no leaks</t>
  </si>
  <si>
    <t>RNN220818077072</t>
  </si>
  <si>
    <t>Replace bad control and touch panel causing unit not to start up. Unit is working fine now.</t>
  </si>
  <si>
    <t>RNN220818077453</t>
  </si>
  <si>
    <t>KB TICKET # IS KB2419713 HEAVY VIBRATION AND LOUD NOISES D                                                           CHECK THE UNIT TESTED EVERYTHING WORKED FINE INSTRUCT CUSTOM ER PREVENT UNBALANCE LOAD</t>
  </si>
  <si>
    <t>RNN220818082189</t>
  </si>
  <si>
    <t>#FEE CUSTOMER IS AWARE OF CHARGES NOT RELATED TO MANUFACTUR                                                          CK UNIT FOUND A NEEDLE PIN INSIDE DRAIN PUMP CLEAN DRAIN PUM P TESTED OK</t>
  </si>
  <si>
    <t>RNN220818082415</t>
  </si>
  <si>
    <t>#FEE CUSTOMER IS AWARE OF CHARGES NOT RELATED TO MANUFACTUR                                                          CHECK OVER UNIT TEST RUN OK</t>
  </si>
  <si>
    <t>RNN220818082438</t>
  </si>
  <si>
    <t>HAD TO UNSEIZE THE DRAIN PUMP AND UNIT TEST OK</t>
  </si>
  <si>
    <t>RNN220819088274</t>
  </si>
  <si>
    <t>RNN220819088538</t>
  </si>
  <si>
    <t>THE DRAIN PUMP SO IT WILL DRAIN PROPERLY</t>
  </si>
  <si>
    <t>RNN220819088586</t>
  </si>
  <si>
    <t>SECURED BLACK WIRE ON DOOR SWITCH;UNIT TESTED OKAY</t>
  </si>
  <si>
    <t>RNN220819088763</t>
  </si>
  <si>
    <t>RNN220819089361</t>
  </si>
  <si>
    <t>Unit operates as intended customer over soaping instructed customer on using minimal soap and extra rinses on laundry unit operates as intended by manufacturer</t>
  </si>
  <si>
    <t>RNN220820090479</t>
  </si>
  <si>
    <t>Customer call due to after Repair on 08/19/2022 customer used washer one time and was ok but on 2 nd wash customer heard some noise like lose screws inside washer and called customer service and they trouble shut over the phone as per customer they told customer to spin basket and try another wash cycle  Which customer did but it leak and customer was not home causing flooding on floor and property damage  Customer call me and left a voice massage but it was too late also customer text me Saturday and sent pictures of property damage.  I called customer Monday in the morning and pull call forwards to check washer   Found the tub was cracked due to one of the metal washer of the pulsator went between the outher tub and inner tub I called TCC and documented case #TCC0822560069 as per TCC not repairable part is not available  Also contact my TM and reported the incident of property damage  Unable to documented on Q Tube due to not working at the house een with Wi fi  Took pictures and I will ema</t>
  </si>
  <si>
    <t>RNN220820090693</t>
  </si>
  <si>
    <t>The unit had a bad drain pump. I replaced the drain pump everything operates okay</t>
  </si>
  <si>
    <t>RNN220820091180</t>
  </si>
  <si>
    <t>Adjusted lid and all operations tested ok. Instructed customer on settings and operations</t>
  </si>
  <si>
    <t>RNN220820091417</t>
  </si>
  <si>
    <t>CUSTOMER COMPLAIN IS THAT UNIT ISNT WASHING PROPERLY  AFTER FULL INSPECTION AND AFTER RUNNING A QUICK WASH  TECH WAS UNABLE TO LOCATE ANY PROBLEMS WITH MACHINE  CUSTOPMER JUST WANTS MACHINE TO BE REPLACED.</t>
  </si>
  <si>
    <t>RNN220822094367</t>
  </si>
  <si>
    <t>customer complaint of washer leaking water  ran washer for  30 minutes unable to confirm complaint. unit running properly at the time of visit</t>
  </si>
  <si>
    <t>RNN220822094762</t>
  </si>
  <si>
    <t>UNIT WORKS AND SOUNDS NORMAL.  CLIENT NOT HAPPY WITH UNIT NOISES.  NO ISSUE AS FAR AS OPERATION WITH CLIENT</t>
  </si>
  <si>
    <t>RNN220822095076</t>
  </si>
  <si>
    <t>REPLACED LID AND CHECKED FUNCTIONALITY. UNIT WORKS TO FACTORY SPECS.</t>
  </si>
  <si>
    <t>RNN220822095105</t>
  </si>
  <si>
    <t>REMOVE AND REPLACE HOUSING. TESTS CHECK OK.</t>
  </si>
  <si>
    <t>RNN220822099142</t>
  </si>
  <si>
    <t>FOUND UNIT BLOT IS LOSE. RE TIED  BLOT USE LOCK TIE. ALL WORKS FINE. CONFIRMED WITH CX</t>
  </si>
  <si>
    <t>RNN220822099457</t>
  </si>
  <si>
    <t>Tech listened to the machine as it ran   determined normal noise when at full speed.</t>
  </si>
  <si>
    <t>RNN220822099747</t>
  </si>
  <si>
    <t>ACC/21344200/RNN220627079083/LSN1</t>
  </si>
  <si>
    <t>NOI/42439200/RNN220724033018/CPS1 VOC/$848.07</t>
  </si>
  <si>
    <t>Made home s/c  replaced the main pcb and display pcb</t>
  </si>
  <si>
    <t>RNN220704013972</t>
  </si>
  <si>
    <t>The transmission assembly was replaced</t>
  </si>
  <si>
    <t>RNN220723031343</t>
  </si>
  <si>
    <t>tested washer  found to have an open pump.  cycle tested with a load of towels. Unit tested good. Advised customer to use LESS soap.</t>
  </si>
  <si>
    <t>RNN220726047451</t>
  </si>
  <si>
    <t>no repair was needed customer said everything was fine</t>
  </si>
  <si>
    <t>RNN220726047918</t>
  </si>
  <si>
    <t>DRAIN PUMP BELLOWS WERE REPLACED   UNIT WORKS PROPERLY</t>
  </si>
  <si>
    <t>RNN220801078644</t>
  </si>
  <si>
    <t>Upon arrival  customer stating hot water connection mangled from installation. Replaced water valve assembly. Unit operation normal.</t>
  </si>
  <si>
    <t>RNN220801080691</t>
  </si>
  <si>
    <t>#FEE CUSTOMER AWARE OF THE SERVICE CHARGE FOR ISSUES NOT RE                                                          ORDERED GEARCASE AND SUSPENSION RODS  INSTALLED NEW TRANSMISSION SHOCK OBSERVER AND ONE SUSPENSION ON WASHER UNIT IS FULLY FUNCTIO</t>
  </si>
  <si>
    <t>RNN220802088328</t>
  </si>
  <si>
    <t>RA was previously denied LG wanted us to come back out and change out the main board  unit still did same thing does not want to start spinning. LG advised no more repairs sending up for RA</t>
  </si>
  <si>
    <t>RNN220805006436</t>
  </si>
  <si>
    <t>CK UNIT  CK VOLTAGE  CK CONTROLS  FOUND MAIN PCB INOP &amp; TOUCH PAD INTERMITTENT PARTS.</t>
  </si>
  <si>
    <t>RNN220808020805</t>
  </si>
  <si>
    <t>TECH REPLACED SENSOR. POWER GOOD NO LEAKS OR ERROR CODES ALL WORKING GOOD</t>
  </si>
  <si>
    <t>RNN220810032590</t>
  </si>
  <si>
    <t>CX IS COMPLAINING ABOUT THE UNIT BEING TO LOUD. EVERYTHING SOUNDS NORMAL. UNIT IS BRAND NEW CX JUST NOT HAPPY WITH THE UNIT TCC220819499526.</t>
  </si>
  <si>
    <t>RNN220810036584</t>
  </si>
  <si>
    <t>Confirmed customer issue with this unit. Instructed customer and Alternate methods of operation. Attempted to contact customer via phone to resolve this but customer specified that she wanted us to come out because only certain modes were working. Service call completed</t>
  </si>
  <si>
    <t>RNN220811042331</t>
  </si>
  <si>
    <t>ARRIVED AT THE CUSTOMERS HOME. UNIT FIXED ALREADY. HAD SOMEONE ELSE COME OUT.</t>
  </si>
  <si>
    <t>RNN220811043868</t>
  </si>
  <si>
    <t>Customer states there is a leak every time she washes  found leak coming from a crack on the left side of the tub. Called TCC to document Case#TCC220817420970  case submitted for RA. Outer tub not a serviceable part. RA approved and advised to close as per Supervisor.</t>
  </si>
  <si>
    <t>RNN220812047930</t>
  </si>
  <si>
    <t>RNN220815062458</t>
  </si>
  <si>
    <t>Cust stated that the unit was making a noise and was told that the unit needed a new transmission. Upon inspection found that a screw was dropped into the tub and was causing the noise. Removed screw and tested the unit. Advised cust to not overload unit as it can cause the unit to shake erratically</t>
  </si>
  <si>
    <t>RNN220817073938</t>
  </si>
  <si>
    <t>Unit is operating as intended made some adjustments to basket</t>
  </si>
  <si>
    <t>RNN220817076743</t>
  </si>
  <si>
    <t>4681ED1004B</t>
  </si>
  <si>
    <t>Replaced clutch motor assembly unit operating correctly</t>
  </si>
  <si>
    <t>RNN220818078085</t>
  </si>
  <si>
    <t>Unit making noise. Tightened bolt and nut on stator.</t>
  </si>
  <si>
    <t>RNN220818079027</t>
  </si>
  <si>
    <t>Top load washer leaking during operation intermittently. Washer installed in basement floor slopes toward drain. Adjusted leveling feet and added a shim to level machine. Explained that tub being out of level will allow water to spill out. Also found hot and cold water taps reverse reconnected correctly. Tested ops all ops checked ok.</t>
  </si>
  <si>
    <t>RNN220818081449</t>
  </si>
  <si>
    <t>Found bad shifter motor and missing washer replaced parts now operates properly</t>
  </si>
  <si>
    <t>RNN220818083741</t>
  </si>
  <si>
    <t>#SW   Replaced listed parts. Unit working fine</t>
  </si>
  <si>
    <t>RNN220819084794</t>
  </si>
  <si>
    <t>Inspected and tested unit found ynitvrattling installed dampers and tested ok</t>
  </si>
  <si>
    <t>RNN220819087876</t>
  </si>
  <si>
    <t>#SWCUSTOMER. COMPLAINT UNIT MAKES BOuNCES AROUND ALOT WHILE IN SPIN MODE FOUND UNIT UNBALANCE BALANCE UNIT unit it also shows E6 error code INTERMITTLY replace motor cycle test no error code  RAN CYCLE TO TEST FUNCTIONALITY CHECKS GOOD NO ERROR CODES SHOWING</t>
  </si>
  <si>
    <t>RNN220819088149</t>
  </si>
  <si>
    <t>8/23 Replaced the complex pcb assy and the pressure switch assy do to PE error code on the display panel. Test the unit and the unit test ok.</t>
  </si>
  <si>
    <t>RNN220820092211</t>
  </si>
  <si>
    <t>Customer had an imbalanced load. Advised on use and care. Washer is operating up to specifications</t>
  </si>
  <si>
    <t>RNN220822000074</t>
  </si>
  <si>
    <t>UNIT LEAKING FROM SMALL CRACK IN DRAIN HOSE.  REPLACED DRAIN HOSE AND TESTED UNIT THOROUGHLY  ALL OK AT TIME OF SERVICE</t>
  </si>
  <si>
    <t>RNN220822002135</t>
  </si>
  <si>
    <t>REPAIRED LOOSE CONNECTION TO LID LOCK ASSEMBLY NO MORE LEAKS</t>
  </si>
  <si>
    <t>RNN220823002999</t>
  </si>
  <si>
    <t>REPLACED MAIN AND WATER PRESSURE SENSOR</t>
  </si>
  <si>
    <t>RNN220823003378</t>
  </si>
  <si>
    <t>Customer education on cycle usagae and leveling test ok</t>
  </si>
  <si>
    <t>RNN220823005594</t>
  </si>
  <si>
    <t>Discussed special features with customer and how to manipulate washing times and temperatures. Leveled/ adjusted unit.</t>
  </si>
  <si>
    <t>RNN220823005756</t>
  </si>
  <si>
    <t>SECURED SPRING TO SUSPENSION ROD ASSEMBLY;UNIT TESTED OKAU</t>
  </si>
  <si>
    <t>RNN220823006572</t>
  </si>
  <si>
    <t>RESECURED DRAIN HOSE TO DRAIN PUMP.  ALL TESTS OK. SLR</t>
  </si>
  <si>
    <t>RNN220823007419</t>
  </si>
  <si>
    <t>LE/21344200/RNN220711053792/LSN1</t>
  </si>
  <si>
    <t>LK/39638200/RNN220712063423</t>
  </si>
  <si>
    <t>replaced stator  shifter  and main boards</t>
  </si>
  <si>
    <t>RNN220725036536</t>
  </si>
  <si>
    <t>REPLACED WATE VALVE AND CONTROL BOARD UNIT IS WORKING PROPERLY NOW</t>
  </si>
  <si>
    <t>RNN220727055347</t>
  </si>
  <si>
    <t>REPLACED CONTROL BOARD AND LID LOCK FOR NO POWER OR START UP REPL PARTS CHECK OPERATION</t>
  </si>
  <si>
    <t>RNN220803093126</t>
  </si>
  <si>
    <t>Replaced clutch assembly tested unit unit operating to mfg specification.</t>
  </si>
  <si>
    <t>RNN220806012367</t>
  </si>
  <si>
    <t>CYCLES AND OPTIONS NOT SPINING                                                                                       CHECK THE UNIT FOUND CONTROL BOARD ORDER THE PART AND RESCHE DULE IT CHECK THE UNIT REPLACED THE PARTS TEST IT UNIT RUN OK</t>
  </si>
  <si>
    <t>RNN220809026373</t>
  </si>
  <si>
    <t>REPLACED INLET VALVE AND MAIN PCB DUE TO LE CODE FAILURE</t>
  </si>
  <si>
    <t>RNN220809026949</t>
  </si>
  <si>
    <t>when washing cycle not enough water fill up replaced water valve</t>
  </si>
  <si>
    <t>RNN220810033074</t>
  </si>
  <si>
    <t>Ran diagnostics and found LE code also metal noise from unit. Replaced main board and motor coupler. Also added a washer between the stator and shaft per service bulletin. unit working as designed again.</t>
  </si>
  <si>
    <t>RNN220811039702</t>
  </si>
  <si>
    <t>Customer complaint washer lid cracked underneath inspected unit found cracked lid replace washer lid and test it unit is working as designed also uploaded pictures to Q tube    8/17  New part damage and shipping reordering lid</t>
  </si>
  <si>
    <t>RNN220811042640</t>
  </si>
  <si>
    <t>PC: PCNA NOISE - DURING WASH#FEECHARGE THE CUSTOMER THE A                                                            SOUND OK TESTED ALL TESTED OK</t>
  </si>
  <si>
    <t>RNN220813051353</t>
  </si>
  <si>
    <t>Drain hose had pin hole in it causing leaking. Installed new drain hose.</t>
  </si>
  <si>
    <t>RNN220815057530</t>
  </si>
  <si>
    <t>Leaking from drain pump.  Replaced pump motor</t>
  </si>
  <si>
    <t>RNN220816063246</t>
  </si>
  <si>
    <t>Customer stated that unit was squealing during the drain cycle found that the drain pump was squealing. Replace the drain pump and checked operation.</t>
  </si>
  <si>
    <t>RNN220818078849</t>
  </si>
  <si>
    <t>APN22H23563453A  The unit did not start  Replaced the following parts :   EBR86498803(PCB Assembly Complex)  The unit is working under LG SPECIFICATIONS</t>
  </si>
  <si>
    <t>RNN220818079288</t>
  </si>
  <si>
    <t>pressure hose was popped off over filling reconnected it stopped</t>
  </si>
  <si>
    <t>RNN220818079760</t>
  </si>
  <si>
    <t>UNIT MAKING NOISES DURING WASH AND SPIN. INSTALLED SPACERS ON LEGS AS PER SB. UNIT TESTED OK.</t>
  </si>
  <si>
    <t>RNN220819086726</t>
  </si>
  <si>
    <t>Washer makes knocking noise during pulsator change of direction. Noise is within normal operation. Replaced clutch as test no change to sound. All ops tested ok. Advised to call again if noise becomes louder.</t>
  </si>
  <si>
    <t>RNN220819087618</t>
  </si>
  <si>
    <t>Customer Concern washer giving an OE error. Confirm drain pump failure causing OE error. Replace drain pump assembly unit tests are normal at this time</t>
  </si>
  <si>
    <t>RNN220819088629</t>
  </si>
  <si>
    <t>PCNA ABNORMAL POWER OFF DURING OPERATION #FEE                                                                        RUN DIAGNOSTIC NO ERROR FOUND RECALIBRATE UI RUN CYCLE ITS W ASHING AND GOES TO DRAIN AND SPIN NOW</t>
  </si>
  <si>
    <t>RNN220819089525</t>
  </si>
  <si>
    <t>LE Error present.  Replaced the parts ordered and all checked good.</t>
  </si>
  <si>
    <t>RNN220819089614</t>
  </si>
  <si>
    <t>Loose connectot to watwr spout</t>
  </si>
  <si>
    <t>RNN220820091164</t>
  </si>
  <si>
    <t>TALKED TO DENNIS FROM TECH SUPPORT AND TOLD HIM WE ARE REASSIGNMENT THIS CALL. DONT HAVE EXTRA MAN TO HELP.</t>
  </si>
  <si>
    <t>RNN220820091739</t>
  </si>
  <si>
    <t>PRN220820050113 AHA75673401(Pump Assembly Drain)</t>
  </si>
  <si>
    <t>RNN220820092344</t>
  </si>
  <si>
    <t>Educate customer on proper use of unit</t>
  </si>
  <si>
    <t>RNN220821093192</t>
  </si>
  <si>
    <t>OE error code faulty drain pump replaced test good</t>
  </si>
  <si>
    <t>RNN220821093543</t>
  </si>
  <si>
    <t>Wash machine is working properly no abnormal noises</t>
  </si>
  <si>
    <t>RNN220821093860</t>
  </si>
  <si>
    <t>PRN220822052039 AHA75673404(Pump Assembly Drain) customer called regarding unit was not draining the water. / pump assembly replaced. Unit was tested and checked no error message displayed no leaks unit is working good.</t>
  </si>
  <si>
    <t>RNN220821094176</t>
  </si>
  <si>
    <t>Checked operation found no leak on washer. Leaks from drain at wall on house.</t>
  </si>
  <si>
    <t>RNN220822098956</t>
  </si>
  <si>
    <t>REMOVE AND REPLACE STATOR.  DIDN'T SOLVE THE PROBLEM. WASHER MAKES A BANGING NOISE LOUDER THAN BEFORE.</t>
  </si>
  <si>
    <t>RNN220823003339</t>
  </si>
  <si>
    <t>Issue is unit will not power on  known issue with unit  #controlpanelreplaced replace PCB complex and front panel and everything will be great for the customer moving forward</t>
  </si>
  <si>
    <t>RNN220823005306</t>
  </si>
  <si>
    <t>RNN220823008440</t>
  </si>
  <si>
    <t>TECH TESTED MACHINE AND CHECKED MAIN BOARD IMMEDIATELY. TECH FOUND HARNESS COMING FROM MAIN CONTROL PANEL THAT WAS TWISTED AND NOT CONNECTED RIGHT. SECURED TIGHT AND UNIT TESTED OK.</t>
  </si>
  <si>
    <t>RNN220823008569</t>
  </si>
  <si>
    <t>SECURED LOOSE CONNECTION TO BOARD TO VALVE;UNIT TESTED OKAY</t>
  </si>
  <si>
    <t>RNN220823008751</t>
  </si>
  <si>
    <t>UNIT SMELLS REALLY BAD AND WAER LEFT IN SOAP TRAY.  DRAIN HOSE POUSHED TOOF AR DOOM DRAIN HOLE. PULLED IT OUT AND SET IT UP RIGHT.</t>
  </si>
  <si>
    <t>RNN220823008890</t>
  </si>
  <si>
    <t>FOUND PULSATOR AND TRANMISSION SLIPPING UNIT NEEDS PULSATOR AND TRANSMISSION INSATLLED PULSATOR PLATE AND TRANS AND BOLT TESTED AND CHECKED HAD CUST CHECK UNIT AND CUST OK'D NO ISSUES AT THIS TIME</t>
  </si>
  <si>
    <t>RNN220823009502</t>
  </si>
  <si>
    <t>Service tech ordered and replaced front panel ASM. Tested machine to ensure it is now functioning as designed.</t>
  </si>
  <si>
    <t>RNN220823009503</t>
  </si>
  <si>
    <t>RNN220823009981</t>
  </si>
  <si>
    <t>ARRIVED ON SCENE  VERIFIED UNIT WAS SHAKING DUE TO FAULTY SUSPENSION  REPLACED SUSPENSION  VERIFIED NOISE WAS GONE  REPAIR COMPLETE JS</t>
  </si>
  <si>
    <t>RNN220824010230</t>
  </si>
  <si>
    <t>No end of cycle beep unable to get spin only.  Turned signal back on afvised on proper use and care. Umit working to factory specifications</t>
  </si>
  <si>
    <t>RNN220824010325</t>
  </si>
  <si>
    <t>REPLACED FAILED ROTOR  PULSATOR  CLUTCH AND AGITATOR.  ALL CHECKS OK. SLR</t>
  </si>
  <si>
    <t>RNN220824011446</t>
  </si>
  <si>
    <t>REMOVE AND REPLACE DEFECTIVE DOOR ASSEMBLY</t>
  </si>
  <si>
    <t>RNN220824012086</t>
  </si>
  <si>
    <t>FOUND COLD WATER OFF  TURNED ON AND TESTED....ALL OK</t>
  </si>
  <si>
    <t>RNN220824012370</t>
  </si>
  <si>
    <t>cleared out and cleaned softner dispenser  and reseated the cup all the way onto the stem.  Tested multiple times  softner now fully drains out</t>
  </si>
  <si>
    <t>RNN220824013899</t>
  </si>
  <si>
    <t>DP1/NO ASC/NO RNN/CEP/CL</t>
  </si>
  <si>
    <t>WT/NO ASC/NO RNN/CEP/CL</t>
  </si>
  <si>
    <t>OD/42797203/RNN220716088652/CPS1/851.40</t>
  </si>
  <si>
    <t>LE/NO ASC/NO RNN/CEP/CL/FSL IN HAND</t>
  </si>
  <si>
    <t>replaced the water valve. ran ops check all okay at this time.</t>
  </si>
  <si>
    <t>RNN220620034919</t>
  </si>
  <si>
    <t>REPLACED DETERGENT DRAWER AND PULSATOR AND SUSPENSION ASSEMBLY FOR LOOSE PULSATOR ANS UNBALANCED UNIT</t>
  </si>
  <si>
    <t>RNN220712066651</t>
  </si>
  <si>
    <t>Tech on site  Tech replaced control panel assembly. Tested it and unit is working properly now. Parts used in this repair: 1 AGL76194027  Closed as Repaired</t>
  </si>
  <si>
    <t>RNN220724032640</t>
  </si>
  <si>
    <t>#FEE NOT DRAINING **RECLAIM APPT                                                                                     GLUE FROM FACTORY ON DRAIN HOSES FROZE IMPELLER AND BURNED O UT MOTOR AND SHORTED PCB. INSTALLED PARTS OPS TESTED NORMAL</t>
  </si>
  <si>
    <t>RNN220801081244</t>
  </si>
  <si>
    <t>CHECK UNIT ANOTHER CO. HAD RRPLACED ROTOR AND  STATOR.  WITH LE CODE. NOW UNIT HAS E6 CODE. CYCLE TO CHECK. UNIT SHOWED E6 CODE  SEVERAL TIMES  FOR CUSTOMER  BUT NOT AFTER COMPLETEING NORMAL WASH  CYCLE WHILE I WAS THERE. replace clutch rotor and stator. cycle to check ok</t>
  </si>
  <si>
    <t>RNN220803094484</t>
  </si>
  <si>
    <t>RNN220807014196</t>
  </si>
  <si>
    <t>TECHNICIAN FOUND A WHOLE  IN THE BOTTOM  OF THE BLACK BELLOW  TECH REPLACED CLAMP  BELLOW ASSEMBLY  UNIT IS WORKING FINE NOW.</t>
  </si>
  <si>
    <t>RNN220808022058</t>
  </si>
  <si>
    <t>TECH REINSTALLED TUB GASKET TO REPAIR TESTED ALL OKAY</t>
  </si>
  <si>
    <t>RNN220809028977</t>
  </si>
  <si>
    <t>Completed. made a few mechanical alignments   unit works fine now.</t>
  </si>
  <si>
    <t>RNN220810030350</t>
  </si>
  <si>
    <t>throwing pe error almost immediately after starting cycle pins 1 &amp; 3 have 75 ohms tech sheet states 21 to 23 is proper.  Disassembled unit and replaced pressure switch  reassembled and tested  unit now filling and washing</t>
  </si>
  <si>
    <t>RNN220810032047</t>
  </si>
  <si>
    <t>WASHER IS STILL PRODUCING PROBLEMS DURING CYCLE                                                                      TOO MANY TIMES TOO MANY TECH BEFORE ME CHECK UNIT COMPLETEL Y MOTOR AND GEAR CASE DAMAGE ORDERED NOT LOCAL SOLUTION TECHCOMMENTS:</t>
  </si>
  <si>
    <t>RNN220812045326</t>
  </si>
  <si>
    <t>replaced  HOSE ASSEMBLY DRAIN  water is leaking from drain hose</t>
  </si>
  <si>
    <t>RNN220812047916</t>
  </si>
  <si>
    <t>Replaced main pcb and water  valve due to inlet issue</t>
  </si>
  <si>
    <t>RNN220812049337</t>
  </si>
  <si>
    <t>RNN220812050650</t>
  </si>
  <si>
    <t>Unit making noise  Adjusted rotor bolt</t>
  </si>
  <si>
    <t>RNN220813053434</t>
  </si>
  <si>
    <t>Replaced out of round drum. Replaced warped pulsator. Check operation.</t>
  </si>
  <si>
    <t>RNN220815055925</t>
  </si>
  <si>
    <t>PRN220819049407 MGP62562101(Pulsator Washing)</t>
  </si>
  <si>
    <t>RNN220815060179</t>
  </si>
  <si>
    <t>REPLACED DISPENSER FOR CUSTOMER. TESTED OK.</t>
  </si>
  <si>
    <t>RNN220815060661</t>
  </si>
  <si>
    <t>leaking from hose attached to drain pump  corrected</t>
  </si>
  <si>
    <t>RNN220817070314</t>
  </si>
  <si>
    <t>#FEE CX IS AWARE OF CHARGES NOT RELATED TO MACHINE DEFECT                                                            REINSTALLED PUMP ASSEMBLY CHECKED OVER OK</t>
  </si>
  <si>
    <t>RNN220817070640</t>
  </si>
  <si>
    <t>#FEE SHEET IS STUCK UNDER AGITATOR                                                                                   CLOTHES STUCK UNDER AGITATOR</t>
  </si>
  <si>
    <t>RNN220817075523</t>
  </si>
  <si>
    <t>NOISE WHEN SPINNING/INSTALLED HOLDER AND SUSPENSION</t>
  </si>
  <si>
    <t>RNN220818078926</t>
  </si>
  <si>
    <t>ALL OPERATING NOISES WERE NORMAL LEVEL. INFORMED THE CUSTOMER ABOUT MANUAL AND MAINTENANCE</t>
  </si>
  <si>
    <t>RNN220819086369</t>
  </si>
  <si>
    <t>08/25  LEAK... Unit was in cycle upon arrival and not leaking... Ran unit with and without clothes several times and unable to duplicate issue... Recommend reading manual and using cycles that it offers and load unit properly... Secured drain hose and leveled unit to center tub...</t>
  </si>
  <si>
    <t>RNN220820091870</t>
  </si>
  <si>
    <t>Found nothing wrong educate customer</t>
  </si>
  <si>
    <t>RNN220820092489</t>
  </si>
  <si>
    <t>No drain found pump defective install new tested on no leaks</t>
  </si>
  <si>
    <t>RNN220820092719</t>
  </si>
  <si>
    <t>unit installed last week / No problem with the unit educated cx for do not put over load/ TCC 220824605603</t>
  </si>
  <si>
    <t>RNN220821093473</t>
  </si>
  <si>
    <t>PC: PCNA WATER/SUDS TOO MUCH WATER #FEE CHARGE CUSTOMER T                                                            INSTALLED PART TESTED UNIT THROUGHOUT ALL CYCLES TESTED CORR ECTLY</t>
  </si>
  <si>
    <t>RNN220821094038</t>
  </si>
  <si>
    <t>The water valves were turned off  turned on.</t>
  </si>
  <si>
    <t>RNN220821094305</t>
  </si>
  <si>
    <t>RNN220822001754</t>
  </si>
  <si>
    <t>Went though all cycles working normal. Advise Customer on operation</t>
  </si>
  <si>
    <t>RNN220822095638</t>
  </si>
  <si>
    <t>REPLACED W CORRECT DRAIN PUMP   CLAIM SERVICE EXPLANATION REPLACED W CORRECT DRAIN PUMP</t>
  </si>
  <si>
    <t>RNN220823008027</t>
  </si>
  <si>
    <t>Customer call for washer not power on  Found main control failure  Replaced the control and tested ok</t>
  </si>
  <si>
    <t>RNN220823008372</t>
  </si>
  <si>
    <t>Unit was not leveled properly ran a diagnostics and with a load and its ran as designed</t>
  </si>
  <si>
    <t>RNN220823009860</t>
  </si>
  <si>
    <t>REMOVE AND REPLACE WASHER. TESTS CHECK OK.</t>
  </si>
  <si>
    <t>RNN220824010853</t>
  </si>
  <si>
    <t>ALIGNMENT  MECHANICAL CLEARED PUMP TESTEDOK</t>
  </si>
  <si>
    <t>RNN220824014934</t>
  </si>
  <si>
    <t>Replaced valve assy due to stuck cold valve. Tested ok.</t>
  </si>
  <si>
    <t>RNN220824016383</t>
  </si>
  <si>
    <t>CHECKED UNIT FOR NOISE WHILE AGITATING  NOW UNIT NOT WASHING AT ALL  FOUND FAILED ROTOR  STATOR  GEARCASE  ACTUATOR  CHANGED ALL PARTS  UNIT TESTED OK AT TIME OF REPAIR.</t>
  </si>
  <si>
    <t>RNN220824016409</t>
  </si>
  <si>
    <t>TUB NEEDS TO BE CLEANED HAD A CL CODE</t>
  </si>
  <si>
    <t>RNN220825017304</t>
  </si>
  <si>
    <t>CLIENT WILL PUT A MAT OF SOME SORT DOWN TO KEEP THE UNIT FROM SLIDING ITS PLASTIC FEEL ACROSS THE TILE FLOOR AND THIS SHOULD KEEP THE UNIT IN PLACE AND IN BALANCE.</t>
  </si>
  <si>
    <t>RNN220825017378</t>
  </si>
  <si>
    <t>NO ERROR CODE. WENT OVER UNIT WITH CLIENT</t>
  </si>
  <si>
    <t>RNN220825017381</t>
  </si>
  <si>
    <t>MADE ADJUSTMENTS TO LEVELING AND SUSPENSION UNIT WORKS OK</t>
  </si>
  <si>
    <t>RNN220825017386</t>
  </si>
  <si>
    <t>Adjusted hoses  adjusted valve and ran test cycle. unit tested ok</t>
  </si>
  <si>
    <t>RNN220825017453</t>
  </si>
  <si>
    <t>CALLED TECHLINE.  INSTRUCTED CUSTOMER TO PERFORM TUB CLEAN.</t>
  </si>
  <si>
    <t>RNN220825017928</t>
  </si>
  <si>
    <t>CUSTOMER EDUCATION  RAN UNIT AND GOT NO NOISE. CALLED LG TECH LINE AND RAN THROUGH DIAGNOSTIC CYCLE WITH NO PROBLEMS.</t>
  </si>
  <si>
    <t>RNN220825019951</t>
  </si>
  <si>
    <t>ND/AI103495/RNN220711055168/CPS1</t>
  </si>
  <si>
    <t>TECHNICAIN REPLACED DEFECTIVE PARTS</t>
  </si>
  <si>
    <t>RNN220716089731</t>
  </si>
  <si>
    <t>Noise from lid when opens  loud pop sound /Replaced lid assy</t>
  </si>
  <si>
    <t>RNN220725039933</t>
  </si>
  <si>
    <t>REPLACED THE PCB MAIN  PRESSURE SENSOR AND WIRING HARNESS. TEST RAN THE UNIT. WORKING AT THIS TIME.</t>
  </si>
  <si>
    <t>RNN220728060407</t>
  </si>
  <si>
    <t>WASHER SNAGGING AND DAMAGING CLOTHES FOUND WASH PLATE DENTED AND CRACKED REPLACED WASH PLATE. UNIT WORKING</t>
  </si>
  <si>
    <t>RNN220804001403</t>
  </si>
  <si>
    <t>tech replaced drain pump asm ran and tested unit all ok now</t>
  </si>
  <si>
    <t>RNN220807013111</t>
  </si>
  <si>
    <t>TECH CHECKED UNIT. TECH FOUND DEFECTIVE CONTROL AND VALVE. TECH REPLACED PARTS. UNIT CHECKED OK.</t>
  </si>
  <si>
    <t>RNN220808021343</t>
  </si>
  <si>
    <t>ERROR CODELE                                                                                                         ERROR LE..REMOVED TUB RING TO REMOVED SCREW STUCK BETWEEN BA SKET TESTED OK</t>
  </si>
  <si>
    <t>RNN220811039791</t>
  </si>
  <si>
    <t>REPLACED THE PUMP ASSEMBLY DRAIN AND PCB ASSEMBLY COMPLETE FOR THE ISSUE.</t>
  </si>
  <si>
    <t>RNN220811041249</t>
  </si>
  <si>
    <t>LEAKING WATER UNDERNEATH ; RECONNECT THE HOSE AT THE PUMP TO THE TUB  TESTED THROUGH CYCLES</t>
  </si>
  <si>
    <t>RNN220811043274</t>
  </si>
  <si>
    <t>replaced part per tech support  unit running well</t>
  </si>
  <si>
    <t>RNN220812047634</t>
  </si>
  <si>
    <t>ERROR CODES                                                                                                          CYCLE DOESNT ALWAYS START AFTER SENSING. SHIFTER CYCLE SEVE RAL TIMES UNTIL IT FINDS POSITION REPLACED THE PARTS. RUNS A FULL CYCL</t>
  </si>
  <si>
    <t>RNN220815056992</t>
  </si>
  <si>
    <t>Took apart stator and cleaned up  unit now not making any noise. Unit is in working order. Job is complete.</t>
  </si>
  <si>
    <t>RNN220815059442</t>
  </si>
  <si>
    <t>#FEE CUSTOMER IS AWARE OF CHARGES NOT RELATED TO MANUFACTUR                                                          SECURED SPLASH SHIELD</t>
  </si>
  <si>
    <t>RNN220815060310</t>
  </si>
  <si>
    <t>Not adding enough water  Valve only getting 6 volts needs main board  Defective valve and main  Replaced valve and main</t>
  </si>
  <si>
    <t>RNN220815061691</t>
  </si>
  <si>
    <t>ERROR CODE DL PZA EN COMPLET                                                                                         SE LE ORDEN LID SWITCH.  SE LE INSTAL EL LID LOCK.</t>
  </si>
  <si>
    <t>RNN220817070630</t>
  </si>
  <si>
    <t>Unit did not repeat problem. Raised and leveled unit. Unit tested good.</t>
  </si>
  <si>
    <t>RNN220817071038</t>
  </si>
  <si>
    <t>Ran test mode and watched unit during operation and unit is operating correctly</t>
  </si>
  <si>
    <t>RNN220817073125</t>
  </si>
  <si>
    <t>Per cx unit makes loud noise during drain cycle   foreign object in drain pump   replaced drain pump due to damage   unable to test after repair unit was uninstalled to service and drain water out of garage   reviewed with cx daughter</t>
  </si>
  <si>
    <t>RNN220818081779</t>
  </si>
  <si>
    <t>WHEN PARTS ARRIVED CUSTOMER RETURNED WASHER TO THE DEALER.</t>
  </si>
  <si>
    <t>RNN220819084021</t>
  </si>
  <si>
    <t>The customer was complaining that the unit vibrates  the unit wasnt even leveled.</t>
  </si>
  <si>
    <t>RNN220819087269</t>
  </si>
  <si>
    <t>All functions check normal at this time. Technician instructed customer in alternate methods of operation and proper modes of operation for different types of fabric. Service call completed</t>
  </si>
  <si>
    <t>RNN220819089157</t>
  </si>
  <si>
    <t>#FEE CUSTOMER AWARE OF SERVICE CHARGE FOR ISSUES NOT REL                                                             PUMP FAILURE. A PRICE OF IMPELLER WAS BROKEN OFF AND MAKING A LOUD NOISE ON EACH ROTATION IT MADE . REPLACED FROM LOCAL</t>
  </si>
  <si>
    <t>RNN220819089229</t>
  </si>
  <si>
    <t>#FEE CUSTOMER IS AWARE OF SERVICE CHARGES FOR ISSUES NOT RE                                                          REMOVED ITEMS FROM PUMP AND TESTED.</t>
  </si>
  <si>
    <t>RNN220820091223</t>
  </si>
  <si>
    <t>Water leak  Replaced PRN220821050474 AEM73732901(Hose Assembly Drain)  AEM75152901(Hose Assembly Drain)  AHA75673404(Pump Assembly Drain)  AJU75152602(Valve Assembly Inlet)</t>
  </si>
  <si>
    <t>RNN220820091905</t>
  </si>
  <si>
    <t>Replaced board and console operation ok at this time</t>
  </si>
  <si>
    <t>RNN220821094229</t>
  </si>
  <si>
    <t>Customer said unit will start over at end of cycle.  Ran unit through all test modes could not find any issues with any of the frequencies shown unable to quite really determine or correct issue  Possibly a control panel issue or Main board issue</t>
  </si>
  <si>
    <t>RNN220822000243</t>
  </si>
  <si>
    <t>Tech checked shocks  drum  underneath washer  run short cycle with 6 bathroom towels  it works fine  explained to customer how to load the machine. Completed</t>
  </si>
  <si>
    <t>RNN220822000785</t>
  </si>
  <si>
    <t>Per cx unit makes grinding noise when shifting. Got permission from customer to uninstall raised drip pan. Pan is bent upwards. Action Suggested: Will run test cycle without drip pan.</t>
  </si>
  <si>
    <t>RNN220822002196</t>
  </si>
  <si>
    <t>LE. Unit hitting pan. Raised washer</t>
  </si>
  <si>
    <t>RNN220822096100</t>
  </si>
  <si>
    <t>P2C   Unit tripping power  Customer stated that washer tripped beaker after about 10 minutes preformed a test mode no errors found tested the wall outlet 120vac checked for any broken or crimped wires none found checked amp drop on the wash/drain/agitation a bit of flucks in the amp range in the spining checked the power at the board and it the noise filter 120vac checked the homeowners panel to verify that the breaker was properly supplying the correct ampage after replacement of the PCB ran a fee test mode and quick washes no power failure   EBR86498802(PCB Assembly Complex)</t>
  </si>
  <si>
    <t>RNN220822096182</t>
  </si>
  <si>
    <t>08/26  IE ERROR AND TUB FILLING WHEN OFF... Found inlet valve faulty... Water pressure meets factory requirements... Installed new valve and unit is working as designed...</t>
  </si>
  <si>
    <t>RNN220822096688</t>
  </si>
  <si>
    <t>PRN220822052030 EAU63743301(Motor Assembly DC Clutch) CUSTOMERS CALL REGARDING UNIT HAVING ERROR CODE E6  REPLACE PARTS  RAN CYCLE  ALL TESTED GOOD...</t>
  </si>
  <si>
    <t>RNN220822097551</t>
  </si>
  <si>
    <t>found rubber cap came off  left rear leg reinstalled cap on leg and leveled unit</t>
  </si>
  <si>
    <t>RNN220822099204</t>
  </si>
  <si>
    <t>Inspected tested unit found no iasues and noise but replaced pump because they are the ones that normally make noise</t>
  </si>
  <si>
    <t>RNN220822099320</t>
  </si>
  <si>
    <t>Customer complaining leaking water  check unit find drain hose broken  replace hose  test all OK.</t>
  </si>
  <si>
    <t>RNN220823003796</t>
  </si>
  <si>
    <t>Quarter found in impeller.</t>
  </si>
  <si>
    <t>RNN220823004221</t>
  </si>
  <si>
    <t>Check to make sure wires are on pressure switch properly cycle testing okay at this time advise customer on use and Care customer will call if problem persists</t>
  </si>
  <si>
    <t>RNN220823004319</t>
  </si>
  <si>
    <t>Customer had grinding noise during spin upon inspection I found the actuator arm was not grease enough and was able to apply enough grease to quiet down</t>
  </si>
  <si>
    <t>RNN220823005518</t>
  </si>
  <si>
    <t>Replaced part  unit ok</t>
  </si>
  <si>
    <t>RNN220823005529</t>
  </si>
  <si>
    <t>Drain pump misaligned.  Adjusted.  Unit working to specs</t>
  </si>
  <si>
    <t>RNN220823007312</t>
  </si>
  <si>
    <t>Replaced drain pump. Advise client of load to big and correct cycle</t>
  </si>
  <si>
    <t>RNN220823009814</t>
  </si>
  <si>
    <t>Complaint of continuous water filling even when powered off. Replaced water valve assembly and tested on speed wash and spin only to test all functions. Agitates  fills  and spins properly. Checked for leaks.    PRN220824055685 AJU75152602(Valve Assembly Inlet)  EBR86498803(PCB Assembly Complex)  AGM30029101(Parts Assembly SVC)</t>
  </si>
  <si>
    <t>RNN220824010847</t>
  </si>
  <si>
    <t>Customer said washer filling all the way up had to turn water off at the wall to get water to stop filling. Replaced water valve customer stated had to turn water off at wall washer was still filling even after powering washer off.</t>
  </si>
  <si>
    <t>RNN220824011912</t>
  </si>
  <si>
    <t>Overload condition on normal with turbo wash   explain what is causing the leak and suggest a different setting .</t>
  </si>
  <si>
    <t>RNN220824012835</t>
  </si>
  <si>
    <t>adjusted rotor all ok post repairs</t>
  </si>
  <si>
    <t>RNN220825021845</t>
  </si>
  <si>
    <t>Customer reported unit is dead  no power. Unit inspected and found computer don't work at all  replaced it and checked unit working as designed</t>
  </si>
  <si>
    <t>RNN220825021925</t>
  </si>
  <si>
    <t>she can't get the unit to drain   TECH OUT AND FOUND DRAIN HOSE LOOSE. TIGHTENED DRAIN HOSE AND TESTED.</t>
  </si>
  <si>
    <t>RNN220825022133</t>
  </si>
  <si>
    <t>TAKES LONG TO FINISH CYCLE  ESPECIALLY ON LARGER LOADS. DIAGNOSED ISSUE WITH LG SUPPORT  ORDERED TO REPLACED ROTOR ASSEMBLY  MAIN AND SHOCKS. EDUCATED CLIENT ON NOT OVERLOADING TUB. SENDING PARTS TO CLIENT  SCHEDULING FOR NEXT AVAILABLE TECH IN AREA</t>
  </si>
  <si>
    <t>RNN220825022778</t>
  </si>
  <si>
    <t>REPLACED VALVE. TESTED UNIT  WORKING PROPERLY</t>
  </si>
  <si>
    <t>RNN220825023313</t>
  </si>
  <si>
    <t>CEILING IS ANGELED AND IT HITS BEFORE LID IS FULLY EXTENDED. RECOMMENDED A LATCH ATTACHED TO CEILING OR PULLING UNIT OUT FURTHER.</t>
  </si>
  <si>
    <t>RNN220826023989</t>
  </si>
  <si>
    <t>REPLACED SOFTER DOOR AND RELEVELED UNIT</t>
  </si>
  <si>
    <t>RNN220826024000</t>
  </si>
  <si>
    <t>ADVISE CLIENT TO USE LESS CLOTHING THAT SOAK UP MORE WATER TO MAKE MACHINE LEVEL OUT WASH SEPARATELY</t>
  </si>
  <si>
    <t>RNN220826024010</t>
  </si>
  <si>
    <t>CLIENTS COMPLAINT WAS WASHER TWISTING CLOTHING AND BANGING AROUND. EXPLAINED TO CLIENT HOW TO LOAD UNIT AND WHERE MAX WAS. EXPLAINED USE OF DIFFERENT CYCLES. AND LEVELLED OUT UNIT. TESTED OK.</t>
  </si>
  <si>
    <t>RNN220826024018</t>
  </si>
  <si>
    <t>REPLACED A DEFECTIVE DRAIN PUMP</t>
  </si>
  <si>
    <t>RNN220826024023</t>
  </si>
  <si>
    <t>NO FAULT FOUND. RAN UNIT FOR APPROX. 20 MINUTES AND CONFIRMED NO NOISES OR LEAKS.</t>
  </si>
  <si>
    <t>RNN220826024046</t>
  </si>
  <si>
    <t>MADE ALIGNMENT TO LOCK ASSY...TESTED AND PASSED</t>
  </si>
  <si>
    <t>RNN220826024081</t>
  </si>
  <si>
    <t>VERIFIED COMPLAINT LEVELED UNIT AND SEURED HOSES UNIT OK</t>
  </si>
  <si>
    <t>RNN220826026077</t>
  </si>
  <si>
    <t>FOUND ROTOR VERY LOOSE. COMMON WASHER WAS PRESENT. AFTER REINSTALLING ROTOR UNIT</t>
  </si>
  <si>
    <t>RNN220826026877</t>
  </si>
  <si>
    <t>UNJAM THE SOAP DISPENSER AND TEST OK</t>
  </si>
  <si>
    <t>RNN220826027708</t>
  </si>
  <si>
    <t>Replaced rotor and stator. Pulled drum a part amd found a piece of plastic stuck in it</t>
  </si>
  <si>
    <t>RNN220821093447</t>
  </si>
  <si>
    <t>Unit working nor drain main board not sending voltage to drain pump  found matter folding the pump from draing</t>
  </si>
  <si>
    <t>RNN220825021300</t>
  </si>
  <si>
    <t>EBR85194702</t>
  </si>
  <si>
    <t>VIB/21758200/RNN220822002015/LSN1</t>
  </si>
  <si>
    <t>IW/40969200/RNN220616020624/CPS1/$1077.84</t>
  </si>
  <si>
    <t>CX NEEDS CIRCUIT BOARD PANEL                                                                                         CUSTOMER HAD PURCHASED CONTROL BOARD AND WANTED IT REPLACED. REPLACED CONTROL BOARD</t>
  </si>
  <si>
    <t>RNN220716089384</t>
  </si>
  <si>
    <t>LG PRIORITY CALL** DO NOT RESCHEDULE*************************                                                        OPZ LEAKING HOSE  REPLACED LEAKING DRAIN HOSE TEST OK</t>
  </si>
  <si>
    <t>RNN220720010536</t>
  </si>
  <si>
    <t>Removed item and replaced stator assembly due to Unit not spinning; item stuck between spin basket and tub damaging stator;</t>
  </si>
  <si>
    <t>RNN220720012385</t>
  </si>
  <si>
    <t>#DS#FEE RECLAIM                                                                                                      CHK WASHER RAN TEST WASHER CHK OK UNABLE TO VERIFY CUSTOMER COMPLAINT INFORM CUSTOMER OF PROPER LOADING</t>
  </si>
  <si>
    <t>RNN220722024148</t>
  </si>
  <si>
    <t>CHECKED UNIT OPERATION FOR LEAKING. REPLACED THE DRAIN HOSE AND CHECKED UNIT OPERATION.</t>
  </si>
  <si>
    <t>RNN220727051341</t>
  </si>
  <si>
    <t>REPLACED FAULTY WATER VALVE TO ALLOW FOR ALL CYCLES TO COMPLETE PROPERLY</t>
  </si>
  <si>
    <t>RNN220730071435</t>
  </si>
  <si>
    <t>BUTTONS NOT RESPONDING #FEE CUSTOMER IS AWARE OF THE CHARGE                                                          REPLACED MAIN CONTROL BOARD AND CHECKED OPERATIONS ALL FEATU RES NOW WORKING</t>
  </si>
  <si>
    <t>RNN220805009322</t>
  </si>
  <si>
    <t>PCNA - CLOTHING  #FEE - CHARGE THE CUSTOMER THE APPLICABLE                                                           REPLACED WASHPLATE SENT TO CUSTOMER BY LG . CUST COMPLAINT O F CLOTHING GET TORN/DAMAGE. BASKET CKS OK. CUST TO TRY OUT</t>
  </si>
  <si>
    <t>RNN220808021911</t>
  </si>
  <si>
    <t>Reinstalled tub suspension rod. Performed ops check. ; Job Cmpltd</t>
  </si>
  <si>
    <t>RNN220809028348</t>
  </si>
  <si>
    <t>FOUND 120 VOLTS TO WASHER BUT FOUND POWER   NOT OPERTING THEN UNIT BEEEPS AND WILL NOT RESPOND  REPLACED CONTROL BOARDS TO FIND OPERATING WELL.</t>
  </si>
  <si>
    <t>RNN220809028645</t>
  </si>
  <si>
    <t>#FEE CUSTOMER AWARE ABOUT THE SERVICE CHARGE IF ISSUE IS NO                                                          HOSE DAMAGED ORDERED HOSE AND RESCHEDULED.  CUSTOMER INSTALLED THE DRAIN HOSE AND ADVISED IT IS WORKING PROPERLY AT THIS TIME.</t>
  </si>
  <si>
    <t>RNN220810031446</t>
  </si>
  <si>
    <t>replaced water valve leaking</t>
  </si>
  <si>
    <t>RNN220811039991</t>
  </si>
  <si>
    <t>The solenoid on the valve doesnt work  replaced the valve</t>
  </si>
  <si>
    <t>RNN220812050195</t>
  </si>
  <si>
    <t>#FEE NOISE TL IW                                                                                                     RESCHEDULE FOR REPAIR  ORDERED PARTS AND RESCHEDULED REPAIR  WASHER NEEDED TO BE RAISED AND LEVELED FOR PROPER INSTALLATI ON ALL O</t>
  </si>
  <si>
    <t>RNN220813052039</t>
  </si>
  <si>
    <t>The lid assembly was replaced</t>
  </si>
  <si>
    <t>RNN220815057709</t>
  </si>
  <si>
    <t>CUSTOMER COMPLAINED OF UNIT BEING UNLEVEL  TECH ADJUSTED THE LEGS</t>
  </si>
  <si>
    <t>RNN220816069572</t>
  </si>
  <si>
    <t>Squealing on agitation and at the end of spin. Found a squealing clutch Housing. Replaced the clutch housing  washer  pulsator and cap. Tested ok.</t>
  </si>
  <si>
    <t>RNN220817072407</t>
  </si>
  <si>
    <t>Unit wouldn't drain. Installed new drain pump and unit is working properly now.</t>
  </si>
  <si>
    <t>RNN220817072885</t>
  </si>
  <si>
    <t>replaced bad lid lock. ran &amp; checked</t>
  </si>
  <si>
    <t>RNN220817073430</t>
  </si>
  <si>
    <t>OE error  has full of water on tub /./ adjusted drain pump assembly</t>
  </si>
  <si>
    <t>RNN220817076289</t>
  </si>
  <si>
    <t>Customers concerned with anyways during operation. Tested unit and found that it functions normally. Spoke with customer about the agitator and how it works. Unit functions as design.</t>
  </si>
  <si>
    <t>RNN220819086117</t>
  </si>
  <si>
    <t>Raise unit higher and level unit  ran normal cycle  showed to customer unit working</t>
  </si>
  <si>
    <t>RNN220819087367</t>
  </si>
  <si>
    <t>COMPLAINT OF ERROR CODE IN WASHER RAN TEST CYCLE NO ERROR CODE PRESENT SPOKE WITH TECH SUPPORT ADVISED CUSTOMER OF CUTTING BACK ON SOAP AND LOADING CORRECTLY ALSO ADVISED OF WASHING MACHINE MAINTENANCE PER OWNERS MANUAL AND TO CALL BACK IF ISSUE IS C</t>
  </si>
  <si>
    <t>RNN220819087443</t>
  </si>
  <si>
    <t>CUSTOMER STATES SHE HAS NOT BEEN ABLE TO USE UNIT BUT A COUPLE OF TIMES. FOUND UNIT NOT LETTING COLD WATER INTO UNIT. FOUND A LOOSE CONNECTION AT VALVE. REPLACED VALVE IN CORRECTLY AND TEST RAN. UNIT FILLED AND ALL TESTS ARE GOOD. UNIT IS WORKING</t>
  </si>
  <si>
    <t>RNN220820092112</t>
  </si>
  <si>
    <t>Explained to cx over the phone what might caused leaking in her washer</t>
  </si>
  <si>
    <t>RNN220820092609</t>
  </si>
  <si>
    <t>No power</t>
  </si>
  <si>
    <t>RNN220821093835</t>
  </si>
  <si>
    <t>Clicking sound caused by water dripping from cold water line found cold water line not properly installed.  I tighten and corrected installation of all sides of water lines unit testing okay.  No leaks at this time</t>
  </si>
  <si>
    <t>RNN220822000297</t>
  </si>
  <si>
    <t>unit loses 5volts to main from display and also survice buliten console replaced associated parts</t>
  </si>
  <si>
    <t>RNN220822000526</t>
  </si>
  <si>
    <t>ABT72989202</t>
  </si>
  <si>
    <t>replaced valve gang / pressure sensor  retest good through diag and runtime</t>
  </si>
  <si>
    <t>RNN220822000846</t>
  </si>
  <si>
    <t>Found the cold water valve was turned off. Customer stated that an ASC may have turned off the cold water when servicing the steam dryer. No defect found tested ok. Customer is not at home. PRN220825057859 AJU75152602(Valve Assembly Inlet)</t>
  </si>
  <si>
    <t>RNN220822002523</t>
  </si>
  <si>
    <t>Replaced pressure sensor  unit operates normally</t>
  </si>
  <si>
    <t>RNN220823006617</t>
  </si>
  <si>
    <t>CCI LEAKING WASHING MACHINE (WATER IN THE FLOOR)// CUST INS                                                          COULDNT FIND ANY LEAKS. AIR DOME CHECKED AND CLEARED. DIDN T SEE SIGNS OF LEVEL DETECTION PROBLEM.</t>
  </si>
  <si>
    <t>RNN220823007470</t>
  </si>
  <si>
    <t>#FEE CUSTOMER AWARE OF THE SERVICE FEE IF NOT RELATED TO M                                                           CR OVERFLOWING TESTED FOUND HOSE OFF PRESSURE SWITCH PUT BAC K ON TESTED OK JOB COMPLETE</t>
  </si>
  <si>
    <t>RNN220823008178</t>
  </si>
  <si>
    <t>Drain backing up from Wall. Customet will have inspected and cleaned. Checked all functions.</t>
  </si>
  <si>
    <t>RNN220824010745</t>
  </si>
  <si>
    <t>#FEE CX AWARE OF CHARGES NOT RELATED TO MANUFACTURING DEFEC                                                          PRESSURE SWITCH HOSE KINKED WHERE ITS CONNECTED NEAR PRESSU RE SWITCH. UNKINKED HOSE AND TESTED EVERYTHING WORKED OKAY</t>
  </si>
  <si>
    <t>RNN220824011832</t>
  </si>
  <si>
    <t>#FEE CUSTOMER IS AWARE OF THE SERVICE CALL IF DEEMED NOT MA                                                          CHECKED AND TESTED UNIT OUT  PER LG SUPPORT SOME WATER WILL BE ON THE DISPENSER</t>
  </si>
  <si>
    <t>RNN220824012398</t>
  </si>
  <si>
    <t>WASHER IS LEAKING  AFTER INSPECTING THE WASHER THE INSTALLERS MISS HANDLED THE WASHER DENTING THE FRONT PANEL IN  AND DAMAGING THE PUMP AS IT LOOKS LIKE THEY DROPED IT ON THAT SIDE  I REPLACED THE PUMP  AND I TESTED THE WASHER ON A NORMAL LOAD ALL TEST OK.</t>
  </si>
  <si>
    <t>RNN220824015935</t>
  </si>
  <si>
    <t>#FEE - TL WASHER IS HAVING VIBRATING ISSUES                                                                          CHECKED UNIT ADJUSTED CABINET/BASE TO REDUCE SHAKING/VIBRAT ION CHECKED/CYCLED WITH AND W/O LOADS OK.</t>
  </si>
  <si>
    <t>RNN220824016172</t>
  </si>
  <si>
    <t>Drain pump seized installed new drain pump test ok</t>
  </si>
  <si>
    <t>RNN220825019131</t>
  </si>
  <si>
    <t>Unit was not leveled. Leveled unit .</t>
  </si>
  <si>
    <t>RNN220825019299</t>
  </si>
  <si>
    <t>UNIT IS MAKING A SNAPING NOISE  AFTER INSPECTING THE WASHER I REPLACED THE HINGES   I TESTED THE OPENING AND CLOSING OF THE DOOR ALL TEST OK.</t>
  </si>
  <si>
    <t>RNN220825020743</t>
  </si>
  <si>
    <t>Leveled the unjt ran a quick wash and unjt completeed the cycle</t>
  </si>
  <si>
    <t>RNN220825021765</t>
  </si>
  <si>
    <t>Repaired connector at valve assembly.</t>
  </si>
  <si>
    <t>RNN220825022167</t>
  </si>
  <si>
    <t>Replaced damaged pulsator.</t>
  </si>
  <si>
    <t>RNN220825022250</t>
  </si>
  <si>
    <t>Drain hose leaking on standpipe all good ran several times</t>
  </si>
  <si>
    <t>RNN220825023371</t>
  </si>
  <si>
    <t>Customer stated unit would not stop filling. Ran diag. Checked pressure sensor. Verfied proper operation. Found drain hose inserted too far in srandpipe into p trap. Corrected. Checked operation. All checks good</t>
  </si>
  <si>
    <t>RNN220826023741</t>
  </si>
  <si>
    <t>#NOT DRAINING CX IS INSISTING FOR DISPATCH                                                                           NO PROBLEM FOUND</t>
  </si>
  <si>
    <t>RNN220826024568</t>
  </si>
  <si>
    <t>Customer complained unit not draining properly  ran test  unit working.</t>
  </si>
  <si>
    <t>RNN220826027033</t>
  </si>
  <si>
    <t>SECURED LOOSE CONNECTION AT CONTROL BOARD;UNIT TESTED OKAY</t>
  </si>
  <si>
    <t>RNN220826028165</t>
  </si>
  <si>
    <t>tech called customer no service needed at this time</t>
  </si>
  <si>
    <t>RNN220826028541</t>
  </si>
  <si>
    <t>INSTALLATION  LEVELED WASHER ANDI STRUCTED CUST ON LOADING</t>
  </si>
  <si>
    <t>RNN220826028639</t>
  </si>
  <si>
    <t>FOUND DRAIN HOSE LOOSE ON PUMP TIGHTEND UP TESTED UNIT OK NOW</t>
  </si>
  <si>
    <t>RNN220826028809</t>
  </si>
  <si>
    <t>RUBBING NOISE FROM BOTTOM OF UNIT  INSPECT SHOWS BOTTOM ROTOR PLATE RUBBING  ORDER ROTOR. INSTALLED PART  NOISE STILL PRESENT  ORDER STATOR  SHIFTER  AND GEARCASE. INSTALLED PARTS  CHECK OK  NEW SOUND  INSTALLED VALVE AND NOZZLE  RAN UNIT  NO LEAKS</t>
  </si>
  <si>
    <t>RNN220826029767</t>
  </si>
  <si>
    <t>UNIT INTERMITTENTLY FILLING TUB WITH WATER. INTERMITTENT NO CONTROL. LIGHTS FLICKERING ON DISPLAY A COUPLE OF TIMES. PCB MAIN AND DISPLAY INSTALLED. UNIT TESTING ALL OK.</t>
  </si>
  <si>
    <t>RNN220826029817</t>
  </si>
  <si>
    <t>Customer states unit is making noise. Tested unit with and without load. No noise found. Checked underneath and behind unit  all checked ok. No issues found. Customer education.</t>
  </si>
  <si>
    <t>RNN220826030089</t>
  </si>
  <si>
    <t>tech tested unit  took apart the motor and tested tub supports  noise went away</t>
  </si>
  <si>
    <t>RNN220827030911</t>
  </si>
  <si>
    <t>FOUND MOLD BUILDUP. RECOMMENDED CLEANING REGULARLY AND USING LESS SOAP.</t>
  </si>
  <si>
    <t>RNN220829033886</t>
  </si>
  <si>
    <t>CLIENT CLAIMED UNIT LEAKED ONCE ON FIRST RUN. RAN TWO TEST CYCLES (1 COMPLETE CYCLE) AND LEAKS WERE DETECTED. INSPECTED HOSE AND WATER LINES. ALL TESTED OK AT TIME OF SERVICE.</t>
  </si>
  <si>
    <t>RNN220829033917</t>
  </si>
  <si>
    <t>REPLACED MAIN  PRESSURE SENSOR AND WATER VALVE.</t>
  </si>
  <si>
    <t>RNN220829033919</t>
  </si>
  <si>
    <t>CLIENT HAD VIDEO OF A SQUEALING/SCREECHING SOUND DURING RINSE CYCLE. ONLY DID IT THE ONE TIME AND I WAS UNABLE TO REPLICATE. ADVISED CLIENT TO CONTACT US BACK IF IT DID IT AGAIN AND I WOULD REPLACE THE GEAR CASE</t>
  </si>
  <si>
    <t>RNN220829033927</t>
  </si>
  <si>
    <t>UNIT WORKS AS INTENDED  TESTED AND DEMO WITH CLIENT  LEFT INFORMATION IN CASE ISSUE PERSIST</t>
  </si>
  <si>
    <t>RNN220829033934</t>
  </si>
  <si>
    <t>EDUCATED CLIENT ON FEATURES INCLUDING  SOUND ON/OFF AND ADJUSTING CYCLES. UNIT TESTED AND WORKING PROPERLY</t>
  </si>
  <si>
    <t>RNN220829033935</t>
  </si>
  <si>
    <t>SHOCKS GIVING TOO MUCH. REPLACED SHOCKS AND SPIN GOT MUCH QUIETER. ALL FUNCTIONS SEEMS TO WORK CORRECTLY</t>
  </si>
  <si>
    <t>RNN220829033941</t>
  </si>
  <si>
    <t>ND/42872200/RNN220727053766/LSN1</t>
  </si>
  <si>
    <t>Replaced drain pump tested okay.</t>
  </si>
  <si>
    <t>RNN220620033964</t>
  </si>
  <si>
    <t>TECH REPLACED RODS IN THE UNIT BECAUSE THE UNIT WAS BANGING</t>
  </si>
  <si>
    <t>RNN220706026253</t>
  </si>
  <si>
    <t>CUSTOMER CONCERNED LEAKING FROM BOTTOM. FOUND DRAIN BELLOW FROM TUB TO PUMP LEAKING. INSTALLED DRAIN BELOW. RAN REGULAR CYCLE TEST  UNIT FILLED WASH DRAIN AND SPIN OK. NO LONGER LEAK.</t>
  </si>
  <si>
    <t>RNN220719005796</t>
  </si>
  <si>
    <t>FOUND BAD ROTOR AND STATOR ASSEM REPLACED PARTS UNIT CHECKED OK</t>
  </si>
  <si>
    <t>RNN220721015522</t>
  </si>
  <si>
    <t>replaced stator  shifter  main board  and washer and checked</t>
  </si>
  <si>
    <t>RNN220803093347</t>
  </si>
  <si>
    <t>#FEE PE CODE TL WASHER IW                                                                                            ORDERED PARTS OR CODE PRESSURE SENSOR CLOSEST TECH 89.7 MILE S AWAY MAJOR INFESTATION PICTURES ATTACHED PUT PARTS IN TRUCK STOCK</t>
  </si>
  <si>
    <t>RNN220806011473</t>
  </si>
  <si>
    <t>Costumers inform us that the unit was working properly but we were at the house already</t>
  </si>
  <si>
    <t>RNN220810031167</t>
  </si>
  <si>
    <t>RNN220812049861</t>
  </si>
  <si>
    <t>RNN220816066466</t>
  </si>
  <si>
    <t>tested unit and found a defective soap dispenser. Installed new part. Unit operating to factory specs.</t>
  </si>
  <si>
    <t>RNN220816066557</t>
  </si>
  <si>
    <t>Replaced top cover and door due to black stainless coat issues. Tested ok now. No other problem reported.</t>
  </si>
  <si>
    <t>RNN220817073630</t>
  </si>
  <si>
    <t>MCK70055609</t>
  </si>
  <si>
    <t>Gets stuck in cycle.   Unit will make it to spin cycle and then just sit there for hours 4+ just slightly moving.   Tested pressure switch seems to reading correctly.   Unit not out of balance.   Also gets stuck at 32 minutes in tub clean.   Ordered and replacing main board and pressure switch.   Replaced main and switch.   Tested operation and cx ran load.   Unit still stopping at 22 minutes   Spoke with TA team and TCC.   Changed valves  harness and noise filter.   Tested operation.  Unit still will not complete cycle and stalls at 22 minutes.   Will stay there for hours and no codes produced.   Submitted for RA.   Costco Replacing unit.</t>
  </si>
  <si>
    <t>RNN220817075410</t>
  </si>
  <si>
    <t>tech ran diagnosis. he found that it was an install issue. the hose was not installed correctly. advised the customer.</t>
  </si>
  <si>
    <t>RNN220817076332</t>
  </si>
  <si>
    <t>Replaced main for not responding. Checks good.</t>
  </si>
  <si>
    <t>RNN220818083256</t>
  </si>
  <si>
    <t>Drain pump malfunction  PRN220825057508 AHA75673404(Pump Assembly Drain)object in pump. New drain pump installed  operations as designed</t>
  </si>
  <si>
    <t>RNN220823003373</t>
  </si>
  <si>
    <t>REPAIRED DISPENSER AND THE UNIT WORKS IN SPEC</t>
  </si>
  <si>
    <t>RNN220823003762</t>
  </si>
  <si>
    <t>Unit's lid had a deep scratch on it  replaced lid. Unit otherwise tested ok.</t>
  </si>
  <si>
    <t>RNN220824010139</t>
  </si>
  <si>
    <t>REPLACED THE PANEL ASSEMBLY FRONT AND PCB ASSEMBLY COMPLEX FOR THE ISSUE.</t>
  </si>
  <si>
    <t>RNN220824010608</t>
  </si>
  <si>
    <t>cked the unit is working ok the water connections was back words teste</t>
  </si>
  <si>
    <t>RNN220824011594</t>
  </si>
  <si>
    <t>RNN220824012195</t>
  </si>
  <si>
    <t>Went to customers home install new rotor and stator for LE error codes  check functions check ok</t>
  </si>
  <si>
    <t>RNN220824012997</t>
  </si>
  <si>
    <t>Checked out unit   All test pass</t>
  </si>
  <si>
    <t>RNN220824016093</t>
  </si>
  <si>
    <t>#FEE_NOISE                                                                                                           UNIT WORKS OK bought lg washer from home depot got a week ago and started load and scratching noise sounds like something stuck un</t>
  </si>
  <si>
    <t>RNN220824016330</t>
  </si>
  <si>
    <t>Ran washer through diagnostic cycle everything worked good no codes. Explained to customer not to use too much soap and that the water levels will be different on all the settings. Customer education</t>
  </si>
  <si>
    <t>RNN220825020452</t>
  </si>
  <si>
    <t>Customer say washer make noise doing wash. Test washer with customer with a load of blanket. (No noise) test washer in spinning mold (no noise) inform customer use and care.</t>
  </si>
  <si>
    <t>RNN220825021017</t>
  </si>
  <si>
    <t>Tested  unit is working as designed. No further mechanical or electrical failures found.</t>
  </si>
  <si>
    <t>RNN220825022808</t>
  </si>
  <si>
    <t>2nd visit on noise in wash.  Put laundry in and heard noises verified its coming from the gear case. Needs Replacement. Customer had had unit under 30 days will call dealer on exchange.</t>
  </si>
  <si>
    <t>RNN220825022902</t>
  </si>
  <si>
    <t>Customer education regarding signal chime.</t>
  </si>
  <si>
    <t>RNN220825023439</t>
  </si>
  <si>
    <t>Found IE error code and no cold water to unit  cleared valve per sediment and debris from previous water softenor  no famage to valve  cycled and all op ok with no leak or error...</t>
  </si>
  <si>
    <t>RNN220826025142</t>
  </si>
  <si>
    <t>Ran service test and a wash cycle. No errors or issues found</t>
  </si>
  <si>
    <t>RNN220826025522</t>
  </si>
  <si>
    <t>Installed needed his from drain pump to basket of unit tested filled washed and drained normal.</t>
  </si>
  <si>
    <t>RNN220826025921</t>
  </si>
  <si>
    <t>Inspect washer found water leaks from drain hose  proceed to replaced it tested all run as design</t>
  </si>
  <si>
    <t>RNN220826028730</t>
  </si>
  <si>
    <t>Preexisting water damage on the wall. Grinding noise while washing. Found steam hose from dryer rubbing on stator. Removed hose and adjusted. Tested all components ok</t>
  </si>
  <si>
    <t>RNN220826029094</t>
  </si>
  <si>
    <t>Customer will return unit to store no further action needed</t>
  </si>
  <si>
    <t>RNN220826029938</t>
  </si>
  <si>
    <t>UNIT TESTED. POWER GOOD DOOR AND LEVEL ADJUSTED. NO LEAKS OR ERROR CODES.NO ISSUE REPORT TO LG</t>
  </si>
  <si>
    <t>RNN220827030418</t>
  </si>
  <si>
    <t>loose connection from the noise filter; adjusted and fixed</t>
  </si>
  <si>
    <t>RNN220827030548</t>
  </si>
  <si>
    <t>Found upon arrival  dL error on display and clicking line attempting to engage  installed new door switch assembly  tested operations  all operations are good!!</t>
  </si>
  <si>
    <t>RNN220829035863</t>
  </si>
  <si>
    <t>RNN220829040120</t>
  </si>
  <si>
    <t>Washer wouldn't start.  When start pushed nothing lit up  no error code.   Replaced PCB Assembly</t>
  </si>
  <si>
    <t>RNN220829040885</t>
  </si>
  <si>
    <t>LE ERROR CODE. AGITATOR WILL NOT SPIN LEFT  ONLY RIGHT. THE TECHNICIAN REPLACED A FEW PARTS.</t>
  </si>
  <si>
    <t>RNN220829041617</t>
  </si>
  <si>
    <t>LOOSE ROTOR BOLT NOT MAKING FULL CONTACT ONTO SPLINES. TIGHTENED ROTOR BOLT. TESTED UNIT. UNIT WORKS PROPERLY. CLIENT APPROVED.</t>
  </si>
  <si>
    <t>RNN220830042399</t>
  </si>
  <si>
    <t>UNIT HAD NO POWER I TESTED OUTLET UNIT IS RECEIVING 110V. I THEN CHANGE MAIN PCB UNIT IS NOW PERFORMING TO SPECKS.</t>
  </si>
  <si>
    <t>RNN220830042430</t>
  </si>
  <si>
    <t>RNN220830043230</t>
  </si>
  <si>
    <t>REMOVE AND REPLACE LID DUE TO MECHANISM FAILURE</t>
  </si>
  <si>
    <t>RNN220830043873</t>
  </si>
  <si>
    <t>NOT WASHING PROPERLY                                                                                                 FOUND ISSUES WITH MAIN PCB AND PRESSURE SWITCH ORDERED PARTS  FOUND INTERMITTENT ISSUES WITH MAIN PCB AND PRESSURE SWITCH REPLACED</t>
  </si>
  <si>
    <t>RNN220830044128</t>
  </si>
  <si>
    <t>SHIPPED PART LISTED TO THE CUSTOMER</t>
  </si>
  <si>
    <t>RNN220830045214</t>
  </si>
  <si>
    <t>FOUND WASHER INTERMITTENTLY NOT COMPLETING CYCLES.. RESEATED AND SECURED CONTROL BOARD CONNECTIONS.. RESTORED POWER AND TESTED.. COMPLETE</t>
  </si>
  <si>
    <t>RNN220830045595</t>
  </si>
  <si>
    <t>FOUND LOOSE NUT ON PULLEY  TIGHTENED  TESTED GOOD.</t>
  </si>
  <si>
    <t>RNN220830046113</t>
  </si>
  <si>
    <t>THE AGITATOR COMES COMPLETELY OUT WHEN ON HEAVY DUTY CYCLE.  UPON ARRIVAL FOUND THAT THE AGITATOR WAS NOT BOLTED DOWN. APPLIED LOCTITE TO AGITATOR BOLT AND TIGHTENED AGITATOR DOWN TO TUB TO REPAIR.</t>
  </si>
  <si>
    <t>RNN220830046179</t>
  </si>
  <si>
    <t>SECURED SPRING TO SUSPENSION ROD ASSEMBLY;UNIT TESTED OKAY</t>
  </si>
  <si>
    <t>RNN220830046316</t>
  </si>
  <si>
    <t>SECURED CONNECTION AT DOOR LATCH;UNIT TESTED OKAY</t>
  </si>
  <si>
    <t>RNN220830046970</t>
  </si>
  <si>
    <t>Water level. Instruct custumer how washer work. Washer working good.</t>
  </si>
  <si>
    <t>RNN220830047353</t>
  </si>
  <si>
    <t>IW/NOASC/NORNN/VOC/CPS1/$893.61</t>
  </si>
  <si>
    <t>LE/42473200/RNN220805006436/CPS1/Refund Amount 602.71</t>
  </si>
  <si>
    <t>NOI/42490201/RNN220725038664/CPS1/$1039.19</t>
  </si>
  <si>
    <t>NP/43020200/RNN220830046343/CPS1/$951.23</t>
  </si>
  <si>
    <t>Customer asked to rescheduled 08/31 8:00  Customer complaint about the washer not fill the right amount of water i did check under test mode and try it with a load and found it works normal I did explain to the customer how it's working with the sensor for weight load and show it's save water and show it's adjust the time for the load</t>
  </si>
  <si>
    <t>RNN220820092336</t>
  </si>
  <si>
    <t>Parts didn't show up.  Iid is dented  lid replaced  uint tested  working good.</t>
  </si>
  <si>
    <t>RNN220825017457</t>
  </si>
  <si>
    <t>Not defect found with the unit   Inspect unit for leak could not duplicate the issue     PRN220828061463 AEM74073303(Hose Assembly Drain)  AHA75673404(Pump Assembly Drain) to me</t>
  </si>
  <si>
    <t>RNN220828033555</t>
  </si>
  <si>
    <t>Cx complaining metal scraping sound when spin with heavier load.  Checked under unit to find drain pipe was sticking out touching stator.  Installation issue.  Cx stayed that he will be contacting installer.</t>
  </si>
  <si>
    <t>RNN220828033582</t>
  </si>
  <si>
    <t>Unit displayed an IE error code which logged water valve Replaced defective water valve and left unit working ok</t>
  </si>
  <si>
    <t>RNN220829037375</t>
  </si>
  <si>
    <t>Wash plate came off of basket. Reinstalled pulsator and secured with new bolt. Unit tests ok.  Serial# 112tngy08047</t>
  </si>
  <si>
    <t>RNN220831051885</t>
  </si>
  <si>
    <t>Tech on site  Tech disassemble rotor stator and clutch assembly. Tried to remove pulsator and nut for clutch assembly unsuccessfully  Called LG TS  rep confirmed unit is unrepairable as the unit is seized and unable to take apart Tcc220830762479.</t>
  </si>
  <si>
    <t>RNN220703010082</t>
  </si>
  <si>
    <t>#FEE CUSTOMER AWARE OF SERVICE CHARGE NOT RELATING TO MANUF                                                          ORDER DOOR LOCK  INSTALL LID SWITCH CK OK</t>
  </si>
  <si>
    <t>RNN220727053298</t>
  </si>
  <si>
    <t>#FEE CX IS AWARE OF A FEE FOR ISSUES NOT RELATED TO MANUFAC                                                          WASHER FAULTY WATER VALVE REPLACED TEST OK MEMBER HAS THE PA RT</t>
  </si>
  <si>
    <t>RNN220729069085</t>
  </si>
  <si>
    <t>Found lid lock malformed &amp; caused damage to lid. Backfeed voltage damage from faulty lid lock has caused issues with control needs lid  lid lock components  and controls replaced. disassembled and replaced parts customer conf repr</t>
  </si>
  <si>
    <t>RNN220803095822</t>
  </si>
  <si>
    <t>TECH. INSTALLED NEW WASHER COMMON   CLUTCH   ROTOR   NUT COMMON</t>
  </si>
  <si>
    <t>RNN220804098601</t>
  </si>
  <si>
    <t>#FEE CUSTOMER IS AWARE OF CHARGES NOT RELATED TO MANUFACTUR                                                          GEARCASE LEAKING OIL INTO TUB BOTTOM OF AGITATOR COVERED IN IT ORDERED NEW GREASE ON CLOTHES/REPLACED GEARCASE TEST OK.</t>
  </si>
  <si>
    <t>RNN220805004942</t>
  </si>
  <si>
    <t>RPCB</t>
  </si>
  <si>
    <t>Washer was doing cycles on repeat. Tech line advised to replace main PCB and User interface. After it was done it was still doing that and tech line told that customer will need to load it with more clothes. TCC22082358982</t>
  </si>
  <si>
    <t>RNN220808017219</t>
  </si>
  <si>
    <t>REMOVED AND REPLACED THE CONTROL BOARD  USER INTERFACE AND CONTROL PANEL ASSEMBLY. TESTED THE UNIT AND FOUND NO FURTHER ISSUES AT THIS TIME.</t>
  </si>
  <si>
    <t>RNN220809024437</t>
  </si>
  <si>
    <t>REPLACED THE WASHER THAT GOES IN BETWEEN THE ROTOR COVER AND THE DRIVE SHAFT DM  CLAIM SERVICE EXPLANATION REPLACED THE WASHER THAT GOES IN BETWEEN THE ROTOR COVER AND THE DRIVE SHAFT DM</t>
  </si>
  <si>
    <t>RNN220810034653</t>
  </si>
  <si>
    <t>#FEE LOUD NOISE ON WASH CYCLES. SHE GOT A NEW UNIT AND THE                                                           BRAND NEW WASHER SPINS AND AGITATES LOUD ONLY WHEN CLOTHES A RE IN... ORDERED GEARCASE AND SHIFTER NOT FEELING WELL HAD TO REQUEST</t>
  </si>
  <si>
    <t>RNN220810035419</t>
  </si>
  <si>
    <t>Could not verify complaint at the time of call. They have washed clothes all day today and no leak.</t>
  </si>
  <si>
    <t>RNN220811040912</t>
  </si>
  <si>
    <t>REPLACED FAULTY WATER VALVE. TESTED.  UNIT WORKING PROPERLY AT THIS TIME</t>
  </si>
  <si>
    <t>RNN220811043126</t>
  </si>
  <si>
    <t>#FEE - TLW UNIT MAKING GRINDING NOISE (ARIPLANE SOUND )                                                              DRAIN PUMP IS WHINNING REAL LOUD ORDERED ONE FROM ORDER SET A RETURN DATE NORMAL NOISE FOR DRAIN PUMP NO ISSUE FOUND. ADD PART TO</t>
  </si>
  <si>
    <t>RNN220815060914</t>
  </si>
  <si>
    <t>tcc220823574279 failed controler and  door lock replaced</t>
  </si>
  <si>
    <t>RNN220816065797</t>
  </si>
  <si>
    <t>#FEE CUSTOMER AWARE OF SERVICE CHARGE FOR ISSUES NOT RELATI                                                          REPLACED UI PCB AND WASHPLATE. ALL TESTS OK.</t>
  </si>
  <si>
    <t>RNN220816069497</t>
  </si>
  <si>
    <t>Customer complaint unit running loud. Ran unit operations are normal. All noises are normal.</t>
  </si>
  <si>
    <t>RNN220819085894</t>
  </si>
  <si>
    <t>Pressure switch when blown into is now actuating. Water valve when hooked up is dripping even with unit off. Installed new valve and pressure sensor. Tested  unit filled  agitated and drained with no issues</t>
  </si>
  <si>
    <t>RNN220819086121</t>
  </si>
  <si>
    <t>UNIT HAS NO POWER. replaced part as listed</t>
  </si>
  <si>
    <t>RNN220819088006</t>
  </si>
  <si>
    <t>PC:ASSEUUS PARTS INQUIRY/BROKEN PART/ACCESSORY #FEE CHARGE                                                           ORDER TUB RING. LG APPROVED  REPLACED TUB RING. TEST OK</t>
  </si>
  <si>
    <t>RNN220820092300</t>
  </si>
  <si>
    <t>CX said that unit has had a noise.  Checked all functions by test mode.  Not defect found.  Tested with 5 towels by speed wash cycle.  Unit working properly.    Issue: Noise from unit.  Checked all functions test mode.  Noise from rotor part.  Need parts order after 1st visit.</t>
  </si>
  <si>
    <t>RNN220822000908</t>
  </si>
  <si>
    <t>The unit has water leak.  The outer tub has punctured hole. RA TCC220829726833.</t>
  </si>
  <si>
    <t>RNN220823009760</t>
  </si>
  <si>
    <t>Found many issues with this unit. I spoke with tech support.   They advised me what parts to order.   The customer called the dealer and the dealer is replacing the washer.</t>
  </si>
  <si>
    <t>RNN220825023501</t>
  </si>
  <si>
    <t>#FEE CUSTOMER AWARE OF THE SERVICE CHARGE FOR ISSUES NOT RE                                                          ADJUSTED FEET. TESTED UNIT NO UNUSUAL NOISE.</t>
  </si>
  <si>
    <t>RNN220826028007</t>
  </si>
  <si>
    <t>Cx concern agitator cracked.  Diag agitator cracked. Replaced agitator.</t>
  </si>
  <si>
    <t>RNN220826028232</t>
  </si>
  <si>
    <t>Replaced drain pump tested unit now working as intended</t>
  </si>
  <si>
    <t>RNN220827030119</t>
  </si>
  <si>
    <t>inspected unit found loose screw on agitator tightened unit tested ok</t>
  </si>
  <si>
    <t>RNN220827030724</t>
  </si>
  <si>
    <t>Arrived onsite customer complain that unit is not draining or spinning. Put unit in test mode  unit uad alot of water in it. Unit also has an extended drain hose that was added. Unit wasn't draining. Remove extra drain hose and unit started draining properly and spinning. For the best performance customer needs to move machine closer to sink.  Notified TCC.</t>
  </si>
  <si>
    <t>RNN220827031278</t>
  </si>
  <si>
    <t>cx unhappy with performance of the unit. Cx thinks the unit is has a high pitched noise.    Replaced the gear case and cx stillnthinks the unit is still make the noise. Informed cx that once the have issues with the unit working then to call back.    No other problems at this time.</t>
  </si>
  <si>
    <t>RNN220827032205</t>
  </si>
  <si>
    <t>Tub would not spin</t>
  </si>
  <si>
    <t>RNN220828033300</t>
  </si>
  <si>
    <t>PRN220829062557 AEZ73913404(Knob Assembly)  EBR86498815 (PCB Assembly Complex) customer called regarding unit was not working properly. Panel control assembly replaced due to water damage control assembly. Unit received water from ceiling ( leaks from a water line) water was dripped and damage electric components. Unit was tested and checked no error . this repair was one time courtesy service. / unit is in use at a commercial place./ LG warranty is voided. When unit are into a commercial place.</t>
  </si>
  <si>
    <t>RNN220829036417</t>
  </si>
  <si>
    <t>The unit is working properly. No problem found</t>
  </si>
  <si>
    <t>RNN220829036467</t>
  </si>
  <si>
    <t>Washer overfilling with water. Found pressure switch hose bent inside cabinet against Steel frame. Fixed pressure switch hose and reconnected to frame. Unit is now back to factory spec</t>
  </si>
  <si>
    <t>RNN220829036777</t>
  </si>
  <si>
    <t>Checked washer and found inlet valve hot was turned off  thus IE error code came up. Opened valve and tested. Everything checked good.</t>
  </si>
  <si>
    <t>RNN220829037555</t>
  </si>
  <si>
    <t>Customer was unavailable because of pet emergency so rescheduled l Found no problems with unit so advised on care and maintenance for units</t>
  </si>
  <si>
    <t>RNN220829037636</t>
  </si>
  <si>
    <t>Testes unit not turning on issue with main board and panel replace tested ok normal start...#controlpanelreplaced</t>
  </si>
  <si>
    <t>RNN220829039594</t>
  </si>
  <si>
    <t>#SW  due to panel not working right. Replaced a panel for proper function all tested good</t>
  </si>
  <si>
    <t>RNN220829039688</t>
  </si>
  <si>
    <t>#FEE WASHER ONLY USING HOT WATER                                                                                     REPAIRED VALVE TESTED UNIT</t>
  </si>
  <si>
    <t>RNN220829040342</t>
  </si>
  <si>
    <t>Tech run service mode test  it passed all test without any issue. Then tech ran spin cycle and its working fine  found water hose rubbing with back panel   which  made noise while spinning. Tech put the water hoses inside the the clamp working fine</t>
  </si>
  <si>
    <t>RNN220830042435</t>
  </si>
  <si>
    <t>RNN220830043316</t>
  </si>
  <si>
    <t>Making noise. Found loose washer between stator and rotor. Replaced. Checked ops. Working to factory specifications.    Contains FCC ID BEJLCW007 Contains IC 2703NLCW007 (Contient le CI)    MODEL/MODÈLE: WT7400CV PRODUCT CODE: T1889EFHU5.ASSEUUS    120 V  60 Hz  6 A    (LG US) 18002430000 LG CANADA) 18885422623    FULLY AUTOMATIC WASHING MACHINE/ MACHINE A LAVER AUTOMATIQUE ASSEMBLED IN USA/ASSEMBLEE AUX E.U.    SP    C    US    Scan to register product    Scanner pour enregistrer    Energy Verified 162279    le produit    Patented US patent numbers at www.lg.com/us/palent WARNING: Cancer and Reproductive Harmwww.P65Warnings.ca.gov (USA Only)    026662040F272A040698    S/No.: 204TNLEOF272    2C2T0487</t>
  </si>
  <si>
    <t>RNN220830043632</t>
  </si>
  <si>
    <t>#FEE CUSTOMER AWARE AND AGREED FOR SERVICE FEE FOR ISSUE NO                                                          NONREPAIRABLEINSTRUCTED NOT TO PROCEED BY LGES TECHNICAL ASSISTANCE LINE</t>
  </si>
  <si>
    <t>RNN220830046333</t>
  </si>
  <si>
    <t>TECH CLEAN VALVES PUMP REINSTALL.POWER GOOD NO LEAKS OR ERROR CODES</t>
  </si>
  <si>
    <t>RNN220831051986</t>
  </si>
  <si>
    <t>FOUND CONTROL LOCK ON  RESET CONTROL;UNIT TESTED OKAY</t>
  </si>
  <si>
    <t>RNN220831054528</t>
  </si>
  <si>
    <t>***LG AUTH #STLDB00080 COVERS P/L***LID REPLACEMENT COMPLETED TESTED OK(ALP  08/24/2022 2:45:16 PM)  CALL COMPLETE</t>
  </si>
  <si>
    <t>RNN220831055120</t>
  </si>
  <si>
    <t>NOISEY AND DOESNT SPIN OUT    RECALIBRATED WASHER  COUNSELED CUSTOMER ON PROPER LOADING AND BALANCING AND USING CORRECT CYCLES</t>
  </si>
  <si>
    <t>RNN220831055340</t>
  </si>
  <si>
    <t>TECH FOUND THAT THE LID SWITCH WAS BAD. TECH REPLACED LID SWITCH. TECH TESTED AND CHECKED GOOD</t>
  </si>
  <si>
    <t>RNN220831055635</t>
  </si>
  <si>
    <t>RNN220831055717</t>
  </si>
  <si>
    <t>FOUND DRAIN PUMP MAKING NOISE WHEN ON. REPLACED DRAIN PUMP TO CORRECT ISSUE</t>
  </si>
  <si>
    <t>RNN220831055757</t>
  </si>
  <si>
    <t>REPLACED THE MAIM/CONTROL BOARD UNIT  CHECKS OK</t>
  </si>
  <si>
    <t>RNN220901056593</t>
  </si>
  <si>
    <t>RESET BOARD AND RAN A COUPLE OR CYCLES AND COULD NO DUPLICATE 1E ERROR</t>
  </si>
  <si>
    <t>RNN220901056602</t>
  </si>
  <si>
    <t>REPAIRED FLOW SENSOR. UNIT TESTED OKAY</t>
  </si>
  <si>
    <t>RNN220901057157</t>
  </si>
  <si>
    <t>SECURED DRAIN HOSE. UNIT TESTED OKAY</t>
  </si>
  <si>
    <t>RNN220901057321</t>
  </si>
  <si>
    <t>scratchs and lid damage  tech replaced lid and tested</t>
  </si>
  <si>
    <t>RNN220901057548</t>
  </si>
  <si>
    <t>UNIT WASHER ISSUES FOUND THE ERROR CODE DUE TO THE CONNECTION TO THE SENSOR CAME LOOSE TIGHTENED INTO PLACE EXPLAINED TO CUSTOMER PROPER USE</t>
  </si>
  <si>
    <t>RNN220901057858</t>
  </si>
  <si>
    <t>SECURED CONNECTION TO CONTROL BOARD;UNIT TESTED OKAY</t>
  </si>
  <si>
    <t>RNN220901059462</t>
  </si>
  <si>
    <t>REPLACED TUB RING AND TESTED FUNCTIONALITY</t>
  </si>
  <si>
    <t>RNN220901059744</t>
  </si>
  <si>
    <t>ACQ86382204</t>
  </si>
  <si>
    <t>GASKET NOT IN PLACE  ADJUSTED GASKET  TESTED GOOD.</t>
  </si>
  <si>
    <t>RNN220901059753</t>
  </si>
  <si>
    <t>WIRE BAD ON COLD VALVE  NOT ALLOWING IT TO OPEN. FIXED WIRE  TESTED GOOD.</t>
  </si>
  <si>
    <t>RNN220901060329</t>
  </si>
  <si>
    <t>ThinQ  Help customer connect washing machine to wifi</t>
  </si>
  <si>
    <t>RNN220901061565</t>
  </si>
  <si>
    <t>RNN220628081230</t>
  </si>
  <si>
    <t>#FEE CX IS AWARE OF CHARGES NOT RELATED TO MACHINE DEFECT                                                            LOW COLD WATER FILL IN RINSE CHECK WATER TO WASHER OK ORDER FILL VALVE NOT HOME  SOCPPU 8/29 NO CONTACT</t>
  </si>
  <si>
    <t>RNN220719007500</t>
  </si>
  <si>
    <t>replaced main pcb and pressure switch  now tests good.</t>
  </si>
  <si>
    <t>RNN220727055153</t>
  </si>
  <si>
    <t>RNN220803095156</t>
  </si>
  <si>
    <t>Removed pen between tub tested checked okay.</t>
  </si>
  <si>
    <t>RNN220810030375</t>
  </si>
  <si>
    <t>#FEE CX IS AWARE OF CHARGES NOT RELATED TO MACHINE DEFECT                                                            IE ERROR CODE DIDNT GET GOOD RESISTANCE READING FROM VALVE VALVE AND MAIN BOARD LOCAL NONREPAIRABLEINSTRUCTED NOT TO PROCEED BY</t>
  </si>
  <si>
    <t>RNN220813053083</t>
  </si>
  <si>
    <t>bolt on pump was loose retighten it back down</t>
  </si>
  <si>
    <t>RNN220813053537</t>
  </si>
  <si>
    <t>#FEE CUSTOMER AWARE ABOUT THE SERVICE CHARGE IF ISSUE IS NO                                                          CUSTOMER NOT HOME  2ND ATTEMPT. CLOSING ORDER. CONSULTED WITH TM</t>
  </si>
  <si>
    <t>RNN220816064158</t>
  </si>
  <si>
    <t>RNN220816065065</t>
  </si>
  <si>
    <t>making noise during spin//replaced suspension spring   check unit oper. normal</t>
  </si>
  <si>
    <t>RNN220817074488</t>
  </si>
  <si>
    <t>REPLACED THE FRONT LEFT DAMPER PIN AND TEST RAN. WORKING AT THIS TIME.</t>
  </si>
  <si>
    <t>RNN220817075684</t>
  </si>
  <si>
    <t>#FEE CUSTOMER AWARE OF SERVICE CHARGE FOR ISSUES NOT RELATE                                                          ORDERED PCB ASSEMBLY AND LID SWITCH DUE TO FAILURE  INSTALLED MAIN BOARD U/I AND LID SWITCH. TESTED UNIT. ALL C HECKED OK</t>
  </si>
  <si>
    <t>RNN220821093694</t>
  </si>
  <si>
    <t>Removed main pcb assy and reseated loose wireharness unit now works to spces</t>
  </si>
  <si>
    <t>RNN220822096186</t>
  </si>
  <si>
    <t>No burs in basket   No torn clothes. Customer is complaining of rigorous wash.</t>
  </si>
  <si>
    <t>RNN220822096753</t>
  </si>
  <si>
    <t>CX HAD ATTACHED A NONSTANDARD DRAIN HOSE TO UNIT  WITH LONG LENGTH OF HOSE ON FLOOR. CORRECTED. TESTED FOR OPERATION. NORMAL OPERATION</t>
  </si>
  <si>
    <t>RNN220823009881</t>
  </si>
  <si>
    <t>UNIT ISP UTTING WATER IN THE TUB WHEN NOT IN USE // replaced inlet valve assembly</t>
  </si>
  <si>
    <t>RNN220824014669</t>
  </si>
  <si>
    <t>PRN220829062198 AGM30029101(Parts Assembly SVC)  EBR86498812(PCB Assembly Complex)  EBR86498801(PCB Assembly Complex)PRN220830064540 EBF61674804(Switch Assembly) replace main board  door lock and a/c power. Test unit operation ok.</t>
  </si>
  <si>
    <t>RNN220825020153</t>
  </si>
  <si>
    <t>Tech has done drain line service tested the unit is working ok</t>
  </si>
  <si>
    <t>RNN220825021549</t>
  </si>
  <si>
    <t>PC:NA GRINDING NOISE                                                                                                 NO ISSUE FOUND. TESTED UNITS UNIT CHECKED OKAY. RAN LOAD WIT H TOWELS. NO ISSUES FOUNDUNIT OKAY</t>
  </si>
  <si>
    <t>RNN220825023727</t>
  </si>
  <si>
    <t>#FEE - LEAKING                                                                                                       SMALL HOLE IN DRAIN BELLOW. FIXED HOSE AND TESTED.</t>
  </si>
  <si>
    <t>RNN220826024564</t>
  </si>
  <si>
    <t>REINTIALIZED UNIT AND LEVELED WASHER. RAN TEST MODE 2 TIMES</t>
  </si>
  <si>
    <t>RNN220826027803</t>
  </si>
  <si>
    <t>UNIT WAS DIAGNOSED. INLET VALVE REPLACEMENT</t>
  </si>
  <si>
    <t>RNN220827030312</t>
  </si>
  <si>
    <t>REPLACED DRAIN PUMP ASSEMBLY PCB COMPLEX.</t>
  </si>
  <si>
    <t>RNN220827032100</t>
  </si>
  <si>
    <t>Washing machine door lock error. check washer found lose connection to the PC board reconnect door lock switch.</t>
  </si>
  <si>
    <t>RNN220828032530</t>
  </si>
  <si>
    <t>Customer complaint of unit overfilling. Found bad water valve. Replaced valve. Tested unit. Unit chks ok.</t>
  </si>
  <si>
    <t>RNN220828032576</t>
  </si>
  <si>
    <t>#FEE CUSTOMER AWARE OF SERVICE CHARGE NOT RELATING TO MANUF                                                          GUNK ACCUMULATED UNDER AGITATOR IS GETTING ON THEIR CLOTHES. REMOVED AGITATOR AND SHOWED CUSTOMER WHERE/HOW TO CLEAN.</t>
  </si>
  <si>
    <t>RNN220828033132</t>
  </si>
  <si>
    <t>PRN220831067007 AJU75152602(Valve Assembly Inlet)  Leaking from tore inlet water valve hose replaced compel call</t>
  </si>
  <si>
    <t>RNN220828033234</t>
  </si>
  <si>
    <t>The customer complains that the washer makes noise  but during our service there wasnt any problem  and recommended do not overload.</t>
  </si>
  <si>
    <t>RNN220829034745</t>
  </si>
  <si>
    <t>Inspected unit.  No problem found.  Educated customer on performance of machine.</t>
  </si>
  <si>
    <t>RNN220829035898</t>
  </si>
  <si>
    <t>Unit getting ie error cose found valve not opening from debris replace value and test unit working to specs.</t>
  </si>
  <si>
    <t>RNN220829036570</t>
  </si>
  <si>
    <t>CUSTOMERS CALL REGARDING UNIT LEAVES MARKS ON CLOTHES  FOUND UNIT WORKING FINE  NEEDS A TUB CLEAN  INSTRUCT CUSTOMER. NO MANUFACTURERS DEFECT...</t>
  </si>
  <si>
    <t>RNN220829038571</t>
  </si>
  <si>
    <t>Concern was the unit dispenser is not working  found the soap dispenser is not responding  replaced the soap dispenser  unit checked  all ops are food and normal.</t>
  </si>
  <si>
    <t>RNN220829039878</t>
  </si>
  <si>
    <t>Run test mode  run normal cycle  run delicate cycle  rins and spin  all working good  no issues.</t>
  </si>
  <si>
    <t>RNN220829040486</t>
  </si>
  <si>
    <t>Imspected amd tested unit found all functions to be properly operating advised on proper use and care</t>
  </si>
  <si>
    <t>RNN220829041685</t>
  </si>
  <si>
    <t>Cx stated that unit had a metalic burning smell. Testes unit  could not replicate complaint. Unit is on a well. Unit xhecls good.</t>
  </si>
  <si>
    <t>RNN220830042697</t>
  </si>
  <si>
    <t>Customer called regarding unit was displaying a error message OE. Replaced drain pump assembly. Educated customer regarding today's repair courtesy call . Unit is into a commercial place.. LG policies we do not service unit for commercial or business. ( nail and spa) ..</t>
  </si>
  <si>
    <t>RNN220830044284</t>
  </si>
  <si>
    <t>Complaint noisy while agates. Found noise coming from shocks at top corner. Customer does not want me to lub up.</t>
  </si>
  <si>
    <t>RNN220830046092</t>
  </si>
  <si>
    <t>Cx stating IE displayed after dryer installed. Installation crew turned cold water off after connecting splitter for steamer.</t>
  </si>
  <si>
    <t>RNN220830047230</t>
  </si>
  <si>
    <t>Loud noise during spin. Tested unit. Instructed customer on pump cavitation at end of draining. All Test OK.</t>
  </si>
  <si>
    <t>RNN220830047368</t>
  </si>
  <si>
    <t>Not draining. Found damaged motor on drain pump. Removed water and replaced pump.</t>
  </si>
  <si>
    <t>RNN220830047380</t>
  </si>
  <si>
    <t>CX CALLED IN REPORTING UNIT NOT WORKING BC DOESN APOS;T FILL W                                                       REPLACED FILLING HOSES. WASHER IS OK</t>
  </si>
  <si>
    <t>RNN220830047726</t>
  </si>
  <si>
    <t>Cx concern pump inop  Removed and replaced drain pump</t>
  </si>
  <si>
    <t>RNN220831050016</t>
  </si>
  <si>
    <t>Removed objects from belly hose and replaced drain pump. Ran test cycle. Unit operating properly.</t>
  </si>
  <si>
    <t>RNN220831051807</t>
  </si>
  <si>
    <t>Customer states unit makes a grinding noise  found unit was not raised and rotor was rubbing against flood basket. Raised unit and tested  unit operates properly.</t>
  </si>
  <si>
    <t>RNN220831053298</t>
  </si>
  <si>
    <t>Washer come up error code Le found golf tee stuck between inner basket and outer tub keeping it from spinning remove golf tee test okay</t>
  </si>
  <si>
    <t>RNN220901058056</t>
  </si>
  <si>
    <t>Little specks floating around the water removed pulsator plate soap build up underneath instruct customer to cut the soap down and do more tub cleans on the washer to remove the Soap buildup in the washer</t>
  </si>
  <si>
    <t>RNN220901059034</t>
  </si>
  <si>
    <t>RECONNECT WIRING TO WATER VALVE FOR NOT STARTING</t>
  </si>
  <si>
    <t>RNN220901061165</t>
  </si>
  <si>
    <t>REMOVE AND REPLACE LID TEST CHECK OK</t>
  </si>
  <si>
    <t>RNN220901061703</t>
  </si>
  <si>
    <t>REPLACED FAULTY DRAIN PUMP ASSEMBLY</t>
  </si>
  <si>
    <t>RNN220901062246</t>
  </si>
  <si>
    <t>REPAIRED LOOSE CONNECTION TO THE LID LOCK ASSEMBLY NOW OK</t>
  </si>
  <si>
    <t>RNN220901062585</t>
  </si>
  <si>
    <t>REPLACED FAULTY PRESSURE SWITCH AND CONTROL BOARD ASSEMBLY</t>
  </si>
  <si>
    <t>RNN220901062627</t>
  </si>
  <si>
    <t>RAN FULL CYCLE  NO FAULTS FOUND. EDUCATED CLIENT ON PROPER LOADING AND CYCLE SELECTION.</t>
  </si>
  <si>
    <t>RNN220902062834</t>
  </si>
  <si>
    <t>I COULD NOT REPEAT A LEAK FROM THE WASHER. CLIENT IS GOING TO SEE IF THE LEAK COMES BACK</t>
  </si>
  <si>
    <t>RNN220902062836</t>
  </si>
  <si>
    <t>THE DRAIN PUMP MOTOR WAS NOT CONNECTED TO ITS WIRING HARNESS. WHATS CONNECTION WAS MADE THE UNIT OPERATED AS NORMAL.</t>
  </si>
  <si>
    <t>RNN220902062844</t>
  </si>
  <si>
    <t>REPLACED PROVIDED PARTS AND ISSUES DID NOT REPLICATE</t>
  </si>
  <si>
    <t>RNN220902062849</t>
  </si>
  <si>
    <t>WASHER WAS NOT SPINNING THROWING LE ERROR CODE  ORDERED STATOR AND ROTOR AND REPLACED BOTH. UNIT IS SPINNING AND WORKING PROPERLY.</t>
  </si>
  <si>
    <t>RNN220902062867</t>
  </si>
  <si>
    <t>INSTALLED NEW FILL HOSE AND MAIN PCB TESTED ADN OPERATED</t>
  </si>
  <si>
    <t>RNN220902065809</t>
  </si>
  <si>
    <t>CHECKED UNIT AND NEEEDS PARTS  CUSTOMER REFUSED</t>
  </si>
  <si>
    <t>RNN220902066048</t>
  </si>
  <si>
    <t>Checked entire unit for vibration  leveled  customer education  all test pass.</t>
  </si>
  <si>
    <t>RNN220902068438</t>
  </si>
  <si>
    <t>Confirm symptom remove debris service call completed</t>
  </si>
  <si>
    <t>RNN220826029527</t>
  </si>
  <si>
    <t>Check washer found bad dampers it wont balance easy.  Unit needs dampers.  Customer stated the washer has not worked from the start and she has not used it.  Customer talking to store for exchange.</t>
  </si>
  <si>
    <t>RNN220901059564</t>
  </si>
  <si>
    <t>NOI/21344200/RNN220728062135/LSN1</t>
  </si>
  <si>
    <t>IW/NOASC/NORNN/CPS1/$862.74</t>
  </si>
  <si>
    <t>LE/40595200/RNN220815055627/CPS1/FBB AMOUNT 917.52</t>
  </si>
  <si>
    <t>WL/21344200/RNN220803090376/CPS1/FBB AMOUNT: $778</t>
  </si>
  <si>
    <t>#FEE CUSTOMER AWARE OF SERVICE CHARGE NOT RELATING TO MANUF                                                          PARTS ORDER CONTROL BOARDS  SOCPPU 08/30/22 CANCELLED BY DAVE LGA011 LG INWARRANTY (HA) CONSUMER</t>
  </si>
  <si>
    <t>RNN220804001481</t>
  </si>
  <si>
    <t>unit uneconomical to repair reported to lg  that customer is unresponsive. ASC should file a claim. PM Team Neil  case number  TCC220901840133</t>
  </si>
  <si>
    <t>RNN220808018486</t>
  </si>
  <si>
    <t>PC: ABWETUS ERROR CODE - OE #FEE - CHARGE THE CUSTOMER TH                                                            GEAR CASE MAKING A WINDING NOISE ALSO STATOR IS CLICKING TO ORDER NECESSARY PARTS INFORMED CUSTOMER INSTALLED GEAR CASE AND STATOR</t>
  </si>
  <si>
    <t>RNN220811043340</t>
  </si>
  <si>
    <t>Replaced pump  main PCB  pressure sensor  and shaft tested okay.</t>
  </si>
  <si>
    <t>RNN220813053258</t>
  </si>
  <si>
    <t>#FEE CUSTOMER AWARE OF SERVICE CHUPS: 1Z1WF1671213995464                                                             6076616506 CALL IN AM WITH ETA. COLD WATER VALVE STUCK OPE N ORDERED PART AND RESCHEDULED NEW WATER INLET VALVE PUT IN. TESTED P</t>
  </si>
  <si>
    <t>RNN220814054285</t>
  </si>
  <si>
    <t>#FEE CUSTOMER AWARE OF SERVICE CHARGE FOR ISSUES NOT RELATE                                                          FOUND DRAIN HOSE LEAKING PO DRAIN HOSE  MEMBER REPLACE DRAIN HOSE DIRECT SHIP STATED TESTED OK NO LE AKS</t>
  </si>
  <si>
    <t>RNN220815055383</t>
  </si>
  <si>
    <t>REPLACED FAILED WATER VALVE ASSEMBLY. TESTED OK.</t>
  </si>
  <si>
    <t>RNN220815056272</t>
  </si>
  <si>
    <t>CALLED INTO TECH SUPPORT THEY SAID THAT WATER AMOUNT IS NORMAL AND CUST WOULD HAVE TO USE HEAVY OR DEEP FILL IN ORDER TO HAVE MORE WATER IN THE TUB.</t>
  </si>
  <si>
    <t>RNN220815057488</t>
  </si>
  <si>
    <t>The gearcase assembly was replaced</t>
  </si>
  <si>
    <t>RNN220816065897</t>
  </si>
  <si>
    <t>Raise unit level and test run  working</t>
  </si>
  <si>
    <t>RNN220816068626</t>
  </si>
  <si>
    <t>CHECKED UNITNOT DRAININGINSTALLED CONTROL BOARD AND PUMPTESTED OK</t>
  </si>
  <si>
    <t>RNN220817070280</t>
  </si>
  <si>
    <t>REPAIRED WIRING HARNESS UNDER THE WASHER</t>
  </si>
  <si>
    <t>RNN220817073139</t>
  </si>
  <si>
    <t>Unit will not wash making loud noises Replace main board and motor switch</t>
  </si>
  <si>
    <t>RNN220818080948</t>
  </si>
  <si>
    <t>EBR86692727</t>
  </si>
  <si>
    <t>Checked and replaced the rotor   stator   shifter  and   coupler and ran the unit multiple times after with no noise</t>
  </si>
  <si>
    <t>RNN220818082139</t>
  </si>
  <si>
    <t>#FEE CUSTOMER IS AWARE OF THE SERVICE CALL IF DEEMED NOT MA                                                          BAD CLUTCH ASSEMBLY PARTS ORDERED NONE LOCAL NO C&amp;AMP;M  CUSTOMER SAID HE DIDNT LIKE THE WASHER SO HE RETURNED IT FO R A BETTER ON</t>
  </si>
  <si>
    <t>RNN220819085038</t>
  </si>
  <si>
    <t>replaced defective drain pump unit is ok</t>
  </si>
  <si>
    <t>RNN220821093484</t>
  </si>
  <si>
    <t>#FEE CUSTOMER AWARE OF SERVICE CHARGE FOR ISSUES NOT RELATI                                                          MEMBER COMPLAINT DOESNT BRING IN ENOUGH WATER RAN LOAD WITH TOWELS CHECKED VALVES FILLS ACCORDING TO LOAD SIZE</t>
  </si>
  <si>
    <t>RNN220821093797</t>
  </si>
  <si>
    <t>RNN220822000478</t>
  </si>
  <si>
    <t>Advise client to have the water valve fix due to low water pressure  all test pass.</t>
  </si>
  <si>
    <t>RNN220822099767</t>
  </si>
  <si>
    <t>Installed Washer in Clutch Assmebly.</t>
  </si>
  <si>
    <t>RNN220824010444</t>
  </si>
  <si>
    <t>Unit has a good fill  wash  drain and spin. No leaks noted at this time.  Could tell from water deposit there was a leak at sometime  but can not determine where now with no water leaking</t>
  </si>
  <si>
    <t>RNN220824011723</t>
  </si>
  <si>
    <t>unit cabinet damage right side and lower front ask customer to contact dealer</t>
  </si>
  <si>
    <t>RNN220824011878</t>
  </si>
  <si>
    <t>TCC220830764014 &amp; TCC2208311804825 Washer randomally trips Arc Fault GFCI Siemens breaker in panel when Sanitary  Allergin or Tub Clean cycles are used. Washer test ok. No signs of water leakage.Advised customer to install Smart breaker per Tech Supp</t>
  </si>
  <si>
    <t>RNN220824012051</t>
  </si>
  <si>
    <t>Wash Tub had blemishes causing damage to customers clothes replace tub to create satisfaction for customer</t>
  </si>
  <si>
    <t>RNN220825018477</t>
  </si>
  <si>
    <t>Tech diagnosed  unit has reoccurring issue. Customer does not want it repaired. Confirmed with TCC220829726415.</t>
  </si>
  <si>
    <t>RNN220825019073</t>
  </si>
  <si>
    <t>REPLACED STATOR AND ROTOR   RAN TEST MODE SEVERAL TIMES</t>
  </si>
  <si>
    <t>RNN220825023438</t>
  </si>
  <si>
    <t>PC: PCNA LEAKING - LEAKING#FEECHARGE THE CUSTOMER THE APP                                                            REPLACED WATER VALVE. CUSTOMER HAD PART</t>
  </si>
  <si>
    <t>RNN220826028970</t>
  </si>
  <si>
    <t>REPLACED MAIN BOARD AND RAN TEST MODE SEVERAL TIMES</t>
  </si>
  <si>
    <t>RNN220826029830</t>
  </si>
  <si>
    <t>#FEE CUSTOMER AWARE OF SERVICE CHARGE FOR ISSUES NOT RELATI                                                          CUST HAS NOT CONNECTED HOT WATER TO UNIT. INLET SENSOR TO TE ST HOT WATER HAS FAULTED. HOT WATER LINE NEEDS TO ME CONNECT</t>
  </si>
  <si>
    <t>RNN220828033264</t>
  </si>
  <si>
    <t>#FEE CUSTOMER IS AWARE OF THE SERVICE CHARGE NOT RELATED TO                                                          PRODUCT NOT COVERED BY THE APPLICABLE WARRANTY</t>
  </si>
  <si>
    <t>RNN220829038450</t>
  </si>
  <si>
    <t>WATER LEVEL NOT WHERE IT SHOULD  OVERFILLS OR NOT ENOUGH/REPLACED PRESSURE SENSOR/CX PARTS</t>
  </si>
  <si>
    <t>RNN220830044011</t>
  </si>
  <si>
    <t>Customer complained unit making noise. Ran test  unit working properly. Educated customer  no problem found.</t>
  </si>
  <si>
    <t>RNN220830045458</t>
  </si>
  <si>
    <t>#FEE #LOUD NOISE                                                                                                     GRINDING NOISE. ROTOR LOOSE. REINSTALLED ROTOR. RAN LOAD OF CLOTHES. WASHER WORKING</t>
  </si>
  <si>
    <t>RNN220830045821</t>
  </si>
  <si>
    <t>#FEE CUSTOMER AWARE OF THE SERVICE CHARGE FOR ISSUES NOT RE                                                          SO WAS CREATED ON WRONG APPLIANCE. UNIT STILL UNDER FACTORY LG WARRANTY. CX INSTRUCT FOR CONTACTING LG. D80 ERROR CODE.</t>
  </si>
  <si>
    <t>RNN220830047962</t>
  </si>
  <si>
    <t>Customer said washer not powering on. Found washer not responding on lights or beeping when touching power button. Replace panel and PCB washer tested okay.</t>
  </si>
  <si>
    <t>RNN220830048816</t>
  </si>
  <si>
    <t>REINSTALLED PUMP CLAMP AND RESET CONTROL BOARD CHECK OPERATION WORKING PROPERLY</t>
  </si>
  <si>
    <t>RNN220830049015</t>
  </si>
  <si>
    <t>#FEE                                                                                                                 ADJUSTED LEGS TO ENSURE WASHER DOESNT HIT RIDGES IN LEAK PA N. TESTED.</t>
  </si>
  <si>
    <t>RNN220831050126</t>
  </si>
  <si>
    <t>Customer can play unit leaking with unit is not running inspected unit found leaking cold water valve check voltage voltage is correct installed new water valve and tested this unit is working as designed</t>
  </si>
  <si>
    <t>RNN220831051247</t>
  </si>
  <si>
    <t>CX REQUEST SERVICE FOR NOISE ISSUE THE UNIT WORKING FINE  NO DEFECT FOUND</t>
  </si>
  <si>
    <t>RNN220831053565</t>
  </si>
  <si>
    <t>PC:NA ERROR CODE                                                                                                     RAN DIAGNOSTICS UNIT TESTED GOOD.</t>
  </si>
  <si>
    <t>RNN220901056284</t>
  </si>
  <si>
    <t>Not draining  replaced; AHA75673404(Pump Assembly Drain)  tested fine.</t>
  </si>
  <si>
    <t>RNN220901057387</t>
  </si>
  <si>
    <t>#FEE CUSTOMER AWARE OF SERVICE CHARGE FOR ISSUES NOT RELATE                                                          CHECKED MIXING VALVE WATER COMING IN OK TESTED</t>
  </si>
  <si>
    <t>RNN220901057877</t>
  </si>
  <si>
    <t>**DID NOT PHYSICALLY GO TO CUSTOMERS HOME***    Contacted customer both via text message  and phone call to inform them that I was approximately 20 minutes away. When I was approximately 10 minutes from the customer's home they finally contacted me  and stated that the distributor/ store that they purchased the machine from has exchanged the unit  and they no longer needs service</t>
  </si>
  <si>
    <t>RNN220901058316</t>
  </si>
  <si>
    <t>#FEE CUSTOMER AWARE OF SERVICE CHARGE FOR ISSUES NOT RELATE                                                          PRODUCT DOES NOT REQUIRE SERVICE</t>
  </si>
  <si>
    <t>RNN220901058745</t>
  </si>
  <si>
    <t>CC: scraping and grinding sounds. Found clutch motor not fully engaging gears. Also found debris on rotor. Cleared devris and replaced clutch motor. Tested okay.</t>
  </si>
  <si>
    <t>RNN220901059488</t>
  </si>
  <si>
    <t>Unit was damaged internally and ecternally from damage to bottom. Leaking. Needs new frame  tub and drain. Not economical gor repair</t>
  </si>
  <si>
    <t>RNN220901059604</t>
  </si>
  <si>
    <t>Washer over filled and flooded customers 2nd floor laundry room. Water Flooded to basement. Found pressure switch hose located under top of washer twisted &amp; kinked causing washer to flood. Pictures attached in Service Power. Customer refuses repair d</t>
  </si>
  <si>
    <t>RNN220901060169</t>
  </si>
  <si>
    <t>P2C new unit   Not enough water filling   Normal cycle tub not filling to customers satisfaction run a unit test mode no errors detected by unit tested bedding heavy duty   tub filled to.set specification no issues found customer is aware of the water conversation programs no parts</t>
  </si>
  <si>
    <t>RNN220901060450</t>
  </si>
  <si>
    <t>Found that the unit has no water in it when I arrived. Found drain low and too far down into the stand pipe.    Pulled the drain line out and attached how it should be then tested. Found not other problems at this time.    Secured drain line and informed the cx of proper usage.</t>
  </si>
  <si>
    <t>RNN220901060573</t>
  </si>
  <si>
    <t>Cleaned debris from inner tub  ran unit in test mode  unit operating correctly</t>
  </si>
  <si>
    <t>RNN220901060947</t>
  </si>
  <si>
    <t>OE error code.  unit not draining.  found a blade in the drain pump.</t>
  </si>
  <si>
    <t>RNN220901062490</t>
  </si>
  <si>
    <t>REPLACED PART LISTED AND TEST</t>
  </si>
  <si>
    <t>RNN220902068245</t>
  </si>
  <si>
    <t>THE PCB ASM WAS FOUND SHORTED AND CAUSING UNIT TO CEASE OPS  REPLACED FAULTY PART.</t>
  </si>
  <si>
    <t>RNN220902068249</t>
  </si>
  <si>
    <t>RNN220902068335</t>
  </si>
  <si>
    <t>RNN220902068567</t>
  </si>
  <si>
    <t>checked the unit rest ran test no problem found unit working good</t>
  </si>
  <si>
    <t>RNN220903070298</t>
  </si>
  <si>
    <t>Bearing bad in drain pump motor. Replaced drain pump assembly.</t>
  </si>
  <si>
    <t>RNN220905072017</t>
  </si>
  <si>
    <t>per customer sporadic leaks.customer wduc</t>
  </si>
  <si>
    <t>RNN220905074223</t>
  </si>
  <si>
    <t>UNIT IS NOT DRAINING.  ISSUE DUE TO FREEZING IN WALL. REPAIRED THE ERROR CODE TEST OK</t>
  </si>
  <si>
    <t>RNN220905076331</t>
  </si>
  <si>
    <t>RESET UNIT  UNIT FUNCTIONING PROPERLY</t>
  </si>
  <si>
    <t>RNN220906077332</t>
  </si>
  <si>
    <t>SUSPENSION REPLACEMENT. CUSTOMER WAS GETTING UNBALANCED CODE.</t>
  </si>
  <si>
    <t>RNN220906077335</t>
  </si>
  <si>
    <t>CLIENT WAS GETTING  AN UNBALANCED LOAD ERROR I SHOWED HER HOW TO KEEP THAT FROM HAPPENING AN HOW TO SET IT TO SPIN ONLY TO DRAIN IT</t>
  </si>
  <si>
    <t>RNN220906077351</t>
  </si>
  <si>
    <t>UNIT WAS VERIFIED AND AT THE MOMENT OF THE SERVICE UNIT WAS WORKING GOOD</t>
  </si>
  <si>
    <t>RNN220906077365</t>
  </si>
  <si>
    <t>RESET UNIT STILL NOT FILLING PROPERLY. REPLICATED ISSUE. DOD EXCHANGED. CHECK NOTES FOR CASE ID.</t>
  </si>
  <si>
    <t>RNN220906077420</t>
  </si>
  <si>
    <t>REPLACED MAIN BOARD AND DAMPENERS RECALIBRATED NEW CIRCUIT BOARD TESTED WASHING MACHINE EVERYTHING IS WORKING FINE</t>
  </si>
  <si>
    <t>RNN220906077437</t>
  </si>
  <si>
    <t>REPOSITIONED UNIT TO NOT PRESS AGAINST WALL. ALSO CORRECTED DRAIN HOSE PLACEMENT TO PREVENT BACK SIPHON. EDUCATED CLIENT ON PROPER USE OF UNIT.</t>
  </si>
  <si>
    <t>RNN220906077483</t>
  </si>
  <si>
    <t>REPLACED NOISY CLUTCH ASSEMBLY AND BROKEN LID</t>
  </si>
  <si>
    <t>RNN220906077484</t>
  </si>
  <si>
    <t>NO FAULT FOUND ON TECH ARRIVAL. CUSTOMER EDUCATION DONE. UNIT TESTED OK.</t>
  </si>
  <si>
    <t>RNN220906077499</t>
  </si>
  <si>
    <t>drum came loose. screwed drum back into place. unit then checked ok.</t>
  </si>
  <si>
    <t>RNN220906077550</t>
  </si>
  <si>
    <t>LK/21344200/RNN220824012922/CPS1/FBB:$849.99</t>
  </si>
  <si>
    <t>RNN220726049158</t>
  </si>
  <si>
    <t>#RECLAIM                                                                                                             ALLOW 90 MINUTES PAINT PEELING OFF OF TOP PANEL &amp;AMP; LID HINGE IN LID PIPING ORDERED TOP &amp;AMP; LID LID POPS WHEN CLOSED &amp;AMP; PAI</t>
  </si>
  <si>
    <t>RNN220809025286</t>
  </si>
  <si>
    <t>ABA72939701</t>
  </si>
  <si>
    <t>MCK62185511</t>
  </si>
  <si>
    <t>REPLACED WATER VALVE  UNIT TESTED OK.</t>
  </si>
  <si>
    <t>RNN220809026320</t>
  </si>
  <si>
    <t>The water valve and level switch were replaced.</t>
  </si>
  <si>
    <t>RNN220812046836</t>
  </si>
  <si>
    <t>Over suds for unit it is shooting bubbles explained to customer to run tub clean to remove any exccess detregent PRN220815040551 AEM74073303(Hose Assembly Drain)</t>
  </si>
  <si>
    <t>RNN220815058003</t>
  </si>
  <si>
    <t>FOUND WASHER HAS LOOSE BELT. ADJUSTED AND SECURED. TESTED OPS  GOOD TO GO</t>
  </si>
  <si>
    <t>RNN220815059613</t>
  </si>
  <si>
    <t>Drain hose came out Replace drain hose and zip ties ; Job Cmpltd</t>
  </si>
  <si>
    <t>RNN220819086321</t>
  </si>
  <si>
    <t>CONTACT C PARTS ERCOMMENDED E SPIN CYCLE DRUM NOT SP                                                                 REPLACED DEFECTIVE WATER PUMP . FOUND NO OBJECTS IN PUMP . N O LEAKS DURING TEST. ADVISED CUST WATCH FOR NEXT FEW LOADS</t>
  </si>
  <si>
    <t>RNN220822097536</t>
  </si>
  <si>
    <t>Customer complained about knocking noise when in use. Ran towels in speed wash no noise. Tcc advised customer may be under loading or overloading machine  according to customer has never overloaded . tcc Advised replacing main pcb if over spinning . replaced main pcb and retested with 6 towels   No shaking no noise.</t>
  </si>
  <si>
    <t>RNN220824011819</t>
  </si>
  <si>
    <t>Installed new drive shaft assembly to correct noise during spin</t>
  </si>
  <si>
    <t>RNN220827031151</t>
  </si>
  <si>
    <t>replaced water valve assembly for IE error. Verified proper operation.</t>
  </si>
  <si>
    <t>RNN220828033067</t>
  </si>
  <si>
    <t>CUSTOMER SAID UNIT STARTED WORKING AGAIN ONCE WE WERE AT HOME  BILLING FOR TRIP</t>
  </si>
  <si>
    <t>RNN220831052345</t>
  </si>
  <si>
    <t>Customer called for an error message DL checked unit and found problems with door lock switch not working properly replaced it and tested for a few times unit ok at this time.  PRN220901068219 EBF61674804(Switch Assembly)</t>
  </si>
  <si>
    <t>RNN220901056493</t>
  </si>
  <si>
    <t>Costumer complain unit not turning on. Found bad main pcb. Replace main pcb  unit tested okay.</t>
  </si>
  <si>
    <t>RNN220901057087</t>
  </si>
  <si>
    <t>Clutch woukdnt shift into pulsate mode.  It was spin fine but when pulsating  it woukd error out LE.    Clutch motor ok.  Found the washer above rotor was missing.   Installed and it shifts fine for the cust</t>
  </si>
  <si>
    <t>RNN220902063126</t>
  </si>
  <si>
    <t>Replaced inlet valve</t>
  </si>
  <si>
    <t>RNN220902063484</t>
  </si>
  <si>
    <t>Found unit was plug in extention code connection was lose customer instruction</t>
  </si>
  <si>
    <t>RNN220902063683</t>
  </si>
  <si>
    <t>FULL DIAGNOSTIC INSPECTION.  TESTED OPERATION.  ALL FUNCTIONS CHECK GOOD.  NO REPAIR RECOMMENDED.</t>
  </si>
  <si>
    <t>RNN220902063808</t>
  </si>
  <si>
    <t>Customer education on how to properly use unit. Customer was excessively overloading the unit causing the unit to stop Midway and not going to full spin.</t>
  </si>
  <si>
    <t>RNN220902064989</t>
  </si>
  <si>
    <t>RNN220902065636</t>
  </si>
  <si>
    <t>Customer complaint of washer leaking from the back found pin holes in drain hose. replaced part test unit and its working ok</t>
  </si>
  <si>
    <t>RNN220902065744</t>
  </si>
  <si>
    <t>Tcc220907964795. Unit overfilled due to pressure hose being kinked. Property damage. Tcc took pictures. Per TM VOC has already been filed. Customer wants new washer does not want repair.</t>
  </si>
  <si>
    <t>RNN220902066982</t>
  </si>
  <si>
    <t>Replaced inlet valve assembly</t>
  </si>
  <si>
    <t>RNN220902068013</t>
  </si>
  <si>
    <t>wont complete cycle.replaced inlet</t>
  </si>
  <si>
    <t>RNN220902068544</t>
  </si>
  <si>
    <t>AGL75452951</t>
  </si>
  <si>
    <t>Washing machine us fine and all unit ops test good.  Issue is with dryer vent.  Customer has GE dryer that isn't fully drying.  Showed customer vent clogged with paper check confirmed by verification from customer that dryer has condensation inside.  Advised contacting vent cleaning service.</t>
  </si>
  <si>
    <t>RNN220903069415</t>
  </si>
  <si>
    <t>Leveled unit to make it spin</t>
  </si>
  <si>
    <t>RNN220903069916</t>
  </si>
  <si>
    <t>RNN220903070279</t>
  </si>
  <si>
    <t>Customer states unit was delivered with physical damage. Called TCC to document Case#TCC220907969483. Customer will contact dealer for exchange.</t>
  </si>
  <si>
    <t>RNN220904070781</t>
  </si>
  <si>
    <t>PRN220905071836 AJU75152602(Valve Assembly Inlet)  EBR34134901(PCB Assembly Main)  EBR86498812(PCB Assembly Complex) After diagnosing the unit  IE error code displayed. Replaced inlet valve. Tested the unit for proper operation and left unit working properly. Customer is satisfied with LG services.</t>
  </si>
  <si>
    <t>RNN220904070893</t>
  </si>
  <si>
    <t>Repaired conector in Drain pump  Tested for FEATURES... and functions.</t>
  </si>
  <si>
    <t>RNN220904071460</t>
  </si>
  <si>
    <t>E6 error. Replaced clutch Motor  working now.</t>
  </si>
  <si>
    <t>RNN220905071867</t>
  </si>
  <si>
    <t>Cx stating small amount of water periodically leakes from left rear of unit. Disassembled and tested multiple drain and fill options. Pressure sensor gauging fill volume properly. Valve not hanging open. Properly routed drain hose and ran quick cycle. Advised Cx on possibility of water pockets coming out of overflow of crown. No gaps found in tub cover. Logged with TCC that unit functioning to specs.</t>
  </si>
  <si>
    <t>RNN220905073167</t>
  </si>
  <si>
    <t>PRN220906072078 AHA75673404(Pump Assembly Drain)  EBR85755505(PCB Assembly Display) customers complaint was unit was not draining functioning properly display found power going to pump off and on replace display and pump defective ran unit checked okay job is complete customer satisfied</t>
  </si>
  <si>
    <t>RNN220905074647</t>
  </si>
  <si>
    <t>Not defect found educate cx on bedding cycle for blankets and towels for UB error</t>
  </si>
  <si>
    <t>RNN220906077774</t>
  </si>
  <si>
    <t>OE code. Found a bobby pin in the drain pump. Replaced pump and removed pin. All okay.</t>
  </si>
  <si>
    <t>RNN220906078216</t>
  </si>
  <si>
    <t>TIGHTEN HOSE ON INLET VALVE AND RAN TEST MODE SEVERAL TIMES</t>
  </si>
  <si>
    <t>RNN220906078276</t>
  </si>
  <si>
    <t>SECURED DRAIN HOSE CONNECTION;UNIT TESTED OKAY</t>
  </si>
  <si>
    <t>RNN220906082293</t>
  </si>
  <si>
    <t>FAULTY CONTROL BOARD. ORDER CONTROL AND REPLACED CYCLED UNIT</t>
  </si>
  <si>
    <t>RNN220906082849</t>
  </si>
  <si>
    <t>CHECKED UNIT FOUND CONTROL NOT RESPONDING  REINSTALLED HARNESS TO THE CONTROL  LEFT UNIT WORKING OK</t>
  </si>
  <si>
    <t>RNN220906083608</t>
  </si>
  <si>
    <t>Found unit with faulty control. Replaced and unit checks ok.</t>
  </si>
  <si>
    <t>RNN220906083831</t>
  </si>
  <si>
    <t>REPLACED ROTOR  STATOR  AND DAMPER SHOCKS ON UNIT.</t>
  </si>
  <si>
    <t>RNN220907084589</t>
  </si>
  <si>
    <t>REINSTALLED AND UNIT WORKS FINE</t>
  </si>
  <si>
    <t>RNN220907084618</t>
  </si>
  <si>
    <t>PERFORMED A FULL DIAGNOSIS AND FOUND THE SUSPENSION  STATOR  AND CLUTCH SWITCH ARE DEFECTIVE. REPLACED DEFECTIVE PARTS TESTED AND CHECKED OKAY</t>
  </si>
  <si>
    <t>RNN220907084634</t>
  </si>
  <si>
    <t>UNIT IS WORKING CORRECTLY. WENT OVER CARE AND USAGE WITH THE CLIENT</t>
  </si>
  <si>
    <t>RNN220907084648</t>
  </si>
  <si>
    <t>RNN220907084824</t>
  </si>
  <si>
    <t>Replaced main control board.  Tested.  ok now.</t>
  </si>
  <si>
    <t>RNN220907088385</t>
  </si>
  <si>
    <t>found tshirts getting between agitator &amp; basket causing them to shred/agitator bolt is tight  there's movement &amp; flexible leaving room for clothing to be pinched &amp; ripped/return  install new pressure sensor to add more water  ran cycle to test  good</t>
  </si>
  <si>
    <t>RNN220907088586</t>
  </si>
  <si>
    <t>IW/21344200/RNN220812045795/VOC CPS1/REFUND AMOUNT: 822.50</t>
  </si>
  <si>
    <t>REPLACED CLUTCH  SUSPENSION RODS AND ASSOCIATED HARDWARE  UNIT CHECKS OK</t>
  </si>
  <si>
    <t>RNN220708043247</t>
  </si>
  <si>
    <t>PC: NA \\ LE ERROR CODE                                                                                              STRATTOR IS LOCKED UP ORDERED A NEW STRATOR AND PLATE  REPLACED STRATOR CHECKED FUNCTION CHECKED OK</t>
  </si>
  <si>
    <t>RNN220712062640</t>
  </si>
  <si>
    <t>THE TECH REPLACED THE PARTS FOR PROPER FUCNTION OF THE  UNIT</t>
  </si>
  <si>
    <t>RNN220726044969</t>
  </si>
  <si>
    <t>AEN73131403</t>
  </si>
  <si>
    <t>Intermittent pausing during cycle on its own. Replaced main and sub pcb and control panel assy. Reassembled and tested unit. Found unit op normal after repair complete</t>
  </si>
  <si>
    <t>RNN220812050252</t>
  </si>
  <si>
    <t>installed all parts recommended by LG timer still wont count down or agitate and throws LE error. per LG tech line  unit is not repairable  case# TCC220901836670</t>
  </si>
  <si>
    <t>RNN220815055627</t>
  </si>
  <si>
    <t>CNN220812319807 ASKING FOR REPAIR STATUS. LEAKING GT; UNIT                                                           FOUND POSS WATER VALVEE LEAK AND SUS ROD ISSUE. ORDERED PART S HAD TO LEAVE QUICKLY DUE TO TIME INSTALLED NEW WATER VALVE RAN SYST</t>
  </si>
  <si>
    <t>RNN220815058718</t>
  </si>
  <si>
    <t>Getting E6 error and LE error code after gear case  stator and main replaced. TCC documented and waiting on response.gear case replaced multiple times. Washer installed but issue still there. Submitted RA and approved. CNN220908990850</t>
  </si>
  <si>
    <t>RNN220815062183</t>
  </si>
  <si>
    <t>FOUND CLUTCH MAKING NOISE REPLACED TESTED OK</t>
  </si>
  <si>
    <t>RNN220817070923</t>
  </si>
  <si>
    <t>PARTS REPLACED  UNIT TESTED  WORKS GOOD.</t>
  </si>
  <si>
    <t>RNN220817072406</t>
  </si>
  <si>
    <t>#FEE - NEW IW TLW WITH IE CODE. WONT FILL.                                                                           COLD WATER VALVE BARELY OPENS AND TRICKLES WATER INTO UNIT. HOT VALVE WORKING PROPERLY. NEW VALVE ASSEMBLY NEEDED REPLACED WATER V</t>
  </si>
  <si>
    <t>RNN220820092823</t>
  </si>
  <si>
    <t>Overfills during use. Replaced water pressure sensor and tested unit again on normal cycle. Found unit fill and unit op to be normal after repair complete.</t>
  </si>
  <si>
    <t>RNN220822098990</t>
  </si>
  <si>
    <t>FOUND LOOSE WASH PLATE CAUSING CLOTHES TO GET CAUGHT. TIGHTENED BOLT AND CHECKED FOR PROPER AGITATION  RUNS GOOD</t>
  </si>
  <si>
    <t>RNN220822099513</t>
  </si>
  <si>
    <t>TOP LOADER WATER/SUDS - NOT ENOUGH WATER                                                                             NEW PARTS INSTALLED</t>
  </si>
  <si>
    <t>RNN220823006670</t>
  </si>
  <si>
    <t>One of the shocks came apart had to reinsert the shock and tested no more noise</t>
  </si>
  <si>
    <t>RNN220824011817</t>
  </si>
  <si>
    <t>PC: ABWEUUS ICEMAKER - WATER OVERFILLING TRAY CHARGE                                                                 ORDERED WATER VALVE FOR LEAKING VALVE. RESCHEDULED.  REPLACED WATER VALVE. TESTED. NO LEAKS.</t>
  </si>
  <si>
    <t>RNN220825019847</t>
  </si>
  <si>
    <t>RNN220829039069</t>
  </si>
  <si>
    <t>TECH FOUND PRESSURE SENSOR DEFECTIVE. PART REPLACED. UNIT OK</t>
  </si>
  <si>
    <t>RNN220830043094</t>
  </si>
  <si>
    <t>PC:NA// WASHER-BOTH APPLIANCES ARE MANGLING THEIR CLOTHES                                                            CUSTOMER DECLINED SERVICE</t>
  </si>
  <si>
    <t>RNN220831049490</t>
  </si>
  <si>
    <t>PC:NA STOPS MID CYCLE AND DOSE NOT DRAIN                                                                             INSTALLED PRESSURE SWITCH/RAN THRU DIAGNOSTIC MODE/TESTED OK</t>
  </si>
  <si>
    <t>RNN220831055953</t>
  </si>
  <si>
    <t>Customer complaint unit making loud noise. Replaced clutch assembly and tested normal operating sound</t>
  </si>
  <si>
    <t>RNN220901058026</t>
  </si>
  <si>
    <t>OPS CHECKED: Washer unit tested bad for quick disconnect on the unit. Repaired the unit by  repairing the wire harness on the disconnect on the unit. OPS CHECKED: Test was good after repair of the unit.</t>
  </si>
  <si>
    <t>RNN220901058896</t>
  </si>
  <si>
    <t>Unable to verify complaint all noises and operations tested ok. Instructed customer water supply hoses switched.</t>
  </si>
  <si>
    <t>RNN220901059751</t>
  </si>
  <si>
    <t>OE not drain  and drainline was damaged  Replaced drain pump and drain hose.</t>
  </si>
  <si>
    <t>RNN220901059845</t>
  </si>
  <si>
    <t>#FEE                                                                                                                 GREASE FOUND UNDER AGITATOR CLEANED SMALL AMOUNT SHOULD BE G OOD TO GO</t>
  </si>
  <si>
    <t>RNN220901062450</t>
  </si>
  <si>
    <t>Washer was pausing on its own. Repalced main control and unit is in good working order. Found that laundry room drain is overflowing. Customer needs to get drain issue corrected before using washer.</t>
  </si>
  <si>
    <t>RNN220902063609</t>
  </si>
  <si>
    <t>le error code found screw stuck in between stator and rotor that locked up motor removed screw check operation ok</t>
  </si>
  <si>
    <t>RNN220902064578</t>
  </si>
  <si>
    <t>Unit was vibrating during the spin  leveled  customer education  all test pass.</t>
  </si>
  <si>
    <t>RNN220902065900</t>
  </si>
  <si>
    <t>Customer complaint  displaying DL (door lock) error code. Tested unit  could not duplicate DL error code. Replaced main pcb and door lock to accommodate customer.   Tested  unit is operating ok.</t>
  </si>
  <si>
    <t>RNN220902066286</t>
  </si>
  <si>
    <t>PRN220906072544 1WZZEA4002C(Washer Common)  AJB73816015(Stator Assembly)  EAU63743301(Motor Assembly DC Clutch)  EAU64283201(Motor Assembly DC Clutch) customer's complaint was unit was making noise during wash spin on large loads took unit apart replacing stator and rotor possible floor plan hitting stator also adjusted legs for customer on unit explain during large loads possible rubbing on the drain pan underneath repair unit ran checked okay customer will contact me if any issues job complete</t>
  </si>
  <si>
    <t>RNN220902066787</t>
  </si>
  <si>
    <t>Unit not spinning error code E6 replaced clutch motor and main board unit checks good</t>
  </si>
  <si>
    <t>RNN220903068848</t>
  </si>
  <si>
    <t>Diagnosed unit found cycles not completing replaced pcb display</t>
  </si>
  <si>
    <t>RNN220903069269</t>
  </si>
  <si>
    <t>Found when turning knob lights don't follow replaced pcb assembly complex</t>
  </si>
  <si>
    <t>RNN220903069449</t>
  </si>
  <si>
    <t>Installed needed pump drain old pump not operating washer not draining</t>
  </si>
  <si>
    <t>RNN220903069515</t>
  </si>
  <si>
    <t>Per cust unit leaking water  Has used 3 times since calling for service and did not leak  I ran diagn test twice and no leaks  Leveled unit and adv on proper use and maintenance</t>
  </si>
  <si>
    <t>RNN220903069650</t>
  </si>
  <si>
    <t>After putting unit in test mode found drain pump not operable replaced drain pump and test it  Shipped to tech  PRN220904071180 AHA75673404(Pump Assembly Drain)</t>
  </si>
  <si>
    <t>RNN220903070199</t>
  </si>
  <si>
    <t>Leaking. Replaced drain hose. Unit test ok</t>
  </si>
  <si>
    <t>RNN220903070571</t>
  </si>
  <si>
    <t>#FEE CUSTOMER IS AWARE OF CHARGES NOT RELATED TO MANUFACTUR                                                          OEM PARTS ARE UNAVAILABLE OR DEFECTIVE</t>
  </si>
  <si>
    <t>RNN220903070648</t>
  </si>
  <si>
    <t>Replaced water pump all test okay</t>
  </si>
  <si>
    <t>RNN220904071190</t>
  </si>
  <si>
    <t>ERROR CODE IE TS FAILED KB TICKET # IS KB2588970                                                                     NONREPAIRABLEINSTRUCTED NOT TO PROCEED BY LGES TECHNICAL ASSISTANCE LINE</t>
  </si>
  <si>
    <t>RNN220904071203</t>
  </si>
  <si>
    <t>Inspected and tested unit found faulty pressure switch replaced and teasted filling normally also replaced valve since was there just in case</t>
  </si>
  <si>
    <t>RNN220904071752</t>
  </si>
  <si>
    <t>PRN220906072156 AFG73629719(Lid Assembly)</t>
  </si>
  <si>
    <t>RNN220904071831</t>
  </si>
  <si>
    <t>Unit had water reversed reinstalled test all ok</t>
  </si>
  <si>
    <t>RNN220905072752</t>
  </si>
  <si>
    <t>TCC220908984764  NO PROBLEM FOUND.</t>
  </si>
  <si>
    <t>RNN220905076083</t>
  </si>
  <si>
    <t>Replaced complex pcb and raised feet</t>
  </si>
  <si>
    <t>RNN220905076628</t>
  </si>
  <si>
    <t>Pinched water pressure hose  causing IE error code</t>
  </si>
  <si>
    <t>RNN220906077180</t>
  </si>
  <si>
    <t>#FEE CLOTHES AND TOWELS ARE BEING TORN APART                                                                         NONREPAIRABLEINSTRUCTED NOT TO PROCEED BY LGES TECHNICAL ASSISTANCE LINE</t>
  </si>
  <si>
    <t>RNN220906078383</t>
  </si>
  <si>
    <t>Complaint dead replaced board and overlay tested unit working to specs</t>
  </si>
  <si>
    <t>RNN220906079481</t>
  </si>
  <si>
    <t>Replaced front panel for buttons not responding</t>
  </si>
  <si>
    <t>RNN220906080523</t>
  </si>
  <si>
    <t>No power to unit. No power at wall plug. Used extension cord to verify good power to unit. Proper operation. Explain to customer needs socket checked by qualified electrician</t>
  </si>
  <si>
    <t>RNN220907085982</t>
  </si>
  <si>
    <t>FOUND LOOSE PRESSURE HOSE  LEAKING AND NOT FILLING  REINSTALLED PRESSURE HOSE TESTED UNIT OK AT PRESENT TIME</t>
  </si>
  <si>
    <t>RNN220907088789</t>
  </si>
  <si>
    <t>INSTALLED PARTS.  TESTED ALL FUNCTIONS.  COMPLETE</t>
  </si>
  <si>
    <t>RNN220907090273</t>
  </si>
  <si>
    <t>THE SIGNAL BUTTON ON THE DISPLAY WAS TURNED OFF AND THE UNIT NEEDED TO BE BALANCED. UNIT SOUNDS FINE.</t>
  </si>
  <si>
    <t>RNN220908091119</t>
  </si>
  <si>
    <t>FOUND DRAIN PUMP IMPELLER WILL NOT TURN BECAUSE GLUE TO GLUE ON THE HOSE IS ON THE IMPELLER. ORDERED NEW DRAIN PUMP. REPLACE DRAIN PUMP. TESTED UNIT. ALL OKAY.</t>
  </si>
  <si>
    <t>RNN220908091155</t>
  </si>
  <si>
    <t>INLET VALVE COVER WAS TAKEN OFF TO INVESTIGATE BUILD UP OR DEBRIS  HAD TO REALIGN BACK INTO PLACE UPON DISCOVERING THE EMERGENCY SHUT OFF FROM THE VALVE WAS CAUSING THE MACHINE TO NOT FILL WITH WATER.</t>
  </si>
  <si>
    <t>RNN220908091170</t>
  </si>
  <si>
    <t>SECURED CONNECTION TO WATER PUMP ASSY. UNIT TESTED OKAY.</t>
  </si>
  <si>
    <t>RNN220908091454</t>
  </si>
  <si>
    <t>REPLACED DEFECTIVE SUSPENSION ASSEMBLY DUE TO UNIT SHAKING AND MAKING NOISE TESTED UNIT OK</t>
  </si>
  <si>
    <t>RNN220908091990</t>
  </si>
  <si>
    <t>replaced defective transmission due to unit making noise and not cycling tested unit ok</t>
  </si>
  <si>
    <t>RNN220908091991</t>
  </si>
  <si>
    <t>FOUND MOTOR STATOR LOOSE CAUSING OUT OF BALANCED LOADS AND LOSS OF FUNCTION  SECURED MOTOR ROTOR  CHECKED OPERATION ALL OK</t>
  </si>
  <si>
    <t>RNN220908092634</t>
  </si>
  <si>
    <t>Found main control board is failing. Will need new main control board. ; ordrng. Replaced main control board. Washer checks good.</t>
  </si>
  <si>
    <t>RNN220908094263</t>
  </si>
  <si>
    <t>Unit was making noise in wash. Install washer in the stator to stop noise. Unit is running fine now.</t>
  </si>
  <si>
    <t>RNN220908096510</t>
  </si>
  <si>
    <t>REPLACED AHL73894509  AJB73816031  EAU63743301  AEN74532607  EBR86498801. IT DID NOT REPAIR THE MACHINE CASE NUMBER 220908005971. CANNOT BE REPAIRED. RNN220728059191</t>
  </si>
  <si>
    <t>RNN220728059191</t>
  </si>
  <si>
    <t>HAS IE ERROR CODE INTERMITTENTLY ; REPLACE COMPLEX BOARD  VALVE AND PRESSURE SWITCH  TESTED THROUGH CYCLES</t>
  </si>
  <si>
    <t>RNN220810032991</t>
  </si>
  <si>
    <t>#FEE CUSTOMER IS AWARE OF CHARGES NOT RELATED TO MANUFACTUR                                                          NEEDS CLUTCH AND GEAR CASE. ALSO DRAIN PUMP WAS JAMMED. NOT SPINNING HARD TO DRAIN. LE ERROR CODE ORDERED MOTOR/STATOR FOR REPAIR</t>
  </si>
  <si>
    <t>RNN220815058606</t>
  </si>
  <si>
    <t>#FEE  TL WASHER IS MAKING LOUD CRINKLING/KNOCKING LIKE NOI                                                          NEW UNIT HAS JAMMED GEARCASE MOTOR AND ROTOR/ ORDERED PARTS ALLOW HELPER AND TIME SOCPPU 09/01/22 LGA011 LG INWARRANTY (HA) CONSU</t>
  </si>
  <si>
    <t>RNN220819088045</t>
  </si>
  <si>
    <t>#FEE CUSTOMER AWARE OF THE SERVICE FEE IF NOT RELATED TO MA                                                          PER LG TECH SUPPORT IT NEEDS A WASHER ABOVE THE ROTATOR. AG AIN PER LG ORDERED 2 TO HAVE A SPARE. AND A NUT JUST INCASE ADDED EXTR</t>
  </si>
  <si>
    <t>RNN220822096367</t>
  </si>
  <si>
    <t>arrived at customer's home  customer states no longer needs service. billing for trip charge.</t>
  </si>
  <si>
    <t>RNN220823006207</t>
  </si>
  <si>
    <t>CUSTOMER COMPLAINED THE UNIT MAKES A CLUNKING NOISE.. FND THE CAM PULLEY NUT WAS LOOSE.. TIGHTENED AND SECURED THE PULLEY NUT..ALL CHECKS GOOD</t>
  </si>
  <si>
    <t>RNN220824012824</t>
  </si>
  <si>
    <t>Customer complaint about the washer move when start spin after check found need to level but the issue with the floor isn't level it all she said she will fix the floor  No anything wrong with the washer  I did connect OPS and flag the call</t>
  </si>
  <si>
    <t>RNN220824013211</t>
  </si>
  <si>
    <t>Unit needs a new drain pump. Its not pulling water. Installed new pump. Unit is running properly.</t>
  </si>
  <si>
    <t>RNN220825021397</t>
  </si>
  <si>
    <t>#FEE CUSTOMER AWARE OF SERVICE CHARGE NOT RELATING TO MANUF                                                          RECALIBRATE WASHER BOARD RUNS PROPERLY</t>
  </si>
  <si>
    <t>RNN220829039393</t>
  </si>
  <si>
    <t>RNN220829040668</t>
  </si>
  <si>
    <t>#FEE CUSTOMER IS AWARE OF THE SERVICE CHARGE FOR ISSUE NOT                                                           INSTALLED PUMP. TESTED OK</t>
  </si>
  <si>
    <t>RNN220830044483</t>
  </si>
  <si>
    <t>#SW  due to no power  replaced few parts for proper function all tested good .</t>
  </si>
  <si>
    <t>RNN220830049019</t>
  </si>
  <si>
    <t>Customer Education  unit is working properly.</t>
  </si>
  <si>
    <t>RNN220831052912</t>
  </si>
  <si>
    <t>Tech replaced defective drain pump</t>
  </si>
  <si>
    <t>RNN220831053858</t>
  </si>
  <si>
    <t>Replaced defetive pulsator</t>
  </si>
  <si>
    <t>RNN220901058396</t>
  </si>
  <si>
    <t>Replaced board and panel. Unit tested ok.</t>
  </si>
  <si>
    <t>RNN220901060244</t>
  </si>
  <si>
    <t>Upon inspection unit was making scratching noise like scraping. Found rotor magnets cracked and coming off rotor and glue was coming off a few magnets. Replaced rotor and stator. Also rear cover was not snapping in correctly. Replaced rear cover . Tested. Unit functions properly now .</t>
  </si>
  <si>
    <t>RNN220902064044</t>
  </si>
  <si>
    <t>#FEE #OVERFILLING                                                                                                    CUSTOMER DECLINED SERVICE</t>
  </si>
  <si>
    <t>RNN220902066014</t>
  </si>
  <si>
    <t>Customer said unit was replaced by home depot. No further repair needed.</t>
  </si>
  <si>
    <t>RNN220903069141</t>
  </si>
  <si>
    <t>Disassemble drum found nothing making noise reassemble and test it  Shipped to tech  PRN220904071179 AHL76195103(Rotor Assembly Combined)  AJB73816015(Stator Assembly)  EAU64283201(Motor Assembly DC Clutch)</t>
  </si>
  <si>
    <t>RNN220904070912</t>
  </si>
  <si>
    <t>#FEE NOISE                                                                                                           OVERBOOKED NO TIME TO RUN CALL  PRODUCT NOT COVERED BY THE APPLICABLE WARRANTY</t>
  </si>
  <si>
    <t>RNN220904071347</t>
  </si>
  <si>
    <t>THE CONTROL PANEL IS NOT WORKING PROPERLY /// TIME CHANGE S                                                          COACHED CUSTOMER ON USE OF THE WASHER. WORKING CORRECTLY</t>
  </si>
  <si>
    <t>RNN220905072595</t>
  </si>
  <si>
    <t>Parts</t>
  </si>
  <si>
    <t>RNN220905073696</t>
  </si>
  <si>
    <t>TECHNICIAN CHANGED THE PCB ASSY AND WATER INLET VALVE</t>
  </si>
  <si>
    <t>RNN220905073726</t>
  </si>
  <si>
    <t>Found display board was cutting in and put. Checked multiple power sources to confirm issue was with the unit. Replaced pcb complex. Tested and unit is staying on and starting cycles now.    PRN220906071953 EBR86498808(PCB Assembly Complex)  AGL76194071(Panel Assembly Front)</t>
  </si>
  <si>
    <t>RNN220905074437</t>
  </si>
  <si>
    <t>Customer called regarding unit was leaking water. / replaced water valve assembly. Unit tested good.</t>
  </si>
  <si>
    <t>RNN220905076110</t>
  </si>
  <si>
    <t>#SW  due to not draining  replaced computer and pump for proper function.</t>
  </si>
  <si>
    <t>RNN220905076435</t>
  </si>
  <si>
    <t>Customer call for washer fill and drain some times  Instruct customer that washer is trying to to balance the load normal operation  Instruct customer also to load same material of clothing.   Customer gets UL error code some times due to unable to balance</t>
  </si>
  <si>
    <t>RNN220906080878</t>
  </si>
  <si>
    <t>Unit is working fine. It's just a certain material of a pillow case and cover that absorbs lots of water like sponge. Customer education only loading conditions and control settings  with rinse  spin options. Service Complete!</t>
  </si>
  <si>
    <t>RNN220906080893</t>
  </si>
  <si>
    <t>Dime stuck in agitator. Remove and check.</t>
  </si>
  <si>
    <t>RNN220906082230</t>
  </si>
  <si>
    <t>Any cycle power off right away. Test and check no problem found</t>
  </si>
  <si>
    <t>RNN220906082827</t>
  </si>
  <si>
    <t>Customer complaint of not enough water. Upon inspection found that unit is working as designed. CX stated they have the most issues when doing very small loads. Educated customer on load size and water levels.</t>
  </si>
  <si>
    <t>RNN220906083881</t>
  </si>
  <si>
    <t>Costumer complain unit giving IE error code. Found one of the water valve shut off  open up the valve.  Unit tested okay</t>
  </si>
  <si>
    <t>RNN220906084204</t>
  </si>
  <si>
    <t>When door opening make noise. Test and check unit no problem found</t>
  </si>
  <si>
    <t>RNN220906084411</t>
  </si>
  <si>
    <t>Found a noise washer when i check found a ring around the tub out of position  i alignment and tested couple time working properly</t>
  </si>
  <si>
    <t>RNN220907090214</t>
  </si>
  <si>
    <t>Unit making grinding noise during agitation  replaced missing nut on rotor for bulletin  tested unit  unit functioning within factory specs  part installed is 1WZZEA4002C</t>
  </si>
  <si>
    <t>RNN220908092370</t>
  </si>
  <si>
    <t>TECH TESTED THE UNIT AND IT WORKED NORMALLY. CUSTOMER SAW UE CODE BEFORE. IT IS BALANCE ISSUE. THE CUSTOMER USES THE MACHINE TWICE A DAY. SHE NEEDS TO LEVEL THE UNIT . TCC220908004401</t>
  </si>
  <si>
    <t>RNN220908095206</t>
  </si>
  <si>
    <t>RNN220908096524</t>
  </si>
  <si>
    <t>REPLACED DEFECTIVE AND BROKEN PUMP ASSEMBLY</t>
  </si>
  <si>
    <t>RNN220908097256</t>
  </si>
  <si>
    <t>OE error  replaced drain pump and tested  unit functions within factory specs</t>
  </si>
  <si>
    <t>RNN220908097431</t>
  </si>
  <si>
    <t>found harness to the drain pump was disconnected. service tech reconnected and unit tested good.</t>
  </si>
  <si>
    <t>RNN220909001591</t>
  </si>
  <si>
    <t>MAKING LOUD NOISE  INSPECTED UNIT AND REPLACED AEM73732901                                                EAU63743301                                                AEN74532607</t>
  </si>
  <si>
    <t>RNN220909001859</t>
  </si>
  <si>
    <t>tech when out cus   sttd he no longer needs service</t>
  </si>
  <si>
    <t>RNN220909002250</t>
  </si>
  <si>
    <t>CLIENT STATES THAT THERE IS A NOISE</t>
  </si>
  <si>
    <t>RNN220909098067</t>
  </si>
  <si>
    <t>REPLACE PUMP AND WASHER STARTED PUMPING</t>
  </si>
  <si>
    <t>RNN220909098109</t>
  </si>
  <si>
    <t>RAISED WASHER. WASHER IS NOW CLEAR OF BOTTOM DRAIN TUBE</t>
  </si>
  <si>
    <t>RNN220909098113</t>
  </si>
  <si>
    <t>CLIENT EDUCATION PRODUCT WORKS AS IT SHOULD</t>
  </si>
  <si>
    <t>RNN220909098117</t>
  </si>
  <si>
    <t>UNIT WAS STUCK IN WASH MODE RESTING THE BOARD AND TESTED EVERYTHING IS WORKING FINE</t>
  </si>
  <si>
    <t>RNN220909098135</t>
  </si>
  <si>
    <t>Customer complained of washer making a louder noise during her last cycle. I found no issues. Told customer washer can sound different for certain scenarios i.e. off balance loads.</t>
  </si>
  <si>
    <t>RNN220909098768</t>
  </si>
  <si>
    <t>Service technician removed and replaced a water level sensor. customer was satisfied with the water level in the tub after this part replacement.</t>
  </si>
  <si>
    <t>RNN220909098986</t>
  </si>
  <si>
    <t>The unit has been installed in a drain pan to prevent leaking in the washroom. I found the drain pan pipe was rubbing against the motor when heavier loads were running. I adjusted the legs to lift it higher to prevent the motor from grinding against the drain pan and drain pipe. Tested the unit and confirmed is working normally.</t>
  </si>
  <si>
    <t>RNN220903070258</t>
  </si>
  <si>
    <t>Ue error code instruc customer on cycle options  after recalibrating unit operating whiting specs</t>
  </si>
  <si>
    <t>RNN220908092507</t>
  </si>
  <si>
    <t>LK/42886200/RNN220823009760/CPS1/$735.02</t>
  </si>
  <si>
    <t>NOI/42872200/RNN220627076684CPS1/REFUND AMOUNT :  962.93</t>
  </si>
  <si>
    <t>called tech support  emailed Alex Corbin at lg. pictures of the job.  He sent the RA#TCC220910045194 for the customer. Washer is being replaced.</t>
  </si>
  <si>
    <t>RNN220708044696</t>
  </si>
  <si>
    <t>MOTOR ERROR. NEED TO ORDER  ROTOR  STATOR AND NUT.; CUSTOMER DECLINED REPAIR THEY ARE BUYING A NEW UNIT</t>
  </si>
  <si>
    <t>RNN220725038351</t>
  </si>
  <si>
    <t>RNN220805009027</t>
  </si>
  <si>
    <t>#FEE CUSTOMER AWARE ABOUT THE SERVICE CHARGE IF ISSUE IS NO                                                          REPLACED STATOR AND SHIFTER MOTOR. UNIT STILL GETTING LE ERR OR CODE. WIRE HARNESS IS ONLY THING LEFT CUSTOMER REPLACED UNIT NO NE</t>
  </si>
  <si>
    <t>RNN220809027892</t>
  </si>
  <si>
    <t>removed old tub due to rust. Replaced with new tub. Ran unit to test. Fills spins and drains. Unit is good.</t>
  </si>
  <si>
    <t>RNN220810035971</t>
  </si>
  <si>
    <t>HOT WATER VALVE NOT SHUTTING OFF . KEEPS FILLING TUB . ORDERING WATER VALVES ; ORDRNG 1 AJU75152602 (WATER VALVES)]REPLACED WATER VALVES ON WASHER . WORKING PROPERLY AT THIS TIME</t>
  </si>
  <si>
    <t>RNN220812048685</t>
  </si>
  <si>
    <t>REPLACED HE STATOR  ROTOR AND PCB ASSY. RESTORED FUNCTIONS</t>
  </si>
  <si>
    <t>RNN220813051839</t>
  </si>
  <si>
    <t>arrived onsite  tested unit  found unit was physically damaged  unable to complete repair Case #TCC220829743608</t>
  </si>
  <si>
    <t>RNN220817071734</t>
  </si>
  <si>
    <t>Installed new valve. Checks ok</t>
  </si>
  <si>
    <t>RNN220818079596</t>
  </si>
  <si>
    <t>TECHNICIAN FOUND DRAIN LINE WAS CLOGGED  TECH UNCLOGGED IT  UNIT IS WORKING FINE  NOW.</t>
  </si>
  <si>
    <t>RNN220818082414</t>
  </si>
  <si>
    <t>The unit moves excessively during a spin cycle. The suspension rods don't control the vibration. Replaced the suspension rods.</t>
  </si>
  <si>
    <t>RNN220821093868</t>
  </si>
  <si>
    <t>#FEE CX IS AWARE FOR SERVICE CHARGE IF IT IS NOT RELATING T                                                          NEED TO REPLACE MAIN CONSOLE PLUS CONTROL BOARD ORDERED THE PART AND REROUTE CONTROL PANEL BOARD FAULTY.</t>
  </si>
  <si>
    <t>RNN220824015672</t>
  </si>
  <si>
    <t>keeps adding water and time  was unbalanced.  rearranged and did the same thing.  never completes load.  replaced the suspension rods and complex pcb</t>
  </si>
  <si>
    <t>RNN220825019811</t>
  </si>
  <si>
    <t>replaced PANEL ASSEMBLY FRONT and PCB ASSEMBLY COMPLEX and  PARTS ASSEMBLY SVC  unit had no power to operate</t>
  </si>
  <si>
    <t>RNN220825019885</t>
  </si>
  <si>
    <t>LID BUSTED. WATER LEAK FROM WASHER. REPLACES LID AND VALVE ASSEMBLY INLET. TESTED UNIT WORKING OKAY.</t>
  </si>
  <si>
    <t>RNN220825021972</t>
  </si>
  <si>
    <t>#FEE CUSTOMER IS AWARE OF SERVICE CHARGES NOT RELATED TO MA                                                          DIAGNOSE WASHER GEARCASE NOT ENGAGING NEEDS TO BE REPLACE  REPLACED CLUTCH SHIFTER TESTED OK</t>
  </si>
  <si>
    <t>RNN220826028115</t>
  </si>
  <si>
    <t>leak in bellows hose caused by plastic prongs on tub bottem  removed prongs and replaced  hose. retest good through diag and runtime</t>
  </si>
  <si>
    <t>RNN220829033699</t>
  </si>
  <si>
    <t>4861FR3068R</t>
  </si>
  <si>
    <t>Svc call.  Diag and repair inlet assy and test.</t>
  </si>
  <si>
    <t>RNN220829041050</t>
  </si>
  <si>
    <t>clog in pressure sensor hose not allowing enough water to fill the unit. cleared blockage and tested good</t>
  </si>
  <si>
    <t>RNN220830046106</t>
  </si>
  <si>
    <t>RNN220831050970</t>
  </si>
  <si>
    <t>EVALUATED ONSITE. REPLACED PART(S) LISTED. JOB COMPLETED.</t>
  </si>
  <si>
    <t>RNN220831051395</t>
  </si>
  <si>
    <t>replaced panel and pcb assembly COMPLEX</t>
  </si>
  <si>
    <t>RNN220831054231</t>
  </si>
  <si>
    <t>REPAIRED WIRE AT MOTOR ASSY AND TIGHTENED BOLT ON MOTOR TESTED UNIT WORKING PROPERLY</t>
  </si>
  <si>
    <t>RNN220901057445</t>
  </si>
  <si>
    <t>Tech went onsite reseted tested the unit is working ok</t>
  </si>
  <si>
    <t>RNN220901059287</t>
  </si>
  <si>
    <t>#FEE CUSTOMER AWARE OF SERVICE CHARGE FOR ISSUES NOT RELATI                                                          CLOCHE SCREW MISSING INSTALL NEW AND TESTED WASHER OPS PRO PERLY</t>
  </si>
  <si>
    <t>RNN220902068394</t>
  </si>
  <si>
    <t>#FEE/UNIT IS OVERFILLING WITH WATER                                                                                  PER OVERFILL AND LEAK FOUND AND CORRECTED KINKED AIRDOME HO SE AT CONSOLE. TESTED. OK.</t>
  </si>
  <si>
    <t>RNN220903069105</t>
  </si>
  <si>
    <t>replaced drain pump  retest good through diag and runtime all other functions good</t>
  </si>
  <si>
    <t>RNN220903070035</t>
  </si>
  <si>
    <t>Swapped water hoses and tested unit working as designed</t>
  </si>
  <si>
    <t>RNN220906079245</t>
  </si>
  <si>
    <t>NOT DRAINING DURING SPIN CYCLE                                                                                       FOUND THE WASH PLATE GRINDING INTO BASKET . LOOSE BOLT FROM FACTORY REMOVED WASHLATE AND REINSTALLED RIGHT OK NOW</t>
  </si>
  <si>
    <t>RNN220906079301</t>
  </si>
  <si>
    <t>Customer not happy with the water level  main PCB and pressure switch replaced  customer still not happy  customer educated about different cycles and water level on each cycle  tcc contacted and case documented.  TCC220912071062</t>
  </si>
  <si>
    <t>RNN220907085302</t>
  </si>
  <si>
    <t>Customer complaint about the washer leaking after check found a lot of foam inside the drum which it cause this leak in did inspect all hoses found no leak in did explain to the customer how to get off from this foam</t>
  </si>
  <si>
    <t>RNN220907085958</t>
  </si>
  <si>
    <t>Customer complaints water leak. Replaced water valves. Verified operations.</t>
  </si>
  <si>
    <t>RNN220907086702</t>
  </si>
  <si>
    <t>WATER LEAKING ON THE FLOOR UNDER/NEAR UNIT. DRAIN PIPE PARTIALLY RESTRICTED ADVISED CUSTOMER OF ISSUE. UNIT OK.</t>
  </si>
  <si>
    <t>RNN220907086965</t>
  </si>
  <si>
    <t>Found unit with issues.  Repaired iissues. Unit working good now</t>
  </si>
  <si>
    <t>RNN220907087041</t>
  </si>
  <si>
    <t>EAM60991316</t>
  </si>
  <si>
    <t>#SW SOFTWARE UPDATE  verified customer complaint. Found unit not cooling or freezing.</t>
  </si>
  <si>
    <t>RNN220907088226</t>
  </si>
  <si>
    <t>PRN220907075863 AJU75152602(Valve Assembly Inlet)  EBR86498803(PCB Assembly Complex) replace valve assembly and pcb  test unit operation ok.</t>
  </si>
  <si>
    <t>RNN220907089414</t>
  </si>
  <si>
    <t>EBR85194757</t>
  </si>
  <si>
    <t>EBR86771823</t>
  </si>
  <si>
    <t>UNIT WOULD JUST FILL WITH WATER AND WOULD STOP.  RESTART SYSTEM BY UNPLUNIG IT SEEM TO WORK</t>
  </si>
  <si>
    <t>RNN220907089937</t>
  </si>
  <si>
    <t>Customer called in about her washer taking too long to finesh rinse and spin cycle  no problem found with the unit installation  replaced pcb  Ebr86498815</t>
  </si>
  <si>
    <t>RNN220907090299</t>
  </si>
  <si>
    <t>#FEE                                                                                                                 LOSE CONNECTION LINE FILTER</t>
  </si>
  <si>
    <t>RNN220907090558</t>
  </si>
  <si>
    <t>Unit fills  but wash does not start because IE code appears. Replaced pressure sensor and inlet valve assembly. All unit test ops ok</t>
  </si>
  <si>
    <t>RNN220907090581</t>
  </si>
  <si>
    <t>Customer complained of a grinding noise  disassembled unit and couldn't find any reason as to why it would have been grinding. Unit is testing properly.</t>
  </si>
  <si>
    <t>RNN220908090998</t>
  </si>
  <si>
    <t>#FEE CUSTOMER IS AWARE OF CHARGES NOT RELATING TO MANUFACTU                                                          PRODUCT NOT COVERED BY THE APPLICABLE WARRANTY</t>
  </si>
  <si>
    <t>RNN220908092012</t>
  </si>
  <si>
    <t>Concern was the unit is making noise  found the unit was touching the floor while on operation  unit checked  all ops are good and normal.</t>
  </si>
  <si>
    <t>RNN220908093223</t>
  </si>
  <si>
    <t>Overfilling  ran test mode checked water levels. Replaced main pcb and pressure switch. Tested functionality. Unit working to specs.</t>
  </si>
  <si>
    <t>RNN220908093732</t>
  </si>
  <si>
    <t>TUP-3796BK</t>
  </si>
  <si>
    <t>Washer not coming on with no display. Checked over and found bad main board. Replaced the complex assembly and front panel. Ran washer through cycles. Unit is now working properly.</t>
  </si>
  <si>
    <t>RNN220908093864</t>
  </si>
  <si>
    <t>TCC220912088246</t>
  </si>
  <si>
    <t>RNN220908093939</t>
  </si>
  <si>
    <t>9/12 Found the cold water valve on the off position and the unit displaying an IE error code. Test the unit and the unit test ok..</t>
  </si>
  <si>
    <t>RNN220908094851</t>
  </si>
  <si>
    <t>Found pulsator making noise replaced and all checks good</t>
  </si>
  <si>
    <t>RNN220908095398</t>
  </si>
  <si>
    <t>Found no issues with unit. Tested multiple times now failures removed back panel to see if any leaks found none removed main control back panel to view valves no leals there. No leaks at this time</t>
  </si>
  <si>
    <t>RNN220908096603</t>
  </si>
  <si>
    <t>#FEE CX IS AWARE OF THE SERVICE CHARGE NOT RELATING TO MANU                                                          CR LID MAKES SOUND WHEN OPEN. LUBRICATED HINGES. CHECKED EVE RYTHING OK NOTHING WRONG</t>
  </si>
  <si>
    <t>RNN220909000060</t>
  </si>
  <si>
    <t>Found water valve was leaking. Replaced water valve. Sent part to tech.   PRN220909079568 AJU75152602(Valve Assembly Inlet)</t>
  </si>
  <si>
    <t>RNN220909000271</t>
  </si>
  <si>
    <t>Complaint water left in dudoensir after wash replaced dispenser tested unit working to specs</t>
  </si>
  <si>
    <t>RNN220909001505</t>
  </si>
  <si>
    <t>adjusted lid track assembly all ok at this time</t>
  </si>
  <si>
    <t>RNN220909002938</t>
  </si>
  <si>
    <t>WASHER NOT SPINNING. FOUND CAP AND WASH PLATE BAD. REPLACED PARTS AND TESTED.</t>
  </si>
  <si>
    <t>RNN220909003670</t>
  </si>
  <si>
    <t>CUSTOMER COMPLAINED OF WATER TEMP PROBLEM   ADJUSTMENT WAS MADE   UNIT IS FIXED</t>
  </si>
  <si>
    <t>RNN220909003980</t>
  </si>
  <si>
    <t>Valve assy and cust education</t>
  </si>
  <si>
    <t>RNN220909098366</t>
  </si>
  <si>
    <t>found &amp; corrected leak at discharge hose from pump</t>
  </si>
  <si>
    <t>RNN220910004934</t>
  </si>
  <si>
    <t>Found clogged pump assembly removed and tested operating normally</t>
  </si>
  <si>
    <t>RNN220910006187</t>
  </si>
  <si>
    <t>REST CONTROL EVERYTHING IS WORKING PROPERLY</t>
  </si>
  <si>
    <t>RNN220912008080</t>
  </si>
  <si>
    <t>RNN220912008083</t>
  </si>
  <si>
    <t>RNN220912008095</t>
  </si>
  <si>
    <t>CHECKED UNIT AND DID A HARD RESET AND UNIT IS OPERATING</t>
  </si>
  <si>
    <t>RNN220912008125</t>
  </si>
  <si>
    <t>REPLACED SUSPENSION RODS AND GEAR CASE DUE TO SQUEALING NOISE DURING SPIN</t>
  </si>
  <si>
    <t>RNN220912008517</t>
  </si>
  <si>
    <t>Cleaned dispensor</t>
  </si>
  <si>
    <t>RNN220912009822</t>
  </si>
  <si>
    <t>RESECURED MOTOR COVER AND LEVELED UNIT TO HIGHT. MOTOR HAD BEEN SCRAPPING.  ALL CHECKS OK. SLR</t>
  </si>
  <si>
    <t>RNN220912012154</t>
  </si>
  <si>
    <t>IW/43032200/RNN220628086597/CPS1/$826.86</t>
  </si>
  <si>
    <t>unit leaking water at drain hose found hose not fully seated onto pump housing corrected testged multiple times all ok</t>
  </si>
  <si>
    <t>RNN220613097891</t>
  </si>
  <si>
    <t>REPLACED DRAIN PUMP TO RESOLVE ISSUE WITH OE ERROR CODE  PART SUPPLIED BY LG</t>
  </si>
  <si>
    <t>RNN220815056684</t>
  </si>
  <si>
    <t>not draining  replaced part as listed</t>
  </si>
  <si>
    <t>RNN220815059123</t>
  </si>
  <si>
    <t>REPLACED PCB AND UI.  UNIT IS ON AND FUNCTIONING CORRECTLY. JOB COMPLETE</t>
  </si>
  <si>
    <t>RNN220815061543</t>
  </si>
  <si>
    <t>Replaced defective water valve on unit for error code and no flow  all ok checked over.</t>
  </si>
  <si>
    <t>RNN220822096769</t>
  </si>
  <si>
    <t>UNIT CHECKS OK AT TIME OF SERVICE. POSSIBLE FAN HITTING DEBRIS UNDERNEATH.</t>
  </si>
  <si>
    <t>RNN220823003718</t>
  </si>
  <si>
    <t>Washer locked .. Replaced trans motor</t>
  </si>
  <si>
    <t>RNN220830049008</t>
  </si>
  <si>
    <t>Installed water properly  test run  unit working</t>
  </si>
  <si>
    <t>RNN220901062128</t>
  </si>
  <si>
    <t>installed new valve  unit operating to factory specs</t>
  </si>
  <si>
    <t>RNN220902063519</t>
  </si>
  <si>
    <t>Customer says unit not washing correctly. I fully inspected and tested unit. I found no issues  customer instruct. I advised customer to consult the owners manual for in depth machine knowledge.</t>
  </si>
  <si>
    <t>RNN220902066731</t>
  </si>
  <si>
    <t>REPLACED FAULTY SUSPENSION AND TESTED TO CONFIRM PROPER OPERATION</t>
  </si>
  <si>
    <t>RNN220902067152</t>
  </si>
  <si>
    <t>Board and gront panel replacement again.</t>
  </si>
  <si>
    <t>RNN220902067244</t>
  </si>
  <si>
    <t>Recieved notification RA approved.  Requesting RA.TCC220908000676.  Pictures is attacthed: Physical cabinet Damage  customer was using on deep wash setting with a duvet cover in the unit. Front  left  right side and rear of cabinet and cracked tub assembly is damaged  along with detergent box and top of cover  unit vibrated and jumped in use  and thrned to the left.</t>
  </si>
  <si>
    <t>RNN220903068624</t>
  </si>
  <si>
    <t>Customer reported a noise ""like gears grinding"" and machine would not drain.  Ran Rinse and Spin cycle.  All machine functions were normal at time of service.  No noises  machine completed the cycle.</t>
  </si>
  <si>
    <t>RNN220905076774</t>
  </si>
  <si>
    <t>Too small amount of water during the cycle. Not cleaning the load / no problem with the unit. Tcc220913104555.</t>
  </si>
  <si>
    <t>RNN220907086657</t>
  </si>
  <si>
    <t>Replaced drain hose</t>
  </si>
  <si>
    <t>RNN220907086939</t>
  </si>
  <si>
    <t>Found dark flaky residue at the bottom of washer  instructed customer to do a tub clean as its never been done.</t>
  </si>
  <si>
    <t>RNN220907087826</t>
  </si>
  <si>
    <t>Customer states unit does not lock. Found unit with damage door lock. Installed parts unit checked ops ok demo to customer.   PRN220909079612 EBF61674804(Switch Assembly)  EBR86498803(PCB Assembly Complex)  MCK62185701(Cover Guide)</t>
  </si>
  <si>
    <t>RNN220907089488</t>
  </si>
  <si>
    <t>repaired drain pump tested all ops chk ok</t>
  </si>
  <si>
    <t>RNN220907090528</t>
  </si>
  <si>
    <t>PRN220912082382 AGL76194029(Panel Assembly Front)  EBR86498811(PCB Assembly Complex)    Replaced parts.  Testes good</t>
  </si>
  <si>
    <t>RNN220907090576</t>
  </si>
  <si>
    <t>Bad water valve. Replaced water valve and tested the unit back to working order.</t>
  </si>
  <si>
    <t>RNN220908096527</t>
  </si>
  <si>
    <t>Pump loud and light out on control replaced pump and panel front pcb</t>
  </si>
  <si>
    <t>RNN220908096938</t>
  </si>
  <si>
    <t>EBR62198104</t>
  </si>
  <si>
    <t>UNIT LEAKING ALL OVER  Pressure hose popped off and leaked into the leak tray that the customer had. Fixed pressure hose. Tested okay</t>
  </si>
  <si>
    <t>RNN220909000256</t>
  </si>
  <si>
    <t>Faulty drain pump  checked operation</t>
  </si>
  <si>
    <t>RNN220909003059</t>
  </si>
  <si>
    <t>Verified unit and all tests passed. The error code customer is having is a TC L tub clean errors. Also customers aware there's rust in water and lines also see picture</t>
  </si>
  <si>
    <t>RNN220909003067</t>
  </si>
  <si>
    <t>NOISE COMING FROM DRAIN PUMP.PUMP IS FAULTY. REPLACED PUMP. TESTED OK.</t>
  </si>
  <si>
    <t>RNN220909003757</t>
  </si>
  <si>
    <t>RNN220909098183</t>
  </si>
  <si>
    <t>RNN220909098486</t>
  </si>
  <si>
    <t>PRN220912081570 AJU75152606(Valve Assembly Inlet)  EBR86692725(PCB Assembly Main) parts ordered to customer home. Replace water valve and pcb  test unit operation ok.</t>
  </si>
  <si>
    <t>RNN220910004326</t>
  </si>
  <si>
    <t>U int working good at this time</t>
  </si>
  <si>
    <t>RNN220910005752</t>
  </si>
  <si>
    <t>Tech found old water standing in pan. Tech run washer twice in service mode test and it passed all test without any leak. Then tech run speed wash cycle and run for 15 minutes. No leak found. Unit is working fine.</t>
  </si>
  <si>
    <t>RNN220912007752</t>
  </si>
  <si>
    <t>WASHER WILL NOT DRAIN REPLACED DRAIN PUMP &amp; PCB ASSEMBLY.</t>
  </si>
  <si>
    <t>RNN220912013904</t>
  </si>
  <si>
    <t>tech ran diagnosis and found lots of suds. advised they need to run the unit several times with no more soap. operation is normal operation.</t>
  </si>
  <si>
    <t>RNN220912014382</t>
  </si>
  <si>
    <t>Tested All ok</t>
  </si>
  <si>
    <t>RNN220912015374</t>
  </si>
  <si>
    <t>UNIT IS LEAKING WATER FROM UNDERNEATH.   SECURED LOOSE HOSE TO DRAIN PUMP.</t>
  </si>
  <si>
    <t>RNN220912015738</t>
  </si>
  <si>
    <t>RNN220912016145</t>
  </si>
  <si>
    <t>RNN220913016450</t>
  </si>
  <si>
    <t>REAR LEG NEEDED A ADJUSTMENT.THE GROMMETS IN THE LEG HAD COME OFF</t>
  </si>
  <si>
    <t>RNN220913016556</t>
  </si>
  <si>
    <t>NEEDS A NEW CLUTCH ASSEMBLY  CUSTOMER REFUSED</t>
  </si>
  <si>
    <t>RNN220913016566</t>
  </si>
  <si>
    <t>Replaced valve that was not actuating fully.   tested to oem specs</t>
  </si>
  <si>
    <t>RNN220913017686</t>
  </si>
  <si>
    <t>Customer reported there was a leak coming from the washing machine.  Leak appeared from drain hose. Service tech aligned the drain hose to ensure there would no longer be water leaking. Machine now operates as designed.</t>
  </si>
  <si>
    <t>RNN220913018016</t>
  </si>
  <si>
    <t>Technician found that LG washer would not start  and replace the front panel assembly.  This fixed the problem.</t>
  </si>
  <si>
    <t>RNN220913018321</t>
  </si>
  <si>
    <t>REPLACED WORN/DEFECTIVE ROTOR FOR CAUSING EXCESSIVE NOISE DURING USE. CHECKED OP IN CYCLE.</t>
  </si>
  <si>
    <t>RNN220712060459</t>
  </si>
  <si>
    <t>installed drainhouse  cheked for water leaks  working ok  tested operation ok not water leaks ; Job Cmpltd</t>
  </si>
  <si>
    <t>RNN220726045951</t>
  </si>
  <si>
    <t>#FEE NOISE-OTHER NOSIE***VRS***                                                                                      HINGE SNAPS REPLACED PARTS SETUP TEST AND CHECKED UNIT IN NO RMAL WORKING ORDER</t>
  </si>
  <si>
    <t>RNN220801077153</t>
  </si>
  <si>
    <t>Installed new dispenser (AAZ72925602/832139361)  unit testing fine; Job Cmpltd</t>
  </si>
  <si>
    <t>RNN220809025215</t>
  </si>
  <si>
    <t>#FEE CUSTOMER AWARE OF SERVICE CHARGE NOT RELATING TO 70131                                                          LG CLOSED PER CUSTOMER VERY INTERMITTENT WILL NEED LG TO OK PARTS ALLOW 90MIN NO TIME SLOTTED FOR PARTS SHIPPED  REPLACED PARTS OR</t>
  </si>
  <si>
    <t>RNN220821093283</t>
  </si>
  <si>
    <t>Rubbing drain pan. Installed clips. Tested and found unit op normal</t>
  </si>
  <si>
    <t>RNN220826027561</t>
  </si>
  <si>
    <t>#FEE CUSTOMER IS AWARE OF SERVICE CHARGES FOR ISSUES NOT RE                                                          LEAKS. DAMPERS AND SUSPENSIONS ORDERED.  LEAKS. SUSPENSIONS ASSEMBLY REPLACED. FUNCTIONAL CHECKS SATI SFACTORY. WCC. ZT.</t>
  </si>
  <si>
    <t>RNN220827030523</t>
  </si>
  <si>
    <t>#FEE GRINDING NOISE DURING WASH IW CX AWARE OF WARRANTY FOR                                                          COSTUMER IS NOT AT HOME I CALL HIM 4 TIMES AND I KNOCKED THE DOOR NOBODY ANSWER I HAD RAISED UP THE MACHINE IT WAS SCRATCHING THE</t>
  </si>
  <si>
    <t>RNN220827031200</t>
  </si>
  <si>
    <t>Replaced clutch assembly. Replaced rotor and nut. Replaced pulsator. Check operation.</t>
  </si>
  <si>
    <t>RNN220829036347</t>
  </si>
  <si>
    <t>FE code   reset washer and code went away CX tried many loads and its working great</t>
  </si>
  <si>
    <t>RNN220829037318</t>
  </si>
  <si>
    <t>The customer complains that the washer doesnt wash properly but there wasnt any problem.</t>
  </si>
  <si>
    <t>RNN220829039302</t>
  </si>
  <si>
    <t>#RECLAIMSAME                                                                                                         VALVE NOT ON ALL THE WAY. TEST OK</t>
  </si>
  <si>
    <t>RNN220829040509</t>
  </si>
  <si>
    <t>#FEE CUSTOMER AWARE OF SERVICE CHARGE FOR ISSUES NOT REL                                                             TESTED UNIT THROUGHOUT ALL CYCLES TESTED CORRECTLY INFORMED CUSTOMER ON CYCLES</t>
  </si>
  <si>
    <t>RNN220830043618</t>
  </si>
  <si>
    <t>WHEN TESTING  FOUND DRAIN PUMP WONT ENGAGE. GEAR CASE NOT RUNNING. POWER TO WASHER OK. REPLACED FAULTY PARTS LISTED  TEST . ALL OPERATIONS CHECK OK UPON TECH DEPARTURE</t>
  </si>
  <si>
    <t>RNN220830048890</t>
  </si>
  <si>
    <t>***VRS***NOT DRAINING HARGE NOT RELATING TO MANU                                                                     INSTALL PUMP CHECKED OVER OK</t>
  </si>
  <si>
    <t>RNN220901058288</t>
  </si>
  <si>
    <t>CX Comes out black spots. Check inside :nothing. wall cushions OK. Couldn't find any problem right now. Diagnostic testOK.</t>
  </si>
  <si>
    <t>RNN220901060610</t>
  </si>
  <si>
    <t>States will not complete cycle.. Tested all operations all seem fine ran test and service mide no errors ... After 2 trips i installed lid sw do to a dr error she had a pic if.. Atopped again no codes and no problems found again installed main pc.and. Explaned all operations normal</t>
  </si>
  <si>
    <t>RNN220903069705</t>
  </si>
  <si>
    <t>Not draining Freed stuck pump and tested fine ; Job Cmpltd</t>
  </si>
  <si>
    <t>RNN220903070216</t>
  </si>
  <si>
    <t>#FEE                                                                                                                 PILLING ON THE CLOTHING TESTED WASHER WORKING AS SHOULD EXP LAINED ABOUT WATER USAGE UNABLE TO VERIFY COMPLAINT</t>
  </si>
  <si>
    <t>RNN220903070288</t>
  </si>
  <si>
    <t>NEW DRAIN PUMP AND MAIN PCB INSTALLED  CLAIM SERVICE EXPLANATION NEW DRAIN PUMP AND MAIN PCB INSTALLED</t>
  </si>
  <si>
    <t>RNN220904071703</t>
  </si>
  <si>
    <t>PC:NA NOT CLEANING CLOTHES                                                                                           THE MEMBER SAID THE CLOTHES WHERE NOT GETTING CLEAN CHECK TH E DISPENSER &amp;AMP; TEST ALL TEST OK RZT</t>
  </si>
  <si>
    <t>RNN220906082732</t>
  </si>
  <si>
    <t>Not spinning and starts adding water again per customer Tested unit through an entire speed wash cycle with and without clothes. Could not recreate issue Ndf. Unit working properly</t>
  </si>
  <si>
    <t>RNN220906083142</t>
  </si>
  <si>
    <t>Customer stated that unit would not drain and got a de error code. Upon arrival unit had water in it from not draining. Put unit in test mode to drain cycle pump would try to start then stop then pump started and finished out draining out the water. Fill the unit four more times and test mode with water and drained to make sure drain pump was functioning as it should. Unit is working okay now.</t>
  </si>
  <si>
    <t>RNN220907086343</t>
  </si>
  <si>
    <t>REPLACED MAIN/DISPLAY BOARDS AND RAN TEST MODE SEVERAL TIMES</t>
  </si>
  <si>
    <t>RNN220908093270</t>
  </si>
  <si>
    <t>RESEATED CONNECTION ON THE CONTROL BOARD AND TESTED  WORKING GOOD AFTER RESET</t>
  </si>
  <si>
    <t>RNN220908094638</t>
  </si>
  <si>
    <t>Washer was not draining. Found pump impeller broken. Replaced pump and clams. Water tested ok.</t>
  </si>
  <si>
    <t>RNN220908095325</t>
  </si>
  <si>
    <t>OE code  not draining  removed drain pump a washer was stuck in drain pump  replaced drain pump working as designed</t>
  </si>
  <si>
    <t>RNN220909000134</t>
  </si>
  <si>
    <t>Agitator cracked.  Replaced.  All unit ops test good.</t>
  </si>
  <si>
    <t>RNN220909000218</t>
  </si>
  <si>
    <t>Drain hose leaking  replaced drain hose. Retested washer through diagnostic cycle. No leaks found.</t>
  </si>
  <si>
    <t>RNN220909001842</t>
  </si>
  <si>
    <t>#FEE CUSTOMER AWARE OF SERVICE CHARGE FOR ISSUES NOT RELATE                                                          TECHNICIAN HANGS UP AFTER WAITING AT LEAST FIFTEEN (15) MINU TES TO REACH A REPRESENTATIVE FOR AN AUTHORIZATION.</t>
  </si>
  <si>
    <t>RNN220909004091</t>
  </si>
  <si>
    <t>Customer thinks her unit is vibrating to much. Tested unit and no issue were found. Told customer that nosie she is hearing is normal. Unit not excessively vibrating. System working good. Customer was not happy with info I gave her. Still thinks it's unbalanced. Also used level to insure unit was balanced and still thinks is unbalanced. Customer is a senior citizen. No parts needed</t>
  </si>
  <si>
    <t>RNN220910005193</t>
  </si>
  <si>
    <t>Found noisy drain pump. Removed quarter and Replaced pump  all checks good</t>
  </si>
  <si>
    <t>RNN220910005631</t>
  </si>
  <si>
    <t>We tested the unit.  Unit is working. No mechanical issues found.</t>
  </si>
  <si>
    <t>RNN220910006448</t>
  </si>
  <si>
    <t>Replaced parts to make unit operating properly</t>
  </si>
  <si>
    <t>RNN220911007557</t>
  </si>
  <si>
    <t>power no not run reset unit completed</t>
  </si>
  <si>
    <t>RNN220912008922</t>
  </si>
  <si>
    <t>Unit control panel faulty  not allowing unit to turn on  replaced panel assembly and display pcb and unit is operating normally. Closing.</t>
  </si>
  <si>
    <t>RNN220912009675</t>
  </si>
  <si>
    <t>BAD CONTACT.TECH FIXED THE CONNECTION.POWER GOOD NO ERROR CODES ALL WORKING</t>
  </si>
  <si>
    <t>RNN220912010408</t>
  </si>
  <si>
    <t>Cx concern smoke from control panel when plugged in and turned on.  Diag no smoke when unit powered on.  Unit will power on but shut down when cycle  selected.  Found water in main pcb.  Cx claims no water used and unit was only plugged in.  Unable to find how main pcb got water inside.  Advised cx return to dealer.  Water should not be inside main pcb compartment</t>
  </si>
  <si>
    <t>RNN220912013382</t>
  </si>
  <si>
    <t>Smell coming from stand pipe  advised cust   must have a p trap in stand pipe! Cust showed pics to me of the plumbing before drywall was installed and there is no p trap in stand pipe</t>
  </si>
  <si>
    <t>RNN220912014888</t>
  </si>
  <si>
    <t>Ran tests on unit  unit ok.</t>
  </si>
  <si>
    <t>RNN220912014992</t>
  </si>
  <si>
    <t>Replace drain pump for OE error code       PRN220913084205 AHA75673404(Pump Assembly Drain)  AHA75673405(Pump     Assembly Drain)  AHL76195103(Rotor Assembly Combined)  AJB76315015(Stator Assembly Combined)  EBR86498803(PCB Assembly Complex) to cx</t>
  </si>
  <si>
    <t>RNN220913016907</t>
  </si>
  <si>
    <t>Customer stated that close so not come out clean and stains do not come off the close also does landery once a week instruct cust to use a stain remover to help with stain issue in close so customer is not usine HE deaternget also instruct customer to ise HE deaternget whites dont not come out clean and they are not using bleach as well unit working normal</t>
  </si>
  <si>
    <t>RNN220913019598</t>
  </si>
  <si>
    <t>Dryer making rattling noise. Sealed internal outlet vent with foil tape. Added insulation benesth blower wheel housing. Checked ops.</t>
  </si>
  <si>
    <t>RNN220913021321</t>
  </si>
  <si>
    <t>EBR35887001</t>
  </si>
  <si>
    <t>TESTED UNIT  WORKING AS INTENDED  CUST INSTRUCT ON PROPER CYCLE SELECTION AND LOADING.</t>
  </si>
  <si>
    <t>RNN220913021815</t>
  </si>
  <si>
    <t>FOUND LOOSE CONNECTION TO PRESSURE SWITCH CAUSING PRESSURE SWITCH TO READ AN ERROR CODE. RECONNECTED THE HARNESS AND PRESSURE SWITCH HOSE. RAN CYCLE UNIT CHECKS OKAY.</t>
  </si>
  <si>
    <t>RNN220913021857</t>
  </si>
  <si>
    <t>Unit leaking found tub to drain pump hose came off.reatached with silicone and hose clamp</t>
  </si>
  <si>
    <t>RNN220913022138</t>
  </si>
  <si>
    <t>RE REPLACE LID AND HINGE BRACKETS  RR KB TICKET #: 12176 (PARTS ONLY)</t>
  </si>
  <si>
    <t>RNN220913022514</t>
  </si>
  <si>
    <t>INSTALLED NEW LID TO SOLVE PROBLEM.</t>
  </si>
  <si>
    <t>RNN220913022799</t>
  </si>
  <si>
    <t>SYM  WASHER NOISY AND SPIN DIAG RAN WITH NO LOAD AND IT WAS QUIET RAN WITH A LOAD AND IT WAS MAKING A KNOCKING CLEANING NOISE ORDERING SUSPENSION RODS PRQ SEE PARTS WP REPLACE SUSPENSION RODS RAN ALL TESTS GOOD</t>
  </si>
  <si>
    <t>RNN220913022814</t>
  </si>
  <si>
    <t>REPLACED WATER VALVE  UNIT CHECKS OUT OK</t>
  </si>
  <si>
    <t>RNN220914023589</t>
  </si>
  <si>
    <t>UNIT WORKING FINE JUST OVERLOADING</t>
  </si>
  <si>
    <t>RNN220914023615</t>
  </si>
  <si>
    <t>I ARRIVED AT CLIENT HOME FOR AN DIAGNOSTIC OF A WASHER. CLIENT STATED THAT THE UNIT WAS OVERFLOWING WITH WATER. I LOOKED AT THE PROBLEM AND INFORMED CLIENT THAT THE INLET VALVE  MAINBOARD AND WATER PRESSURE SENSOR IS NEEDED</t>
  </si>
  <si>
    <t>RNN220914023618</t>
  </si>
  <si>
    <t>CUSTOMERS COMPLAINT WAS THAT WATER SPILLS OUT OF DRAIN PIPE WHEN UNIT IS DISCHARGING WATER FOUND THAT THERE APPEARS TO BE AND OBSTRUCTION IN THE HOME OWNERS STANDPIPE WILL NEED A PLUMMER ... REPAIR COMPLETE</t>
  </si>
  <si>
    <t>RNN220914023680</t>
  </si>
  <si>
    <t>NDCS MAKING NOISES                                                                                                   NORMAL NOISE LEVEL</t>
  </si>
  <si>
    <t>RNN220914024033</t>
  </si>
  <si>
    <t>reinstalled loose hose from tub to pump due to unit leaking water from bottom of unit  tested ok</t>
  </si>
  <si>
    <t>RNN220914024891</t>
  </si>
  <si>
    <t>RNN220914026017</t>
  </si>
  <si>
    <t>RNN220914026356</t>
  </si>
  <si>
    <t>CHECKED UNIT AND NEEDS PARTS CUSTOMER REFUSED</t>
  </si>
  <si>
    <t>RNN220914026469</t>
  </si>
  <si>
    <t>reinstalled loose wash plate nut due to unit being noisy tested unit ok</t>
  </si>
  <si>
    <t>RNN220914027217</t>
  </si>
  <si>
    <t>Customer complaint of unit no power issues. Check voltage. Voltage chks ok 124.V to washer. Put unit thru test mode. No error codes. Unit chks ok</t>
  </si>
  <si>
    <t>RNN220914027664</t>
  </si>
  <si>
    <t>Intermittent ops. Ran diagnostic. Instruct on cycles. Checked drain tube  secured.</t>
  </si>
  <si>
    <t>RNN220914029234</t>
  </si>
  <si>
    <t>Svc call.  Diag and replace parts and test.  Auth # STLGG0308  (incorrect parts sent originally)</t>
  </si>
  <si>
    <t>RNN220623054897</t>
  </si>
  <si>
    <t>Installed new rotor and stator  ran unit through a few test and a wash cycle. Unit is up and running to factory specs</t>
  </si>
  <si>
    <t>RNN220728059514</t>
  </si>
  <si>
    <t>REPLACED FAILED USER INTERFACE CONTROL BOARD AND WATER VALVE. TESTED OK.</t>
  </si>
  <si>
    <t>RNN220806012401</t>
  </si>
  <si>
    <t>CHECKED UNIT FOUND NOT SPINNING  REPLACED PARTS LEFT UNIT WORKING OK</t>
  </si>
  <si>
    <t>RNN220811040561</t>
  </si>
  <si>
    <t>EBR86692729</t>
  </si>
  <si>
    <t>upon return installed new board reassembled and tested unit is now powering on and turning off after Cycles issues resolved Services complete</t>
  </si>
  <si>
    <t>RNN220812046723</t>
  </si>
  <si>
    <t>#SAFETY                                                                                                              CX WAS GETTING AN ELECTRICAL BURNING SMELL. FOUND A SMELL CO MING FROM THE MAIN CONTROL BOARD. REPLACED CONTROL BOARD RAN TEST CHE</t>
  </si>
  <si>
    <t>RNN220824015006</t>
  </si>
  <si>
    <t>No defect found after running test mode.</t>
  </si>
  <si>
    <t>RNN220827030968</t>
  </si>
  <si>
    <t>DIAGNOSTIC SHOWS  PANEL ASSEMBLY  PCB ASSEMBLY AND POWER FILTER MALFUNCTION. PARTS REPLACED.</t>
  </si>
  <si>
    <t>RNN220828032727</t>
  </si>
  <si>
    <t>#FEE CUSTOMER IS AWARE OF CHARGES NOT RELATED TO MANUFACTUR                                                          CUSTOMER CANCELED VIA CALL AHEAD. INSTRUCTED CENTRAL INVENTO RY THAT PARTS RUNNER WILL RETRIEVE PARTSPER TM. JOB COMPLETE</t>
  </si>
  <si>
    <t>RNN220829034522</t>
  </si>
  <si>
    <t>All hoses were good not leaking found some slight residue coming from soap dispenser replaced dispenser box and water valve while checking around tub found front right shock small shock not main shock was disconnected reconnected and confirm the customer they know about only needing two tablespoons of soap put in test mode filled as much as it would let me could not find any water anywhere Customer to contact me if there's any further problems</t>
  </si>
  <si>
    <t>RNN220829038483</t>
  </si>
  <si>
    <t>MBL68689902</t>
  </si>
  <si>
    <t>QUOT;#FEE CUSTOMER IS AWARE OF CHARGES NOT RELATED TO MANUFACTU                                                      ORDERED CONTROL BOARD  REPLACED CONTROL BOARD. WASHER VERIFICATION CHECK OK</t>
  </si>
  <si>
    <t>RNN220829041900</t>
  </si>
  <si>
    <t>RNN220830046534</t>
  </si>
  <si>
    <t>complaint: it makes an unusual noise; diagnosis; while I was there  I did not hear any unusual noises</t>
  </si>
  <si>
    <t>RNN220830048256</t>
  </si>
  <si>
    <t>#FEE/DRUM ON INSIDE IS DAMAGED/RIPPING CLOTHING                                                                      CUSTOMER COMPLAINT OF BUMP IN BASKET IS GOING THE CHECK WITH COST CO</t>
  </si>
  <si>
    <t>RNN220831051581</t>
  </si>
  <si>
    <t>#FEE #RECLAIM LEAKING DRAIN HOSE                                                                                     FOUND LEAKING FROM DRAIN HOSE ORDER PART LOCAL STORES DO NOT CARRY PART FOUND HOLE IN HOSE AND REPLACE THE HOSE NO LEAKS FOUND ALL</t>
  </si>
  <si>
    <t>RNN220831054835</t>
  </si>
  <si>
    <t>#FEE CUSTOMER IS AWARE OF CHARGES NOT RELATED TO MANUFACTUR                                                          INSTRUCTED REPLACE FLOOD SAFE HOSES. TEST OK.</t>
  </si>
  <si>
    <t>RNN220901057949</t>
  </si>
  <si>
    <t>Installed missing hose clamp on drain hose at drain pump.</t>
  </si>
  <si>
    <t>RNN220908090869</t>
  </si>
  <si>
    <t>Found cut and bellows I caused the leak. Replace part. Unit functions as designed.</t>
  </si>
  <si>
    <t>RNN220908091411</t>
  </si>
  <si>
    <t>The washer agitator was loose and clothing was stuck between the agitator and the basket. I was able to remove clothing and tighten the agitator. No parts needed.</t>
  </si>
  <si>
    <t>RNN220908093035</t>
  </si>
  <si>
    <t>Unit making rubbing noise while delicates selected. Replaced clutch assembly  rotor and greased suspension. Ran test all ops checked no noise present.</t>
  </si>
  <si>
    <t>RNN220909003097</t>
  </si>
  <si>
    <t>#sw replaced main board</t>
  </si>
  <si>
    <t>RNN220909099002</t>
  </si>
  <si>
    <t>Bed sheet was stuck under agitator.Replaced warped agitator and all operations tested ok</t>
  </si>
  <si>
    <t>RNN220909099989</t>
  </si>
  <si>
    <t>Complaint of unit no starting. Found bad pressure switch. Also found no cold going into washer. Cust has anti flood hoses on washer advice to replace anti flood hoses.</t>
  </si>
  <si>
    <t>RNN220910004210</t>
  </si>
  <si>
    <t>PRN220912082590 AGL76194027(Panel Assembly Front)  EBR86498808(PCB Assembly Complex)  Customer complaint that the unit will not always turn on. Replaced main board assembly and control panel.</t>
  </si>
  <si>
    <t>RNN220910005586</t>
  </si>
  <si>
    <t>#FEE CUSTOMER AWARE ABOUT THE SERVICE CHARGE IF ISSUE IS NO                                                          FOUND PRESSURE SENSOR NOT READING CORRECTLY. REPLACED AND TE STED UNIT. UNIT OPERATES AS DESIGNED AT THIS TIME.</t>
  </si>
  <si>
    <t>RNN220910006346</t>
  </si>
  <si>
    <t>Unit draining and working. Found hot and cold hoses connected backwards adjusted hoses. Tub next to washer clogged drains really slow causes water to siphon back into washer</t>
  </si>
  <si>
    <t>RNN220910006423</t>
  </si>
  <si>
    <t>Customer concern unit door lock not working. Replace door lock all okay. I said wish I    Door lock failure replaced door lock all ok.</t>
  </si>
  <si>
    <t>RNN220911007451</t>
  </si>
  <si>
    <t>Customer needs new drain pan.</t>
  </si>
  <si>
    <t>RNN220911007604</t>
  </si>
  <si>
    <t>Unit not spinning   unclogged pressure sensor hole</t>
  </si>
  <si>
    <t>RNN220912011056</t>
  </si>
  <si>
    <t>#FEE CUSTOMER AWARE ABOUT THE SERVICE CHARGE IF ISSUE IS NO                                                          OVERFILLS. NEEDS PRESSURE SWITCH PRESSURE SWITCH HOSE AND OU TER TUB. CUSTOMER SAYS HOME DEPOT REPLACING UNIT</t>
  </si>
  <si>
    <t>RNN220912015724</t>
  </si>
  <si>
    <t>PRN220913084744 5214EA3004B(Hose Inlet)  AEM75152901(Hose Assembly Drain)  AHA75673404(Pump Assembly Drain)  AJU75152602(Valve Assembly Inlet) customer call lowes and replace washer  tech install the water hoses cold and hot  test unit operation ok. No parts installed.</t>
  </si>
  <si>
    <t>RNN220913016552</t>
  </si>
  <si>
    <t>TECH CHECK THE UNIT POWER GOOD CLEAN THE PUMP NO LEAKS OR ERROR CODES ALL WORKING.NO ISSUE REPORT TO LG</t>
  </si>
  <si>
    <t>RNN220913020023</t>
  </si>
  <si>
    <t>Replace bad board causing unit not to complete cycle. Unit is running fine now.</t>
  </si>
  <si>
    <t>RNN220914026067</t>
  </si>
  <si>
    <t>TECH CAME OUT ON 9/08/2022 DID TELE SUPPORT WITH LG THEY ADVISED UNIT IS NEEDING NEW GEAR CASE  STATOR &amp; ROTOR DUE TO OIL LEAKING CX SAID THEY WANTED ANOTHER OPINION LG SENT CALL TO ANOTHER CENTER NO REPAIRS FROM US BILLING CALL FOR TIME/MILEAGE</t>
  </si>
  <si>
    <t>RNN220914026429</t>
  </si>
  <si>
    <t>REPLACED PUMP AND TESTED. repair complete</t>
  </si>
  <si>
    <t>RNN220914026501</t>
  </si>
  <si>
    <t>FOUND UNIT WITH FAULTY INLET VALVE ASSEMBLY. REPLACED PART AND TESTED  ALL OPERATIONS CHECK GOOD.</t>
  </si>
  <si>
    <t>RNN220914029768</t>
  </si>
  <si>
    <t>CHECKED SERVICE MANUAL AND FOUND THE ONLY REMEDY FOR THE ""DL"" ERROR CODE IS TO REPLACE THE DOOR LOCK. UNIT WILL NEED NEW LID LOCK. REMOVED AND REPLACED LID LOCK. RESTORED POWER AND VERIFIED FUNCTION MULTIPLE TIMES. UNIT IS FUNCTIONING PROPERLY.</t>
  </si>
  <si>
    <t>RNN220914029800</t>
  </si>
  <si>
    <t>REPLACED MOTOR ASSEMBLY. TESTED PROPER OPERATION.</t>
  </si>
  <si>
    <t>RNN220914029869</t>
  </si>
  <si>
    <t>SYM THROWING CODE IE AND MAKES A WHIRE NOISE DIAG THE UNITS COLD SIDE VALVE IS VERY SLOW BECAUSE OF A BAD VALVE ]WP REPLACED THE VALVE AND THE UNIT CHECKED FINE</t>
  </si>
  <si>
    <t>RNN220914029879</t>
  </si>
  <si>
    <t>LEAKING WATER INTO TUB. REPLACED BAD WATER VALVE. TEST RAN OPERATIONS.</t>
  </si>
  <si>
    <t>RNN220914029903</t>
  </si>
  <si>
    <t>DIAGNOSED UNIT NEESD CONTROL  ROTOR  STATOR AND CLUTCH. UNIT IS NOW BEING REPLACED</t>
  </si>
  <si>
    <t>RNN220915030583</t>
  </si>
  <si>
    <t>REMOVED EXCESS ADHESIVE FROM DRAIN PUMP AND VERIFIED UNIT NOW DRAINS PROPERLY</t>
  </si>
  <si>
    <t>RNN220915030773</t>
  </si>
  <si>
    <t>DRAIN HOSE HAD TWO PIN HOLE LEAKS. REPLACED DEFECTIVE DRAIN HOSE. TESTED THE UNIT AND IT FUNCTIONS PROPERLY.</t>
  </si>
  <si>
    <t>RNN220915030815</t>
  </si>
  <si>
    <t>NOT SPINNING  INSPECTED UNIT AND REINSTALLED NUT ON ROTOR  TESTED TO SPECS</t>
  </si>
  <si>
    <t>RNN220915031485</t>
  </si>
  <si>
    <t>was able to show the customer the water plus option and explain how to use it  was able to get tub fill to their liking</t>
  </si>
  <si>
    <t>RNN220915031526</t>
  </si>
  <si>
    <t>RNN220915032175</t>
  </si>
  <si>
    <t>noisy while agitating   TECH OUT DRAIN PUMP LOOSE CAUSING EXCESSIVE VIBRATION. TIGHTENED GROMMET BOLTS AND TESTED</t>
  </si>
  <si>
    <t>RNN220915032711</t>
  </si>
  <si>
    <t>NOT DRAINING  INSPECTED UNIT AND REPLACED  AHA75673404                                            AAS73229402</t>
  </si>
  <si>
    <t>RNN220915033988</t>
  </si>
  <si>
    <t>FOUND FAUTLY VALVE. REMOVED AND REPAIRED MACHINE WITH NEW WATER VALVE. CHECKS GOOD. JOB COMPLETE.</t>
  </si>
  <si>
    <t>RNN220915034295</t>
  </si>
  <si>
    <t>Found loose drain hose connection on bottom of tub  allowing unit to leak. Reconnected securely and tested. No longer leaking. Washer tested good.</t>
  </si>
  <si>
    <t>RNN220915034696</t>
  </si>
  <si>
    <t>IW/NO ASC/ NO RNN/CPS1/$804.08</t>
  </si>
  <si>
    <t>RNN220801073473</t>
  </si>
  <si>
    <t>Unit splashing water out when agitating. Replaced both components unit checked okay.</t>
  </si>
  <si>
    <t>RNN220808017699</t>
  </si>
  <si>
    <t>TECH WENT TO SITE AND FOUND THAT UNIT MAKING NOISE REPLACE PARTS TO CORRECT ISSUE</t>
  </si>
  <si>
    <t>RNN220810031511</t>
  </si>
  <si>
    <t>INTB</t>
  </si>
  <si>
    <t>customer said sheets have stuff on them but not other clothes. After filling washer with water not see any debris  floating around. could not duplicate problem</t>
  </si>
  <si>
    <t>RNN220814054562</t>
  </si>
  <si>
    <t>FOUND TUB IS WARPED. REPLACED TUB AND TESTED. ALL OPERATIONS CHECKED GOOD.</t>
  </si>
  <si>
    <t>RNN220817073109</t>
  </si>
  <si>
    <t>#FEE CUST IS AWARE OF SERVICE CHARGE FOR ISSUES NOT RELATED                                                          DOOR NOT LOOKING ORDER DOOR LOCK MECHANISM  REPLACED DOOR SWITCH WASHER WAS DROPPED MAJOR BODY DAMAGE AN D TOP PANEL ALSO DAMAGED</t>
  </si>
  <si>
    <t>RNN220820091932</t>
  </si>
  <si>
    <t>RNN220822002519</t>
  </si>
  <si>
    <t>TECHNICIAN RAN SERVICE CYCLE MODE TEST  PASSED ALL THE TESTS  UNIT IS SPINNING  AGITATING  DRAINING  NO ISSUES FOUND.</t>
  </si>
  <si>
    <t>RNN220823004965</t>
  </si>
  <si>
    <t>RNN220824011992</t>
  </si>
  <si>
    <t>washer leaks. checked through all functions of washer wash and drain operation. washer did not leak. informed customer. customer to watch washer in case of something intermitte­nt that did not show during checks</t>
  </si>
  <si>
    <t>RNN220825017078</t>
  </si>
  <si>
    <t>RNN220825023260</t>
  </si>
  <si>
    <t>Replaced display and main pcb boards for communication issues and as well as the inlet valve that was leaking.</t>
  </si>
  <si>
    <t>RNN220829034760</t>
  </si>
  <si>
    <t>EBR86283108</t>
  </si>
  <si>
    <t>RAN TEST WITH TOWELS ADJUSTED LEVEL FEET LOCKERS ALL TEST GOOD</t>
  </si>
  <si>
    <t>RNN220829040324</t>
  </si>
  <si>
    <t>CDH REPLACED THE SPIN BASKET AND PULSATOR CAP  ADJUST LEGS  TESTED UNIT....</t>
  </si>
  <si>
    <t>RNN220830042400</t>
  </si>
  <si>
    <t>Replaced gear case and impeller  unit operates normally</t>
  </si>
  <si>
    <t>RNN220830047956</t>
  </si>
  <si>
    <t>RNN220901060616</t>
  </si>
  <si>
    <t>TECH CHECK THE UNIT UBIT ADJUSTED AND LEVEL POWER GOOD NO LEAKS OR ERROR CODES COSTUMER OVERLOAD THE UNIT NO ISSUE REPORT TO LG</t>
  </si>
  <si>
    <t>RNN220901062074</t>
  </si>
  <si>
    <t>The customer stated that the WiFi would not connect on the washer . Call TCC and they said to replace the main board . After replacing the main board still was not able to connect to the thinq app . Call tech support again and they gave me a number for them to call but thank you text service to have them walk them through for troubleshooting . At this time I can do no more . 8339903882</t>
  </si>
  <si>
    <t>RNN220902064003</t>
  </si>
  <si>
    <t>#FEE CUSTOMER AWARE OF SERVICE CHARGE FOR ISSUES NOT RELATE                                                          WATER WILL NOT SHUT OFF PCB BAD PRESSURE SWITCH BAD MIX VALV ES OK SOCPPU 9/13/22: CANCELLED BY ALAN FROM LG LGA011 LG INWARRANTY</t>
  </si>
  <si>
    <t>RNN220902066489</t>
  </si>
  <si>
    <t>The PCB board has been replaced. The Unit is working fine.</t>
  </si>
  <si>
    <t>RNN220902067043</t>
  </si>
  <si>
    <t>PC:NA CYCLE ISSUE                                                                                                    CONTROL BOARD FAILED WILL NOT ALLOW TO GO INTO DIAGNOSIS  SUCCESSFULLY RAN DIAGNOSTICS CYCLE TESTED ALL COMPONENTS V ERIFIED PROPE</t>
  </si>
  <si>
    <t>RNN220904071337</t>
  </si>
  <si>
    <t>TLW UNIT DEFECTIVE VALVE (HOT) OR (COLD) SW  replaced parts as listed</t>
  </si>
  <si>
    <t>RNN220906078410</t>
  </si>
  <si>
    <t>#FEE                                                                                                                 CHECKED AND TIGHTENED AGITATOR. CHECKED FILL  WASH SPIN AN D DRAIN OPERATION ADVISED STAND PIPE IS A LITTLE SLOW DRAINI</t>
  </si>
  <si>
    <t>RNN220908090846</t>
  </si>
  <si>
    <t>TECH REINSTALL THE SENSOR. POWER GOOD TESTED. NO LEAKS OR ERROR CODES.ALL WATER GOOD. PROBLEM FIXED.REPORT TO LG</t>
  </si>
  <si>
    <t>RNN220908094240</t>
  </si>
  <si>
    <t>Replaced rotor  stator and main board. No other issues found.</t>
  </si>
  <si>
    <t>RNN220908096620</t>
  </si>
  <si>
    <t>Replaced stator  rotor  and filter board. Tested ok</t>
  </si>
  <si>
    <t>RNN220908097083</t>
  </si>
  <si>
    <t>AGM30029102</t>
  </si>
  <si>
    <t>Arrived to call customer complaint about unit making loud noise. Diagnosed unit was no longer making noise. Test it all functions instructed customer possible issues Casuing noise. Unit  tested okay</t>
  </si>
  <si>
    <t>RNN220910005427</t>
  </si>
  <si>
    <t>Found the drum drain hose is leaking at the pump. Replaced clamp and Parts listed. Tested ok. PRN220913085230 AJU75152602(Valve Assembly Inlet)  AEM73732901(Hose Assembly Drain)</t>
  </si>
  <si>
    <t>RNN220910005903</t>
  </si>
  <si>
    <t>Washer over fills..install damged unit flooded water damaged to motor and stator.wont to in spin.fills and drain won't spin..not covered .</t>
  </si>
  <si>
    <t>RNN220911006674</t>
  </si>
  <si>
    <t>#FEE CUSTOMER IS AWARE OF CHARGES NOT RELATED TO MANUFACTUR                                                          PRODUCT IS INACCESSIBLE</t>
  </si>
  <si>
    <t>RNN220911007572</t>
  </si>
  <si>
    <t>Unit keeps giving UE error code even without clothing inside . Replaced failed rotor and stator unit tested good.</t>
  </si>
  <si>
    <t>RNN220912010238</t>
  </si>
  <si>
    <t>Replaced washer drain hose all test ok</t>
  </si>
  <si>
    <t>RNN220912010277</t>
  </si>
  <si>
    <t>Unit not washing or draining. Found clothes stuck under pulsater plate. Removed clothing and replaced pulsater. Cleared broken pieces of plastic from drain pump. All Test Good</t>
  </si>
  <si>
    <t>RNN220912010812</t>
  </si>
  <si>
    <t>Replaced the bad  lid .machine tested good.</t>
  </si>
  <si>
    <t>RNN220912011410</t>
  </si>
  <si>
    <t>Found partially stuck open water valve. Would slowly fill detergsnt box and onfe it reached the top it would siphon the water and ""spit"" it into the tub. Replaced water valve. Also ordered new detergant box for customer.    PRN220916089491 AAZ72925631(Box Assembly Detergent)    PRN220913083526 AJU75152602(Valve Assembly Inlet)</t>
  </si>
  <si>
    <t>RNN220912012016</t>
  </si>
  <si>
    <t>#FEE CUSTOMER IS AWARE OF CHARGES NOT RELATED TO MANUFACTUR                                                          WAS NOT ABLE TO REPEAT THE GRINDING SOUND</t>
  </si>
  <si>
    <t>RNN220912013387</t>
  </si>
  <si>
    <t>Customer complained unit doesn't drain and water stays in tub. Found drain motor obstructed with foriegn material. Replaced pump assembly accordingly. Drain hose is installed about 60 inches above the ground  explained to customer in order to avoid water standing in the drum  drain hose should be installed lower than that.</t>
  </si>
  <si>
    <t>RNN220912013894</t>
  </si>
  <si>
    <t>RNN220912014071</t>
  </si>
  <si>
    <t>repaired and realigned drive shaft and agitator</t>
  </si>
  <si>
    <t>RNN220912014137</t>
  </si>
  <si>
    <t>The unit has no mechanical failure or manufacture defect  TCC220915177344</t>
  </si>
  <si>
    <t>RNN220912014727</t>
  </si>
  <si>
    <t>Found unit not level.   Adjusted feet to level unit advised customer on operation of timer and sensing</t>
  </si>
  <si>
    <t>RNN220912014883</t>
  </si>
  <si>
    <t>Customer says unit gives error code and it fills and drain checked unit thouroughly found no problem explained to customer about the loading causing an unbalanced load called tcc have case documented for no problem with unit</t>
  </si>
  <si>
    <t>RNN220912014907</t>
  </si>
  <si>
    <t>Customer says unit keeps filling checked and replaced valves and pressure switch customer had someone changed hoses on unit is explained about warranty to customer and back panel is also taken off and i see no screws to put back on</t>
  </si>
  <si>
    <t>RNN220912015471</t>
  </si>
  <si>
    <t>#FEE CUSTOMER AWARE OF THE SERVICE FEE IF NOT RELATED TO M                                                           REPAIRED DRUM. CHECKED OK.</t>
  </si>
  <si>
    <t>RNN220913017116</t>
  </si>
  <si>
    <t>After diagnosis found drain pop making noise and not draining water replace drain bump and tested no problems found  Shipped to tech  PRN220913084447</t>
  </si>
  <si>
    <t>RNN220913017425</t>
  </si>
  <si>
    <t>Customer says washer doesn't wash her bulky items  says not enough water to soak clothing  says even she gets enough water the items float to top and don't agitate. Machine is putting water and agitating as designed.  Customer is upset with product and says she wants it to work like older agitation models. Advised Customer I cannot change way energy washers work. Advised to customer to contact Costco and work out a replacement.</t>
  </si>
  <si>
    <t>RNN220913019255</t>
  </si>
  <si>
    <t>Replaced gear case assembly  checked operation</t>
  </si>
  <si>
    <t>RNN220913020080</t>
  </si>
  <si>
    <t>No power  Dead  replaced main pcb  unit functioning properly. Closing.</t>
  </si>
  <si>
    <t>RNN220913021276</t>
  </si>
  <si>
    <t>NO PROBLEM WAS FOUND. UNIT WORKED NORMALLY WITH TEST</t>
  </si>
  <si>
    <t>RNN220913022249</t>
  </si>
  <si>
    <t>REPLACED WATER VALVE TESTED UNIT IT IS NO LONGER LEAKING</t>
  </si>
  <si>
    <t>RNN220913022266</t>
  </si>
  <si>
    <t>Customer complained of clutch motor error. Found clutch motor was locked up. Change clutch motor and unit is now working properly.</t>
  </si>
  <si>
    <t>RNN220914024478</t>
  </si>
  <si>
    <t>Adjusted lid assembly making noise</t>
  </si>
  <si>
    <t>RNN220914029914</t>
  </si>
  <si>
    <t>Noise coming drip pan underneath washer machine</t>
  </si>
  <si>
    <t>RNN220915030962</t>
  </si>
  <si>
    <t>NOT FILLING  INSPECTED UNIT AND REPLACED  AJU75152602</t>
  </si>
  <si>
    <t>RNN220915035154</t>
  </si>
  <si>
    <t>Not turning on.  Replaced PCB complex  powers on now.</t>
  </si>
  <si>
    <t>RNN220915035789</t>
  </si>
  <si>
    <t>Diagnosed with Mark at LG and found no signs of unit leaking. Unit passed all tests and filled to correct levels. Pressure sensor ohms normal. Educated customer on load size  lowering spin speed and unit operation.</t>
  </si>
  <si>
    <t>RNN220915036002</t>
  </si>
  <si>
    <t>Replaced panel. Checked and working as it should.</t>
  </si>
  <si>
    <t>RNN220915036394</t>
  </si>
  <si>
    <t>FAULTY MOTOR. MOTOR IS HEATING UP AND SHUTTING DOWN. REPLACED MOTOR AND STATOR. TESTED OK.</t>
  </si>
  <si>
    <t>RNN220915036495</t>
  </si>
  <si>
    <t>FOUND FRONT LEFT SUSPENSION ROD WAS NOT PROPERLY SEATING CAUSING UNIT TO HAVE OUT OF BALANCE ERROR CODE. ADJUSTED AND RECEDED SUSPENSION ROD. UNIT IS NOW WORKING AS INTENDED.</t>
  </si>
  <si>
    <t>RNN220915036764</t>
  </si>
  <si>
    <t>MADE SURE UNIT WAS BALANCED. UNIT TESTED OK. ADVISED CLIENT NOT TO OVERLOAD THE MACHINE.</t>
  </si>
  <si>
    <t>RNN220916037059</t>
  </si>
  <si>
    <t>NO FAULT FOUND  UNIT TESTED  WORKS AS DESIGNED. UNIT IS VERY DIRTY INSIDE. CUSTOMER MUST JUST CLEAN THE UNIT. OUT FIRM DOES NOT PROVIDE SUCH SERVICES.</t>
  </si>
  <si>
    <t>RNN220916037355</t>
  </si>
  <si>
    <t>Installed new lid onto washer and washer checks good.</t>
  </si>
  <si>
    <t>RNN220916039536</t>
  </si>
  <si>
    <t>Technicial cleaned the user board spring and the connection was restored. Requesting labor only. No parts were used.</t>
  </si>
  <si>
    <t>RNN220916039569</t>
  </si>
  <si>
    <t>Customer complaint about the washer has error code e6 after check found the water off I did turn it on and test the washer and works normal</t>
  </si>
  <si>
    <t>RNN220916040103</t>
  </si>
  <si>
    <t>Need to replace water valve. Replaced water valve and checked ok.</t>
  </si>
  <si>
    <t>RNN220916040588</t>
  </si>
  <si>
    <t>Customer had called several times over washer leaking. I have checked the unit several different times customer stated it is a lot of water when it leaks but go five washes or 2 months before it leaks again I took the tub out of the unit to verify there was no debris floating up into the pressure Dome cleaned out pressure Dome on previous service call I had replaced pressure switch and pressure tube I could not get the unit to act up</t>
  </si>
  <si>
    <t>RNN220912011484</t>
  </si>
  <si>
    <t>OE error  not draining water  found a penny inside  drain pump  replaced pump tested OK</t>
  </si>
  <si>
    <t>RNN220913023032</t>
  </si>
  <si>
    <t>Cx said""Not drain well  make a noise"" Replaced drain pump  Motor Assembly DC Clutch</t>
  </si>
  <si>
    <t>RNN220815061869</t>
  </si>
  <si>
    <t>9/15/22 JORDAN UPON ARRIVAL REPLACED DISPENSER TRAY AND HOUSING. TESTED AND UNIT WORKING NORMALLY. JOB COMPLETE</t>
  </si>
  <si>
    <t>RNN220816066992</t>
  </si>
  <si>
    <t>7/14 found disp. leaking around edge 7/21 replaced part  found inlet valve double filling  8/2  replaced valve 8/9 recheck found no leak  called tech assist case # TCC220809216418. NO cracks in tub 8/16 cust states still leaking 8/17 no leak</t>
  </si>
  <si>
    <t>RNN220816067124</t>
  </si>
  <si>
    <t>arrived onsite  tested unit  unable to reproduce issue  no further issues found</t>
  </si>
  <si>
    <t>RNN220817072622</t>
  </si>
  <si>
    <t>FOUND WASHER TURNING OFF BY IT SELF DUE TO A LOOSE CONNECTION AT THE MAIN CONTROL BOARD ALL CONNECTIONS SECURED AND TESTED</t>
  </si>
  <si>
    <t>RNN220819085791</t>
  </si>
  <si>
    <t>#FEE CUSTOMER AWARE OF THE SERVICE CHARGE FOR ISSUES NOT RE                                                          WASHER GOING OUT OF BALANCE SHOCKS WEAK ORDERED NEW  INSTALLED NEW SUSPENSION RODS TESTED OK</t>
  </si>
  <si>
    <t>RNN220822097717</t>
  </si>
  <si>
    <t>AJK73229707</t>
  </si>
  <si>
    <t>UNIT SHOWS ERROR CODE;MAKING NOISEREPLACED PART PROVIDED BY LG</t>
  </si>
  <si>
    <t>RNN220824010988</t>
  </si>
  <si>
    <t>REPLACED THE WAHING MACHINE DRAIN HOSE AND REPLACED THE LID ASSEMBLY</t>
  </si>
  <si>
    <t>RNN220824012993</t>
  </si>
  <si>
    <t>ERROR CODE IE                                                                                                        NEEDS NEW WATER INLET VALVE SPRAY STATION CONSTANTLY POURIN G WATER INTO MACHINE EVEN IF ITS NOT ON NOT HOME PER PHONE CALL WITH C</t>
  </si>
  <si>
    <t>RNN220825017914</t>
  </si>
  <si>
    <t>POWER ISSUES                                                                                                         NOT TURNING ON. ORDERED NEW USER INTERFACE  TOUCH CONTROL NOT RESPONDING. REPLACE TOUCH CONTROL AND CONS OLE WITH NEW. ALL WASHER</t>
  </si>
  <si>
    <t>RNN220826025473</t>
  </si>
  <si>
    <t>#FEE CX IS AWARE IF THERE APOS;S ANY PHYSICAL DAMAGE CHARGES MAY                                                     FOUND TUB OVER FILLING DUE TO FAILED INLET VALVE NOT CLOSING . REPLACED VALVE. UNIT TEST OK.</t>
  </si>
  <si>
    <t>RNN220826026277</t>
  </si>
  <si>
    <t>FOUND UNIT LEAKING FROM DRAIN HOSE. REPLACED HOSE TO CORRECT ISSUE</t>
  </si>
  <si>
    <t>RNN220826027968</t>
  </si>
  <si>
    <t>#FEE OVERFILLING                                                                                                     ORDERED PRESSURE SENSOR AND HOSE.  CX ADVISED THAT HE CANCELED B/C HE INSTALLED THE PART HIMSEL F.</t>
  </si>
  <si>
    <t>RNN220828032788</t>
  </si>
  <si>
    <t>The clutch assembly was repaired</t>
  </si>
  <si>
    <t>RNN220830042134</t>
  </si>
  <si>
    <t>RNN220831052124</t>
  </si>
  <si>
    <t>***VRS***GRIND BACK AND FORTH HARGE FOR ISSUES NOT RELAT                                                             HAD TO TAKE PAIN OUT ROTOR WAS RUBBING AGAINST PAN</t>
  </si>
  <si>
    <t>RNN220831056149</t>
  </si>
  <si>
    <t>WASHER MAKING LOUD NOISES. FOUND PUMP BAD. REPLACED PART AND TESTED.</t>
  </si>
  <si>
    <t>RNN220901059322</t>
  </si>
  <si>
    <t>PC: ABWEUUS OPERATION NOT DRAINING #FEE - CHARGE THE CU                                                              CUSTOMER DECLINED SERVICE</t>
  </si>
  <si>
    <t>RNN220902063852</t>
  </si>
  <si>
    <t>PCNA SHAKING UNIT                                                                                                    INSTALLED PARTS CHECKED OK</t>
  </si>
  <si>
    <t>RNN220905072651</t>
  </si>
  <si>
    <t>#FEE                                                                                                                 REPAIRED SUSPENSION ROD AND UNIT CHECK TESTED OK</t>
  </si>
  <si>
    <t>RNN220905072990</t>
  </si>
  <si>
    <t>WASHER NOT WORKING REPLACE EVERY PART JOB IS COMPLETE</t>
  </si>
  <si>
    <t>RNN220905076526</t>
  </si>
  <si>
    <t>CHECKED ALL FUNCTIONS  REPLACEED VALVE ASSY</t>
  </si>
  <si>
    <t>RNN220906084383</t>
  </si>
  <si>
    <t>PC: NA \\ NOISE                                                                                                      CUST CANCELLED SERVICE. PRESHIPPED PARTS PICKED UP AND RETU RNED.</t>
  </si>
  <si>
    <t>RNN220907088641</t>
  </si>
  <si>
    <t>#FEE CUSTOMER IS AWARE OF CHARGES NOT RELATED TO MANUFACTUR                                                          CRACKED WASHPLATE. REPLACED PART. TEST OK</t>
  </si>
  <si>
    <t>RNN220908094759</t>
  </si>
  <si>
    <t>#FEE CUSTOMER AWARE OF SERVICE CHARGE NOT RELATING TO MANUF                                                          INSTALLED THE MOTOR RAISED LEGS TESTED EVERYTHING WORKED FIN E INSTRUCT CX PREVENT UNBALANCE LOAD</t>
  </si>
  <si>
    <t>RNN220909003295</t>
  </si>
  <si>
    <t>#FEE CX AWARE OF CHARGES NOT RELATED TO MANUFACTURE DEFECTS                                                          NO PROBLEM FOUND</t>
  </si>
  <si>
    <t>RNN220909098278</t>
  </si>
  <si>
    <t>T1872EFHSLB.ABLEUUS// #FEE = CUSTOMER AWARE OF SERVICE CHAR                                                          FOREIGN OBJECT CLOCKED IN THE DRAIN PUMP FIX AND TESTED OKA Y.</t>
  </si>
  <si>
    <t>RNN220910004868</t>
  </si>
  <si>
    <t>Too small amount of water during the cycle. Water fills up too much after adding more garments / no problem with the unit. Educated the customer.</t>
  </si>
  <si>
    <t>RNN220912011473</t>
  </si>
  <si>
    <t>#FEE - NO POWER - DEALER SUPPORT                                                                                     RECALIBRATED CONTROL FOUND POLARITY AT THE WALL WAS INCORREC T CHANGED TO ANOTHER OUT LET RUNNING FINE</t>
  </si>
  <si>
    <t>RNN220912014239</t>
  </si>
  <si>
    <t>WASHER WAS DROPPED  DURING DELIVERY  PUMP BROKEN HOSES BROKEN UNIT SCRATCHED SIDES AND BACK  SIDES NOT REPLACEABLE  HOLDER FOR HOSES AND PUMP CRACKED FRASME DAMAGED  NOT ECONOMICAL FOR REPAIR NEEDS TO BE EXCHANGED</t>
  </si>
  <si>
    <t>RNN220912015788</t>
  </si>
  <si>
    <t>#FEE NOISE                                                                                                           CHECK AND ADVISE</t>
  </si>
  <si>
    <t>RNN220913019534</t>
  </si>
  <si>
    <t>RNN220913021750</t>
  </si>
  <si>
    <t>RNN220914024297</t>
  </si>
  <si>
    <t>Instructed customer on loading and styrofoam was wedged in the bottom of unit causing scraping and causing unit to run against side of washer unit working properly now ran towel test and raised feet unit working properly</t>
  </si>
  <si>
    <t>RNN220914024638</t>
  </si>
  <si>
    <t>Unable to reach customer...</t>
  </si>
  <si>
    <t>RNN220914025489</t>
  </si>
  <si>
    <t>Tested unit and is working as designed  instructed customer how to load. Machine properly</t>
  </si>
  <si>
    <t>RNN220914025685</t>
  </si>
  <si>
    <t>CX complaint that unit was overflowing from tub. Upon inspection was unable to recreate the issue. Replaced water valve and water level sensor as a precaution as the unit already flooded and damaged drywall in the garage. Tested unit and unit is operating as designed.</t>
  </si>
  <si>
    <t>RNN220914026624</t>
  </si>
  <si>
    <t>Found bad PCB replaced parts now operates properly</t>
  </si>
  <si>
    <t>RNN220914026686</t>
  </si>
  <si>
    <t>PC:NA// NOT SPINNING NOT DRAINING                                                                                    UNIT SPINS WELL USED UNIT IN TEST MODE GOOD USED UNIT IN NORMAL MODE &amp;AMP; UNIT SPINS CLOTHS DRY</t>
  </si>
  <si>
    <t>RNN220914027625</t>
  </si>
  <si>
    <t>Customer's issue is leaking from thedrain in the  wall not from the washing machine no issues found with washer      PRN220915087242 AAS73229402(Bellows Assembly)</t>
  </si>
  <si>
    <t>RNN220914028322</t>
  </si>
  <si>
    <t>found noise mainly during first part of spin cycle  lubricate cap on right side suspension arms ran test cycles ok</t>
  </si>
  <si>
    <t>RNN220914028785</t>
  </si>
  <si>
    <t>Unit shaking during wash and spin. Advised customer in leveling machine due to floor slanting hard to the left. Legs aren't long enough to make the adjustment. Replaced suspension rods. Washer cleaning properly.</t>
  </si>
  <si>
    <t>RNN220914028957</t>
  </si>
  <si>
    <t>AGM74189101</t>
  </si>
  <si>
    <t>Customer stated unit continues to fill.  Upon inspection unit does continue to fill.  Found kink in pressure switch tube. Then heard spark from main board area it shorted wire to pump. Replaced pressure switch and tube  main and display boards  wire harness and cover. Unit operating normally now.</t>
  </si>
  <si>
    <t>RNN220914029402</t>
  </si>
  <si>
    <t>Unit intermittent OE error too much soap usage reset unit tested ok instructed customer on operations</t>
  </si>
  <si>
    <t>RNN220914030143</t>
  </si>
  <si>
    <t>Detergent dispenser staying full of water after wash. Tested in sink  old dispenser not dispensing all the time where new one is. Replaced dispenser.</t>
  </si>
  <si>
    <t>RNN220914030243</t>
  </si>
  <si>
    <t>CX REQUEST SERVICE FOR OE ERROR  TECH REPLACED DRAIN PUMP AND THE UNIT WORKING FINE</t>
  </si>
  <si>
    <t>RNN220915031731</t>
  </si>
  <si>
    <t>#FEE CUSTOMER IS AWARE THAT THERE WILL BE A SERVICE CHARGE                                                           C/C NOT AGITATING THIS THE TOP IS THE BOTTOM TIED THE BOLT I N THE BOTTOM TESTED ALL WORKING GOOD</t>
  </si>
  <si>
    <t>RNN220915034305</t>
  </si>
  <si>
    <t>#FEE CUSTOMER AWARE OF SERVICE CHARGE NOT RELATING TO MANUF                                                          DRAIN ISSUES</t>
  </si>
  <si>
    <t>RNN220915035744</t>
  </si>
  <si>
    <t>Cc not draining replaced pump. Tested ok</t>
  </si>
  <si>
    <t>RNN220916038239</t>
  </si>
  <si>
    <t>Complain: unit shaking a lot  checked unit and unable to duplicate complain  unit tested with a full loaded and works as design.</t>
  </si>
  <si>
    <t>RNN220916038614</t>
  </si>
  <si>
    <t>Washer making squealing noise intermittently. Added lubrication on washer and seals. Cycle tested and all checks good at this time.</t>
  </si>
  <si>
    <t>RNN220916040657</t>
  </si>
  <si>
    <t>FOUND LOOSE ROTOR NUT.  RESECURE.  ALL CHECKS OK. SLR</t>
  </si>
  <si>
    <t>RNN220916040923</t>
  </si>
  <si>
    <t>Customer complaint unit making unusal noise. Ran test mode all o.k.</t>
  </si>
  <si>
    <t>RNN220916041546</t>
  </si>
  <si>
    <t>REPLACED INLET VALVE AND TESTED OK.</t>
  </si>
  <si>
    <t>RNN220916042063</t>
  </si>
  <si>
    <t>REPLACE PARTS AND TESTED UNIT CHECKS FINE</t>
  </si>
  <si>
    <t>RNN220916042080</t>
  </si>
  <si>
    <t>replaced drain pump. unit working fine</t>
  </si>
  <si>
    <t>RNN220917043984</t>
  </si>
  <si>
    <t>Customer stated unit wouldn't drain. Replaced drain pump   tested unit and unit functions properly.</t>
  </si>
  <si>
    <t>RNN220918045408</t>
  </si>
  <si>
    <t>Making noise durring agitation  found feet not extended  rotor was rubbing pan  afteradjustmen no noise made</t>
  </si>
  <si>
    <t>RNN220918045538</t>
  </si>
  <si>
    <t>NOT DRAINING                                                                                                         CHECKED WASHER FOUND FAILED CONTROL BOARD NO VOLTAGE TO DR AIN PUMP CUST DECLINED REPAIRS  SAID WILL EXCHANGE AT</t>
  </si>
  <si>
    <t>RNN220919045919</t>
  </si>
  <si>
    <t>I noticed that it seated better than when I pulled it off and I heard the relays on the control engage. Tried powering on user interface and the unit turned on. Believe there was a loose connection at the filter board. Tested unit. Unit checks okay.</t>
  </si>
  <si>
    <t>RNN220919049231</t>
  </si>
  <si>
    <t>Cutomer had questions about unit. Had ue error. Expained to customer about mixed fabric weights. Also helped cutomer with owners manual and wash cycle. Ran and tested all checks ok.</t>
  </si>
  <si>
    <t>RNN220919050820</t>
  </si>
  <si>
    <t>Removed and replaced water level switch. Complete</t>
  </si>
  <si>
    <t>RNN220815057506</t>
  </si>
  <si>
    <t>RNN220824010054</t>
  </si>
  <si>
    <t>4681EA1009H</t>
  </si>
  <si>
    <t>Cx states first time using unit filled water to the top and started to grind. Reinserted drain hose according to manufacturer specs.</t>
  </si>
  <si>
    <t>RNN220826027827</t>
  </si>
  <si>
    <t>Hole in outer tub called TechSupport unrepairable  Case number(ttc22099246209)</t>
  </si>
  <si>
    <t>RNN220831055175</t>
  </si>
  <si>
    <t>Unit was approved for replacement.     Submit RA on 9 /12 Parts have not come in yet. Submit RA again on 9/14</t>
  </si>
  <si>
    <t>RNN220904070953</t>
  </si>
  <si>
    <t>Tech inspected unit and tested all components. Everything working okay and unit running properly. No problems found. Nothing more ALPHA can do to service the unit. Claiming for trip and diag only</t>
  </si>
  <si>
    <t>RNN220906078912</t>
  </si>
  <si>
    <t>Replaced lit</t>
  </si>
  <si>
    <t>RNN220906080249</t>
  </si>
  <si>
    <t>RA approved    Case# CNN220915171277 RA summited    NO ETA on part # EBR34134913(PCB    Found unit with LE error unit will not go into agitation clutch assembly and all motors have been changed only thing left is main computer with no eta. Via ops and manager.</t>
  </si>
  <si>
    <t>RNN220907088935</t>
  </si>
  <si>
    <t>Customer States the unit is not responding and not turning on. Replace the control panel and PCB assembly And test the uniform operation and found unit operating  Normally.</t>
  </si>
  <si>
    <t>RNN220908092151</t>
  </si>
  <si>
    <t>Replace washer and nut ran test ok per bultine PRN220912083320 1WZZEA4002C(Washer Common)  FAD33190601(Nut Common)  AGM30032501(Parts Assembly)</t>
  </si>
  <si>
    <t>RNN220908094304</t>
  </si>
  <si>
    <t>3W20018B</t>
  </si>
  <si>
    <t>found grinding noise caused by the rotor being loose at stator causing rotor to drop down and rub drain pump. secured rotor and tested. unit working properly at this time.</t>
  </si>
  <si>
    <t>RNN220908097019</t>
  </si>
  <si>
    <t>Replaced pulsar plate</t>
  </si>
  <si>
    <t>RNN220911007052</t>
  </si>
  <si>
    <t>Cycle and found pressure switch tube pinched rerouted tested ok</t>
  </si>
  <si>
    <t>RNN220912016016</t>
  </si>
  <si>
    <t>recalibrated washer  now tests ok.</t>
  </si>
  <si>
    <t>RNN220913017556</t>
  </si>
  <si>
    <t>RNN220913019221</t>
  </si>
  <si>
    <t>Customer stated that unit would make loud banging nkise when unit would run and spin ran unit with 6 large towels unit ran fine instruct customer to do more even louds unit ran ok</t>
  </si>
  <si>
    <t>RNN220914025175</t>
  </si>
  <si>
    <t>Noisy. Ran unit in both test modes and a normal wash cycle. No issues found unit ok</t>
  </si>
  <si>
    <t>RNN220914026791</t>
  </si>
  <si>
    <t>When water valve closes on washing machine pipes and wall Bang turn down water pressure to unit it help lessen the banging but it still is a issue with water piping and walls there is absolutely no issue with the unit</t>
  </si>
  <si>
    <t>RNN220915031933</t>
  </si>
  <si>
    <t>TCC220920291693... Multiple clothes were stained while washing. Checked the unit for debri or liquids that could cause stains.  Called TCC to document case with no mechanical issue fiund.</t>
  </si>
  <si>
    <t>RNN220915032157</t>
  </si>
  <si>
    <t>DIAGNOSTIC SHOWS LOOSE ROTOR BOLT. PART REPAIRED.</t>
  </si>
  <si>
    <t>RNN220915033204</t>
  </si>
  <si>
    <t>Replaced drain hose because it developed a hole</t>
  </si>
  <si>
    <t>RNN220915033438</t>
  </si>
  <si>
    <t>Cx stating unit is making a squeek or screech noise. Replaced gearcase and rotor washer. Replaced pulsator and tested with a load of towels. Advised on usage and maintenance.</t>
  </si>
  <si>
    <t>RNN220915034313</t>
  </si>
  <si>
    <t>Once basket was removed  there was no impedance found. Reseated and issue resolved. Basket spins freely. Quick test cycle ran to confirm.</t>
  </si>
  <si>
    <t>RNN220915034540</t>
  </si>
  <si>
    <t>Water valve famaged due to sediment from water source replaced water valvs</t>
  </si>
  <si>
    <t>RNN220915035446</t>
  </si>
  <si>
    <t>no defect found defect completed inspection TCC220919243988</t>
  </si>
  <si>
    <t>RNN220915036083</t>
  </si>
  <si>
    <t>Customer needs to fix the load. Unit is workin ggood</t>
  </si>
  <si>
    <t>RNN220915036648</t>
  </si>
  <si>
    <t>Tech ran unit on test mode  and ran a speed wash cycle with clothes ran good  not overfilled water or power issues time of visit unit tets ok  customer mention theres been some power issues around the house explained that it may be affecting washer.</t>
  </si>
  <si>
    <t>RNN220916039860</t>
  </si>
  <si>
    <t>TEST  FULL CICAL WORKS FINE TEST SPEEN CICAL WORKS GRATE NO GRINDING NOISE  CUSTOMER TELL ME WORRANTY FINISH IN NOVEMBER AND SAW ME  RECORDED VEDIO   I NEVER SEE ANY NOISE  CALL TEC SUPPORT AND CHACK  ALL SPEED NO GRINDING NOISE  TCC19272003</t>
  </si>
  <si>
    <t>RNN220916040354</t>
  </si>
  <si>
    <t>No problem found unit working as designed</t>
  </si>
  <si>
    <t>RNN220916040562</t>
  </si>
  <si>
    <t>Drain pump failure. Replaced drain pump.</t>
  </si>
  <si>
    <t>RNN220917042832</t>
  </si>
  <si>
    <t>Tech ran unit with clothes noise is normal no issues found when washing.</t>
  </si>
  <si>
    <t>RNN220918045789</t>
  </si>
  <si>
    <t>Found cold water inlet valve was turn off cause no water to washer and IE error on display. Turn water on and ran test on washer  washer make loud noise during agitated. Adjusted pulsator and stator rotor.  Installed new common washer. Ran test on your again  washer filled  washed  drained and spun out.</t>
  </si>
  <si>
    <t>RNN220918045792</t>
  </si>
  <si>
    <t>Complaint is nonstop flowing water inside the drum. Found not holding water pressure valve inlet assembly and replaced it. Check ok.</t>
  </si>
  <si>
    <t>RNN220919049722</t>
  </si>
  <si>
    <t>Took aport clutch assembly basket and motor reinstalled noise coming from vibration unit is sitting on a wooden floor in small shed</t>
  </si>
  <si>
    <t>RNN220919050256</t>
  </si>
  <si>
    <t>TECH LOOKED AT THE UNIT AND EPLACED THE WATER VALVE</t>
  </si>
  <si>
    <t>RNN220919052195</t>
  </si>
  <si>
    <t>Customer states unit is leaking water. After inspection  found no leaks. All hoses and water valves checked ok. All dry  bottom base dry  no water leak found after multiple tests. Unit is working properly. Replaced water valve assembly suspecting a water valve failure  but no issues found.</t>
  </si>
  <si>
    <t>RNN220919052636</t>
  </si>
  <si>
    <t>found the door latch was loose and not engaging removed and reinstalled latch  starting normally</t>
  </si>
  <si>
    <t>RNN220919053850</t>
  </si>
  <si>
    <t>SG 090922 MARK FROM TECHLINE RECOMMENED PRESSURE SWITCH CHECKED HOSE TO PRESSURE SWITCH. WENT TO ALL BRANDS PICKED UP PARTS TESTED OPERATION OK CALL COMPLETE BEM 091322</t>
  </si>
  <si>
    <t>RNN220920054034</t>
  </si>
  <si>
    <t>CLIENT HAD A TRIPPED BREAKER BUT IT WAS CAUSED BY A LOSE HARNESS IN THE CONTROL PANEL. I RESECURED THE HARNESS AND FLIPPED THE BREAKER AND UNIT TESTED TO SPEC. RETURNING PART AS NOT NEEDED.</t>
  </si>
  <si>
    <t>RNN220920054345</t>
  </si>
  <si>
    <t>HEARD DRAIN PUMP ON. WASNT USED TO NEW HE PUMP. RESET AND RERAN TEST MODE. SOUNDS AND ACTS AS EXPECTED</t>
  </si>
  <si>
    <t>RNN220920054387</t>
  </si>
  <si>
    <t>DRAIN LINE THAT WAS INSERTED INTO UTILITY SINK WAS BEING SUBMERGED WHEN UNIT DRAINED  LIKELY CAUSING SIPHONING OF DIRTY WATER. IN ADDITION   CLIE T ADMITTED TO ADDING 2 TIDE PODS DURING CYCLE. BOTH OF THESE ISSUE ARE LIKELY ROOT CAUSE OF EXTENDED TIM</t>
  </si>
  <si>
    <t>RNN220920054409</t>
  </si>
  <si>
    <t>WASHER IS FUNCTIONING CORRECTLY  DID NOT HEAR ANY WEIRD SOUNDS</t>
  </si>
  <si>
    <t>RNN220920054410</t>
  </si>
  <si>
    <t>ADJUSTED REAR PANEL TO KEEP FROM VIBRATING    (AB  09/16/2022 4:08:13 PM)  RUN TEST OK   (AB  09/16/2022 4:08:16 PM)  CALL COMPLETE</t>
  </si>
  <si>
    <t>RNN220920054566</t>
  </si>
  <si>
    <t>Cust stated that the unit exploded and damaged the dryer and wall. Upon inspecetion found that the unit was damaged beyond repair. Spoke with TCC rep who documented findings and submitted the unit for RA. Ref number is TCC220920292580</t>
  </si>
  <si>
    <t>RNN220920055215</t>
  </si>
  <si>
    <t>SECURED LOOSE CONNECTION AT CONTROL;RESET LOCK POSITION;UNIT TESTED OKAY</t>
  </si>
  <si>
    <t>RNN220920055326</t>
  </si>
  <si>
    <t>NO MATTER THE CYCLES ALL THE CLOTHES COME OUT OF THE WASHER FULL OF A LINT TYPE SUBSTANCE  CALLED TECHLINE. SOAP BEING USED IS SEVENTH GENERATION. MFG IS NOT RECOMMENDING CONTINUED USE. 12 TABLESPOONS MAX. FILE TCC220909025436</t>
  </si>
  <si>
    <t>RNN220920055650</t>
  </si>
  <si>
    <t>REPLACED MAIN CONTROL PCB ASSEMBLY AS ADVISED BY TECHLINE. TESTED OKAY.</t>
  </si>
  <si>
    <t>RNN220920056227</t>
  </si>
  <si>
    <t>Customer compline . vibration  Test mode all ok</t>
  </si>
  <si>
    <t>RNN220920056399</t>
  </si>
  <si>
    <t>FOUND LOOSE CONNECTION TO DRAIN PUMP CAUSING NO DRAIN. RESEATED AND SECURED CONNECTION  UNIT CHECKS OK.</t>
  </si>
  <si>
    <t>RNN220920056475</t>
  </si>
  <si>
    <t>DRAIN HOSE WAS LEAKING. WE HAD TO ORDER HOSE TWICE FIRST ONE WE RECEIVED IN HAD A BUBLE IN IT SO WE REORDERED THE HOSE. INSTALLED NEW HOSE ALL TESTED OK.</t>
  </si>
  <si>
    <t>RNN220920057548</t>
  </si>
  <si>
    <t>Found loose wire connection at pump.  Resecured loose wire at pump  tested ok.</t>
  </si>
  <si>
    <t>RNN220920058350</t>
  </si>
  <si>
    <t>RNN220920060858</t>
  </si>
  <si>
    <t>DRAIN HOSE WAS CRACKED DAMAGED REPLACED WITH NEW</t>
  </si>
  <si>
    <t>RNN220812050003</t>
  </si>
  <si>
    <t>ERROR DL// #FEE CUSTOMER AWARE CHARGES APPLY FOR ISSUES NOT                                                          DLE ERROR CODE ORDERED DOOR LOCK AC120 BYY C/W  RESCHEDULED FOR 9/19. 812  INSTALLED PART ORDERED AC120 BYY C/W TESTS GREAT</t>
  </si>
  <si>
    <t>RNN220824010040</t>
  </si>
  <si>
    <t>TRACED TO A PIECE OF PLASTIC UNDER THE STATOR MOTOR. REMOVED THE PIECE OF PLASTIC AND ALL FUNCTIONS TEST OK.</t>
  </si>
  <si>
    <t>RNN220829040328</t>
  </si>
  <si>
    <t>piece malfunctioning.  Replaced dispenser drawer housing and test good; Job Cmpltd</t>
  </si>
  <si>
    <t>RNN220830047451</t>
  </si>
  <si>
    <t>DIAGNOSE AND FOUND LID WARPED AND HINGES BENT. REPLACED PARTS. TESTED. UNIT OK</t>
  </si>
  <si>
    <t>RNN220831050096</t>
  </si>
  <si>
    <t>#FEE WASHER NOT DRAINING                                                                                             AC120V PART INSTALLED COMPLETED CHECKED AND TESTED ALL OPTS WORKED GOOD AT THIS TIME.</t>
  </si>
  <si>
    <t>RNN220901061057</t>
  </si>
  <si>
    <t>PHONE NUMBER TO CALL 9033731932CORRECT VOLTAGE AT WALL OUTLET. UNIT HAS NO POWER. NOISE FILTER AND PCB/UI NEED REPLACEMENT. INSTALLED PARTS. UNIT POWERED ON AND IS FUNCTIONING CORRECTLY. JOB COMPLETE.</t>
  </si>
  <si>
    <t>RNN220902064093</t>
  </si>
  <si>
    <t>RNN220902065539</t>
  </si>
  <si>
    <t>#RECLAIM / LEAKING FROM BELOW LEVEL OK SOAP OK HOSES OK                                                              WATER LEAK AT DRAIN PUMP ORDERED HOSES AND PUMP  PUMP HOSES LEAKING REPLACED TESTED ALL OK PDW</t>
  </si>
  <si>
    <t>RNN220902066737</t>
  </si>
  <si>
    <t>Machine works as it should. Unit was hanging off concrete slab which made it unbalanced ran normal wash cycle and cleaned unit for 24 min. Tested good</t>
  </si>
  <si>
    <t>RNN220902067880</t>
  </si>
  <si>
    <t>Installed door/lid for proper closing. AFG73629706(Lid Assembly)</t>
  </si>
  <si>
    <t>RNN220906083345</t>
  </si>
  <si>
    <t>Diagnosed Error code CL just meant the control lock was on  turned it off. Replaced water valve  leak fixed. Installed part. Unit tested properly. Job Done.</t>
  </si>
  <si>
    <t>RNN220907088854</t>
  </si>
  <si>
    <t>Customer states washer is making a knocking or whooshing noises but I could not duplicate the noises. Ran 3 complete wash cycles no unusual noises heard. Tested ok. Customer is mot at home. PRN220913083759 4263FA3933C(Leg Assembly)  AEJ76300502(Holder Assembly)  AJK73229710(Suspension Assembly)</t>
  </si>
  <si>
    <t>RNN220908092227</t>
  </si>
  <si>
    <t>#FEE NOISE ROCKS IN DRAIN PUMP                                                                                       DRAIN PUMP CHANGED. UNIT DRAINING. UNIT AGITATING A LITTLE L OUDER THEN NORMAL. CLEANED PIECES UNDERNEATH AGITATOR</t>
  </si>
  <si>
    <t>RNN220909002941</t>
  </si>
  <si>
    <t>TESTED OUT COMPLETE NO TROUBLE FOUND</t>
  </si>
  <si>
    <t>RNN220910005660</t>
  </si>
  <si>
    <t>TECH WENT TO SITE AND FOUND  UNBALANCE ERROR CODE  LEVELED ISSUE CORRECTED</t>
  </si>
  <si>
    <t>RNN220910005779</t>
  </si>
  <si>
    <t>Diagnosis done  no powering on  fixed control panel connection  unit tested okay.</t>
  </si>
  <si>
    <t>RNN220910005939</t>
  </si>
  <si>
    <t>Washer not draining. Unplugged and pulled out unit. Replaced drain pump. Put unit back together. Test unit. Washer is now draining. All is ok. No further issues.</t>
  </si>
  <si>
    <t>RNN220910006278</t>
  </si>
  <si>
    <t>AAS73169401</t>
  </si>
  <si>
    <t>AJU72992603</t>
  </si>
  <si>
    <t>Installed parts</t>
  </si>
  <si>
    <t>RNN220912011924</t>
  </si>
  <si>
    <t>4810EA3003A</t>
  </si>
  <si>
    <t>6931EA2001E</t>
  </si>
  <si>
    <t>TECH REINSTALL THE PARTS.TESTED UNIT RESET POWER GOOD NO LEAKS OR ERROR CODES OR NOISE PROBLEM FIXED</t>
  </si>
  <si>
    <t>RNN220913017331</t>
  </si>
  <si>
    <t>EDUCATED CUSTOMER LEAKING FROM SUPPLY LINE. NOT DEFECT OF UNIT.</t>
  </si>
  <si>
    <t>RNN220913020368</t>
  </si>
  <si>
    <t>.stains on clothes  found soaps buildup instructed customer on tub clean also water pressure low  cleaned filters and it  improved.</t>
  </si>
  <si>
    <t>RNN220913022216</t>
  </si>
  <si>
    <t>UNIT WAS  DIAGNOSED. INLET VALVE REPLACEMENT</t>
  </si>
  <si>
    <t>RNN220914023829</t>
  </si>
  <si>
    <t>REPLACEMENT OF A NEW DRAIN PUMP ASSEMBLY  THE UNIT NEEDS TO BE PULLED OUT FROM A SMALL AREA AND MOVED TO A DIFFERENT OPEN SPACE AREA TO FIX IT. WE REQUIRED A HELPER TO MOVE THE MACHINE.</t>
  </si>
  <si>
    <t>RNN220914024035</t>
  </si>
  <si>
    <t>9/21 Text customer to do a courtesy check and customer said their washer is working properly. Unit test ok.     9/19 Replaced the DC clutch motor assy do to the unit displaying E6 error code and making a rattling noise. Test the unit and the unit test ok.</t>
  </si>
  <si>
    <t>RNN220914026332</t>
  </si>
  <si>
    <t>PRN220914086361 EAU63743301(Motor Assembly DC Clutch)  EAU64283201(Motor Assembly DC Clutch)</t>
  </si>
  <si>
    <t>RNN220914026363</t>
  </si>
  <si>
    <t>When i arrived i found the le error code. I relaced the PCB assembly  the cover  the strator assembly and the washer.</t>
  </si>
  <si>
    <t>RNN220914027470</t>
  </si>
  <si>
    <t>Found not response from drain pump. Burnt Pcb. Tub with water. Ohmed out drain pump found shorted. Replaced Pcb  display and pump. Water tested all components working as designed.</t>
  </si>
  <si>
    <t>RNN220914029689</t>
  </si>
  <si>
    <t>EAM64652601</t>
  </si>
  <si>
    <t>#SW  due to a vibration  I replaced lug nut for proper function all tested good.</t>
  </si>
  <si>
    <t>RNN220915030380</t>
  </si>
  <si>
    <t>Customer played a couple of videos were during the fill of water unit was making a chirping sound and also sometimes a knocking sound during the wash mode..  I checked over washer and verified no packing material had been left on the inside I verified that pulsator and rotor and stator were good..  After shifting around the drum I felt some of the shocks were making a little bit of noise  I removed the top lid and greased up the shocks and the point where they sit to prevent the noise they were making..  I also found that the hot water had been shut off to the washer and cold water was barely on customer said this was due to the installation she did not know..  After testing the unit several times I did not hear the sound or the noise that it had been making in the videos..  Attracted customer how to properly use washer and on the cycles and also about tub cleaning..</t>
  </si>
  <si>
    <t>RNN220915032639</t>
  </si>
  <si>
    <t>APPLIED SHOCK GREASE TO DAMPENERS AND TO TOWER MOUNTS FOR SHOCKS. RAN NEW TEST AND CONFIRMED THAT APPLICATION OF GREASE RESOLVED ISSUE. ALLOWED CYCLE TO FINISH OUT TO VERIFY OPERATION. JOB IS COMPLETE.</t>
  </si>
  <si>
    <t>RNN220915032837</t>
  </si>
  <si>
    <t>#FEE CX IS AWARE OF THE SERVICE CHARGE NOT RELATING TO MANU                                                          DRAIN PUMP DISCONNECTED FROM DRAIN HOSE CAUSING LEAK. RESEC URED WITH NEW CLAMP. ALL TESTS GOOD NO LEAKS.</t>
  </si>
  <si>
    <t>RNN220915035454</t>
  </si>
  <si>
    <t>RNN220915035479</t>
  </si>
  <si>
    <t>ACV72909503</t>
  </si>
  <si>
    <t>CLOTHES WITH BROWN OILY RESIDUE #FEE                                                                                 CUSTOMER REQUESTED RESCHEDULE.  CUSTOMER INSTRUCT CLEAN WASH RECYCLE</t>
  </si>
  <si>
    <t>RNN220915036556</t>
  </si>
  <si>
    <t>DELER SUPPORT #FEE                                                                                                   ADJUSTED THE FRONT SUSPENSION RODS. TESTED GOOD</t>
  </si>
  <si>
    <t>RNN220916038053</t>
  </si>
  <si>
    <t>replaced board</t>
  </si>
  <si>
    <t>RNN220916039360</t>
  </si>
  <si>
    <t>AGL76194063</t>
  </si>
  <si>
    <t>AGL75675204</t>
  </si>
  <si>
    <t>unit uneconomical to repair reported to tech on site  Sand inside washer   case number TCC220920292901</t>
  </si>
  <si>
    <t>RNN220916040794</t>
  </si>
  <si>
    <t>RNN220916041498</t>
  </si>
  <si>
    <t>Customer states unit has error code DL  found failed door switch. Installed parts  unit tested ok. PRN220919092968 EBR86498812(PCB Assembly Complex)  EBF61674804(Switch Assembly).</t>
  </si>
  <si>
    <t>RNN220916041533</t>
  </si>
  <si>
    <t>Normal operations customer instruction unit worked fine</t>
  </si>
  <si>
    <t>RNN220917042934</t>
  </si>
  <si>
    <t>Text customer  they stated that they needed to cancel the job  it is ok now.</t>
  </si>
  <si>
    <t>RNN220917043025</t>
  </si>
  <si>
    <t>Unit with loud noise and hot draining issues. Found hair clips inside the draining pump that actually damaged the propellers. Drain pump replaced. Tested and all checked Ok.</t>
  </si>
  <si>
    <t>RNN220917043089</t>
  </si>
  <si>
    <t>Drain hose leaking at pump adjusted tested ok</t>
  </si>
  <si>
    <t>RNN220918044903</t>
  </si>
  <si>
    <t>Customer complaint unit leaking water. Ran complete cycle and also ran test mode no signs of water leaks anywhere. Operations are normal.</t>
  </si>
  <si>
    <t>RNN220919048144</t>
  </si>
  <si>
    <t>(Complaint): making odd noise  (Diagnosis): visually inspected unit  check for objects under rotor assembly  nothing found  ran service mode  unit ran through service mode with out problem  customer had a video of issue  in the vide the noise is coming from the drain pump.   (Solution): replaced drain pump assembly (AHA75673404) retested function. Unit operating to manufacturers specification.</t>
  </si>
  <si>
    <t>RNN220919050276</t>
  </si>
  <si>
    <t>Found operations good at this time  customer explained of machine stopping mid cycle  installed new complex assembly   ( main/display pcb )  tested operations  all checks good!!</t>
  </si>
  <si>
    <t>RNN220919053839</t>
  </si>
  <si>
    <t>Adjusted drain line   and went over with customer about proper loading. Replaced drain pump</t>
  </si>
  <si>
    <t>RNN220920055281</t>
  </si>
  <si>
    <t>Unit is leaking. there is a hole in outer tub. CS going to call Home Depot for exchange out. If LG wants fixed we cant do tub jobs only have 1 tech. Tub job is 2 man job refer to another CO. if Home Depot will not exchange out.</t>
  </si>
  <si>
    <t>RNN220920055452</t>
  </si>
  <si>
    <t>FOUND CRACKED DRAIN HOSE.  REPLACED HOSE AND WASHER CHECKS GOOD.</t>
  </si>
  <si>
    <t>RNN220920059402</t>
  </si>
  <si>
    <t>ALIGNMENT  MECHANICAL OF STRUTS FOR NOISE</t>
  </si>
  <si>
    <t>RNN220920059735</t>
  </si>
  <si>
    <t>NOISEY WHEN AGITATING  FOUND AGITATOR PLATE LOOSE  REMOVED PLATE   CHECKED OVERT AND REPLACED AND TESTS OK</t>
  </si>
  <si>
    <t>RNN220920059754</t>
  </si>
  <si>
    <t>REPLACED FAILED PARTS LISTED AND TESTED</t>
  </si>
  <si>
    <t>RNN220920060670</t>
  </si>
  <si>
    <t>EAD60778484</t>
  </si>
  <si>
    <t>LINT STUCK ON THE CLOTHES                                                                                            RECALIBRATED BOARD TESTED UNIT CK OK</t>
  </si>
  <si>
    <t>RNN220921061573</t>
  </si>
  <si>
    <t>RECENTLY DELIVERED NOT WORKING PROPERLY                                                                              CUSTOMER RECEIVED NEW REPLACEMENT WASHER AND NEEDED BASIC IN STRUCTIONS ON HOW TO USE IT.</t>
  </si>
  <si>
    <t>RNN220921061576</t>
  </si>
  <si>
    <t>REPAIRED DRAIN PUMP FOUND TO BE STUCK.  TESTED ALL FUNCTIONS.  COMPLETE</t>
  </si>
  <si>
    <t>RNN220921062217</t>
  </si>
  <si>
    <t>ie error no water cleaned the water valve rechecked all ok</t>
  </si>
  <si>
    <t>RNN220921062427</t>
  </si>
  <si>
    <t>Calvin: customer complaint is that the washing machine had a curtain stuck In it. The curtain got stuck in the agitator. I explained to the customer how the agitator will adjust to the clothes to ensure a balanced load and the shire curtain was thin</t>
  </si>
  <si>
    <t>RNN220921064590</t>
  </si>
  <si>
    <t>REINSTALLED LOOSE WIRE TO CONTROL BOARD DUE TO UNIT NT STARTING TESTED OK</t>
  </si>
  <si>
    <t>RNN220921065151</t>
  </si>
  <si>
    <t>Reclamped the drain pump hose clamp and tested.  No further issues.</t>
  </si>
  <si>
    <t>RNN220921065657</t>
  </si>
  <si>
    <t>RNN220921067243</t>
  </si>
  <si>
    <t>Found squiking noise from suspension rod   Adjust it and Librificated</t>
  </si>
  <si>
    <t>RNN220921067510</t>
  </si>
  <si>
    <t>LK/AI103188/RNN220915034030/CPS1/$1642.29</t>
  </si>
  <si>
    <t>FOUND DEFECTIVE BASKET AND DAMPER LEGS. REPLACED. UNIT CHECKED OK</t>
  </si>
  <si>
    <t>RNN220808019113</t>
  </si>
  <si>
    <t>LG PRIORITY CALL** DO NOT RESCHEDULE**************************                                                       TEARS AND SNAGS IN CLOTHING/ORDERED INNER BASKET AND WASHPLA TE. SPIN BASKET DAMAGED REORDERED PART  TEARING HOLES IN CLOTHING/REP</t>
  </si>
  <si>
    <t>RNN220822000562</t>
  </si>
  <si>
    <t>#FEE                                                                                                                 FOUND GREY GREASE COMING OUT OF CLUTCH IN UNIT AND REPLACEME NT CLUTCH SEE IMAGES. REPLACED AGITATOR AND RAN CLEAN CYCLE</t>
  </si>
  <si>
    <t>RNN220826029239</t>
  </si>
  <si>
    <t>#FEE LE ERROR CODE                                                                                                   RECALIBRATED MAIN CONTROL BOARD. VERIFIED PROPER OPERATION. EVERYTHING WORKING PROPERLY AT THIS TIME RZT</t>
  </si>
  <si>
    <t>RNN220829035317</t>
  </si>
  <si>
    <t>#FEE CUSTOMER AWARE OF THE SERVICE CHARGE FOR ISSUE NOT REL                                                          ORDERED CLUTCH MOTOR SHIFTER  PARTS NOT NEEDED. RAN COMPLETE CYCLE. NO ISSUES FOUND. UNIT TESTS OK</t>
  </si>
  <si>
    <t>RNN220829039645</t>
  </si>
  <si>
    <t>#FEE WHEN TURNING                                                                                                    BAD GEAR CASE &amp;AMP;. WILL NOT AGITATE  NEW PARTS INSTALLED AND ALL TESTED AND WORKING GREAT NOW</t>
  </si>
  <si>
    <t>RNN220909003281</t>
  </si>
  <si>
    <t>Changed drain pump case was cracked</t>
  </si>
  <si>
    <t>RNN220911007428</t>
  </si>
  <si>
    <t>#FEE/LE ERROR CODE                                                                                                   NOT AGITATING. ORDERED GEARCASE AND CLUTCH MOTOR. BRAND NEW UNIT . CUSTOMER WOULD LIKE IT REPLACED CUSTOMER ALREADY HAD WASHER REP</t>
  </si>
  <si>
    <t>RNN220912015115</t>
  </si>
  <si>
    <t>RA CPS   PPW attached   RA  DRN220922377301  RASME/MESTREMOS/ VALID/ KB Ticket # is KB2781366</t>
  </si>
  <si>
    <t>RNN220912015531</t>
  </si>
  <si>
    <t>#FEE CUSTOMER AWARE OF SERVICE CHARGE FOR ISSUES NOT RELATE                                                          CUSTOMER HAD ALREADY PUT IN PARTS TEST RAN CHECKED OUT OK AL L SYSTEMS ARE WORKING FINE AT THIS TIME</t>
  </si>
  <si>
    <t>RNN220912015890</t>
  </si>
  <si>
    <t>LEAKING WATER//FOUNS STAND PIPE  LOVER FLOW//INSTRUCTED CUSTOMER  CALL PLUMMER</t>
  </si>
  <si>
    <t>RNN220913019921</t>
  </si>
  <si>
    <t>Cx states that the unit is making grinding noise during wash. Washer diagnosed with normal load  no noises. Customer is overloading the washer  educated the cx to stop overloading the washer.</t>
  </si>
  <si>
    <t>RNN220913019954</t>
  </si>
  <si>
    <t>Unit has balance issues. PCB already replaced on previous repair. Run unit thru speed wash cycle. No UE code now but unit still not balancing and going into spin. Customer will contact vendor for a replacement.</t>
  </si>
  <si>
    <t>RNN220913020775</t>
  </si>
  <si>
    <t>LE replaced motor and pcb assy  AHL76195103(Rotor Assembly Combined)  AJB76315015(Stator Assembly Combined)  EBR86498808(PCB Assembly Complex</t>
  </si>
  <si>
    <t>RNN220913021788</t>
  </si>
  <si>
    <t>RNN220914025021</t>
  </si>
  <si>
    <t>Unable to recreate leak  spoke about using the waterproof settings and turbo wash.</t>
  </si>
  <si>
    <t>RNN220914028619</t>
  </si>
  <si>
    <t>UNABLE TO FIND ANY PROBLEMS WITH APPLIANCE  EVERYTHING WORKS AS INTENDED.</t>
  </si>
  <si>
    <t>RNN220915035298</t>
  </si>
  <si>
    <t>PC:ABWETUS NOISE/DURING WASH #FEE CHARGE THE CUSTOMER THE                                                            TESTED OK NORMAL FUNCTION</t>
  </si>
  <si>
    <t>RNN220915036048</t>
  </si>
  <si>
    <t>Unit not draining found bobby pin stuck in drain pump. Installed new drain pump checked operation unit is now back to factory spec</t>
  </si>
  <si>
    <t>RNN220916038649</t>
  </si>
  <si>
    <t>Delivery damamage customer has water damage drain hose not installed or secured unit operates as intended</t>
  </si>
  <si>
    <t>RNN220916038842</t>
  </si>
  <si>
    <t>No problems found    TCC220921316242    Per tech line there is nothinore that can be replaced on theis unit to make quieter.    Informed cx to call customer service to make complaint of unsatisfied with the unit.</t>
  </si>
  <si>
    <t>RNN220916040522</t>
  </si>
  <si>
    <t>#FEE GRINDING NOISE IW                                                                                               UNABLE TO VERIFY COMPLAINT POSSIBLE ISSUE WITH SOMETHING BET WEEN WASH PLATE AND BASKET AND OR THINGS UNDER UNIT</t>
  </si>
  <si>
    <t>RNN220917044443</t>
  </si>
  <si>
    <t>#FEE NOISE                                                                                                           NO PROBLEM FOUND</t>
  </si>
  <si>
    <t>RNN220919048194</t>
  </si>
  <si>
    <t>Found unit not draining. Found sock in pump. Removed and replaced pump. All checks good</t>
  </si>
  <si>
    <t>RNN220919048760</t>
  </si>
  <si>
    <t>Found intermittent button presses on the power button. Replaced panel and display with new.</t>
  </si>
  <si>
    <t>RNN220919051040</t>
  </si>
  <si>
    <t>THERE IS NOTHING WE CAN REPLACE TO ADDRESS THE ISSUE CUSTOMER WOULD LIKE FOLLOW UP CALL TO DISCUSS FURTHER ACTION  CLAIM SERVICE EXPLANATION THERE IS NOTHING WE CAN REPLACE TO ADDRESS THE ISSUE CUSTOMER WOULD LIKE FOLLOW</t>
  </si>
  <si>
    <t>RNN220919052349</t>
  </si>
  <si>
    <t>9/20 presc.</t>
  </si>
  <si>
    <t>RNN220920057803</t>
  </si>
  <si>
    <t>E6 error code. Will not spin. Replaced clutch assy and motor.</t>
  </si>
  <si>
    <t>RNN220920058451</t>
  </si>
  <si>
    <t>Per cust issue is OE error code not draining and not spinning  upon arrival  found unit in the garage completely uninstalled. Was able to get power to unit and test mode confirmed no spin. Replaced the clutch assembly motor  even with no water and no draining unit is now spinning as it should  additionally confirmed unit is draining correctly. No error code</t>
  </si>
  <si>
    <t>RNN220920058943</t>
  </si>
  <si>
    <t>RNN220920059843</t>
  </si>
  <si>
    <t>Panel not responsive  and customer stated unit overfills at times. Ran test mode  replaced panel assembly and valve.   Tested functionality  unit working to specs.</t>
  </si>
  <si>
    <t>RNN220921064299</t>
  </si>
  <si>
    <t>CLIENT HAS NO HOT WATER SUPPLY TO THE MACHINE AND THE LINES WERE CROSSED</t>
  </si>
  <si>
    <t>RNN220922067845</t>
  </si>
  <si>
    <t>RAISED WASHING MACHINE HEIGHT SO TUB DOESNT TOUCH BASIN.</t>
  </si>
  <si>
    <t>RNN220922067849</t>
  </si>
  <si>
    <t>CX SAID DISPENSER TRAY HAD WATER IN IT AT THE END OF THE CYCLE. CHECKED TRAY AND FOUND THAT THE SIPHON ASSEMBLY HAD CRACKS IN IT POSSIBLY AFFECTING THE SIPHON. REPLACED DISPENSER ASSEMBLY. WENT OVER SOAP AND MAINTENANCE WITH CX.</t>
  </si>
  <si>
    <t>RNN220922067883</t>
  </si>
  <si>
    <t>LOOSE PANEL THAT NEEDED TO BE REINSTALLED</t>
  </si>
  <si>
    <t>RNN220922070684</t>
  </si>
  <si>
    <t>NOT STARTING  INSPECTED UNIT AND REPLACED  AHA75673404</t>
  </si>
  <si>
    <t>RNN220922070786</t>
  </si>
  <si>
    <t>NOT SPINNING/DRAINING  INSPECTED UNIT AND REPLACED AHA756734 04</t>
  </si>
  <si>
    <t>RNN220922071164</t>
  </si>
  <si>
    <t>damage - LG and ABC agreement to pick up all HA units that cannot be sold in-store and reduce DFI from trade program for entire 2022</t>
  </si>
  <si>
    <t>KWC_DR_Chicago</t>
  </si>
  <si>
    <t>ABC APPLIANCE  INC-HA</t>
  </si>
  <si>
    <t>ABC APPLIANCE  INC</t>
  </si>
  <si>
    <t>PULLED WASHER OUT AND BACK PANEL   REMOVED OLD DRAIN PUMP. FOUND PENNY STUCK IN IMPELLER. REPLACED PUMP  INSTALLED NEW CLUTCH MOTOR. REINSTALL UNIT. TESTED OPERATIO</t>
  </si>
  <si>
    <t>RNN220713069521</t>
  </si>
  <si>
    <t>installed drain pump. checked operation unit functioning properly.</t>
  </si>
  <si>
    <t>RNN220817075038</t>
  </si>
  <si>
    <t>replaced a non working drain pump on this washer</t>
  </si>
  <si>
    <t>RNN220824011528</t>
  </si>
  <si>
    <t>Mainboard and two pressure sensors installed in attempt to clear PE error. Error still persists after multiple parts installed. Believe this unit needs to be replaced.</t>
  </si>
  <si>
    <t>RNN220828032832</t>
  </si>
  <si>
    <t>Checked unit and found white plastic drain hose holder broke during installation.  Applied zip tie to secure hose and informed cx of installation issue not covered. Tested and found unit operating normally.</t>
  </si>
  <si>
    <t>RNN220829040611</t>
  </si>
  <si>
    <t>#FEE CUSTOMER IS AWARE OF CHARGES NOT RELATED TO MANUFACTUR                                                          INTERFACE IS IRRATIC DOESNT RESPOND MACHINE SHUT DOWN ORDER ED PCB AND INTERFACE INSTALLED MAIN CB AND UI BOARD TEST ALL FUNCTIONS</t>
  </si>
  <si>
    <t>RNN220830042596</t>
  </si>
  <si>
    <t>RNN220830043518</t>
  </si>
  <si>
    <t>UNINSTALLED CONTROL AND INSTALLED ON NEW PANEL. TESTED UNIT CHECKED OKAY. WAS OPERATING.</t>
  </si>
  <si>
    <t>RNN220830048468</t>
  </si>
  <si>
    <t>NOISE DURING OPERATION REPLACED BEARING/ CLUTCH ASSEMBLY AND DID WASHER MOD AS PER SB</t>
  </si>
  <si>
    <t>RNN220831052117</t>
  </si>
  <si>
    <t>Unit was Giving Multiple Error Codes OE  PE  and IE Replaced Main Comple  Pressure Sensor  Inlet Vale and Drain Pump</t>
  </si>
  <si>
    <t>RNN220902065416</t>
  </si>
  <si>
    <t>#FEE CUSTOMER IS AWARE OF THE SERVICE CHARGE NOT RELATED TO                                                          NOT ABLE TO VERIFY NOISE ON WASHER. CUSTOMER INSTRUCT ON LEG S.</t>
  </si>
  <si>
    <t>RNN220906078773</t>
  </si>
  <si>
    <t>NO FAILURE TO DRYER. CUSTOMER VENT NEEDS CLEANING  TOLD CUSTOMER TO CLEAN VENT GOING OUTSIDE HER HOME</t>
  </si>
  <si>
    <t>RNN220906079494</t>
  </si>
  <si>
    <t># QUOT; FEE CUSTOMER IS AWARE OF CHARGES NOT RELATED TO MANUFACT                                                     LID LOCK ERROR  ORDERED THE LID LOCK  REPLACED LID SWITCH TESTED OK</t>
  </si>
  <si>
    <t>RNN220907085824</t>
  </si>
  <si>
    <t>Found unit with drain pump inop. Installed listed part. Ran test. Checks good. Cust confirms repair. Unit drains and checks good. ; Job Cmpltd</t>
  </si>
  <si>
    <t>RNN220908094230</t>
  </si>
  <si>
    <t>#FEE-LE CODE                                                                                                         LE ERROR. BASKET LOCKED UP. FREED UP BASKET. RAN RINSE AND S PIN. TESTS GOOD</t>
  </si>
  <si>
    <t>RNN220908096039</t>
  </si>
  <si>
    <t>The  pump assembly was replaced</t>
  </si>
  <si>
    <t>RNN220908097033</t>
  </si>
  <si>
    <t>Verified complaint. Tried replacing rib ring and didn't worked. Unit needed main board to attempt repair. Part on backorder without eta. Unit was submitted for ra.</t>
  </si>
  <si>
    <t>RNN220911007266</t>
  </si>
  <si>
    <t>Customer complaining error code  check unit find error code  replace Panel assembly front  mpcb  display board  motor DC clutch  running test mode  not error code  explained to the customer  so far machine OK.</t>
  </si>
  <si>
    <t>RNN220914027663</t>
  </si>
  <si>
    <t>replaced the parts and tested ok</t>
  </si>
  <si>
    <t>RNN220914027927</t>
  </si>
  <si>
    <t>#FEE-NOT CLEANING                                                                                                    ADJUSTED DOOR HINGE TST OK ALSO TST WITH 4 BATH TOWEL TST OK NO PROBLEM</t>
  </si>
  <si>
    <t>RNN220914029077</t>
  </si>
  <si>
    <t>Replace bad water valve causing. Unit to have IF code. Replace touch panel for Unit not turning on all the time. Unit is workimg fine now.</t>
  </si>
  <si>
    <t>RNN220914030178</t>
  </si>
  <si>
    <t>$10.50 MILEAGE APV BY AI103645 IE ERROR CODE  ||  REPLACED 3WAY WATER INLET VALVE</t>
  </si>
  <si>
    <t>RNN220915036375</t>
  </si>
  <si>
    <t>Tub and frame are warped and needs new unit. Best Buy dealer exchange only.</t>
  </si>
  <si>
    <t>RNN220916041746</t>
  </si>
  <si>
    <t>Found leak on bellow hose  Otdering and replacing  Replaced bellow hose</t>
  </si>
  <si>
    <t>RNN220918045014</t>
  </si>
  <si>
    <t>The customer stated that the soap tray had a little bit of water inside of it and was concerned that it is a problem. I explained to the customer if the water pressure is not strong enough towards the end of the cycle then it will not add enough water for it to hit the standpipe for it to siphon over. I did test the unit  found no issue. At this time unit test good.</t>
  </si>
  <si>
    <t>RNN220918045062</t>
  </si>
  <si>
    <t>9/21 Replaced the drain hose assy do to a tare on the hose. Added adhesive to the drain hose assy and adviced customer to let it cure til tomorrow. Customer said ok.</t>
  </si>
  <si>
    <t>RNN220919046516</t>
  </si>
  <si>
    <t>Customer didn't answer phone. Show it up to home. The person in the house dont know anything about a service call. She called Nina the customer  dindnt answer. Closed job completed</t>
  </si>
  <si>
    <t>RNN220919048018</t>
  </si>
  <si>
    <t>Customer States that when doing hot water washes the water is not hot enough. Tested all individual valves  and they all open. Selected a normal hot cycle  and ran it period temperature in those Cycles was approximately 98.6°  and another cycle was 96.8. Pulled up tech sheet from GSCS to find estimated water temperatures  and water valve functions for each temperature selected. For hot water the tech sheet States that the unit will turn on  cold water valve will engage for 3 seconds  and immediately after that both hot  and cold water valves open for 44 seconds. Estimated water temperature could be as high as 111°  but as specified on the sheet temperatures could not be guaranteed. Customer is not satisfied  because they were told hot water should be between 120  and 130°. Showed the customer the text sheet  with temperatures  and operations. I explained to customer that hot water on this machine both hot  and cold valves open. I  Unit is functioning as designed.</t>
  </si>
  <si>
    <t>RNN220919049253</t>
  </si>
  <si>
    <t>Customer said getting a high pitch squealing sound in spin cycle. Found unit to be squealing due to clutch assembly shaft rubbing on seal replace clutch assembly ran test cycle tested okay.</t>
  </si>
  <si>
    <t>RNN220919050164</t>
  </si>
  <si>
    <t>Found unit make a noise at the stator replaced it adjusted legs tested ok</t>
  </si>
  <si>
    <t>RNN220919051292</t>
  </si>
  <si>
    <t>Replaced hose on switch</t>
  </si>
  <si>
    <t>RNN220919053536</t>
  </si>
  <si>
    <t>On arrival customer showed me to Breeze that he fished out of tub during wash my discrepancy with the machine was the way it was leveled I believe because it was leaning very aggressively to the left front corner not all of the water was able to flow to drain pump. Allowing murky water to stay behind for my repair I've leveled the machine and shared all my knowledge of proper soap use to customer also advised him to try vinegar for tub clean Cycles</t>
  </si>
  <si>
    <t>RNN220920055109</t>
  </si>
  <si>
    <t>Door not locking. Found switch assembly to be faulty. Replaced door switch assembly unit ok</t>
  </si>
  <si>
    <t>RNN220920055222</t>
  </si>
  <si>
    <t>On arrival washing machine tub was filled with water and drain pump would not pump it out for my repair I sucked out all the water replace the drain pump because it was seized up then tested unit for operation after part replacement no further defects were found</t>
  </si>
  <si>
    <t>RNN220920055490</t>
  </si>
  <si>
    <t>#FEE NOISE                                                                                                           ROTOR HIT RIBS IN PAN</t>
  </si>
  <si>
    <t>RNN220920055563</t>
  </si>
  <si>
    <t>Customer called regarding unit was making a noise. ( grinding) top loader washer unit is on top of a plastic pan. Educated customer regarding this type of issues. ( legs needs to be raised) adjusted legs . raise machine to avoid weight. Creates a scratching and grinding noise unit tested good</t>
  </si>
  <si>
    <t>RNN220920055899</t>
  </si>
  <si>
    <t>Customer complaint washing machine making noise on spin cycle also had shown error code. Customer did not recall what error code messages showed. test run machine  in spin only  spinning fine also ran through test mode as well having no issues spinning advice customer if issue happens again to take a picture of code or record what the problem is no other issues found at this time. Machine is running fine</t>
  </si>
  <si>
    <t>RNN220920056581</t>
  </si>
  <si>
    <t>PRN220920094957 AJU75152602(Valve Assembly Inlet)</t>
  </si>
  <si>
    <t>RNN220920058345</t>
  </si>
  <si>
    <t>Customer called regarding unit was not working properly. Display panel issues not connecting to WiFi. And also unit after minutes of use turns off and flip brakers replaced main board assembly. Unit was tested and checked no error message displayed unit tested good.  After a few minutes of operation. Braker flipped again explained to customer two computers can't be duplicate the same problem. Customer has electrical issues at laundry room or brakers at main fuse box. Recommend customer to contact a license electrician to perform the repair regarding this electric issues. This is not a manufacturer defect..</t>
  </si>
  <si>
    <t>RNN220920059963</t>
  </si>
  <si>
    <t>Customer complaint of unit making loud noise. Found motor rubbing on drain pan. Drain pan is poppig up in the middle .. Adviced cuatomer on removing drain pan. Or raising unit with shake away pads. Unit chks ok   Working as designed.</t>
  </si>
  <si>
    <t>RNN220920060827</t>
  </si>
  <si>
    <t>RNN220920060906</t>
  </si>
  <si>
    <t>E6 error  failed clutch motor. Replaced clutch motor. Unit now washing.</t>
  </si>
  <si>
    <t>RNN220921062031</t>
  </si>
  <si>
    <t>Washer not powering on. Found bad controls. Repoaced with new. Cycle tested and all checks good at this time.</t>
  </si>
  <si>
    <t>RNN220921062523</t>
  </si>
  <si>
    <t>LID LOCK FAILURE. ADJUSTED THE LID LOCK INTO THE CORRECT POSITION RAN SEVERAL TEST OF NEWFI WORKING PROPERLY NOW. RAN DIAGNOSTICS DISCOVER THE WATER LINES WERE SWITCHED. THIS IS WHY IT WAS STUCK ON HOT WHEN IT WAS SUPPOSED TO BE COLD.</t>
  </si>
  <si>
    <t>RNN220921062577</t>
  </si>
  <si>
    <t>Per customer once in awhile the washer would stop in cycle the surge protector circuit breaker would be tripped check amp draw on washer washer test okay instruct customer about the surge protector breaker recommend electrician for surge protector breaker</t>
  </si>
  <si>
    <t>RNN220921062801</t>
  </si>
  <si>
    <t>AFTER RESET  THERE IS NO MORE MECHANICAL NOISE ON THE UNIT</t>
  </si>
  <si>
    <t>RNN220921065127</t>
  </si>
  <si>
    <t>Unit won't power on found that buttons were not working replace main board wiring harness and front display cover per service bulletin ran System test all items seem okay</t>
  </si>
  <si>
    <t>RNN220921066404</t>
  </si>
  <si>
    <t>Ran test cycle.  No leaks found.  Unit checks ok at this time.</t>
  </si>
  <si>
    <t>RNN220922068443</t>
  </si>
  <si>
    <t>helpped customer correct cold water inlet  washer now works great happy customer</t>
  </si>
  <si>
    <t>RNN220922071082</t>
  </si>
  <si>
    <t>Customer reports OE code but was able to clear it using the steps provided online. Tech inspects and finds no issues wifh function via test mode. Tech inspected drain pump and it is clear. Tech found detergent in bleach cup and on the floor indicating excessive use. Tech advised customer to reduce detergent use and utilize tub clean cycle. All functions check good.</t>
  </si>
  <si>
    <t>RNN220922071110</t>
  </si>
  <si>
    <t>RAN DIAGNOSTICS  NO MECH/ELECT. FAILURE. EDUCATED CUSTOMER NOISE IS COMING FROM WASHER PAN HITTING THE ROTOR.</t>
  </si>
  <si>
    <t>RNN220922072487</t>
  </si>
  <si>
    <t>Found ie error. Sand in valve. Replaced and all checks good</t>
  </si>
  <si>
    <t>RNN220922072813</t>
  </si>
  <si>
    <t>TCS 7/25/22 HAD FAILING COLD VALVE   INSTALLED NEW WATER VALVE RUNS TESTS GOOD    (TCS  07/25/2022 8:44:39 AM)  CALL COMPLETE</t>
  </si>
  <si>
    <t>RNN220922073990</t>
  </si>
  <si>
    <t>NEEDS NEW MAIN  HARNESS  STATOR AND ROTOR INSTALLED PARTS CHEKCED UNIT OK JOB COMPLTD</t>
  </si>
  <si>
    <t>RNN220922074040</t>
  </si>
  <si>
    <t>MPA CHECK                                                                                                            P M CHECK. CHECKS OK</t>
  </si>
  <si>
    <t>RNN220923074492</t>
  </si>
  <si>
    <t>SQUEAKY DOOR  SQUIRT SOM WD40 ON HINGES</t>
  </si>
  <si>
    <t>RNN220923074547</t>
  </si>
  <si>
    <t>CLIENT HEARD A NOISE RAN UNIT DIAGNOSTIC COULD NO DUPLICATE THE ISSUE UNIT WAS SLIGHTLY OFF BALANCED MADE ADJUSTMENTS UNIT WORKS FINE</t>
  </si>
  <si>
    <t>RNN220923074567</t>
  </si>
  <si>
    <t>DIAGNOSED UNIT. FOUND FAULT IN PCB/UI BOARDS. VERIFIED GOOD POWER AT OUTLET WITH NO DROP. UNIT NEEDS SERVICE/EXCHANGE</t>
  </si>
  <si>
    <t>RNN220923074582</t>
  </si>
  <si>
    <t>REPLACED DRAIN PUMP. TESTED UNIT. PASS</t>
  </si>
  <si>
    <t>RNN220923074587</t>
  </si>
  <si>
    <t>REMOVED DEBRIS FROM PUMP ;UNIT TESTED OKAY</t>
  </si>
  <si>
    <t>RNN220923075223</t>
  </si>
  <si>
    <t>Noise. Disamble machine adjust internal tested working good.</t>
  </si>
  <si>
    <t>RNN220923075495</t>
  </si>
  <si>
    <t>noisy operation .  Drain pump mount loose causing excess vibration. Tightened grommet bolts and tested.</t>
  </si>
  <si>
    <t>RNN220923076426</t>
  </si>
  <si>
    <t>FOUND LOOSE CONNECTION TO DRAIN PUMP. RESEATED AND SECURED CONNECTION  UNIT CHECKS OK.</t>
  </si>
  <si>
    <t>RNN220923076506</t>
  </si>
  <si>
    <t>found the tub to pump hose was loose causing the leaking  reinstalled. leveled machine tested</t>
  </si>
  <si>
    <t>RNN220923077469</t>
  </si>
  <si>
    <t>FOUND UNIT MAKING CLANKING NOISE  FOUND UNIT STATOR ROTOR BOLT LOOSE  TIGHTENED  ALL TESTS OKAY.</t>
  </si>
  <si>
    <t>RNN220923077910</t>
  </si>
  <si>
    <t>Level and test</t>
  </si>
  <si>
    <t>RNN220923079911</t>
  </si>
  <si>
    <t>Powers on and off by itself. Checked outlet it's food replaced control panel and board checked oper unit ok</t>
  </si>
  <si>
    <t>RNN220918044828</t>
  </si>
  <si>
    <t>Cust stated that the unit would not connect to wifi. Upon arrival replaced main pcb and advised cust that if he is unable to connect to wifi still  it is due to the app not the unit</t>
  </si>
  <si>
    <t>RNN220920060213</t>
  </si>
  <si>
    <t>Water lines reversed  adjusted water line and tested unit operation normal</t>
  </si>
  <si>
    <t>RNN220922074106</t>
  </si>
  <si>
    <t>LG PRIORITY CALL- DO NOT RESCHEDULE**************************                                                        ERROR CODE: IE; INLET VALVE REPLACEMENT NO LOCAL SOLUTIONS ANITIZED; RESCHEDULED FOR REPAIR. TECHCOMMENTS: PART IS ON BACK ORDER;</t>
  </si>
  <si>
    <t>RNN220720012927</t>
  </si>
  <si>
    <t>RNN220814053866</t>
  </si>
  <si>
    <t>arrived onsite  tested unit  unable to reproduce issue  no further issues found Case #TCC220909027752</t>
  </si>
  <si>
    <t>RNN220822095990</t>
  </si>
  <si>
    <t>AGITATOR WARPED INSTALLED PART UNIT TESTED OKAY</t>
  </si>
  <si>
    <t>RNN220822096490</t>
  </si>
  <si>
    <t>#FEE                                                                                                                 LGTCC#ZZZZZZZZZZZZ.ORDERMAINCONTROLBOARDANDDRAINPUMP ASSEMBLY. WASHER WAS REPLACED FOR THE CUSTOMER.PICK UP PARTS TO SET FO R RETU</t>
  </si>
  <si>
    <t>RNN220823004465</t>
  </si>
  <si>
    <t>TCC220923369512.  WASHER NOT FILLING PROPERLY.  REPLACE PARTS.  ASSEMBLE AND TEST.</t>
  </si>
  <si>
    <t>RNN220829040250</t>
  </si>
  <si>
    <t>#FEE DRAIN PUMP NOISE                                                                                                NO ANSWER ON CALL AHEAD SENT TEXT NO RESPONSE  CUST NOT HOME NOT ANSWERING PHONE CALL  UNIT NEEDS DRAIN PUMP PART ON ORDER NOT LOC</t>
  </si>
  <si>
    <t>RNN220906083080</t>
  </si>
  <si>
    <t>#FEE CUSTOMER AWARE ABOUT THE SERVICE CHARGE IF ISSUE IS NO                                                          MAIN PCB SHORTED ORDERED PARTS NOT LOCAL  INSTALLED PART TEST NORMAL</t>
  </si>
  <si>
    <t>RNN220906084397</t>
  </si>
  <si>
    <t>TCC220921317321Replaced common washer. Per LG TL  no more parts to replace.; Job Cmpltd</t>
  </si>
  <si>
    <t>RNN220909098609</t>
  </si>
  <si>
    <t>#FEE CUSTOMER AWARE OF SERVICE CHARGE FOR ISSUES NOT RELATE                                                          CHECKED OUT AND ORDERED MAIN CONTROL BOARD AND MOTOR GIVEN A LE AND WONT DO ANYTHING REPLACED DEFECTIVE CONTROL WASHER CHECKED OKA</t>
  </si>
  <si>
    <t>RNN220913019192</t>
  </si>
  <si>
    <t>TECH CHECK THE UNIT POWER GOOD RESET AND TEST THE UNIT ALL CYCLE WORKING.POWER GOOD NO ERROR CODE OR LEAKS.COSTUMER EDUCATION LITTLE SCRETCHES UPON DELIVERY.NOT MANUFACTURE DEFECT REPORT TO LG</t>
  </si>
  <si>
    <t>RNN220914030125</t>
  </si>
  <si>
    <t>#FEE CUSTOMER IS AWARE OF THE SERVICE CHARGE FOR ISSUES NOT                                                          WASHER ELECTRONICS NOT RESPONDING. REROUTE FOR PARTS.  INSTALLED NEW FILTER BOARDMAIN PCB USER INTERFACE.</t>
  </si>
  <si>
    <t>RNN220914030230</t>
  </si>
  <si>
    <t>GIVES UE ERROR ; REPLACE SUSPENSION DAMPERS AND COMPLEX BOARD  TESTED THROUGH CYCLES</t>
  </si>
  <si>
    <t>RNN220915031480</t>
  </si>
  <si>
    <t>Ran factory test cycle ck ok. Ck all wiring and took pictures of all wiring no burn marks anywhere.  Called tcc talked with alex per alex this smell is normal coming from stator no parts needed.</t>
  </si>
  <si>
    <t>RNN220915033460</t>
  </si>
  <si>
    <t>The washer wasn't draining  replaced the drain pump</t>
  </si>
  <si>
    <t>RNN220915033851</t>
  </si>
  <si>
    <t>Replaced drain pump operating properly</t>
  </si>
  <si>
    <t>RNN220915036839</t>
  </si>
  <si>
    <t>Upon inspection found that unit was sitting in a drain pan and had a rug in the pan. Rotor was making contact when tub was weighted down. Installed new leg in back right corner and rqised up unit all the way. Tested unit and unit is now operating as designed.</t>
  </si>
  <si>
    <t>RNN220917043578</t>
  </si>
  <si>
    <t>RNN220919047404</t>
  </si>
  <si>
    <t>#FEE JUST A REMINDER ALL MANUFACTURING DEFECTS ARE COVERE                                                            IE ERROR NO WATER. WATER OUTLET HAVE NO NOZZLE TO TURN ON WA TER. ADVISE CUST TO CALL PLUMBER.</t>
  </si>
  <si>
    <t>RNN220919049896</t>
  </si>
  <si>
    <t>The unit has cleaning issue. Need s deep cleaning for the drum assembly</t>
  </si>
  <si>
    <t>RNN220919052025</t>
  </si>
  <si>
    <t>Found unit with shifter cable no longer attached. Reattached. Ran test. Checks good. Cust confirms repair. ; Job Cmpltd</t>
  </si>
  <si>
    <t>RNN220919052886</t>
  </si>
  <si>
    <t>Replaced leaking drain hose</t>
  </si>
  <si>
    <t>RNN220920055917</t>
  </si>
  <si>
    <t>PRN220922099246 Prescreened water inlet valve and PCB complex shipped to tech overnight Saturday.  Clark IE error.. Found valve open replaced h2o valve test and explained all operations normal</t>
  </si>
  <si>
    <t>RNN220920056328</t>
  </si>
  <si>
    <t>Water under washer at end of cycle.  Cycled max fill wash drain no water in base plate no drips no staining on inside walls. No leaks found at this time</t>
  </si>
  <si>
    <t>RNN220920058356</t>
  </si>
  <si>
    <t>UNIT TESTED. UNIT ADJUSTED AND LEVEL ALL SUPPORTS AND SPRINGS ARE GOOD. POWER GOOD NO LEAKS OR ERROR CODES UNIT WORKING NORMALL REPORT TO LG</t>
  </si>
  <si>
    <t>RNN220921061588</t>
  </si>
  <si>
    <t>Grinding noise. Rotor touching the plastic pan underneath. Leg adjusted.</t>
  </si>
  <si>
    <t>RNN220921062093</t>
  </si>
  <si>
    <t>Customer complaint of unit not cleaning properly. Cuatomer educated on loading and sorting. Unit is working properly. Unit tested. No error codes. Unit chks ok. Customer overloading unit.</t>
  </si>
  <si>
    <t>RNN220921062450</t>
  </si>
  <si>
    <t>CHECKED UNIT FOUND NO LEAKS   POSSIBLE LEAK COMING FROM DRAIN LINE</t>
  </si>
  <si>
    <t>RNN220921062787</t>
  </si>
  <si>
    <t>Customer reported the unit don't drain water and leak  unit checked and found water pump not working properly. Replaced it and tested  it works as designed. I dried the whole area around the machine and showed to customer machine working as designed and not leaks around.</t>
  </si>
  <si>
    <t>RNN220921063621</t>
  </si>
  <si>
    <t>After tested unit  noticed that it was acting wierd like starting then a few min into the cicle stop and wont start again until you press the start button again  etc  Spoke to Tony at TCC  unit was acting up stopping in the cicle with no reason at all  so after he spoke to his supervisor  recommended to replaced main ctrl board  unit checked ok.  TCC220926418792</t>
  </si>
  <si>
    <t>RNN220921064327</t>
  </si>
  <si>
    <t>Leaking washer   P2T   Complant was washer was leaking  During my inspection found the drain hose was missing the hose clamp run test mode all valves and motor lights normally operating no damaged hoses no cracks or leaks to the unit water due to the hose clamp not begin installed possibly the cause of water escaping out once the drain pump has reached it holding capacity installed drain hose clamp filled tub to max and let set for 10 mins no water leaks normal agitation and spin</t>
  </si>
  <si>
    <t>RNN220921064353</t>
  </si>
  <si>
    <t>MECHANICAL ALIGNMENT FOR LG WASHER.</t>
  </si>
  <si>
    <t>RNN220921065534</t>
  </si>
  <si>
    <t>Unit flooding not going through cycle replaced controls and switch tested ok</t>
  </si>
  <si>
    <t>RNN220921065876</t>
  </si>
  <si>
    <t>EBR34134912</t>
  </si>
  <si>
    <t>Customer says washer doesn't clean her clothing as expected. Tested washer  washer is agitating and putting cold and hot water. Customer is using correct detergent.  Advised Customer that machine is working as designed and that no repairs can be done to change the energy efficiency design.  Customer has already tried different wash settings but still doesnt wash well.  Advised customer to reach out to RC Willey for other options.</t>
  </si>
  <si>
    <t>RNN220921066465</t>
  </si>
  <si>
    <t>Washer has power but will not turn on. Installed new main PCB  display PCB  and front panel</t>
  </si>
  <si>
    <t>RNN220921066613</t>
  </si>
  <si>
    <t>Cx has low cold water pressure</t>
  </si>
  <si>
    <t>RNN220921067449</t>
  </si>
  <si>
    <t>Applied grease it hinges  no abnormal noises heard</t>
  </si>
  <si>
    <t>RNN220922069361</t>
  </si>
  <si>
    <t>Clutch housing seal making noise. Replaced parts listed and all operations tested ok</t>
  </si>
  <si>
    <t>RNN220922070072</t>
  </si>
  <si>
    <t>Unit drains as designed. Found unit unbalanced causing spin issues. Balance and run machine thru a speed cycle. Tested ok now. Instruct customer how to correct balance issues.</t>
  </si>
  <si>
    <t>RNN220922070468</t>
  </si>
  <si>
    <t>Replaced clutch assy  clutch motor  and filter assy. Original issue was a abnormal squeakig noise with clutch. After repair no error codes and tests ok in lqc and regular mode. No leaks. Drain hose is secure. Complete.</t>
  </si>
  <si>
    <t>RNN220922071013</t>
  </si>
  <si>
    <t>4681EA1009C</t>
  </si>
  <si>
    <t>EAM63891317</t>
  </si>
  <si>
    <t>Unit don't finish cycle. Remove tub and inspect basket and drum. Replaced pressure switch. No obstacles found inside. Inspected motor. PCB board already replaced. Run one speed cycle with only water and cycle completed. Run second cycle and unit got stuck again on rinse and didn't finish. No extra soap or sud observed. Called TCC. Case#TCC220926421128. Unable to find any mecanical issue but still problem persists. Instruct customer to contact LG.</t>
  </si>
  <si>
    <t>RNN220922071752</t>
  </si>
  <si>
    <t>CUSTOMER SAID LAUNDRY COMES OUT WET. UNIT DID NOT HAVE ANY ISSUE WITH TEST. IT COULD UE ERROR DUE TO BALANCE ISSUE. TECH ADVISED THE CUSTOME TO WATCH OUT FOR ERROR MESSAGE.</t>
  </si>
  <si>
    <t>RNN220922073228</t>
  </si>
  <si>
    <t>CX has the washer in a plastic bin  legs are fully extended  but floor is uneven  causing the machine to bang around while washing and spinning. Readjusted legs  but floor has a slope causing malfunctioning</t>
  </si>
  <si>
    <t>RNN220922074426</t>
  </si>
  <si>
    <t>Per cust Water leaking from back of unit  Found water leaking from break away device left by home builder   Removed and ran diagn test and unit ok now  Adv cust on proper use and maintenance</t>
  </si>
  <si>
    <t>RNN220923075857</t>
  </si>
  <si>
    <t>SECURED DOOR HINGE IN PLACE;UNIT TESTED OKAY</t>
  </si>
  <si>
    <t>RNN220923078916</t>
  </si>
  <si>
    <t>Found faulty drain pump..replaced with new verified unit is operating as should</t>
  </si>
  <si>
    <t>RNN220923079035</t>
  </si>
  <si>
    <t>NOT SPINNING  INSPECTED UNIT  REINSTALLED CONNECTION AT STAT OR  TESTED TO SPECS</t>
  </si>
  <si>
    <t>RNN220923079229</t>
  </si>
  <si>
    <t>SWAPPED OUT CONTROL BOARD AND PRESSURE CENSOR. RAN A TEST CYCLE ON SERVICE MODE. NO ERROR DETECTED</t>
  </si>
  <si>
    <t>RNN220923079335</t>
  </si>
  <si>
    <t>Unplugged washer and opened supply valve and water continues to come in. Cold water solenoid is sticking open. Replaced water valve assembly and tested for proper unit operation. All systems test okay.</t>
  </si>
  <si>
    <t>RNN220923079427</t>
  </si>
  <si>
    <t>Not of our repair job codes or defect codes have anything to do with appliances so we just picked some.  Noisy unit.</t>
  </si>
  <si>
    <t>RNN220923079464</t>
  </si>
  <si>
    <t>RNN220923079494</t>
  </si>
  <si>
    <t>LEAKING  INSPECTED UNIT AND REPLACED  AJU75152602</t>
  </si>
  <si>
    <t>RNN220923079573</t>
  </si>
  <si>
    <t>(DF  08/25/2022 12:25:38 PM)  ORDER PARTS &amp; RESCHEDULE. WASHER NEEDS BASKET WASH PLATE AND PUMP REPLACED. PUMP AND WASHPLATE TO BE ADDED BY SERVICE PARTS.  (DF  09/20/2022 11:36:15 AM)  CALL COMPLETE. REPLACED WASH BASKET PULSATOR AND PULSATOR CAP.</t>
  </si>
  <si>
    <t>RNN220923079610</t>
  </si>
  <si>
    <t>VALVE WAS CORODED REPLACED VALVE</t>
  </si>
  <si>
    <t>RNN220923080097</t>
  </si>
  <si>
    <t>tech inspected and installed a new inlet vlave assembly and tested ok</t>
  </si>
  <si>
    <t>RNN220923080405</t>
  </si>
  <si>
    <t>SYM WASHER MAKING A LOUD NOISE WHEN IT SPINS AND DRAINS DIAG: NOT DRAINING WP: REPLACED PUMP ALL OK</t>
  </si>
  <si>
    <t>RNN220923080434</t>
  </si>
  <si>
    <t>SYM IE ERROR CODE AND IS NOT FUNCTIONING PROPERLY DIAG FOUND WATER VALVE NOT CLOSING  LETTING WATER IN AFTER TURNED OFF WP. REPLACED BAD WATER VALVE ASSY</t>
  </si>
  <si>
    <t>RNN220923080439</t>
  </si>
  <si>
    <t>SYM.  ERROR CODE LE DIAG..ORDERED PULSATOR AND HOUSING ASSEMBLY ;  WP REPLACED GEARCASE  WASH PLATE AND CAP AND CHECKED ALL OK</t>
  </si>
  <si>
    <t>RNN220923080440</t>
  </si>
  <si>
    <t>ORDERED NEW VALVE  INSTALLED TESTED OK</t>
  </si>
  <si>
    <t>RNN220923080465</t>
  </si>
  <si>
    <t>Making noise.  Found drywall screw between basket and tub.  Removed object.  Advised customer one time courtesy repair not normally covered under mfg warranty.  Advised customer to verify pockets empty before wash.</t>
  </si>
  <si>
    <t>RNN220924081001</t>
  </si>
  <si>
    <t>WATER LEAKING FROM DRAIN HOSE OFF OF DRAIN PUMP. PUSHED ALL THE WAY ON   NO LONGER LEAKING</t>
  </si>
  <si>
    <t>RNN220925083713</t>
  </si>
  <si>
    <t>Customer states unit makes a noise  found rotor was rubbing against flood pan.Raised washer and tested  unit operates properly.</t>
  </si>
  <si>
    <t>RNN220925083980</t>
  </si>
  <si>
    <t>Instruct customer on cycle/features. Explained detergent/softener/bleach dispenser usage. Checked drain hose fastened in place. All working to factory specifications.</t>
  </si>
  <si>
    <t>RNN220926084658</t>
  </si>
  <si>
    <t>NOT ADVANCING   FOUND LOOSE CONNECTION AT LID LOCK  RESECURED AND TESTE DALL CYCLING OK NOW COMPLETE</t>
  </si>
  <si>
    <t>RNN220926086602</t>
  </si>
  <si>
    <t>UNIT WASHER ISSSUES FOUND THE UNIT LEAKING DUE TO THE CONNECTION TO THE LID LOCK ASSY DETACHED RECONNECTED TIGHTENING INTO PLACE NOW OK</t>
  </si>
  <si>
    <t>RNN220926087489</t>
  </si>
  <si>
    <t>Water leaking at drain line. Tighented the connection with new clamp  unit tests okay no further repairs needed.</t>
  </si>
  <si>
    <t>RNN220926088359</t>
  </si>
  <si>
    <t>FOUND HARNESS TO FILL VALVE LOOSE CAUSING POOR CONNECTION AND NO FILL  REESTABLISHED CONNNECTION  CHECKED OPERATION ALL OK</t>
  </si>
  <si>
    <t>RNN220926088476</t>
  </si>
  <si>
    <t>IW/40324201/RNN220831055175/ 761.91</t>
  </si>
  <si>
    <t>IW/23674200/RNN220726045329/CPS1/$1005.54</t>
  </si>
  <si>
    <t>UNIT KEEPS FILLING WATER EVEN THE UNIT IS ONLY ON SPIN CYCL                                                          SUSPENSIONS WORN. UNIT GOES UNBALANCE NO MATTER THE SIZE OF LOAD. R/S FOR PARTS. INSTALLED RODS SHOWING SIGNS OF BAD TRANSMISSION</t>
  </si>
  <si>
    <t>RNN220512020346</t>
  </si>
  <si>
    <t>Replaced parts listed on claim.  Tested unit.  All set.</t>
  </si>
  <si>
    <t>RNN220801078991</t>
  </si>
  <si>
    <t>VERIFIED NORMAL CYCLE OPRATED TO SPECIFICATIONS. SPOKE TO Keith AT TECHNICAL SUPPORT AND WENT OVER THE EXPECTATIONS OF THE NORMAL CYCLE. EXPLAINED TO CUSTOMER AND RECOMMENDED LARGER LOADS.</t>
  </si>
  <si>
    <t>RNN220816066081</t>
  </si>
  <si>
    <t>Tech before me installed wrong touchpad unit was not working on all the functions I replace the panel with correct part number test the unit all test pass.</t>
  </si>
  <si>
    <t>RNN220817073103</t>
  </si>
  <si>
    <t>RNN220823004003</t>
  </si>
  <si>
    <t>UNABLE TO GET PART  NATIONWIDE BACK ORDER  CX NEW UNIT CX IS CI=ONTACTING PLACE OF PURCHASE FOR A RETURN. CLAIMING FOR TRIP FEE.</t>
  </si>
  <si>
    <t>RNN220829041829</t>
  </si>
  <si>
    <t>QUOT;#FEE CUSTOMER IS AWARE OF CHARGES NOT RELATED TO MANUFACTU                                                      INSTALLED PRESCREENED MIX VALVE AND TESTED</t>
  </si>
  <si>
    <t>RNN220905073970</t>
  </si>
  <si>
    <t>Power connection in noise filter was loose we tide the connection test the washer all test pass</t>
  </si>
  <si>
    <t>RNN220906080511</t>
  </si>
  <si>
    <t>Replaced defective pump and checked unit operation. Performance is normal.</t>
  </si>
  <si>
    <t>RNN220907086893</t>
  </si>
  <si>
    <t>WASHER FLOODED  HOME RECOMMEND REPLACING THE MAIN CONTROL BOARD  FLOAT   AND WATER VALVE FOR PROPER OPERATION. CLIENT REFUSING REPAIR WANTS NEW WASHER  TCC220921313146</t>
  </si>
  <si>
    <t>RNN220914029196</t>
  </si>
  <si>
    <t>unit has fixed too man time  still was make noise called tcc recommend to replace it</t>
  </si>
  <si>
    <t>RNN220914029687</t>
  </si>
  <si>
    <t>#FEE CX IS AWARE OF A FEE FOR ISSUES NOT RELATED TO MANUFAC                                                          E6 ERROR LINKED TO CLUTCH MOTOR MOTOR IS ONLY RECEIVING.10 V OLTS OHMS AT 12.6 LINKED DIRECTLY TO CONTROL BOARD PART DID NOT ARRIV</t>
  </si>
  <si>
    <t>RNN220914030051</t>
  </si>
  <si>
    <t>drum has million rough scratches tearing up clothes called LG TCC told to buff drum told customer gave tcc number TCC2209223444893</t>
  </si>
  <si>
    <t>RNN220915033389</t>
  </si>
  <si>
    <t>RA submitted.  Q&amp;E department wants quality inspection.  Ship back to Q&amp;E.  Need outer tub replacing.  Checked all fuctions.  Found out the water leak from tub.  Call to Q&amp;E.</t>
  </si>
  <si>
    <t>RNN220915034030</t>
  </si>
  <si>
    <t>#FEE-OVERFILLING                                                                                                     FILL VALVE LEAKING. ORDERED PARTS AND RESCHEDULE  REPLACED WATER INLET VALVES. UNIT WAS DISCONNECTED UPON ARRI VAL WAS NOT ABLE TO</t>
  </si>
  <si>
    <t>RNN220915035451</t>
  </si>
  <si>
    <t>SUSPENSION ROD OUT OF PLACE IN FR CORNET. CORRECTED ISSUE AND TESTED FUNCTION  ALL CHECKS OK</t>
  </si>
  <si>
    <t>RNN220915035926</t>
  </si>
  <si>
    <t>Removed and replaced defective parts.</t>
  </si>
  <si>
    <t>RNN220916041248</t>
  </si>
  <si>
    <t>Over filling.  Replaced main pcb and pressure sensor</t>
  </si>
  <si>
    <t>RNN220917042570</t>
  </si>
  <si>
    <t>Replace clutch and main board alone with stator and router clutch grinding and main board shorted stator had broken wires</t>
  </si>
  <si>
    <t>RNN220919045891</t>
  </si>
  <si>
    <t>SECURED AGITATOR  OPS CHECK OK .</t>
  </si>
  <si>
    <t>RNN220919051194</t>
  </si>
  <si>
    <t>FOUND CYCLE KNOB STRIPPED AND PCB ERRATIC.  REPLACED LISTED PARTS.  ALL CHECKS OKAY.</t>
  </si>
  <si>
    <t>RNN220919053386</t>
  </si>
  <si>
    <t>Tech found pressure switch line kinked due to that its over flow. Tech unclogged the pressure hole from drum  fixed kinked pipe  run normal cycle with clothes and wait for 30 minutes to see if its giving any problem. No more problem   unit working</t>
  </si>
  <si>
    <t>RNN220920057541</t>
  </si>
  <si>
    <t>Removed foreign piece of plastic jamming between tub snd spin basket. Tested ok</t>
  </si>
  <si>
    <t>RNN220920058055</t>
  </si>
  <si>
    <t>Water will not shut off keeps filling in the washer install new panel PCB assembly test okay damage at the bottom right side of washer not covered</t>
  </si>
  <si>
    <t>RNN220920058152</t>
  </si>
  <si>
    <t>AGM75510706</t>
  </si>
  <si>
    <t>EBR75795702</t>
  </si>
  <si>
    <t>#FEE                                                                                                                 NEEDS GEARCASE CUSTOMER GOING BACK TO COSTCO</t>
  </si>
  <si>
    <t>RNN220920058434</t>
  </si>
  <si>
    <t>CUSTOMER STATED WASHER IS MAKING LOUD NOISE DURING OPERATION  CUST ADVISED ON NORMAL NOISE ALSO STRUTS HOLDERS GREASED TO AVOID NOISE</t>
  </si>
  <si>
    <t>RNN220920060153</t>
  </si>
  <si>
    <t>#FEE                                                                                                                 NOT SO SOUND AND WATER LEVEL NO LEAKS</t>
  </si>
  <si>
    <t>RNN220920060251</t>
  </si>
  <si>
    <t>TODD(TCC)  TCC220926415597  PLZ BILL OUT</t>
  </si>
  <si>
    <t>RNN220920060440</t>
  </si>
  <si>
    <t>#FEE CUSTOMER AWARE OF SERVICE CHARGE NOT RELATING TO MANUF                                                          TIGHTEN AGITATOR PLATE TESTED TWO CYCLES NO NOISE SPOKE WITH WIFE SHE SAID BAG GO CAUGHT IN AGITATOR</t>
  </si>
  <si>
    <t>RNN220920060946</t>
  </si>
  <si>
    <t>LE error code found open windinds on stator replaced stator and rotor checked oper unit ok</t>
  </si>
  <si>
    <t>RNN220921061450</t>
  </si>
  <si>
    <t>PC: PCNA NOISE - DURING DRAIN #FEE - CHARGE THE CUSTOMER T                                                           DRAIN PUMP MAKING NOISES. REMOVED A FOREIGN OBJECT FROM INSI DE DRAIN PUMP AND FIXED THE NOISES. EVERYTHING TESTED OK.</t>
  </si>
  <si>
    <t>RNN220921063058</t>
  </si>
  <si>
    <t>#RECLAIMDIFF                                                                                                         WASHER MAKING VERY MINOR 1 SECOND NOISE WHEN TUB SLOWS FROM SPIN. TIGHTEN GEARCASE NUT AND TUB.</t>
  </si>
  <si>
    <t>RNN220921063195</t>
  </si>
  <si>
    <t>PCNA CLOTHES COMING OUT WITH DARK GREASE AND OIL STAINS                                                              FOUND AGITATOR INSIDE W/ DIRT/SOAP BUILD UP RECOMMENDED A FE W CLEANING CYCLES W/ PRODUCT AC120 BYY C/W</t>
  </si>
  <si>
    <t>RNN220921064522</t>
  </si>
  <si>
    <t>#FEE CUSTOMER IS AWARE OF CHARGES NOT RELATED TO MANUFACTUR                                                          FOUND SCREW BETWEEN THE DRUM AND THE TUB. REMOVED BASKET AND REMOVED SCREW. UNIT OPERATES AS DESIGNED AT THIS TIME.</t>
  </si>
  <si>
    <t>RNN220921066796</t>
  </si>
  <si>
    <t>Check washer. Replace parts last week.PRN220923000083 AJU75152602(Valve Assembly Inlet)  EBR86498803(PCB Assembly Complex) bad water valve new  check water pressure 40lbs . order water valve and pcb. Parts ordered to customer home. Found bad new water valve  replace water valve and pcb  test unit operation ok.</t>
  </si>
  <si>
    <t>RNN220922068763</t>
  </si>
  <si>
    <t>AFC72755404</t>
  </si>
  <si>
    <t>Customer complained unit started having loud grinding noise under certain loads. Found unit making noise during agitation. Replaced clutch assembly and parts accordingly and tested under load for proper operation. Adjusted unit legs to accommodate drain pan.</t>
  </si>
  <si>
    <t>RNN220922072824</t>
  </si>
  <si>
    <t>Unit not powering on. Found issue with touch panel and main pcb complex. Replaced both parts unit test ok.</t>
  </si>
  <si>
    <t>RNN220922074119</t>
  </si>
  <si>
    <t>Customer complained unit peoduces a squeling noise towards end of spin cycle. Replaced clutch assembly housing and ran tests under empty and under load.</t>
  </si>
  <si>
    <t>RNN220922074255</t>
  </si>
  <si>
    <t>Complaint no power.  Found bad control board also pump making noise. Changed control and pump. Checked operations.</t>
  </si>
  <si>
    <t>RNN220923076142</t>
  </si>
  <si>
    <t>IE error code. Replaced both valve and pcb complex. Tested with cx. Unit good to go.</t>
  </si>
  <si>
    <t>RNN220923076267</t>
  </si>
  <si>
    <t>Door locks when not in use. Replacment of door locks.</t>
  </si>
  <si>
    <t>RNN220923076281</t>
  </si>
  <si>
    <t>Found hoses put on wrong causing unit to oversuds. Switched hoses tested amd working normally</t>
  </si>
  <si>
    <t>RNN220923076498</t>
  </si>
  <si>
    <t>Clanking during wash. Found faulty transmission. Replaced transmission. All system operations ok.</t>
  </si>
  <si>
    <t>RNN220923077410</t>
  </si>
  <si>
    <t>UE error code / look good but continuously work / adjust mechanic thing</t>
  </si>
  <si>
    <t>RNN220923078974</t>
  </si>
  <si>
    <t>#SW  Customer says washing machine smells bad.  Advised to run few tub cleans with washing machine cleaner.</t>
  </si>
  <si>
    <t>RNN220923080193</t>
  </si>
  <si>
    <t>Customer states that unit makes a slight squeal during Spin cycle  and when unit is slowing down from spin speed. Customer provided video of the noise. I completely disassemble the unit  and removed enter spin basket. Found no obstructions inside the tub. Reassemble unit  and tested in install Spin test  and it's been only. Unit makes a normal noise when spinning  and turning the tub. Tested all other functions  and operations. Unit is functioning as design.        Shipped parts to customer  PRN220925002154 5006EA3009B(Cap Pulsator)  AEN74532609(Housing Assembly Clutch Coupling)  AGZ72909711(Pulsator Assembly)  AHL76195103(Rotor Assembly Combined)  AJB76315015(Stator Assembly Combined)  FAD33190601(Nut Common)</t>
  </si>
  <si>
    <t>RNN220924081439</t>
  </si>
  <si>
    <t>Power button intermittent replaced panel and controls</t>
  </si>
  <si>
    <t>RNN220925083818</t>
  </si>
  <si>
    <t>Found object in drain pump removed test good</t>
  </si>
  <si>
    <t>RNN220926085692</t>
  </si>
  <si>
    <t>Complaint: Unit is loud    Diagnosis: Check found unit is operating properly. Noise is normal and no excessive or noises out of the ordinary.    Repair: Instructed customer on proper cycle sections to ensure best and most efficent preformance.</t>
  </si>
  <si>
    <t>RNN220926088776</t>
  </si>
  <si>
    <t>REPLACED FAULTY LID SWITCH AND TESTED TO CONFIRM PROPER OPERATION</t>
  </si>
  <si>
    <t>RNN220926091538</t>
  </si>
  <si>
    <t>Replaced board. Checked and working as it should</t>
  </si>
  <si>
    <t>RNN220926091789</t>
  </si>
  <si>
    <t>Replace bad water valve and drain pump causing unit to have IE code. Unit is workimg fine now.</t>
  </si>
  <si>
    <t>RNN220926092067</t>
  </si>
  <si>
    <t>RNN220927092499</t>
  </si>
  <si>
    <t>REPLACED MAIN PCB  UNIT CHCKS GOOD.</t>
  </si>
  <si>
    <t>RNN220927092975</t>
  </si>
  <si>
    <t>FOUND VALVE WAS NOT SHUTTING OFF AND CAUSING UNIT TO FILL UP EVEN WHEN TURN OFF OR UNPLUGGED   REPLACED WATER VALVE AND NOT WORKING CORRECTLY</t>
  </si>
  <si>
    <t>RNN220927094468</t>
  </si>
  <si>
    <t>UNIT WAS ACCIDENTLY LEFT UNPLUG FROM OUTLET. WASHER IS WORKING TO FACTORY SPECS.</t>
  </si>
  <si>
    <t>RNN220927094712</t>
  </si>
  <si>
    <t>INSTALLED NEW DISPENSER AND TRAY. EDUCATED CLIENT ON SOAP USAGE.</t>
  </si>
  <si>
    <t>RNN220927094729</t>
  </si>
  <si>
    <t>ADVICE CLIENT NOT TO USE PODS THAT CAN CAUSE STAINS ON CLOTHES. ADVICE CLIENTS NOT TO USE TOO MUCH DETERGENT. UNIT CYCLE TESTED GOOD.</t>
  </si>
  <si>
    <t>RNN220927094735</t>
  </si>
  <si>
    <t>REMOVED SHEET FROM UNDER ADJITATOR PLATE.  TESTED.</t>
  </si>
  <si>
    <t>RNN220927096347</t>
  </si>
  <si>
    <t>Found that the UI was not in the holder fully.Removed and reinstalled the UI. Tested unit for operation. Washer runs to manufacture specifications</t>
  </si>
  <si>
    <t>RNN220927096694</t>
  </si>
  <si>
    <t>Tested and level</t>
  </si>
  <si>
    <t>RNN220927098868</t>
  </si>
  <si>
    <t>#FEE                                                                                                                 SQUEALING COMING FROM GEAR CASE ORDERED NEW GEAR CASE  GETTING LE CODE NO SHIFTING  UNABLE REPAIRABLE CUSTOMER WILL TALK TO STORE</t>
  </si>
  <si>
    <t>RNN220815061103</t>
  </si>
  <si>
    <t>replaced control board and fill sensor</t>
  </si>
  <si>
    <t>RNN220817074495</t>
  </si>
  <si>
    <t>Door wont lock. Replaced door lock switch assy. Reassembled and tested unit. Found unit op normal</t>
  </si>
  <si>
    <t>RNN220906081749</t>
  </si>
  <si>
    <t>tech installed all 4 shocks after installing unit is operating as should</t>
  </si>
  <si>
    <t>RNN220906082862</t>
  </si>
  <si>
    <t>replaced valve under warranty</t>
  </si>
  <si>
    <t>RNN220906083155</t>
  </si>
  <si>
    <t>#FEE CUSTOMER IS AWARE OF CHARGES NOT RELATED TO MANUFACTUR                                                          WASHER GIVING I.E. AIR SCREENS CHECK OUT WATER VALVES TEST P ROPER ORDERED CONTROL BOARD TO FIX ISSUE INSTALLED NEW MAIN CHECK PRO</t>
  </si>
  <si>
    <t>RNN220907084957</t>
  </si>
  <si>
    <t>CHECKED THIS UNITHAD A BURNING SMELLINSTALLED CONTROL TESTED OK</t>
  </si>
  <si>
    <t>RNN220909002453</t>
  </si>
  <si>
    <t>PART REPLACED  MECHANICAL REPLACED VALVE ASSEMBLY INLET</t>
  </si>
  <si>
    <t>RNN220909099286</t>
  </si>
  <si>
    <t>Replaced pcb and washer unit working properly</t>
  </si>
  <si>
    <t>RNN220910005731</t>
  </si>
  <si>
    <t>not washing  needed to replace the pcb assy  however  customer stated they no longer need a repair</t>
  </si>
  <si>
    <t>RNN220910006246</t>
  </si>
  <si>
    <t>RA approved</t>
  </si>
  <si>
    <t>RNN220912007761</t>
  </si>
  <si>
    <t>Found plastic piece inside drain  removed it tested ok</t>
  </si>
  <si>
    <t>RNN220912011075</t>
  </si>
  <si>
    <t>#RECLAIM NOT ENOUGH WATER                                                                                            INSTALLED NEW VALVE AND PRESSURE SWITCH TESTED WASHER WITH A ND WITHOUT LOAD MONITORED FUNCTIONS UNIT STILL FILLS DUE TO</t>
  </si>
  <si>
    <t>RNN220912014108</t>
  </si>
  <si>
    <t>REPLACED MAIN PCB COMPLEX DUE TO OPERATIONAL ISSUES</t>
  </si>
  <si>
    <t>RNN220912015347</t>
  </si>
  <si>
    <t>LEVELED FEET AND REPAIRED LOOSE HOSE CONNECTOR ON PUMP EDUCATED CUSTOMER AND CHECK OPERATION</t>
  </si>
  <si>
    <t>RNN220913020096</t>
  </si>
  <si>
    <t>RNN220913022168</t>
  </si>
  <si>
    <t>Water is leaking from a drain hose Replaced the drain hose</t>
  </si>
  <si>
    <t>RNN220913022325</t>
  </si>
  <si>
    <t>#FEE CUSTOMER AWARE OF SERVICE CHARGE FOR ISSUES NOT RELATE                                                          ORDER BOARD  CUSTOMER SAID UNIT WILL BE REPLACED. RETURNED PARTS</t>
  </si>
  <si>
    <t>RNN220913023201</t>
  </si>
  <si>
    <t>REPLACED GEARCASE AND PULSATOR  AND TESTED UNIT</t>
  </si>
  <si>
    <t>RNN220914025290</t>
  </si>
  <si>
    <t>TECH CHECKED UNIT. TECH FOUND ALL WIRING HARNESSES DEFECTIVE.  PER TECH CUSTOMER STATED THEY HAD NO INTEREST IN REPAIRING UNIT. WOULD NOT LET HIM GO FURTHER. FILING FOR SERVICE FEE ONLY.</t>
  </si>
  <si>
    <t>RNN220914026155</t>
  </si>
  <si>
    <t>Mechanical grinding sounds   Advised customer by phone that the unit sitting in a drain pan can cause noise. Customer confirmed and raised unit legs eliminating the noise. Customer states the unit now tests ok.</t>
  </si>
  <si>
    <t>RNN220916037961</t>
  </si>
  <si>
    <t>replaced water valve / cx has well water  told cx to get filter</t>
  </si>
  <si>
    <t>RNN220918045424</t>
  </si>
  <si>
    <t>Replaced listed parts  unit ok.</t>
  </si>
  <si>
    <t>RNN220919051758</t>
  </si>
  <si>
    <t>FOUND ROTOR BOLT LOOSE. WASHER IN A PAN AND UNDER LARGE LOAD THE ROTOR IS HITTING THE PAN.</t>
  </si>
  <si>
    <t>RNN220920056615</t>
  </si>
  <si>
    <t>RNN220920057246</t>
  </si>
  <si>
    <t>The customer complains that there was LE error code. The unit is located in the veterinary and they used it for commercial use.   pictures are attached</t>
  </si>
  <si>
    <t>RNN220920060441</t>
  </si>
  <si>
    <t>LE error code  Clutch motor arm was disconnected from clutch  probably due to excessive vibration. I reattached arm back. Washer pass test.  There are problems relating to installation.  1 unit was in a outdoor tent. Water could frozen in winter. See picture.  2 floor was not even. See picture.   3 no hot water supply  and water pressure was extremely weak.</t>
  </si>
  <si>
    <t>RNN220921065040</t>
  </si>
  <si>
    <t>Inspected and tested unit found no issues or leaks coming from unit after further inspecting found drain hose was inserted all the way down causing water to ober flow from drain adjusted and tested all functions ok</t>
  </si>
  <si>
    <t>RNN220922068056</t>
  </si>
  <si>
    <t>replaced the stator and drain pump assembly. tested. it is working well.</t>
  </si>
  <si>
    <t>RNN220922069855</t>
  </si>
  <si>
    <t>Concern was the unit is making noise while filling with hot water  unit disassembled no problem found to the unit  unit checked  all ops are good and normal.</t>
  </si>
  <si>
    <t>RNN220922070824</t>
  </si>
  <si>
    <t>Adjusted loose  motor connection to control unit makes metal grinding noise</t>
  </si>
  <si>
    <t>RNN220922071819</t>
  </si>
  <si>
    <t>reclamped all drain pump hoses . put additional clamp on discharge hose  retest good through diag and repeated test runs</t>
  </si>
  <si>
    <t>RNN220922073965</t>
  </si>
  <si>
    <t>Replaced drain hose. Chks ok.</t>
  </si>
  <si>
    <t>RNN220923075867</t>
  </si>
  <si>
    <t>Drain hose had a pin hole on it  replaced hose tested all ok now</t>
  </si>
  <si>
    <t>RNN220923076276</t>
  </si>
  <si>
    <t>Complaint of black debris on clothes after cycle is complete. Advice cust to change soap that their using and use tub clean once a month and also cleaning method for washer. Unit working correctly.</t>
  </si>
  <si>
    <t>RNN220923077069</t>
  </si>
  <si>
    <t>Unit in good working order found raised drain hole pipe 2 to 3 inches tall underneath unit causing the rotor to scrape against it during heavy loads. Raised unit up higher to miss the drain hole.</t>
  </si>
  <si>
    <t>RNN220923079169</t>
  </si>
  <si>
    <t>Check washer for Inlet air also customer indicated that from time to time unit would not drain properly found that drain hose was stuffed too far down standpipe and potentially causing siphon from time to time properly installed drain hose in standpipe test and run and check frequency switch for pressure switch to be in range filled up unit and properly drained unit was able to fill agitate drain and spin with normal sounds and no other problems found</t>
  </si>
  <si>
    <t>RNN220923080204</t>
  </si>
  <si>
    <t>UNIT ADJUSTED AND LEVEL.POWER GOOD NO LEAKS OR ERROR CODES ALL WORKING GOOD NO NOISE PROBLEM FIXED</t>
  </si>
  <si>
    <t>RNN220923080219</t>
  </si>
  <si>
    <t>Checked out unitbfor issue with noise AMD foujd no problem with unit ran towel testvand found no noises. Tested educated cx on proper loading.</t>
  </si>
  <si>
    <t>RNN220923080786</t>
  </si>
  <si>
    <t>Not fmdraining confirmed. Removed water bottle cap from pump housing and tested.</t>
  </si>
  <si>
    <t>RNN220924082439</t>
  </si>
  <si>
    <t>Tech found water pressure very low coming to the unit  not enough water to desolve detergent  advice customer to call a plumber to make water pressure higher.</t>
  </si>
  <si>
    <t>RNN220924082616</t>
  </si>
  <si>
    <t>Customer called for a noise checked unit and found that the motor machine was hitting the drain pan raise all 4 legs and tested unit working properly at this time.  After prescreen unit must have to be seenfor a better diagnostics</t>
  </si>
  <si>
    <t>RNN220925083362</t>
  </si>
  <si>
    <t>Parts not worked replaced parts</t>
  </si>
  <si>
    <t>RNN220926085239</t>
  </si>
  <si>
    <t>CSP30106101</t>
  </si>
  <si>
    <t>Replaced drain pump assy</t>
  </si>
  <si>
    <t>RNN220926085549</t>
  </si>
  <si>
    <t>Found holes in basket and pulsator. Advice Cust that is not a manufacturer defect and gave them a estimate. If they decided for it will create an OW call.</t>
  </si>
  <si>
    <t>RNN220926085724</t>
  </si>
  <si>
    <t>Unit not draining. Water. Replaced defective drain pump.</t>
  </si>
  <si>
    <t>RNN220926086525</t>
  </si>
  <si>
    <t>Defected drain pump cause OE error on display. Replaced new drain assembly. Ran test on washer  washer filled  washed  drained and spun out.</t>
  </si>
  <si>
    <t>RNN220926086753</t>
  </si>
  <si>
    <t>MARK(TCC)  TCC220928473847  PLZ BILL OUT</t>
  </si>
  <si>
    <t>RNN220926088056</t>
  </si>
  <si>
    <t>RASME/DREYNO/RA TCC APPROVED/KB2833802/#VALID  Outer tub is busted outer tub is a nonserviceable part</t>
  </si>
  <si>
    <t>RNN220926088436</t>
  </si>
  <si>
    <t>WENT TO CUSTOMER AND CUSTOMER REFUSE SERVICE  TOO MANY TECHS HAS BEEN THERE  SHE WANTS A NEW MACHINE</t>
  </si>
  <si>
    <t>RNN220926089648</t>
  </si>
  <si>
    <t>Unit not draining. Removed drain pump motor and found debris in assembly. Removed debris. Unit tested good.</t>
  </si>
  <si>
    <t>RNN220926090086</t>
  </si>
  <si>
    <t>All tested good found customer to be using to much detergent and sorting loads incorrect</t>
  </si>
  <si>
    <t>RNN220926092204</t>
  </si>
  <si>
    <t>RECALL                                                                                                               REPLACED HOSE GOT CLAMPS LOCALLY</t>
  </si>
  <si>
    <t>RNN220927092439</t>
  </si>
  <si>
    <t>3W40106R</t>
  </si>
  <si>
    <t>Per cust unit making a scrapping noise  I removed a hair tie from inbetween spin basket and tube  Adv cust on proper use and maintenance</t>
  </si>
  <si>
    <t>RNN220927093995</t>
  </si>
  <si>
    <t>Unit is in plastic pan  when load is heavy it hits the rotor on pan  recomensed removing pan</t>
  </si>
  <si>
    <t>RNN220927097701</t>
  </si>
  <si>
    <t>UNIT NOT LEVEL  SHAKING. REPLACED TEH LEG ASSY TEST OK</t>
  </si>
  <si>
    <t>RNN220927097726</t>
  </si>
  <si>
    <t>ALIGNMENT  MECHANICAL UNRESTRICTED SUPPLY LINE TO UNIT   NOW WORKING FINE.</t>
  </si>
  <si>
    <t>RNN220927098087</t>
  </si>
  <si>
    <t>Power to pump  pump won't start. Hose clamp broken and created hole in hose. Replaced parts  r&amp;t.</t>
  </si>
  <si>
    <t>RNN220927098234</t>
  </si>
  <si>
    <t>(TCS  08/16/2022 2:21:51 PM)  ORDER PARTS &amp; RESCHEDULE// TCS 9/1/22 INSTALLED NEW HOUSING ASSEMBLY PER TECHLINE  STILL GETTING SAME LE ERROR CODE ASSOCIATED WITH THE MOTOR  ORDER MAIN CONTROL AND STATOR ASSEMBLY  ALSO CLUTH AND USER INTERFACE  (TC</t>
  </si>
  <si>
    <t>RNN220927098883</t>
  </si>
  <si>
    <t>Drain pump was defective. Replaced pump</t>
  </si>
  <si>
    <t>RNN220927098896</t>
  </si>
  <si>
    <t>DIAGNOSED FAULTY UI BOARD AND FACIA PANEL.REPLACED. UNIT TESTED NORMAL.</t>
  </si>
  <si>
    <t>RNN220927098910</t>
  </si>
  <si>
    <t>RNN220927098927</t>
  </si>
  <si>
    <t>WATER NOT GETTING INTO UNIT  WILL NOT START TECHNICIAN INSTALLED NEW WATER INLET VALVE. TESTED AND UNIT NOW WORKING PROPERLY.</t>
  </si>
  <si>
    <t>RNN220927098992</t>
  </si>
  <si>
    <t>RNN220927099461</t>
  </si>
  <si>
    <t>CLIENT NEEDS A STAND PIPE ADDED FOR PROPER DRAINAGE.</t>
  </si>
  <si>
    <t>RNN220928000242</t>
  </si>
  <si>
    <t>DRAIN PUMP MOTORS WAS NOT MOVING CHECK THE HOSE AND INSIDE THE PUMP TO SEE IF ANY OBSTRUCTIONS NONE WHATSOEVER MOVE THE PROPELLER IN THE DRAIN PUMP MANUALLY UNTIL IT WAS FREE UNPLUG THE HARNESS FROM UNDERNEATH THE PUMP NO ISSUES UNIT DRAINS PROPERLY.</t>
  </si>
  <si>
    <t>RNN220928000249</t>
  </si>
  <si>
    <t>REPLACED INLET VALVE AND TESTED</t>
  </si>
  <si>
    <t>RNN220928000250</t>
  </si>
  <si>
    <t>WATER VALVE WAS STUCK PARTIALLY OPEN LEAKING INTO TUB WHILE OFF. REPLACED WATER VALVES.</t>
  </si>
  <si>
    <t>RNN220928000259</t>
  </si>
  <si>
    <t>UNIT WAS NOT BALANCED CORRECTLY. BALANCED UNIT AND EDILUCATED CLIENT IN LOAD SIZES TO PREVENT UN BALANCED LOADS</t>
  </si>
  <si>
    <t>RNN220928000270</t>
  </si>
  <si>
    <t>CLIENT DRAIN IS CLOGGED UNIT WORKS FINE AND CAN DRAIN IN BUCKET NOT HER DRAIN .</t>
  </si>
  <si>
    <t>RNN220928000275</t>
  </si>
  <si>
    <t>SEURED LOOSE BLACK WIRE ON DOOR SWITCH;UNIT TESTED OKAY</t>
  </si>
  <si>
    <t>RNN220928000459</t>
  </si>
  <si>
    <t>RNN220928000464</t>
  </si>
  <si>
    <t>TECH REPLACED SHOCKS &amp; CABINET  CHECKED UNIT COMPLETE CHECKED OK.</t>
  </si>
  <si>
    <t>RNN220928000585</t>
  </si>
  <si>
    <t>washing machine shakes and bangs when running   tech out realigned rear damper and tested</t>
  </si>
  <si>
    <t>RNN220928001834</t>
  </si>
  <si>
    <t>RNN220928001974</t>
  </si>
  <si>
    <t>TECH REPLACED H20 VALVE  CHECKED UNIT COMPLETE CHECKED OK.</t>
  </si>
  <si>
    <t>RNN220928002352</t>
  </si>
  <si>
    <t>SVC app was used  Tested and level feet</t>
  </si>
  <si>
    <t>RNN220928005095</t>
  </si>
  <si>
    <t>Level feet per client request and test</t>
  </si>
  <si>
    <t>RNN220928006030</t>
  </si>
  <si>
    <t>unit needs new wire harness noise filter  harness multi  and new switch assy.  order new wire harness noise filter  harness multi  and new switch assy. replace new wire harness noise filter  harness multi  and new switch assy.</t>
  </si>
  <si>
    <t>RNN220726047298</t>
  </si>
  <si>
    <t>REPLACED CONTROL BOARD AND NOISE FILTER. CHECKED OPERATION UNIT FUNCTIONIG PROPERLY.</t>
  </si>
  <si>
    <t>RNN220812049758</t>
  </si>
  <si>
    <t>replaced control display boards  control panel no power start button not working</t>
  </si>
  <si>
    <t>RNN220817076708</t>
  </si>
  <si>
    <t>Advised customer to use Deep water wash or Bedding cycles  so Maximum amount of water is utilized to prevent severe abrasiveness of low water wash cycles. 700 rpm  on low speed spin. 1100 rpm on high. Reference # TCC220906930255 vinegar is recommende</t>
  </si>
  <si>
    <t>RNN220901059976</t>
  </si>
  <si>
    <t>replaced parts per tech support</t>
  </si>
  <si>
    <t>RNN220908096464</t>
  </si>
  <si>
    <t>#FEE#DS#BROKENPARTS#IW                                                                                               DRAIN HOSE LEAKING  REPLACE DEFECTIVE DRAIN HOLES TEST OK</t>
  </si>
  <si>
    <t>RNN220912012423</t>
  </si>
  <si>
    <t>unit uneconomical to repair reported to lg tech on site Detergent usages   case number  TCC220928491981</t>
  </si>
  <si>
    <t>RNN220912016118</t>
  </si>
  <si>
    <t>#FEE AGITATOR IS SNAGGING CLOTHES AND CAUSING THEM TO RIP                                                            CHECK FOUND BAD WASHPLATE ORDERED IT FOR NEXT VISIT  INSTALLED ORDERED PARTS/TESTED OKAY</t>
  </si>
  <si>
    <t>RNN220913020488</t>
  </si>
  <si>
    <t>FOUND WIRE LOOSE AT THE MAIN BOARD  REINSTALLED TO REPAIR TESTED ALL OKAY</t>
  </si>
  <si>
    <t>RNN220914026989</t>
  </si>
  <si>
    <t>Installed new drain pump. First pump the mount cracked. Installed second pump and housing per LG Tech line hoses are to be glued and then clamped back on use glue and gear clamps .</t>
  </si>
  <si>
    <t>RNN220915032545</t>
  </si>
  <si>
    <t>Noise when medium to large loads are used. I inspected unit found units rotor touches the ridges on the drain pan when the basket is weighted. I advised customer to get a new drain pan without to the ridges or take unit out of drain pan to resolve</t>
  </si>
  <si>
    <t>RNN220917044169</t>
  </si>
  <si>
    <t>REPOSITIONED SWITCH AND CORRECTED CONNECTION</t>
  </si>
  <si>
    <t>RNN220918045059</t>
  </si>
  <si>
    <t>Found inlet water lines reversed corrected issue tested for proper operation</t>
  </si>
  <si>
    <t>RNN220918045354</t>
  </si>
  <si>
    <t>PC: PCNA WATER/SUDS - FILLS SLOW DOESN APOS;T FILL #FEE - CHAR                                                       DRIVEWAY BLOCKED WITH CABLE. NO ANSWER  CORRECTED ISSUE AT MIX VALVE AND TESTED</t>
  </si>
  <si>
    <t>RNN220920058050</t>
  </si>
  <si>
    <t>REPLACED CONTROL BOARD AND FRONT PANEL ASSEMBLLY. ALL WORKING WELL NOW.</t>
  </si>
  <si>
    <t>RNN220920060587</t>
  </si>
  <si>
    <t>washer noisy call tec support tec support advise to adjust legs of washer</t>
  </si>
  <si>
    <t>RNN220921062009</t>
  </si>
  <si>
    <t>LE ERROR CODE                                                                                                        FOUND SPIN BASKET NUT LOOSE SECURED TESTED GOOD</t>
  </si>
  <si>
    <t>RNN220922069750</t>
  </si>
  <si>
    <t>#FEE CUSTOMER AWARE OF THE SERVICE CHARGE IF THE ISSUE IS                                                            CX STATED UNIT MAKING NOISE/ SOUND IS NORMAL UNIT IS FUNCTIONAL</t>
  </si>
  <si>
    <t>RNN220923075946</t>
  </si>
  <si>
    <t>#FEE CUSTOMER IS AWARE OF CHARGES NOT RELATED TO MANUFACTU                                                           FOUND HAIR PINS IN PUMP. COULD NOT CHANGE TO CC.</t>
  </si>
  <si>
    <t>RNN220923076036</t>
  </si>
  <si>
    <t>#FEE CUSTOMER IS AWARE OF CHARGES NOT RELATED TO MANUFACTU                                                           ADVSD LG ON DAMAGE TO WASHER. FULL REPORT. CASE # CREATED AN D CUSTOMER TO CALL FOR RESOLUTION</t>
  </si>
  <si>
    <t>RNN220923078632</t>
  </si>
  <si>
    <t>Customer call for very low water inside washer  Found no issue with washer ran test mode normal no error code instruct customer that water level is normal operation</t>
  </si>
  <si>
    <t>RNN220923079786</t>
  </si>
  <si>
    <t>water filter was clogged  unit works properly</t>
  </si>
  <si>
    <t>RNN220924082647</t>
  </si>
  <si>
    <t>PRN220926003713 EBR86498802(PCB Assembly Complex) CUSTOMERS CALL REGARDING UNIT NOT WORKING PROPERLY  FOUND UNIT WORKING FINE  NO PROBLEM FOUND  INSTRUCT CUSTOMER ON OPERATIONS... NO MANUFACTURERS DEFECT...</t>
  </si>
  <si>
    <t>RNN220924082832</t>
  </si>
  <si>
    <t>Pulled wash plate and rotor.  Lubed up the seals  and tested unit.  No longer making squeak at this time.; Job Cmpltd</t>
  </si>
  <si>
    <t>RNN220925083576</t>
  </si>
  <si>
    <t>Noise issues . found unit was function as design . explain c the feature of unit</t>
  </si>
  <si>
    <t>RNN220925083742</t>
  </si>
  <si>
    <t>Replaced drain pump   damaged impellar</t>
  </si>
  <si>
    <t>RNN220926084464</t>
  </si>
  <si>
    <t>diagnostic unit get in test mode fill up the water. no hose leaking. but customer saw water under neath the washer and come up to front. test on normal cycle water fill in wash and drain ok. suggest customer record video if happen next time</t>
  </si>
  <si>
    <t>RNN220926086797</t>
  </si>
  <si>
    <t>The customer stated that during agitation the unit would make a strange like grinding noise. After testing I found the unit to make a slight noise but nothing indicating anything in particular. I did install a new washer assembly between the rotor and clutch housing. After running test again the unit audible sounded much better. At this time units is good</t>
  </si>
  <si>
    <t>RNN220926086978</t>
  </si>
  <si>
    <t>Ck washer  tub  dasher  all okay checked wash &amp; Spin. Adjusted drain.</t>
  </si>
  <si>
    <t>RNN220926086998</t>
  </si>
  <si>
    <t>Noise issues . found customer was using a comforter . unit was unbalanced    . unit function as design</t>
  </si>
  <si>
    <t>RNN220926087492</t>
  </si>
  <si>
    <t>9/26 presc.</t>
  </si>
  <si>
    <t>RNN220926088201</t>
  </si>
  <si>
    <t>2 months old unit vibrates/noise in spin cycle with leveled//cx said tech previously added a washer underneath make no difference not interested repair//cx was given Case#TCC220927464342</t>
  </si>
  <si>
    <t>RNN220926088226</t>
  </si>
  <si>
    <t>Replaced water valve.  Tested unit.  Explained to customer these new unit do not fill lime old units. It detects what type of clothes and how much clothes are in tub and then adds water as needed. Customer thinks it was not getting enough water. explained to the husband that's how these new energy efficient machines work.</t>
  </si>
  <si>
    <t>RNN220926088300</t>
  </si>
  <si>
    <t>#FEE - TL WASHER IS HAVING DRAINING ISSUES/OE ERROR CODE                                                             PUMP IMPELLER NOT SPINNING STICKER FOUND INSIDE IMPELLER REM OVED TRO CUST VERIFIED</t>
  </si>
  <si>
    <t>RNN220926088302</t>
  </si>
  <si>
    <t>#FEE LE CODE                                                                                                         THIS IS A DUPLICATE ORDER. 41298504</t>
  </si>
  <si>
    <t>RNN220926088415</t>
  </si>
  <si>
    <t>Replace boards and front panel all is testing good at this time</t>
  </si>
  <si>
    <t>RNN220926088513</t>
  </si>
  <si>
    <t>TECH CHECK THE UNIT COLD WATER WAS CLOSED WATER OPEN UNIT TESTED. POWER GOOD NO LEAKS OR ERROR CODES ALL WORKING GOOD</t>
  </si>
  <si>
    <t>RNN220926089516</t>
  </si>
  <si>
    <t>FOUND DEFECTIVE  INLET VALVE AND REPLACED THE PART BECAUSE THE UNIT HAS AN ISSUE WITH LEAKING</t>
  </si>
  <si>
    <t>RNN220926090639</t>
  </si>
  <si>
    <t>The customer stated that the unit was making a noise. Also stated she found white balls in the washer. After removing the inner basket I found one of the balls underneath the basket which was causing the noise. Removed the debris reassembled unit at this time unit test good</t>
  </si>
  <si>
    <t>RNN220926091585</t>
  </si>
  <si>
    <t>LE error. Not spinning. Replaced mode shifter and main. Unit test ok.</t>
  </si>
  <si>
    <t>RNN220927093542</t>
  </si>
  <si>
    <t>Installed pump complete</t>
  </si>
  <si>
    <t>RNN220927094182</t>
  </si>
  <si>
    <t>REPLACED INLET VALVE AND REMOVED HAIR PIN FROM THE  PUMP BECAUSE THERE WAS AN ISSUE WITH LEAKING AND NOT DRAINING</t>
  </si>
  <si>
    <t>RNN220927096355</t>
  </si>
  <si>
    <t>ACA56078801</t>
  </si>
  <si>
    <t>Found debris under washer tub causing LE. Removed.</t>
  </si>
  <si>
    <t>RNN220927097167</t>
  </si>
  <si>
    <t>Overflowed while using heavy duty even delicate high fill  found defect in kinked pressure hose  replaced assembly with 6501EA1001R  retested  good  well water cx had some sediment inline filters  not issue at this time as valve shuts off with power</t>
  </si>
  <si>
    <t>RNN220927097962</t>
  </si>
  <si>
    <t>Customers complaints is she wants the unit to use strictly hot water only if hot is selected. I spoke with TCC tech support this is an energy efficiency washer and unit will not run on hot water only . Customers hot water line also takes time to get hot. All tests passed.she will go to store and claim it under customer satisfaction she doesn't want unit. TCC2209 2950 8821</t>
  </si>
  <si>
    <t>RNN220927098290</t>
  </si>
  <si>
    <t>Leaking  Run unit through rinse and spin  run Diagnostics twice and fill unit completely  no leak anywhere to be found  all connections good  drains properly</t>
  </si>
  <si>
    <t>RNN220928002558</t>
  </si>
  <si>
    <t>RNN220928002603</t>
  </si>
  <si>
    <t>There was a piece of metal inside of the drain pump  removed  there was a leak from the inlet water line  recommended to call a plumber.</t>
  </si>
  <si>
    <t>RNN220928004025</t>
  </si>
  <si>
    <t>No water  bad valves replaced valves  tested unit operation normal</t>
  </si>
  <si>
    <t>RNN220928004175</t>
  </si>
  <si>
    <t>Not spinning stops and fills.. Explaned off balance cycleing. Tested and explained all operations normal</t>
  </si>
  <si>
    <t>RNN220928005885</t>
  </si>
  <si>
    <t>S LID WOULD NOT LATCH AND THAT IT IS INTERMITTENTLY NOT DRAINING OUT. DIAG.ERROR IS INTERMITTENT WP. INSTALLED NEW MAIN PCB. UNIT TESTED GOOD.</t>
  </si>
  <si>
    <t>RNN220929006278</t>
  </si>
  <si>
    <t>REPLACED DEFECTIVE DRAIN HOSE.</t>
  </si>
  <si>
    <t>RNN220929006397</t>
  </si>
  <si>
    <t>IE ERROR COMING FROM WATER LINE BEING TURNED OFF. TURNED ON AND WORKS PERFECT.</t>
  </si>
  <si>
    <t>RNN220929006445</t>
  </si>
  <si>
    <t>RNN220929006771</t>
  </si>
  <si>
    <t>SQUEAKING NOISE                                                                                                      FOUND NO DIAGNOSTIC CODES. UNIT OPERATING NORMALLY. NO ISSUE S FOUND AT THIS TIME</t>
  </si>
  <si>
    <t>RNN220929006955</t>
  </si>
  <si>
    <t>NOT WORKING                                                                                                          WASHER WORKS AS IT SHOULD FOUND NO ERRORS</t>
  </si>
  <si>
    <t>RNN220929007771</t>
  </si>
  <si>
    <t>replaced the water valve for the unit and tested</t>
  </si>
  <si>
    <t>RNN220929008663</t>
  </si>
  <si>
    <t>Unable to repair replaced rotor stator and main pcb</t>
  </si>
  <si>
    <t>RNN220910005219</t>
  </si>
  <si>
    <t>Arrived to call customer complaint about unit making loud noise. Put unit into diagnostic mode noticed noise was coming on drain cycle. Came to the conclusion inefficient pump  pump had quarters stuck inside making noise. Replaced pump. Unit tested okay</t>
  </si>
  <si>
    <t>RNN220913021205</t>
  </si>
  <si>
    <t>Customer has drain pan set underneath the washer. Rhoda is grinding on the drain drain spout tip making a grinding sound. Remove train washer is not grinding or making any noise</t>
  </si>
  <si>
    <t>RNN220925083146</t>
  </si>
  <si>
    <t>Everything working great. Educated customer on cycle selection and tub clean.</t>
  </si>
  <si>
    <t>RNN220925083999</t>
  </si>
  <si>
    <t>Will not spin. Found an obstruction in the drain pump. Replaced the drain pump. Tested ok</t>
  </si>
  <si>
    <t>RNN220926088821</t>
  </si>
  <si>
    <t>Check unit for foul odor after popping off cap could see debris that is building up due to soap or other things introduced to the machine unit is able to fill agitate drain and spin with normal sounds customer education on use and care advise customer to use back to back loads of glisten and tub clean to remove all of slime debris from soap</t>
  </si>
  <si>
    <t>RNN220926090303</t>
  </si>
  <si>
    <t>PRN220930011710 AEM73732901(Hose Assembly Drain)</t>
  </si>
  <si>
    <t>RNN220926091659</t>
  </si>
  <si>
    <t>Replaced main pauses them will not start. Tested ok</t>
  </si>
  <si>
    <t>RNN220927092625</t>
  </si>
  <si>
    <t>No water to the machine house issue</t>
  </si>
  <si>
    <t>RNN220927098190</t>
  </si>
  <si>
    <t>Complaint of splotche on clothe balck and grey in color. Cx reqlized she had forgotten to tub clean unit and now is dealing with persiTent dirt buildups coming out on her clothes. She ran 7 tub cleans in a row and its still coming our. Advused on top load washers if the cx gets behind the pulsaotr can trap dirt. Reppaced as a xoutesy. Agitated dirt at bottom of deum and flushed our. Asvised cx to run TCL before use</t>
  </si>
  <si>
    <t>RNN220928000797</t>
  </si>
  <si>
    <t>Replaced leaking water valve</t>
  </si>
  <si>
    <t>RNN220928002820</t>
  </si>
  <si>
    <t>Customer complaint unit not working not turning on  customer purchased unit as is from a secound hand store. Per tech support factory warranty does not apply  case #TCC220928490669 called OPS and has account flagged. Informed customer contact store where she bought unit and have them repair unit or get unit replaced.</t>
  </si>
  <si>
    <t>RNN220928004314</t>
  </si>
  <si>
    <t>Releveled and fixed drain hose install</t>
  </si>
  <si>
    <t>RNN220928004987</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</si>
</sst>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8076"/>
  <sheetViews>
    <sheetView tabSelected="1" workbookViewId="0">
      <selection activeCell="H28" sqref="H28"/>
    </sheetView>
  </sheetViews>
  <sheetFormatPr defaultRowHeight="15" x14ac:dyDescent="0.25"/>
  <sheetData>
    <row r="1" spans="1:2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x14ac:dyDescent="0.25">
      <c r="A2" t="s">
        <v>26</v>
      </c>
      <c r="B2" t="s">
        <v>27</v>
      </c>
      <c r="C2" t="s">
        <v>28</v>
      </c>
      <c r="D2" t="s">
        <v>29</v>
      </c>
      <c r="E2" t="str">
        <f>"109TNWG1J841"</f>
        <v>109TNWG1J841</v>
      </c>
      <c r="F2" t="s">
        <v>30</v>
      </c>
      <c r="I2" t="s">
        <v>31</v>
      </c>
      <c r="J2" t="s">
        <v>32</v>
      </c>
      <c r="N2" t="s">
        <v>33</v>
      </c>
      <c r="O2" t="s">
        <v>34</v>
      </c>
      <c r="P2">
        <v>2</v>
      </c>
      <c r="Q2">
        <v>202109</v>
      </c>
      <c r="R2">
        <v>20211001</v>
      </c>
      <c r="S2" t="s">
        <v>35</v>
      </c>
      <c r="T2">
        <v>20211007</v>
      </c>
      <c r="Z2" t="s">
        <v>36</v>
      </c>
    </row>
    <row r="3" spans="1:26" x14ac:dyDescent="0.25">
      <c r="A3" t="s">
        <v>26</v>
      </c>
      <c r="B3" t="s">
        <v>27</v>
      </c>
      <c r="C3" t="s">
        <v>28</v>
      </c>
      <c r="D3" t="s">
        <v>37</v>
      </c>
      <c r="E3" t="str">
        <f>"108TNAB0H024"</f>
        <v>108TNAB0H024</v>
      </c>
      <c r="F3" t="s">
        <v>30</v>
      </c>
      <c r="I3" t="s">
        <v>38</v>
      </c>
      <c r="J3" t="s">
        <v>39</v>
      </c>
      <c r="N3" t="s">
        <v>40</v>
      </c>
      <c r="O3" t="s">
        <v>34</v>
      </c>
      <c r="P3">
        <v>3</v>
      </c>
      <c r="Q3">
        <v>202108</v>
      </c>
      <c r="R3">
        <v>20211004</v>
      </c>
      <c r="S3" t="s">
        <v>41</v>
      </c>
      <c r="T3">
        <v>20211007</v>
      </c>
      <c r="Z3" t="s">
        <v>36</v>
      </c>
    </row>
    <row r="4" spans="1:26" x14ac:dyDescent="0.25">
      <c r="A4" t="s">
        <v>26</v>
      </c>
      <c r="B4" t="s">
        <v>27</v>
      </c>
      <c r="C4" t="s">
        <v>28</v>
      </c>
      <c r="D4" t="s">
        <v>42</v>
      </c>
      <c r="E4" t="str">
        <f>"108TNFA1N203"</f>
        <v>108TNFA1N203</v>
      </c>
      <c r="F4" t="s">
        <v>30</v>
      </c>
      <c r="I4" t="s">
        <v>31</v>
      </c>
      <c r="J4" t="s">
        <v>43</v>
      </c>
      <c r="N4" t="s">
        <v>44</v>
      </c>
      <c r="O4" t="s">
        <v>34</v>
      </c>
      <c r="P4">
        <v>3</v>
      </c>
      <c r="Q4">
        <v>202108</v>
      </c>
      <c r="R4">
        <v>20211002</v>
      </c>
      <c r="S4" t="s">
        <v>45</v>
      </c>
      <c r="T4">
        <v>20211011</v>
      </c>
      <c r="Z4" t="s">
        <v>36</v>
      </c>
    </row>
    <row r="5" spans="1:26" x14ac:dyDescent="0.25">
      <c r="A5" t="s">
        <v>26</v>
      </c>
      <c r="B5" t="s">
        <v>27</v>
      </c>
      <c r="C5" t="s">
        <v>28</v>
      </c>
      <c r="D5" t="s">
        <v>46</v>
      </c>
      <c r="E5" t="str">
        <f>"102TNCZ1Z787"</f>
        <v>102TNCZ1Z787</v>
      </c>
      <c r="F5" t="s">
        <v>30</v>
      </c>
      <c r="I5" t="s">
        <v>47</v>
      </c>
      <c r="J5" t="s">
        <v>48</v>
      </c>
      <c r="N5" t="s">
        <v>49</v>
      </c>
      <c r="O5" t="s">
        <v>34</v>
      </c>
      <c r="P5">
        <v>9</v>
      </c>
      <c r="Q5">
        <v>202102</v>
      </c>
      <c r="R5">
        <v>20211006</v>
      </c>
      <c r="S5" t="s">
        <v>50</v>
      </c>
      <c r="T5">
        <v>20211012</v>
      </c>
      <c r="Z5" t="s">
        <v>36</v>
      </c>
    </row>
    <row r="6" spans="1:26" x14ac:dyDescent="0.25">
      <c r="A6" t="s">
        <v>26</v>
      </c>
      <c r="B6" t="s">
        <v>27</v>
      </c>
      <c r="C6" t="s">
        <v>28</v>
      </c>
      <c r="D6" t="s">
        <v>37</v>
      </c>
      <c r="E6" t="str">
        <f>"108TNNH16615"</f>
        <v>108TNNH16615</v>
      </c>
      <c r="F6" t="s">
        <v>30</v>
      </c>
      <c r="I6" t="s">
        <v>51</v>
      </c>
      <c r="J6" t="s">
        <v>52</v>
      </c>
      <c r="N6" t="s">
        <v>53</v>
      </c>
      <c r="O6" t="s">
        <v>34</v>
      </c>
      <c r="P6">
        <v>3</v>
      </c>
      <c r="Q6">
        <v>202108</v>
      </c>
      <c r="R6">
        <v>20211008</v>
      </c>
      <c r="S6" t="s">
        <v>54</v>
      </c>
      <c r="T6">
        <v>20211012</v>
      </c>
      <c r="U6" t="s">
        <v>55</v>
      </c>
      <c r="V6" t="s">
        <v>56</v>
      </c>
      <c r="Z6" t="s">
        <v>36</v>
      </c>
    </row>
    <row r="7" spans="1:26" x14ac:dyDescent="0.25">
      <c r="A7" t="s">
        <v>26</v>
      </c>
      <c r="B7" t="s">
        <v>27</v>
      </c>
      <c r="C7" t="s">
        <v>28</v>
      </c>
      <c r="D7" t="s">
        <v>29</v>
      </c>
      <c r="E7" t="str">
        <f>"105TNBB04957"</f>
        <v>105TNBB04957</v>
      </c>
      <c r="F7" t="s">
        <v>30</v>
      </c>
      <c r="I7" t="s">
        <v>57</v>
      </c>
      <c r="J7" t="s">
        <v>58</v>
      </c>
      <c r="N7" t="s">
        <v>59</v>
      </c>
      <c r="O7" t="s">
        <v>34</v>
      </c>
      <c r="P7">
        <v>6</v>
      </c>
      <c r="Q7">
        <v>202105</v>
      </c>
      <c r="R7">
        <v>20211001</v>
      </c>
      <c r="S7" t="s">
        <v>60</v>
      </c>
      <c r="T7">
        <v>20211013</v>
      </c>
      <c r="U7" t="s">
        <v>61</v>
      </c>
      <c r="V7" t="s">
        <v>61</v>
      </c>
      <c r="Z7" t="s">
        <v>36</v>
      </c>
    </row>
    <row r="8" spans="1:26" x14ac:dyDescent="0.25">
      <c r="A8" t="s">
        <v>26</v>
      </c>
      <c r="B8" t="s">
        <v>27</v>
      </c>
      <c r="C8" t="s">
        <v>28</v>
      </c>
      <c r="D8" t="s">
        <v>42</v>
      </c>
      <c r="E8" t="str">
        <f>"106TNVS16991"</f>
        <v>106TNVS16991</v>
      </c>
      <c r="F8" t="s">
        <v>30</v>
      </c>
      <c r="I8" t="s">
        <v>38</v>
      </c>
      <c r="J8" t="s">
        <v>39</v>
      </c>
      <c r="N8" t="s">
        <v>62</v>
      </c>
      <c r="O8" t="s">
        <v>34</v>
      </c>
      <c r="P8">
        <v>5</v>
      </c>
      <c r="Q8">
        <v>202106</v>
      </c>
      <c r="R8">
        <v>20211012</v>
      </c>
      <c r="S8" t="s">
        <v>63</v>
      </c>
      <c r="T8">
        <v>20211013</v>
      </c>
      <c r="Z8" t="s">
        <v>36</v>
      </c>
    </row>
    <row r="9" spans="1:26" x14ac:dyDescent="0.25">
      <c r="A9" t="s">
        <v>26</v>
      </c>
      <c r="B9" t="s">
        <v>27</v>
      </c>
      <c r="C9" t="s">
        <v>28</v>
      </c>
      <c r="D9" t="s">
        <v>64</v>
      </c>
      <c r="E9" t="str">
        <f>"109TNBK11181"</f>
        <v>109TNBK11181</v>
      </c>
      <c r="F9" t="s">
        <v>30</v>
      </c>
      <c r="I9" t="s">
        <v>31</v>
      </c>
      <c r="J9" t="s">
        <v>32</v>
      </c>
      <c r="N9" t="s">
        <v>65</v>
      </c>
      <c r="O9" t="s">
        <v>34</v>
      </c>
      <c r="P9">
        <v>2</v>
      </c>
      <c r="Q9">
        <v>202109</v>
      </c>
      <c r="R9">
        <v>20211002</v>
      </c>
      <c r="S9" t="s">
        <v>66</v>
      </c>
      <c r="T9">
        <v>20211014</v>
      </c>
      <c r="Z9" t="s">
        <v>36</v>
      </c>
    </row>
    <row r="10" spans="1:26" x14ac:dyDescent="0.25">
      <c r="A10" t="s">
        <v>26</v>
      </c>
      <c r="B10" t="s">
        <v>27</v>
      </c>
      <c r="C10" t="s">
        <v>28</v>
      </c>
      <c r="D10" t="s">
        <v>46</v>
      </c>
      <c r="E10" t="str">
        <f>"109TNTQ1R049"</f>
        <v>109TNTQ1R049</v>
      </c>
      <c r="F10" t="s">
        <v>30</v>
      </c>
      <c r="I10" t="s">
        <v>31</v>
      </c>
      <c r="J10" t="s">
        <v>32</v>
      </c>
      <c r="N10" t="s">
        <v>67</v>
      </c>
      <c r="O10" t="s">
        <v>34</v>
      </c>
      <c r="P10">
        <v>2</v>
      </c>
      <c r="Q10">
        <v>202109</v>
      </c>
      <c r="R10">
        <v>20211008</v>
      </c>
      <c r="S10" t="s">
        <v>68</v>
      </c>
      <c r="T10">
        <v>20211014</v>
      </c>
      <c r="Z10" t="s">
        <v>36</v>
      </c>
    </row>
    <row r="11" spans="1:26" x14ac:dyDescent="0.25">
      <c r="A11" t="s">
        <v>26</v>
      </c>
      <c r="B11" t="s">
        <v>27</v>
      </c>
      <c r="C11" t="s">
        <v>28</v>
      </c>
      <c r="D11" t="s">
        <v>46</v>
      </c>
      <c r="E11" t="str">
        <f>"107TNQD1M196"</f>
        <v>107TNQD1M196</v>
      </c>
      <c r="F11" t="s">
        <v>30</v>
      </c>
      <c r="I11" t="s">
        <v>57</v>
      </c>
      <c r="J11" t="s">
        <v>58</v>
      </c>
      <c r="N11" t="s">
        <v>69</v>
      </c>
      <c r="O11" t="s">
        <v>34</v>
      </c>
      <c r="P11">
        <v>4</v>
      </c>
      <c r="Q11">
        <v>202107</v>
      </c>
      <c r="R11">
        <v>20211009</v>
      </c>
      <c r="S11" t="s">
        <v>70</v>
      </c>
      <c r="T11">
        <v>20211018</v>
      </c>
      <c r="U11" t="s">
        <v>61</v>
      </c>
      <c r="Z11" t="s">
        <v>36</v>
      </c>
    </row>
    <row r="12" spans="1:26" x14ac:dyDescent="0.25">
      <c r="A12" t="s">
        <v>26</v>
      </c>
      <c r="B12" t="s">
        <v>27</v>
      </c>
      <c r="C12" t="s">
        <v>28</v>
      </c>
      <c r="D12" t="s">
        <v>29</v>
      </c>
      <c r="E12" t="str">
        <f>"108TNPC22336"</f>
        <v>108TNPC22336</v>
      </c>
      <c r="F12" t="s">
        <v>30</v>
      </c>
      <c r="I12" t="s">
        <v>71</v>
      </c>
      <c r="J12" t="s">
        <v>52</v>
      </c>
      <c r="N12" t="s">
        <v>72</v>
      </c>
      <c r="O12" t="s">
        <v>34</v>
      </c>
      <c r="P12">
        <v>3</v>
      </c>
      <c r="Q12">
        <v>202108</v>
      </c>
      <c r="R12">
        <v>20211004</v>
      </c>
      <c r="S12" t="s">
        <v>73</v>
      </c>
      <c r="T12">
        <v>20211019</v>
      </c>
      <c r="U12" t="s">
        <v>74</v>
      </c>
      <c r="V12" t="s">
        <v>75</v>
      </c>
      <c r="Z12" t="s">
        <v>36</v>
      </c>
    </row>
    <row r="13" spans="1:26" x14ac:dyDescent="0.25">
      <c r="A13" t="s">
        <v>26</v>
      </c>
      <c r="B13" t="s">
        <v>27</v>
      </c>
      <c r="C13" t="s">
        <v>28</v>
      </c>
      <c r="D13" t="s">
        <v>42</v>
      </c>
      <c r="E13" t="str">
        <f>"106TNXR1L346"</f>
        <v>106TNXR1L346</v>
      </c>
      <c r="F13" t="s">
        <v>30</v>
      </c>
      <c r="I13" t="s">
        <v>76</v>
      </c>
      <c r="J13" t="s">
        <v>77</v>
      </c>
      <c r="N13" t="s">
        <v>78</v>
      </c>
      <c r="O13" t="s">
        <v>34</v>
      </c>
      <c r="P13">
        <v>5</v>
      </c>
      <c r="Q13">
        <v>202106</v>
      </c>
      <c r="R13">
        <v>20211008</v>
      </c>
      <c r="S13" t="s">
        <v>79</v>
      </c>
      <c r="T13">
        <v>20211019</v>
      </c>
      <c r="Z13" t="s">
        <v>36</v>
      </c>
    </row>
    <row r="14" spans="1:26" x14ac:dyDescent="0.25">
      <c r="A14" t="s">
        <v>26</v>
      </c>
      <c r="B14" t="s">
        <v>27</v>
      </c>
      <c r="C14" t="s">
        <v>28</v>
      </c>
      <c r="D14" t="s">
        <v>46</v>
      </c>
      <c r="E14" t="str">
        <f>"108TNVS2R687"</f>
        <v>108TNVS2R687</v>
      </c>
      <c r="F14" t="s">
        <v>30</v>
      </c>
      <c r="I14" t="s">
        <v>57</v>
      </c>
      <c r="J14" t="s">
        <v>77</v>
      </c>
      <c r="N14" t="s">
        <v>80</v>
      </c>
      <c r="O14" t="s">
        <v>34</v>
      </c>
      <c r="P14">
        <v>3</v>
      </c>
      <c r="Q14">
        <v>202108</v>
      </c>
      <c r="R14">
        <v>20211001</v>
      </c>
      <c r="S14" t="s">
        <v>81</v>
      </c>
      <c r="T14">
        <v>20211019</v>
      </c>
      <c r="Z14" t="s">
        <v>36</v>
      </c>
    </row>
    <row r="15" spans="1:26" x14ac:dyDescent="0.25">
      <c r="A15" t="s">
        <v>26</v>
      </c>
      <c r="B15" t="s">
        <v>27</v>
      </c>
      <c r="C15" t="s">
        <v>28</v>
      </c>
      <c r="D15" t="s">
        <v>37</v>
      </c>
      <c r="E15" t="str">
        <f>"108TNUW0H262"</f>
        <v>108TNUW0H262</v>
      </c>
      <c r="F15" t="s">
        <v>30</v>
      </c>
      <c r="I15" t="s">
        <v>82</v>
      </c>
      <c r="J15" t="s">
        <v>83</v>
      </c>
      <c r="N15" t="s">
        <v>84</v>
      </c>
      <c r="O15" t="s">
        <v>34</v>
      </c>
      <c r="P15">
        <v>3</v>
      </c>
      <c r="Q15">
        <v>202108</v>
      </c>
      <c r="R15">
        <v>20211005</v>
      </c>
      <c r="S15" t="s">
        <v>85</v>
      </c>
      <c r="T15">
        <v>20211019</v>
      </c>
      <c r="Z15" t="s">
        <v>36</v>
      </c>
    </row>
    <row r="16" spans="1:26" x14ac:dyDescent="0.25">
      <c r="A16" t="s">
        <v>26</v>
      </c>
      <c r="B16" t="s">
        <v>27</v>
      </c>
      <c r="C16" t="s">
        <v>28</v>
      </c>
      <c r="D16" t="s">
        <v>42</v>
      </c>
      <c r="E16" t="str">
        <f>"108TNNH13927"</f>
        <v>108TNNH13927</v>
      </c>
      <c r="F16" t="s">
        <v>30</v>
      </c>
      <c r="I16" t="s">
        <v>38</v>
      </c>
      <c r="J16" t="s">
        <v>86</v>
      </c>
      <c r="N16" t="s">
        <v>87</v>
      </c>
      <c r="O16" t="s">
        <v>34</v>
      </c>
      <c r="P16">
        <v>3</v>
      </c>
      <c r="Q16">
        <v>202108</v>
      </c>
      <c r="R16">
        <v>20211011</v>
      </c>
      <c r="S16" t="s">
        <v>88</v>
      </c>
      <c r="T16">
        <v>20211020</v>
      </c>
      <c r="Z16" t="s">
        <v>36</v>
      </c>
    </row>
    <row r="17" spans="1:26" x14ac:dyDescent="0.25">
      <c r="A17" t="s">
        <v>26</v>
      </c>
      <c r="B17" t="s">
        <v>27</v>
      </c>
      <c r="C17" t="s">
        <v>28</v>
      </c>
      <c r="D17" t="s">
        <v>37</v>
      </c>
      <c r="E17" t="str">
        <f>"106TNVS1T855"</f>
        <v>106TNVS1T855</v>
      </c>
      <c r="F17" t="s">
        <v>30</v>
      </c>
      <c r="I17" t="s">
        <v>89</v>
      </c>
      <c r="J17" t="s">
        <v>90</v>
      </c>
      <c r="N17" t="s">
        <v>91</v>
      </c>
      <c r="O17" t="s">
        <v>34</v>
      </c>
      <c r="P17">
        <v>5</v>
      </c>
      <c r="Q17">
        <v>202106</v>
      </c>
      <c r="R17">
        <v>20211003</v>
      </c>
      <c r="S17" t="s">
        <v>92</v>
      </c>
      <c r="T17">
        <v>20211020</v>
      </c>
      <c r="U17" t="s">
        <v>93</v>
      </c>
      <c r="V17" t="s">
        <v>94</v>
      </c>
      <c r="Z17" t="s">
        <v>36</v>
      </c>
    </row>
    <row r="18" spans="1:26" x14ac:dyDescent="0.25">
      <c r="A18" t="s">
        <v>26</v>
      </c>
      <c r="B18" t="s">
        <v>27</v>
      </c>
      <c r="C18" t="s">
        <v>28</v>
      </c>
      <c r="D18" t="s">
        <v>37</v>
      </c>
      <c r="E18" t="str">
        <f>"107TNMX26587"</f>
        <v>107TNMX26587</v>
      </c>
      <c r="F18" t="s">
        <v>30</v>
      </c>
      <c r="I18" t="s">
        <v>31</v>
      </c>
      <c r="J18" t="s">
        <v>32</v>
      </c>
      <c r="N18" t="s">
        <v>95</v>
      </c>
      <c r="O18" t="s">
        <v>34</v>
      </c>
      <c r="P18">
        <v>4</v>
      </c>
      <c r="Q18">
        <v>202107</v>
      </c>
      <c r="R18">
        <v>20211013</v>
      </c>
      <c r="S18" t="s">
        <v>96</v>
      </c>
      <c r="T18">
        <v>20211020</v>
      </c>
      <c r="Z18" t="s">
        <v>36</v>
      </c>
    </row>
    <row r="19" spans="1:26" x14ac:dyDescent="0.25">
      <c r="A19" t="s">
        <v>26</v>
      </c>
      <c r="B19" t="s">
        <v>27</v>
      </c>
      <c r="C19" t="s">
        <v>28</v>
      </c>
      <c r="D19" t="s">
        <v>42</v>
      </c>
      <c r="E19" t="str">
        <f>"107TNBK29573"</f>
        <v>107TNBK29573</v>
      </c>
      <c r="F19" t="s">
        <v>30</v>
      </c>
      <c r="I19" t="s">
        <v>97</v>
      </c>
      <c r="J19" t="s">
        <v>83</v>
      </c>
      <c r="N19" t="s">
        <v>98</v>
      </c>
      <c r="O19" t="s">
        <v>34</v>
      </c>
      <c r="P19">
        <v>4</v>
      </c>
      <c r="Q19">
        <v>202107</v>
      </c>
      <c r="R19">
        <v>20211012</v>
      </c>
      <c r="S19" t="s">
        <v>99</v>
      </c>
      <c r="T19">
        <v>20211020</v>
      </c>
      <c r="Z19" t="s">
        <v>36</v>
      </c>
    </row>
    <row r="20" spans="1:26" x14ac:dyDescent="0.25">
      <c r="A20" t="s">
        <v>26</v>
      </c>
      <c r="B20" t="s">
        <v>27</v>
      </c>
      <c r="C20" t="s">
        <v>28</v>
      </c>
      <c r="D20" t="s">
        <v>29</v>
      </c>
      <c r="E20" t="str">
        <f>"109TNUW0L886"</f>
        <v>109TNUW0L886</v>
      </c>
      <c r="F20" t="s">
        <v>30</v>
      </c>
      <c r="I20" t="s">
        <v>57</v>
      </c>
      <c r="J20" t="s">
        <v>90</v>
      </c>
      <c r="N20" t="s">
        <v>100</v>
      </c>
      <c r="O20" t="s">
        <v>34</v>
      </c>
      <c r="P20">
        <v>2</v>
      </c>
      <c r="Q20">
        <v>202109</v>
      </c>
      <c r="R20">
        <v>20211005</v>
      </c>
      <c r="S20" t="s">
        <v>101</v>
      </c>
      <c r="T20">
        <v>20211021</v>
      </c>
      <c r="U20" t="s">
        <v>102</v>
      </c>
      <c r="Z20" t="s">
        <v>36</v>
      </c>
    </row>
    <row r="21" spans="1:26" x14ac:dyDescent="0.25">
      <c r="A21" t="s">
        <v>26</v>
      </c>
      <c r="B21" t="s">
        <v>27</v>
      </c>
      <c r="C21" t="s">
        <v>28</v>
      </c>
      <c r="D21" t="s">
        <v>46</v>
      </c>
      <c r="E21" t="str">
        <f>"109TNSU0T686"</f>
        <v>109TNSU0T686</v>
      </c>
      <c r="F21" t="s">
        <v>30</v>
      </c>
      <c r="I21" t="s">
        <v>31</v>
      </c>
      <c r="J21" t="s">
        <v>32</v>
      </c>
      <c r="N21" t="s">
        <v>103</v>
      </c>
      <c r="O21" t="s">
        <v>34</v>
      </c>
      <c r="P21">
        <v>2</v>
      </c>
      <c r="Q21">
        <v>202109</v>
      </c>
      <c r="R21">
        <v>20211001</v>
      </c>
      <c r="S21" t="s">
        <v>104</v>
      </c>
      <c r="T21">
        <v>20211022</v>
      </c>
      <c r="Z21" t="s">
        <v>36</v>
      </c>
    </row>
    <row r="22" spans="1:26" x14ac:dyDescent="0.25">
      <c r="A22" t="s">
        <v>26</v>
      </c>
      <c r="B22" t="s">
        <v>27</v>
      </c>
      <c r="C22" t="s">
        <v>28</v>
      </c>
      <c r="D22" t="s">
        <v>37</v>
      </c>
      <c r="E22" t="str">
        <f>"106TNTQ29049"</f>
        <v>106TNTQ29049</v>
      </c>
      <c r="F22" t="s">
        <v>30</v>
      </c>
      <c r="I22" t="s">
        <v>71</v>
      </c>
      <c r="J22" t="s">
        <v>83</v>
      </c>
      <c r="N22" t="s">
        <v>105</v>
      </c>
      <c r="O22" t="s">
        <v>34</v>
      </c>
      <c r="P22">
        <v>5</v>
      </c>
      <c r="Q22">
        <v>202106</v>
      </c>
      <c r="R22">
        <v>20211011</v>
      </c>
      <c r="S22" t="s">
        <v>106</v>
      </c>
      <c r="T22">
        <v>20211022</v>
      </c>
      <c r="Z22" t="s">
        <v>36</v>
      </c>
    </row>
    <row r="23" spans="1:26" x14ac:dyDescent="0.25">
      <c r="A23" t="s">
        <v>26</v>
      </c>
      <c r="B23" t="s">
        <v>27</v>
      </c>
      <c r="C23" t="s">
        <v>28</v>
      </c>
      <c r="D23" t="s">
        <v>29</v>
      </c>
      <c r="E23" t="str">
        <f>"106TNSU0D950"</f>
        <v>106TNSU0D950</v>
      </c>
      <c r="F23" t="s">
        <v>30</v>
      </c>
      <c r="I23" t="s">
        <v>31</v>
      </c>
      <c r="J23" t="s">
        <v>32</v>
      </c>
      <c r="N23" t="s">
        <v>107</v>
      </c>
      <c r="O23" t="s">
        <v>34</v>
      </c>
      <c r="P23">
        <v>5</v>
      </c>
      <c r="Q23">
        <v>202106</v>
      </c>
      <c r="R23">
        <v>20211002</v>
      </c>
      <c r="S23" t="s">
        <v>108</v>
      </c>
      <c r="T23">
        <v>20211025</v>
      </c>
      <c r="Z23" t="s">
        <v>36</v>
      </c>
    </row>
    <row r="24" spans="1:26" x14ac:dyDescent="0.25">
      <c r="A24" t="s">
        <v>26</v>
      </c>
      <c r="B24" t="s">
        <v>27</v>
      </c>
      <c r="C24" t="s">
        <v>28</v>
      </c>
      <c r="D24" t="s">
        <v>46</v>
      </c>
      <c r="E24" t="str">
        <f>"106TNHM1S289"</f>
        <v>106TNHM1S289</v>
      </c>
      <c r="F24" t="s">
        <v>30</v>
      </c>
      <c r="I24" t="s">
        <v>38</v>
      </c>
      <c r="J24" t="s">
        <v>58</v>
      </c>
      <c r="N24" t="s">
        <v>109</v>
      </c>
      <c r="O24" t="s">
        <v>34</v>
      </c>
      <c r="P24">
        <v>5</v>
      </c>
      <c r="Q24">
        <v>202106</v>
      </c>
      <c r="R24">
        <v>20211012</v>
      </c>
      <c r="S24" t="s">
        <v>110</v>
      </c>
      <c r="T24">
        <v>20211025</v>
      </c>
      <c r="U24" t="s">
        <v>111</v>
      </c>
      <c r="Z24" t="s">
        <v>36</v>
      </c>
    </row>
    <row r="25" spans="1:26" x14ac:dyDescent="0.25">
      <c r="A25" t="s">
        <v>26</v>
      </c>
      <c r="B25" t="s">
        <v>27</v>
      </c>
      <c r="C25" t="s">
        <v>28</v>
      </c>
      <c r="D25" t="s">
        <v>42</v>
      </c>
      <c r="E25" t="str">
        <f>"109TNXR1G282"</f>
        <v>109TNXR1G282</v>
      </c>
      <c r="F25" t="s">
        <v>30</v>
      </c>
      <c r="I25" t="s">
        <v>57</v>
      </c>
      <c r="J25" t="s">
        <v>58</v>
      </c>
      <c r="N25" t="s">
        <v>112</v>
      </c>
      <c r="O25" t="s">
        <v>34</v>
      </c>
      <c r="P25">
        <v>2</v>
      </c>
      <c r="Q25">
        <v>202109</v>
      </c>
      <c r="R25">
        <v>20211009</v>
      </c>
      <c r="S25" t="s">
        <v>113</v>
      </c>
      <c r="T25">
        <v>20211025</v>
      </c>
      <c r="U25" t="s">
        <v>114</v>
      </c>
      <c r="Z25" t="s">
        <v>36</v>
      </c>
    </row>
    <row r="26" spans="1:26" x14ac:dyDescent="0.25">
      <c r="A26" t="s">
        <v>26</v>
      </c>
      <c r="B26" t="s">
        <v>27</v>
      </c>
      <c r="C26" t="s">
        <v>28</v>
      </c>
      <c r="D26" t="s">
        <v>115</v>
      </c>
      <c r="E26" t="str">
        <f>"105TNNHOT423"</f>
        <v>105TNNHOT423</v>
      </c>
      <c r="F26" t="s">
        <v>30</v>
      </c>
      <c r="I26" t="s">
        <v>89</v>
      </c>
      <c r="J26" t="s">
        <v>116</v>
      </c>
      <c r="N26" t="s">
        <v>117</v>
      </c>
      <c r="O26" t="s">
        <v>34</v>
      </c>
      <c r="P26">
        <v>6</v>
      </c>
      <c r="Q26">
        <v>202105</v>
      </c>
      <c r="R26">
        <v>20211020</v>
      </c>
      <c r="S26" t="s">
        <v>118</v>
      </c>
      <c r="T26">
        <v>20211025</v>
      </c>
      <c r="Z26" t="s">
        <v>36</v>
      </c>
    </row>
    <row r="27" spans="1:26" x14ac:dyDescent="0.25">
      <c r="A27" t="s">
        <v>26</v>
      </c>
      <c r="B27" t="s">
        <v>27</v>
      </c>
      <c r="C27" t="s">
        <v>28</v>
      </c>
      <c r="D27" t="s">
        <v>29</v>
      </c>
      <c r="E27" t="str">
        <f>"106TNLE26864"</f>
        <v>106TNLE26864</v>
      </c>
      <c r="F27" t="s">
        <v>30</v>
      </c>
      <c r="I27" t="s">
        <v>38</v>
      </c>
      <c r="J27" t="s">
        <v>48</v>
      </c>
      <c r="N27" t="s">
        <v>119</v>
      </c>
      <c r="O27" t="s">
        <v>34</v>
      </c>
      <c r="P27">
        <v>5</v>
      </c>
      <c r="Q27">
        <v>202106</v>
      </c>
      <c r="R27">
        <v>20211005</v>
      </c>
      <c r="S27" t="s">
        <v>120</v>
      </c>
      <c r="T27">
        <v>20211025</v>
      </c>
      <c r="Z27" t="s">
        <v>36</v>
      </c>
    </row>
    <row r="28" spans="1:26" x14ac:dyDescent="0.25">
      <c r="A28" t="s">
        <v>26</v>
      </c>
      <c r="B28" t="s">
        <v>27</v>
      </c>
      <c r="C28" t="s">
        <v>28</v>
      </c>
      <c r="D28" t="s">
        <v>46</v>
      </c>
      <c r="E28" t="str">
        <f>"109TNMX2W627"</f>
        <v>109TNMX2W627</v>
      </c>
      <c r="F28" t="s">
        <v>30</v>
      </c>
      <c r="I28" t="s">
        <v>89</v>
      </c>
      <c r="J28" t="s">
        <v>39</v>
      </c>
      <c r="N28" t="s">
        <v>121</v>
      </c>
      <c r="O28" t="s">
        <v>34</v>
      </c>
      <c r="P28">
        <v>2</v>
      </c>
      <c r="Q28">
        <v>202109</v>
      </c>
      <c r="R28">
        <v>20211022</v>
      </c>
      <c r="S28" t="s">
        <v>122</v>
      </c>
      <c r="T28">
        <v>20211025</v>
      </c>
      <c r="Z28" t="s">
        <v>36</v>
      </c>
    </row>
    <row r="29" spans="1:26" x14ac:dyDescent="0.25">
      <c r="A29" t="s">
        <v>26</v>
      </c>
      <c r="B29" t="s">
        <v>27</v>
      </c>
      <c r="C29" t="s">
        <v>28</v>
      </c>
      <c r="D29" t="s">
        <v>115</v>
      </c>
      <c r="E29" t="str">
        <f>"107TNLE0V088"</f>
        <v>107TNLE0V088</v>
      </c>
      <c r="F29" t="s">
        <v>30</v>
      </c>
      <c r="I29" t="s">
        <v>123</v>
      </c>
      <c r="J29" t="s">
        <v>77</v>
      </c>
      <c r="N29" t="s">
        <v>124</v>
      </c>
      <c r="O29" t="s">
        <v>34</v>
      </c>
      <c r="P29">
        <v>4</v>
      </c>
      <c r="Q29">
        <v>202107</v>
      </c>
      <c r="R29">
        <v>20211006</v>
      </c>
      <c r="S29" t="s">
        <v>125</v>
      </c>
      <c r="T29">
        <v>20211026</v>
      </c>
      <c r="Z29" t="s">
        <v>36</v>
      </c>
    </row>
    <row r="30" spans="1:26" x14ac:dyDescent="0.25">
      <c r="A30" t="s">
        <v>26</v>
      </c>
      <c r="B30" t="s">
        <v>27</v>
      </c>
      <c r="C30" t="s">
        <v>28</v>
      </c>
      <c r="D30" t="s">
        <v>29</v>
      </c>
      <c r="E30" t="str">
        <f>"104TNJJ0V148"</f>
        <v>104TNJJ0V148</v>
      </c>
      <c r="F30" t="s">
        <v>30</v>
      </c>
      <c r="I30" t="s">
        <v>31</v>
      </c>
      <c r="J30" t="s">
        <v>58</v>
      </c>
      <c r="N30" t="s">
        <v>126</v>
      </c>
      <c r="O30" t="s">
        <v>34</v>
      </c>
      <c r="P30">
        <v>7</v>
      </c>
      <c r="Q30">
        <v>202104</v>
      </c>
      <c r="R30">
        <v>20211001</v>
      </c>
      <c r="S30" t="s">
        <v>127</v>
      </c>
      <c r="T30">
        <v>20211027</v>
      </c>
      <c r="U30" t="s">
        <v>75</v>
      </c>
      <c r="V30" t="s">
        <v>128</v>
      </c>
      <c r="Z30" t="s">
        <v>36</v>
      </c>
    </row>
    <row r="31" spans="1:26" x14ac:dyDescent="0.25">
      <c r="A31" t="s">
        <v>26</v>
      </c>
      <c r="B31" t="s">
        <v>27</v>
      </c>
      <c r="C31" t="s">
        <v>28</v>
      </c>
      <c r="D31" t="s">
        <v>42</v>
      </c>
      <c r="E31" t="str">
        <f>"109TNEP20412"</f>
        <v>109TNEP20412</v>
      </c>
      <c r="F31" t="s">
        <v>30</v>
      </c>
      <c r="I31" t="s">
        <v>129</v>
      </c>
      <c r="J31" t="s">
        <v>130</v>
      </c>
      <c r="N31" t="s">
        <v>131</v>
      </c>
      <c r="O31" t="s">
        <v>34</v>
      </c>
      <c r="P31">
        <v>2</v>
      </c>
      <c r="Q31">
        <v>202109</v>
      </c>
      <c r="R31">
        <v>20211011</v>
      </c>
      <c r="S31" t="s">
        <v>132</v>
      </c>
      <c r="T31">
        <v>20211027</v>
      </c>
      <c r="Z31" t="s">
        <v>36</v>
      </c>
    </row>
    <row r="32" spans="1:26" x14ac:dyDescent="0.25">
      <c r="A32" t="s">
        <v>26</v>
      </c>
      <c r="B32" t="s">
        <v>27</v>
      </c>
      <c r="C32" t="s">
        <v>28</v>
      </c>
      <c r="D32" t="s">
        <v>133</v>
      </c>
      <c r="E32" t="str">
        <f>"101TNAB2D288"</f>
        <v>101TNAB2D288</v>
      </c>
      <c r="F32" t="s">
        <v>30</v>
      </c>
      <c r="I32" t="s">
        <v>134</v>
      </c>
      <c r="J32" t="s">
        <v>77</v>
      </c>
      <c r="N32" t="s">
        <v>135</v>
      </c>
      <c r="O32" t="s">
        <v>34</v>
      </c>
      <c r="P32">
        <v>10</v>
      </c>
      <c r="Q32">
        <v>202101</v>
      </c>
      <c r="R32">
        <v>20211022</v>
      </c>
      <c r="S32" t="s">
        <v>136</v>
      </c>
      <c r="T32">
        <v>20211027</v>
      </c>
      <c r="Z32" t="s">
        <v>36</v>
      </c>
    </row>
    <row r="33" spans="1:26" x14ac:dyDescent="0.25">
      <c r="A33" t="s">
        <v>26</v>
      </c>
      <c r="B33" t="s">
        <v>27</v>
      </c>
      <c r="C33" t="s">
        <v>28</v>
      </c>
      <c r="D33" t="s">
        <v>115</v>
      </c>
      <c r="E33" t="str">
        <f>"107TNWG0V337"</f>
        <v>107TNWG0V337</v>
      </c>
      <c r="F33" t="s">
        <v>30</v>
      </c>
      <c r="I33" t="s">
        <v>82</v>
      </c>
      <c r="J33" t="s">
        <v>48</v>
      </c>
      <c r="N33" t="s">
        <v>137</v>
      </c>
      <c r="O33" t="s">
        <v>34</v>
      </c>
      <c r="P33">
        <v>4</v>
      </c>
      <c r="Q33">
        <v>202107</v>
      </c>
      <c r="R33">
        <v>20211021</v>
      </c>
      <c r="S33" t="s">
        <v>138</v>
      </c>
      <c r="T33">
        <v>20211027</v>
      </c>
      <c r="Z33" t="s">
        <v>36</v>
      </c>
    </row>
    <row r="34" spans="1:26" x14ac:dyDescent="0.25">
      <c r="A34" t="s">
        <v>26</v>
      </c>
      <c r="B34" t="s">
        <v>27</v>
      </c>
      <c r="C34" t="s">
        <v>28</v>
      </c>
      <c r="D34" t="s">
        <v>46</v>
      </c>
      <c r="E34" t="str">
        <f>"108TNHM11225"</f>
        <v>108TNHM11225</v>
      </c>
      <c r="F34" t="s">
        <v>30</v>
      </c>
      <c r="I34" t="s">
        <v>129</v>
      </c>
      <c r="J34" t="s">
        <v>32</v>
      </c>
      <c r="N34" t="s">
        <v>139</v>
      </c>
      <c r="O34" t="s">
        <v>34</v>
      </c>
      <c r="P34">
        <v>3</v>
      </c>
      <c r="Q34">
        <v>202108</v>
      </c>
      <c r="R34">
        <v>20211027</v>
      </c>
      <c r="S34" t="s">
        <v>140</v>
      </c>
      <c r="T34">
        <v>20211027</v>
      </c>
      <c r="Z34" t="s">
        <v>36</v>
      </c>
    </row>
    <row r="35" spans="1:26" x14ac:dyDescent="0.25">
      <c r="A35" t="s">
        <v>26</v>
      </c>
      <c r="B35" t="s">
        <v>27</v>
      </c>
      <c r="C35" t="s">
        <v>28</v>
      </c>
      <c r="D35" t="s">
        <v>29</v>
      </c>
      <c r="E35" t="str">
        <f>"107TNDV1K242"</f>
        <v>107TNDV1K242</v>
      </c>
      <c r="F35" t="s">
        <v>30</v>
      </c>
      <c r="I35" t="s">
        <v>57</v>
      </c>
      <c r="J35" t="s">
        <v>58</v>
      </c>
      <c r="N35" t="s">
        <v>141</v>
      </c>
      <c r="O35" t="s">
        <v>34</v>
      </c>
      <c r="P35">
        <v>4</v>
      </c>
      <c r="Q35">
        <v>202107</v>
      </c>
      <c r="R35">
        <v>20211009</v>
      </c>
      <c r="S35" t="s">
        <v>142</v>
      </c>
      <c r="T35">
        <v>20211027</v>
      </c>
      <c r="U35" t="s">
        <v>143</v>
      </c>
      <c r="V35" t="s">
        <v>144</v>
      </c>
      <c r="Z35" t="s">
        <v>36</v>
      </c>
    </row>
    <row r="36" spans="1:26" x14ac:dyDescent="0.25">
      <c r="A36" t="s">
        <v>26</v>
      </c>
      <c r="B36" t="s">
        <v>27</v>
      </c>
      <c r="C36" t="s">
        <v>28</v>
      </c>
      <c r="D36" t="s">
        <v>37</v>
      </c>
      <c r="E36" t="str">
        <f>"104TNHM19425"</f>
        <v>104TNHM19425</v>
      </c>
      <c r="F36" t="s">
        <v>30</v>
      </c>
      <c r="I36" t="s">
        <v>31</v>
      </c>
      <c r="J36" t="s">
        <v>58</v>
      </c>
      <c r="N36" t="s">
        <v>145</v>
      </c>
      <c r="O36" t="s">
        <v>34</v>
      </c>
      <c r="P36">
        <v>7</v>
      </c>
      <c r="Q36">
        <v>202104</v>
      </c>
      <c r="R36">
        <v>20211017</v>
      </c>
      <c r="S36" t="s">
        <v>146</v>
      </c>
      <c r="T36">
        <v>20211028</v>
      </c>
      <c r="U36" t="s">
        <v>144</v>
      </c>
      <c r="Z36" t="s">
        <v>36</v>
      </c>
    </row>
    <row r="37" spans="1:26" x14ac:dyDescent="0.25">
      <c r="A37" t="s">
        <v>26</v>
      </c>
      <c r="B37" t="s">
        <v>27</v>
      </c>
      <c r="C37" t="s">
        <v>28</v>
      </c>
      <c r="D37" t="s">
        <v>42</v>
      </c>
      <c r="E37" t="str">
        <f>"109TNNH1G519"</f>
        <v>109TNNH1G519</v>
      </c>
      <c r="F37" t="s">
        <v>30</v>
      </c>
      <c r="I37" t="s">
        <v>38</v>
      </c>
      <c r="J37" t="s">
        <v>58</v>
      </c>
      <c r="N37" t="s">
        <v>147</v>
      </c>
      <c r="O37" t="s">
        <v>34</v>
      </c>
      <c r="P37">
        <v>2</v>
      </c>
      <c r="Q37">
        <v>202109</v>
      </c>
      <c r="R37">
        <v>20211007</v>
      </c>
      <c r="S37" t="s">
        <v>148</v>
      </c>
      <c r="T37">
        <v>20211028</v>
      </c>
      <c r="U37" t="s">
        <v>149</v>
      </c>
      <c r="V37" t="s">
        <v>150</v>
      </c>
      <c r="W37" t="s">
        <v>151</v>
      </c>
      <c r="X37" t="s">
        <v>152</v>
      </c>
      <c r="Z37" t="s">
        <v>36</v>
      </c>
    </row>
    <row r="38" spans="1:26" x14ac:dyDescent="0.25">
      <c r="A38" t="s">
        <v>26</v>
      </c>
      <c r="B38" t="s">
        <v>27</v>
      </c>
      <c r="C38" t="s">
        <v>28</v>
      </c>
      <c r="D38" t="s">
        <v>29</v>
      </c>
      <c r="E38" t="str">
        <f>"102TNZN0Y501"</f>
        <v>102TNZN0Y501</v>
      </c>
      <c r="F38" t="s">
        <v>30</v>
      </c>
      <c r="I38" t="s">
        <v>31</v>
      </c>
      <c r="J38" t="s">
        <v>39</v>
      </c>
      <c r="N38" t="s">
        <v>153</v>
      </c>
      <c r="O38" t="s">
        <v>34</v>
      </c>
      <c r="P38">
        <v>9</v>
      </c>
      <c r="Q38">
        <v>202102</v>
      </c>
      <c r="R38">
        <v>20211001</v>
      </c>
      <c r="S38" t="s">
        <v>154</v>
      </c>
      <c r="T38">
        <v>20211028</v>
      </c>
      <c r="Z38" t="s">
        <v>36</v>
      </c>
    </row>
    <row r="39" spans="1:26" x14ac:dyDescent="0.25">
      <c r="A39" t="s">
        <v>26</v>
      </c>
      <c r="B39" t="s">
        <v>27</v>
      </c>
      <c r="C39" t="s">
        <v>28</v>
      </c>
      <c r="D39" t="s">
        <v>29</v>
      </c>
      <c r="E39" t="str">
        <f>"107TNEP0P548"</f>
        <v>107TNEP0P548</v>
      </c>
      <c r="F39" t="s">
        <v>30</v>
      </c>
      <c r="I39" t="s">
        <v>31</v>
      </c>
      <c r="J39" t="s">
        <v>77</v>
      </c>
      <c r="N39" t="s">
        <v>155</v>
      </c>
      <c r="O39" t="s">
        <v>34</v>
      </c>
      <c r="P39">
        <v>4</v>
      </c>
      <c r="Q39">
        <v>202107</v>
      </c>
      <c r="R39">
        <v>20211013</v>
      </c>
      <c r="S39" t="s">
        <v>156</v>
      </c>
      <c r="T39">
        <v>20211028</v>
      </c>
      <c r="Z39" t="s">
        <v>36</v>
      </c>
    </row>
    <row r="40" spans="1:26" x14ac:dyDescent="0.25">
      <c r="A40" t="s">
        <v>26</v>
      </c>
      <c r="B40" t="s">
        <v>27</v>
      </c>
      <c r="C40" t="s">
        <v>28</v>
      </c>
      <c r="D40" t="s">
        <v>115</v>
      </c>
      <c r="E40" t="str">
        <f>"108TNFA0P611"</f>
        <v>108TNFA0P611</v>
      </c>
      <c r="F40" t="s">
        <v>30</v>
      </c>
      <c r="I40" t="s">
        <v>157</v>
      </c>
      <c r="J40" t="s">
        <v>77</v>
      </c>
      <c r="N40" t="s">
        <v>158</v>
      </c>
      <c r="O40" t="s">
        <v>34</v>
      </c>
      <c r="P40">
        <v>3</v>
      </c>
      <c r="Q40">
        <v>202108</v>
      </c>
      <c r="R40">
        <v>20211015</v>
      </c>
      <c r="S40" t="s">
        <v>159</v>
      </c>
      <c r="T40">
        <v>20211029</v>
      </c>
      <c r="Z40" t="s">
        <v>36</v>
      </c>
    </row>
    <row r="41" spans="1:26" x14ac:dyDescent="0.25">
      <c r="A41" t="s">
        <v>26</v>
      </c>
      <c r="B41" t="s">
        <v>27</v>
      </c>
      <c r="C41" t="s">
        <v>28</v>
      </c>
      <c r="D41" t="s">
        <v>29</v>
      </c>
      <c r="E41" t="str">
        <f>"106TNEP2E924"</f>
        <v>106TNEP2E924</v>
      </c>
      <c r="F41" t="s">
        <v>30</v>
      </c>
      <c r="I41" t="s">
        <v>129</v>
      </c>
      <c r="J41" t="s">
        <v>39</v>
      </c>
      <c r="N41" t="s">
        <v>160</v>
      </c>
      <c r="O41" t="s">
        <v>34</v>
      </c>
      <c r="P41">
        <v>5</v>
      </c>
      <c r="Q41">
        <v>202106</v>
      </c>
      <c r="R41">
        <v>20211001</v>
      </c>
      <c r="S41" t="s">
        <v>161</v>
      </c>
      <c r="T41">
        <v>20211029</v>
      </c>
      <c r="Z41" t="s">
        <v>36</v>
      </c>
    </row>
    <row r="42" spans="1:26" x14ac:dyDescent="0.25">
      <c r="A42" t="s">
        <v>26</v>
      </c>
      <c r="B42" t="s">
        <v>27</v>
      </c>
      <c r="C42" t="s">
        <v>28</v>
      </c>
      <c r="D42" t="s">
        <v>29</v>
      </c>
      <c r="E42" t="str">
        <f>"108TNVS2L543"</f>
        <v>108TNVS2L543</v>
      </c>
      <c r="F42" t="s">
        <v>30</v>
      </c>
      <c r="I42" t="s">
        <v>162</v>
      </c>
      <c r="J42" t="s">
        <v>163</v>
      </c>
      <c r="N42" t="s">
        <v>164</v>
      </c>
      <c r="O42" t="s">
        <v>34</v>
      </c>
      <c r="P42">
        <v>3</v>
      </c>
      <c r="Q42">
        <v>202108</v>
      </c>
      <c r="R42">
        <v>20211004</v>
      </c>
      <c r="S42" t="s">
        <v>165</v>
      </c>
      <c r="T42">
        <v>20211029</v>
      </c>
      <c r="Z42" t="s">
        <v>36</v>
      </c>
    </row>
    <row r="43" spans="1:26" x14ac:dyDescent="0.25">
      <c r="A43" t="s">
        <v>26</v>
      </c>
      <c r="B43" t="s">
        <v>27</v>
      </c>
      <c r="C43" t="s">
        <v>28</v>
      </c>
      <c r="D43" t="s">
        <v>166</v>
      </c>
      <c r="E43" t="str">
        <f>"108TNVS2Y535"</f>
        <v>108TNVS2Y535</v>
      </c>
      <c r="F43" t="s">
        <v>30</v>
      </c>
      <c r="I43" t="s">
        <v>162</v>
      </c>
      <c r="J43" t="s">
        <v>58</v>
      </c>
      <c r="N43" t="s">
        <v>167</v>
      </c>
      <c r="O43" t="s">
        <v>34</v>
      </c>
      <c r="P43">
        <v>3</v>
      </c>
      <c r="Q43">
        <v>202108</v>
      </c>
      <c r="R43">
        <v>20211005</v>
      </c>
      <c r="S43" t="s">
        <v>168</v>
      </c>
      <c r="T43">
        <v>20211030</v>
      </c>
      <c r="Z43" t="s">
        <v>36</v>
      </c>
    </row>
    <row r="44" spans="1:26" x14ac:dyDescent="0.25">
      <c r="A44" t="s">
        <v>26</v>
      </c>
      <c r="B44" t="s">
        <v>27</v>
      </c>
      <c r="C44" t="s">
        <v>28</v>
      </c>
      <c r="D44" t="s">
        <v>37</v>
      </c>
      <c r="E44" t="str">
        <f>"108TNSU06214"</f>
        <v>108TNSU06214</v>
      </c>
      <c r="F44" t="s">
        <v>30</v>
      </c>
      <c r="I44" t="s">
        <v>129</v>
      </c>
      <c r="J44" t="s">
        <v>130</v>
      </c>
      <c r="N44" t="s">
        <v>169</v>
      </c>
      <c r="O44" t="s">
        <v>34</v>
      </c>
      <c r="P44">
        <v>4</v>
      </c>
      <c r="Q44">
        <v>202108</v>
      </c>
      <c r="R44">
        <v>20211020</v>
      </c>
      <c r="S44" t="s">
        <v>170</v>
      </c>
      <c r="T44">
        <v>20211101</v>
      </c>
      <c r="U44" t="s">
        <v>56</v>
      </c>
      <c r="Z44" t="s">
        <v>36</v>
      </c>
    </row>
    <row r="45" spans="1:26" x14ac:dyDescent="0.25">
      <c r="A45" t="s">
        <v>26</v>
      </c>
      <c r="B45" t="s">
        <v>27</v>
      </c>
      <c r="C45" t="s">
        <v>28</v>
      </c>
      <c r="D45" t="s">
        <v>29</v>
      </c>
      <c r="E45" t="str">
        <f>"105TNVS1C767"</f>
        <v>105TNVS1C767</v>
      </c>
      <c r="F45" t="s">
        <v>30</v>
      </c>
      <c r="I45" t="s">
        <v>76</v>
      </c>
      <c r="J45" t="s">
        <v>77</v>
      </c>
      <c r="N45" t="s">
        <v>171</v>
      </c>
      <c r="O45" t="s">
        <v>34</v>
      </c>
      <c r="P45">
        <v>7</v>
      </c>
      <c r="Q45">
        <v>202105</v>
      </c>
      <c r="R45">
        <v>20211011</v>
      </c>
      <c r="S45" t="s">
        <v>172</v>
      </c>
      <c r="T45">
        <v>20211101</v>
      </c>
      <c r="Z45" t="s">
        <v>36</v>
      </c>
    </row>
    <row r="46" spans="1:26" x14ac:dyDescent="0.25">
      <c r="A46" t="s">
        <v>26</v>
      </c>
      <c r="B46" t="s">
        <v>27</v>
      </c>
      <c r="C46" t="s">
        <v>28</v>
      </c>
      <c r="D46" t="s">
        <v>29</v>
      </c>
      <c r="E46" t="str">
        <f>"109TNKF12973"</f>
        <v>109TNKF12973</v>
      </c>
      <c r="F46" t="s">
        <v>30</v>
      </c>
      <c r="I46" t="s">
        <v>31</v>
      </c>
      <c r="J46" t="s">
        <v>32</v>
      </c>
      <c r="N46" t="s">
        <v>173</v>
      </c>
      <c r="O46" t="s">
        <v>34</v>
      </c>
      <c r="P46">
        <v>3</v>
      </c>
      <c r="Q46">
        <v>202109</v>
      </c>
      <c r="R46">
        <v>20211027</v>
      </c>
      <c r="S46" t="s">
        <v>174</v>
      </c>
      <c r="T46">
        <v>20211101</v>
      </c>
      <c r="Z46" t="s">
        <v>36</v>
      </c>
    </row>
    <row r="47" spans="1:26" x14ac:dyDescent="0.25">
      <c r="A47" t="s">
        <v>26</v>
      </c>
      <c r="B47" t="s">
        <v>27</v>
      </c>
      <c r="C47" t="s">
        <v>28</v>
      </c>
      <c r="D47" t="s">
        <v>46</v>
      </c>
      <c r="E47" t="str">
        <f>"108TNQD0X012"</f>
        <v>108TNQD0X012</v>
      </c>
      <c r="F47" t="s">
        <v>30</v>
      </c>
      <c r="I47" t="s">
        <v>31</v>
      </c>
      <c r="J47" t="s">
        <v>32</v>
      </c>
      <c r="N47" t="s">
        <v>175</v>
      </c>
      <c r="O47" t="s">
        <v>34</v>
      </c>
      <c r="P47">
        <v>4</v>
      </c>
      <c r="Q47">
        <v>202108</v>
      </c>
      <c r="R47">
        <v>20211018</v>
      </c>
      <c r="S47" t="s">
        <v>176</v>
      </c>
      <c r="T47">
        <v>20211101</v>
      </c>
      <c r="Z47" t="s">
        <v>36</v>
      </c>
    </row>
    <row r="48" spans="1:26" x14ac:dyDescent="0.25">
      <c r="A48" t="s">
        <v>26</v>
      </c>
      <c r="B48" t="s">
        <v>27</v>
      </c>
      <c r="C48" t="s">
        <v>28</v>
      </c>
      <c r="D48" t="s">
        <v>37</v>
      </c>
      <c r="E48" t="str">
        <f>"106TNYT2P066"</f>
        <v>106TNYT2P066</v>
      </c>
      <c r="F48" t="s">
        <v>30</v>
      </c>
      <c r="I48" t="s">
        <v>38</v>
      </c>
      <c r="J48" t="s">
        <v>90</v>
      </c>
      <c r="N48" t="s">
        <v>177</v>
      </c>
      <c r="O48" t="s">
        <v>34</v>
      </c>
      <c r="P48">
        <v>6</v>
      </c>
      <c r="Q48">
        <v>202106</v>
      </c>
      <c r="R48">
        <v>20211012</v>
      </c>
      <c r="S48" t="s">
        <v>178</v>
      </c>
      <c r="T48">
        <v>20211102</v>
      </c>
      <c r="U48" t="s">
        <v>179</v>
      </c>
      <c r="V48" t="s">
        <v>144</v>
      </c>
      <c r="W48" t="s">
        <v>180</v>
      </c>
      <c r="Z48" t="s">
        <v>36</v>
      </c>
    </row>
    <row r="49" spans="1:26" x14ac:dyDescent="0.25">
      <c r="A49" t="s">
        <v>26</v>
      </c>
      <c r="B49" t="s">
        <v>27</v>
      </c>
      <c r="C49" t="s">
        <v>28</v>
      </c>
      <c r="D49" t="s">
        <v>37</v>
      </c>
      <c r="E49" t="str">
        <f>"106TNQV29260"</f>
        <v>106TNQV29260</v>
      </c>
      <c r="F49" t="s">
        <v>30</v>
      </c>
      <c r="I49" t="s">
        <v>38</v>
      </c>
      <c r="J49" t="s">
        <v>77</v>
      </c>
      <c r="N49" t="s">
        <v>181</v>
      </c>
      <c r="O49" t="s">
        <v>34</v>
      </c>
      <c r="P49">
        <v>6</v>
      </c>
      <c r="Q49">
        <v>202106</v>
      </c>
      <c r="R49">
        <v>20211001</v>
      </c>
      <c r="S49" t="s">
        <v>182</v>
      </c>
      <c r="T49">
        <v>20211102</v>
      </c>
      <c r="Z49" t="s">
        <v>36</v>
      </c>
    </row>
    <row r="50" spans="1:26" x14ac:dyDescent="0.25">
      <c r="A50" t="s">
        <v>26</v>
      </c>
      <c r="B50" t="s">
        <v>27</v>
      </c>
      <c r="C50" t="s">
        <v>28</v>
      </c>
      <c r="D50" t="s">
        <v>42</v>
      </c>
      <c r="E50" t="str">
        <f>"109TNSU1U070"</f>
        <v>109TNSU1U070</v>
      </c>
      <c r="F50" t="s">
        <v>30</v>
      </c>
      <c r="I50" t="s">
        <v>89</v>
      </c>
      <c r="J50" t="s">
        <v>163</v>
      </c>
      <c r="N50" t="s">
        <v>183</v>
      </c>
      <c r="O50" t="s">
        <v>34</v>
      </c>
      <c r="P50">
        <v>3</v>
      </c>
      <c r="Q50">
        <v>202109</v>
      </c>
      <c r="R50">
        <v>20211007</v>
      </c>
      <c r="S50" t="s">
        <v>184</v>
      </c>
      <c r="T50">
        <v>20211102</v>
      </c>
      <c r="Z50" t="s">
        <v>36</v>
      </c>
    </row>
    <row r="51" spans="1:26" x14ac:dyDescent="0.25">
      <c r="A51" t="s">
        <v>26</v>
      </c>
      <c r="B51" t="s">
        <v>27</v>
      </c>
      <c r="C51" t="s">
        <v>28</v>
      </c>
      <c r="D51" t="s">
        <v>29</v>
      </c>
      <c r="E51" t="str">
        <f>"109TNJJ0L892"</f>
        <v>109TNJJ0L892</v>
      </c>
      <c r="F51" t="s">
        <v>30</v>
      </c>
      <c r="I51" t="s">
        <v>97</v>
      </c>
      <c r="J51" t="s">
        <v>90</v>
      </c>
      <c r="N51" t="s">
        <v>185</v>
      </c>
      <c r="O51" t="s">
        <v>34</v>
      </c>
      <c r="P51">
        <v>3</v>
      </c>
      <c r="Q51">
        <v>202109</v>
      </c>
      <c r="R51">
        <v>20211004</v>
      </c>
      <c r="S51" t="s">
        <v>186</v>
      </c>
      <c r="T51">
        <v>20211102</v>
      </c>
      <c r="U51" t="s">
        <v>144</v>
      </c>
      <c r="Z51" t="s">
        <v>36</v>
      </c>
    </row>
    <row r="52" spans="1:26" x14ac:dyDescent="0.25">
      <c r="A52" t="s">
        <v>26</v>
      </c>
      <c r="B52" t="s">
        <v>27</v>
      </c>
      <c r="C52" t="s">
        <v>28</v>
      </c>
      <c r="D52" t="s">
        <v>29</v>
      </c>
      <c r="E52" t="str">
        <f>"109TNBK12525"</f>
        <v>109TNBK12525</v>
      </c>
      <c r="F52" t="s">
        <v>30</v>
      </c>
      <c r="I52" t="s">
        <v>38</v>
      </c>
      <c r="J52" t="s">
        <v>77</v>
      </c>
      <c r="N52" t="s">
        <v>187</v>
      </c>
      <c r="O52" t="s">
        <v>34</v>
      </c>
      <c r="P52">
        <v>3</v>
      </c>
      <c r="Q52">
        <v>202109</v>
      </c>
      <c r="R52">
        <v>20211006</v>
      </c>
      <c r="S52" t="s">
        <v>188</v>
      </c>
      <c r="T52">
        <v>20211102</v>
      </c>
      <c r="Z52" t="s">
        <v>36</v>
      </c>
    </row>
    <row r="53" spans="1:26" x14ac:dyDescent="0.25">
      <c r="A53" t="s">
        <v>26</v>
      </c>
      <c r="B53" t="s">
        <v>27</v>
      </c>
      <c r="C53" t="s">
        <v>28</v>
      </c>
      <c r="D53" t="s">
        <v>115</v>
      </c>
      <c r="E53" t="str">
        <f>"102TNVS0Q679"</f>
        <v>102TNVS0Q679</v>
      </c>
      <c r="F53" t="s">
        <v>30</v>
      </c>
      <c r="I53" t="s">
        <v>38</v>
      </c>
      <c r="J53" t="s">
        <v>39</v>
      </c>
      <c r="N53" t="s">
        <v>189</v>
      </c>
      <c r="O53" t="s">
        <v>34</v>
      </c>
      <c r="P53">
        <v>10</v>
      </c>
      <c r="Q53">
        <v>202102</v>
      </c>
      <c r="R53">
        <v>20211025</v>
      </c>
      <c r="S53" t="s">
        <v>190</v>
      </c>
      <c r="T53">
        <v>20211102</v>
      </c>
      <c r="Z53" t="s">
        <v>36</v>
      </c>
    </row>
    <row r="54" spans="1:26" x14ac:dyDescent="0.25">
      <c r="A54" t="s">
        <v>26</v>
      </c>
      <c r="B54" t="s">
        <v>27</v>
      </c>
      <c r="C54" t="s">
        <v>28</v>
      </c>
      <c r="D54" t="s">
        <v>42</v>
      </c>
      <c r="E54" t="str">
        <f>"106TNHM1E857"</f>
        <v>106TNHM1E857</v>
      </c>
      <c r="F54" t="s">
        <v>30</v>
      </c>
      <c r="I54" t="s">
        <v>82</v>
      </c>
      <c r="J54" t="s">
        <v>39</v>
      </c>
      <c r="N54" t="s">
        <v>191</v>
      </c>
      <c r="O54" t="s">
        <v>34</v>
      </c>
      <c r="P54">
        <v>6</v>
      </c>
      <c r="Q54">
        <v>202106</v>
      </c>
      <c r="R54">
        <v>20211015</v>
      </c>
      <c r="S54" t="s">
        <v>192</v>
      </c>
      <c r="T54">
        <v>20211102</v>
      </c>
      <c r="Z54" t="s">
        <v>36</v>
      </c>
    </row>
    <row r="55" spans="1:26" x14ac:dyDescent="0.25">
      <c r="A55" t="s">
        <v>26</v>
      </c>
      <c r="B55" t="s">
        <v>27</v>
      </c>
      <c r="C55" t="s">
        <v>28</v>
      </c>
      <c r="D55" t="s">
        <v>115</v>
      </c>
      <c r="E55" t="str">
        <f>"108TNGY1C823"</f>
        <v>108TNGY1C823</v>
      </c>
      <c r="F55" t="s">
        <v>30</v>
      </c>
      <c r="I55" t="s">
        <v>31</v>
      </c>
      <c r="J55" t="s">
        <v>32</v>
      </c>
      <c r="N55" t="s">
        <v>193</v>
      </c>
      <c r="O55" t="s">
        <v>34</v>
      </c>
      <c r="P55">
        <v>4</v>
      </c>
      <c r="Q55">
        <v>202108</v>
      </c>
      <c r="R55">
        <v>20211004</v>
      </c>
      <c r="S55" t="s">
        <v>194</v>
      </c>
      <c r="T55">
        <v>20211103</v>
      </c>
      <c r="Z55" t="s">
        <v>36</v>
      </c>
    </row>
    <row r="56" spans="1:26" x14ac:dyDescent="0.25">
      <c r="A56" t="s">
        <v>26</v>
      </c>
      <c r="B56" t="s">
        <v>27</v>
      </c>
      <c r="C56" t="s">
        <v>28</v>
      </c>
      <c r="D56" t="s">
        <v>29</v>
      </c>
      <c r="E56" t="str">
        <f>"108TNHM2W993"</f>
        <v>108TNHM2W993</v>
      </c>
      <c r="F56" t="s">
        <v>30</v>
      </c>
      <c r="I56" t="s">
        <v>31</v>
      </c>
      <c r="J56" t="s">
        <v>32</v>
      </c>
      <c r="N56" t="s">
        <v>195</v>
      </c>
      <c r="O56" t="s">
        <v>34</v>
      </c>
      <c r="P56">
        <v>4</v>
      </c>
      <c r="Q56">
        <v>202108</v>
      </c>
      <c r="R56">
        <v>20211023</v>
      </c>
      <c r="S56" t="s">
        <v>196</v>
      </c>
      <c r="T56">
        <v>20211103</v>
      </c>
      <c r="Z56" t="s">
        <v>36</v>
      </c>
    </row>
    <row r="57" spans="1:26" x14ac:dyDescent="0.25">
      <c r="A57" t="s">
        <v>26</v>
      </c>
      <c r="B57" t="s">
        <v>27</v>
      </c>
      <c r="C57" t="s">
        <v>28</v>
      </c>
      <c r="D57" t="s">
        <v>29</v>
      </c>
      <c r="E57" t="str">
        <f>"108TNYT2T042"</f>
        <v>108TNYT2T042</v>
      </c>
      <c r="F57" t="s">
        <v>30</v>
      </c>
      <c r="I57" t="s">
        <v>31</v>
      </c>
      <c r="J57" t="s">
        <v>32</v>
      </c>
      <c r="N57" t="s">
        <v>197</v>
      </c>
      <c r="O57" t="s">
        <v>34</v>
      </c>
      <c r="P57">
        <v>4</v>
      </c>
      <c r="Q57">
        <v>202108</v>
      </c>
      <c r="R57">
        <v>20211003</v>
      </c>
      <c r="S57" t="s">
        <v>198</v>
      </c>
      <c r="T57">
        <v>20211103</v>
      </c>
      <c r="Z57" t="s">
        <v>36</v>
      </c>
    </row>
    <row r="58" spans="1:26" x14ac:dyDescent="0.25">
      <c r="A58" t="s">
        <v>26</v>
      </c>
      <c r="B58" t="s">
        <v>27</v>
      </c>
      <c r="C58" t="s">
        <v>28</v>
      </c>
      <c r="D58" t="s">
        <v>46</v>
      </c>
      <c r="E58" t="str">
        <f>"107TNYT1M194"</f>
        <v>107TNYT1M194</v>
      </c>
      <c r="F58" t="s">
        <v>30</v>
      </c>
      <c r="I58" t="s">
        <v>31</v>
      </c>
      <c r="J58" t="s">
        <v>32</v>
      </c>
      <c r="N58" t="s">
        <v>199</v>
      </c>
      <c r="O58" t="s">
        <v>34</v>
      </c>
      <c r="P58">
        <v>5</v>
      </c>
      <c r="Q58">
        <v>202107</v>
      </c>
      <c r="R58">
        <v>20211008</v>
      </c>
      <c r="S58" t="s">
        <v>200</v>
      </c>
      <c r="T58">
        <v>20211103</v>
      </c>
      <c r="Z58" t="s">
        <v>36</v>
      </c>
    </row>
    <row r="59" spans="1:26" x14ac:dyDescent="0.25">
      <c r="A59" t="s">
        <v>26</v>
      </c>
      <c r="B59" t="s">
        <v>27</v>
      </c>
      <c r="C59" t="s">
        <v>28</v>
      </c>
      <c r="D59" t="s">
        <v>115</v>
      </c>
      <c r="E59" t="str">
        <f>"108TNBK0Z917"</f>
        <v>108TNBK0Z917</v>
      </c>
      <c r="F59" t="s">
        <v>30</v>
      </c>
      <c r="I59" t="s">
        <v>31</v>
      </c>
      <c r="J59" t="s">
        <v>32</v>
      </c>
      <c r="N59" t="s">
        <v>201</v>
      </c>
      <c r="O59" t="s">
        <v>34</v>
      </c>
      <c r="P59">
        <v>4</v>
      </c>
      <c r="Q59">
        <v>202108</v>
      </c>
      <c r="R59">
        <v>20211011</v>
      </c>
      <c r="S59" t="s">
        <v>202</v>
      </c>
      <c r="T59">
        <v>20211103</v>
      </c>
      <c r="Z59" t="s">
        <v>36</v>
      </c>
    </row>
    <row r="60" spans="1:26" x14ac:dyDescent="0.25">
      <c r="A60" t="s">
        <v>26</v>
      </c>
      <c r="B60" t="s">
        <v>27</v>
      </c>
      <c r="C60" t="s">
        <v>28</v>
      </c>
      <c r="D60" t="s">
        <v>46</v>
      </c>
      <c r="E60" t="str">
        <f>"108TNKF1K829"</f>
        <v>108TNKF1K829</v>
      </c>
      <c r="F60" t="s">
        <v>30</v>
      </c>
      <c r="I60" t="s">
        <v>31</v>
      </c>
      <c r="J60" t="s">
        <v>90</v>
      </c>
      <c r="N60" t="s">
        <v>203</v>
      </c>
      <c r="O60" t="s">
        <v>34</v>
      </c>
      <c r="P60">
        <v>4</v>
      </c>
      <c r="Q60">
        <v>202108</v>
      </c>
      <c r="R60">
        <v>20211001</v>
      </c>
      <c r="S60" t="s">
        <v>204</v>
      </c>
      <c r="T60">
        <v>20211103</v>
      </c>
      <c r="U60" t="s">
        <v>205</v>
      </c>
      <c r="V60" t="s">
        <v>206</v>
      </c>
      <c r="Z60" t="s">
        <v>36</v>
      </c>
    </row>
    <row r="61" spans="1:26" x14ac:dyDescent="0.25">
      <c r="A61" t="s">
        <v>26</v>
      </c>
      <c r="B61" t="s">
        <v>27</v>
      </c>
      <c r="C61" t="s">
        <v>28</v>
      </c>
      <c r="D61" t="s">
        <v>46</v>
      </c>
      <c r="E61" t="str">
        <f>"107TNVS11719"</f>
        <v>107TNVS11719</v>
      </c>
      <c r="F61" t="s">
        <v>30</v>
      </c>
      <c r="I61" t="s">
        <v>57</v>
      </c>
      <c r="J61" t="s">
        <v>163</v>
      </c>
      <c r="N61" t="s">
        <v>207</v>
      </c>
      <c r="O61" t="s">
        <v>34</v>
      </c>
      <c r="P61">
        <v>5</v>
      </c>
      <c r="Q61">
        <v>202107</v>
      </c>
      <c r="R61">
        <v>20211027</v>
      </c>
      <c r="S61" t="s">
        <v>208</v>
      </c>
      <c r="T61">
        <v>20211103</v>
      </c>
      <c r="Z61" t="s">
        <v>36</v>
      </c>
    </row>
    <row r="62" spans="1:26" x14ac:dyDescent="0.25">
      <c r="A62" t="s">
        <v>26</v>
      </c>
      <c r="B62" t="s">
        <v>27</v>
      </c>
      <c r="C62" t="s">
        <v>28</v>
      </c>
      <c r="D62" t="s">
        <v>29</v>
      </c>
      <c r="E62" t="str">
        <f>"105TNEP25564"</f>
        <v>105TNEP25564</v>
      </c>
      <c r="F62" t="s">
        <v>30</v>
      </c>
      <c r="I62" t="s">
        <v>38</v>
      </c>
      <c r="J62" t="s">
        <v>39</v>
      </c>
      <c r="N62" t="s">
        <v>209</v>
      </c>
      <c r="O62" t="s">
        <v>34</v>
      </c>
      <c r="P62">
        <v>7</v>
      </c>
      <c r="Q62">
        <v>202105</v>
      </c>
      <c r="R62">
        <v>20211029</v>
      </c>
      <c r="S62" t="s">
        <v>210</v>
      </c>
      <c r="T62">
        <v>20211103</v>
      </c>
      <c r="U62" t="s">
        <v>211</v>
      </c>
      <c r="Z62" t="s">
        <v>36</v>
      </c>
    </row>
    <row r="63" spans="1:26" x14ac:dyDescent="0.25">
      <c r="A63" t="s">
        <v>26</v>
      </c>
      <c r="B63" t="s">
        <v>27</v>
      </c>
      <c r="C63" t="s">
        <v>28</v>
      </c>
      <c r="D63" t="s">
        <v>42</v>
      </c>
      <c r="E63" t="str">
        <f>"108TNGY1B575"</f>
        <v>108TNGY1B575</v>
      </c>
      <c r="F63" t="s">
        <v>30</v>
      </c>
      <c r="I63" t="s">
        <v>129</v>
      </c>
      <c r="J63" t="s">
        <v>212</v>
      </c>
      <c r="N63" t="s">
        <v>213</v>
      </c>
      <c r="O63" t="s">
        <v>34</v>
      </c>
      <c r="P63">
        <v>4</v>
      </c>
      <c r="Q63">
        <v>202108</v>
      </c>
      <c r="R63">
        <v>20211029</v>
      </c>
      <c r="S63" t="s">
        <v>214</v>
      </c>
      <c r="T63">
        <v>20211103</v>
      </c>
      <c r="Z63" t="s">
        <v>36</v>
      </c>
    </row>
    <row r="64" spans="1:26" x14ac:dyDescent="0.25">
      <c r="A64" t="s">
        <v>26</v>
      </c>
      <c r="B64" t="s">
        <v>27</v>
      </c>
      <c r="C64" t="s">
        <v>28</v>
      </c>
      <c r="D64" t="s">
        <v>29</v>
      </c>
      <c r="E64" t="str">
        <f>"107TNYT28594"</f>
        <v>107TNYT28594</v>
      </c>
      <c r="F64" t="s">
        <v>30</v>
      </c>
      <c r="I64" t="s">
        <v>31</v>
      </c>
      <c r="J64" t="s">
        <v>58</v>
      </c>
      <c r="N64" t="s">
        <v>215</v>
      </c>
      <c r="O64" t="s">
        <v>34</v>
      </c>
      <c r="P64">
        <v>5</v>
      </c>
      <c r="Q64">
        <v>202107</v>
      </c>
      <c r="R64">
        <v>20211006</v>
      </c>
      <c r="S64" t="s">
        <v>216</v>
      </c>
      <c r="T64">
        <v>20211104</v>
      </c>
      <c r="U64" t="s">
        <v>144</v>
      </c>
      <c r="V64" t="s">
        <v>128</v>
      </c>
      <c r="W64" t="s">
        <v>217</v>
      </c>
      <c r="X64" t="s">
        <v>75</v>
      </c>
      <c r="Z64" t="s">
        <v>36</v>
      </c>
    </row>
    <row r="65" spans="1:26" x14ac:dyDescent="0.25">
      <c r="A65" t="s">
        <v>26</v>
      </c>
      <c r="B65" t="s">
        <v>27</v>
      </c>
      <c r="C65" t="s">
        <v>28</v>
      </c>
      <c r="D65" t="s">
        <v>29</v>
      </c>
      <c r="E65" t="str">
        <f>"107TNBK09173"</f>
        <v>107TNBK09173</v>
      </c>
      <c r="F65" t="s">
        <v>30</v>
      </c>
      <c r="I65" t="s">
        <v>71</v>
      </c>
      <c r="J65" t="s">
        <v>52</v>
      </c>
      <c r="N65" t="s">
        <v>218</v>
      </c>
      <c r="O65" t="s">
        <v>34</v>
      </c>
      <c r="P65">
        <v>5</v>
      </c>
      <c r="Q65">
        <v>202107</v>
      </c>
      <c r="R65">
        <v>20211014</v>
      </c>
      <c r="S65" t="s">
        <v>219</v>
      </c>
      <c r="T65">
        <v>20211104</v>
      </c>
      <c r="Z65" t="s">
        <v>36</v>
      </c>
    </row>
    <row r="66" spans="1:26" x14ac:dyDescent="0.25">
      <c r="A66" t="s">
        <v>26</v>
      </c>
      <c r="B66" t="s">
        <v>27</v>
      </c>
      <c r="C66" t="s">
        <v>28</v>
      </c>
      <c r="D66" t="s">
        <v>29</v>
      </c>
      <c r="E66" t="str">
        <f>"108TNPC0V352"</f>
        <v>108TNPC0V352</v>
      </c>
      <c r="F66" t="s">
        <v>30</v>
      </c>
      <c r="I66" t="s">
        <v>31</v>
      </c>
      <c r="J66" t="s">
        <v>32</v>
      </c>
      <c r="N66" t="s">
        <v>220</v>
      </c>
      <c r="O66" t="s">
        <v>34</v>
      </c>
      <c r="P66">
        <v>4</v>
      </c>
      <c r="Q66">
        <v>202108</v>
      </c>
      <c r="R66">
        <v>20211028</v>
      </c>
      <c r="S66" t="s">
        <v>221</v>
      </c>
      <c r="T66">
        <v>20211104</v>
      </c>
      <c r="Z66" t="s">
        <v>36</v>
      </c>
    </row>
    <row r="67" spans="1:26" x14ac:dyDescent="0.25">
      <c r="A67" t="s">
        <v>26</v>
      </c>
      <c r="B67" t="s">
        <v>27</v>
      </c>
      <c r="C67" t="s">
        <v>28</v>
      </c>
      <c r="D67" t="s">
        <v>42</v>
      </c>
      <c r="E67" t="str">
        <f>"109TNAB23872"</f>
        <v>109TNAB23872</v>
      </c>
      <c r="F67" t="s">
        <v>30</v>
      </c>
      <c r="I67" t="s">
        <v>129</v>
      </c>
      <c r="J67" t="s">
        <v>86</v>
      </c>
      <c r="N67" t="s">
        <v>222</v>
      </c>
      <c r="O67" t="s">
        <v>34</v>
      </c>
      <c r="P67">
        <v>3</v>
      </c>
      <c r="Q67">
        <v>202109</v>
      </c>
      <c r="R67">
        <v>20211028</v>
      </c>
      <c r="S67" t="s">
        <v>223</v>
      </c>
      <c r="T67">
        <v>20211104</v>
      </c>
      <c r="Z67" t="s">
        <v>36</v>
      </c>
    </row>
    <row r="68" spans="1:26" x14ac:dyDescent="0.25">
      <c r="A68" t="s">
        <v>26</v>
      </c>
      <c r="B68" t="s">
        <v>27</v>
      </c>
      <c r="C68" t="s">
        <v>28</v>
      </c>
      <c r="D68" t="s">
        <v>133</v>
      </c>
      <c r="E68" t="str">
        <f>"107TNBK06005"</f>
        <v>107TNBK06005</v>
      </c>
      <c r="F68" t="s">
        <v>30</v>
      </c>
      <c r="I68" t="s">
        <v>38</v>
      </c>
      <c r="J68" t="s">
        <v>58</v>
      </c>
      <c r="N68" t="s">
        <v>224</v>
      </c>
      <c r="O68" t="s">
        <v>34</v>
      </c>
      <c r="P68">
        <v>5</v>
      </c>
      <c r="Q68">
        <v>202107</v>
      </c>
      <c r="R68">
        <v>20211013</v>
      </c>
      <c r="S68" t="s">
        <v>225</v>
      </c>
      <c r="T68">
        <v>20211105</v>
      </c>
      <c r="U68" t="s">
        <v>226</v>
      </c>
      <c r="V68" t="s">
        <v>179</v>
      </c>
      <c r="Z68" t="s">
        <v>36</v>
      </c>
    </row>
    <row r="69" spans="1:26" x14ac:dyDescent="0.25">
      <c r="A69" t="s">
        <v>26</v>
      </c>
      <c r="B69" t="s">
        <v>27</v>
      </c>
      <c r="C69" t="s">
        <v>28</v>
      </c>
      <c r="D69" t="s">
        <v>29</v>
      </c>
      <c r="E69" t="str">
        <f>"106TNSU0W846"</f>
        <v>106TNSU0W846</v>
      </c>
      <c r="F69" t="s">
        <v>30</v>
      </c>
      <c r="I69" t="s">
        <v>57</v>
      </c>
      <c r="J69" t="s">
        <v>58</v>
      </c>
      <c r="N69" t="s">
        <v>227</v>
      </c>
      <c r="O69" t="s">
        <v>34</v>
      </c>
      <c r="P69">
        <v>6</v>
      </c>
      <c r="Q69">
        <v>202106</v>
      </c>
      <c r="R69">
        <v>20211021</v>
      </c>
      <c r="S69" t="s">
        <v>228</v>
      </c>
      <c r="T69">
        <v>20211105</v>
      </c>
      <c r="U69" t="s">
        <v>229</v>
      </c>
      <c r="V69" t="s">
        <v>229</v>
      </c>
      <c r="Z69" t="s">
        <v>36</v>
      </c>
    </row>
    <row r="70" spans="1:26" x14ac:dyDescent="0.25">
      <c r="A70" t="s">
        <v>26</v>
      </c>
      <c r="B70" t="s">
        <v>27</v>
      </c>
      <c r="C70" t="s">
        <v>28</v>
      </c>
      <c r="D70" t="s">
        <v>37</v>
      </c>
      <c r="E70" t="str">
        <f>"107TNFA26283"</f>
        <v>107TNFA26283</v>
      </c>
      <c r="F70" t="s">
        <v>30</v>
      </c>
      <c r="I70" t="s">
        <v>129</v>
      </c>
      <c r="J70" t="s">
        <v>77</v>
      </c>
      <c r="N70" t="s">
        <v>230</v>
      </c>
      <c r="O70" t="s">
        <v>34</v>
      </c>
      <c r="P70">
        <v>5</v>
      </c>
      <c r="Q70">
        <v>202107</v>
      </c>
      <c r="R70">
        <v>20211011</v>
      </c>
      <c r="S70" t="s">
        <v>231</v>
      </c>
      <c r="T70">
        <v>20211105</v>
      </c>
      <c r="Z70" t="s">
        <v>36</v>
      </c>
    </row>
    <row r="71" spans="1:26" x14ac:dyDescent="0.25">
      <c r="A71" t="s">
        <v>26</v>
      </c>
      <c r="B71" t="s">
        <v>27</v>
      </c>
      <c r="C71" t="s">
        <v>28</v>
      </c>
      <c r="D71" t="s">
        <v>29</v>
      </c>
      <c r="E71" t="str">
        <f>"104TNVS22303"</f>
        <v>104TNVS22303</v>
      </c>
      <c r="F71" t="s">
        <v>30</v>
      </c>
      <c r="I71" t="s">
        <v>31</v>
      </c>
      <c r="J71" t="s">
        <v>58</v>
      </c>
      <c r="N71" t="s">
        <v>232</v>
      </c>
      <c r="O71" t="s">
        <v>34</v>
      </c>
      <c r="P71">
        <v>8</v>
      </c>
      <c r="Q71">
        <v>202104</v>
      </c>
      <c r="R71">
        <v>20211101</v>
      </c>
      <c r="S71" t="s">
        <v>233</v>
      </c>
      <c r="T71">
        <v>20211105</v>
      </c>
      <c r="U71" t="s">
        <v>144</v>
      </c>
      <c r="Z71" t="s">
        <v>36</v>
      </c>
    </row>
    <row r="72" spans="1:26" x14ac:dyDescent="0.25">
      <c r="A72" t="s">
        <v>26</v>
      </c>
      <c r="B72" t="s">
        <v>27</v>
      </c>
      <c r="C72" t="s">
        <v>28</v>
      </c>
      <c r="D72" t="s">
        <v>115</v>
      </c>
      <c r="E72" t="str">
        <f>"109TNRL2M022"</f>
        <v>109TNRL2M022</v>
      </c>
      <c r="F72" t="s">
        <v>30</v>
      </c>
      <c r="I72" t="s">
        <v>38</v>
      </c>
      <c r="J72" t="s">
        <v>58</v>
      </c>
      <c r="N72" t="s">
        <v>234</v>
      </c>
      <c r="O72" t="s">
        <v>34</v>
      </c>
      <c r="P72">
        <v>3</v>
      </c>
      <c r="Q72">
        <v>202109</v>
      </c>
      <c r="R72">
        <v>20211025</v>
      </c>
      <c r="S72" t="s">
        <v>235</v>
      </c>
      <c r="T72">
        <v>20211105</v>
      </c>
      <c r="U72" t="s">
        <v>236</v>
      </c>
      <c r="Z72" t="s">
        <v>36</v>
      </c>
    </row>
    <row r="73" spans="1:26" x14ac:dyDescent="0.25">
      <c r="A73" t="s">
        <v>26</v>
      </c>
      <c r="B73" t="s">
        <v>27</v>
      </c>
      <c r="C73" t="s">
        <v>28</v>
      </c>
      <c r="D73" t="s">
        <v>115</v>
      </c>
      <c r="E73" t="str">
        <f>"108TNSU2B318"</f>
        <v>108TNSU2B318</v>
      </c>
      <c r="F73" t="s">
        <v>30</v>
      </c>
      <c r="I73" t="s">
        <v>89</v>
      </c>
      <c r="J73" t="s">
        <v>90</v>
      </c>
      <c r="N73" t="s">
        <v>237</v>
      </c>
      <c r="O73" t="s">
        <v>34</v>
      </c>
      <c r="P73">
        <v>4</v>
      </c>
      <c r="Q73">
        <v>202108</v>
      </c>
      <c r="R73">
        <v>20211011</v>
      </c>
      <c r="S73" t="s">
        <v>238</v>
      </c>
      <c r="T73">
        <v>20211105</v>
      </c>
      <c r="U73" t="s">
        <v>128</v>
      </c>
      <c r="V73" t="s">
        <v>239</v>
      </c>
      <c r="Z73" t="s">
        <v>36</v>
      </c>
    </row>
    <row r="74" spans="1:26" x14ac:dyDescent="0.25">
      <c r="A74" t="s">
        <v>26</v>
      </c>
      <c r="B74" t="s">
        <v>27</v>
      </c>
      <c r="C74" t="s">
        <v>28</v>
      </c>
      <c r="D74" t="s">
        <v>115</v>
      </c>
      <c r="E74" t="str">
        <f>"109TNSU0C342"</f>
        <v>109TNSU0C342</v>
      </c>
      <c r="F74" t="s">
        <v>30</v>
      </c>
      <c r="I74" t="s">
        <v>38</v>
      </c>
      <c r="J74" t="s">
        <v>58</v>
      </c>
      <c r="N74" t="s">
        <v>240</v>
      </c>
      <c r="O74" t="s">
        <v>34</v>
      </c>
      <c r="P74">
        <v>3</v>
      </c>
      <c r="Q74">
        <v>202109</v>
      </c>
      <c r="R74">
        <v>20211008</v>
      </c>
      <c r="S74" t="s">
        <v>241</v>
      </c>
      <c r="T74">
        <v>20211105</v>
      </c>
      <c r="Z74" t="s">
        <v>36</v>
      </c>
    </row>
    <row r="75" spans="1:26" x14ac:dyDescent="0.25">
      <c r="A75" t="s">
        <v>26</v>
      </c>
      <c r="B75" t="s">
        <v>27</v>
      </c>
      <c r="C75" t="s">
        <v>28</v>
      </c>
      <c r="D75" t="s">
        <v>42</v>
      </c>
      <c r="E75" t="str">
        <f>"106TNXR1L346"</f>
        <v>106TNXR1L346</v>
      </c>
      <c r="F75" t="s">
        <v>30</v>
      </c>
      <c r="I75" t="s">
        <v>76</v>
      </c>
      <c r="J75" t="s">
        <v>163</v>
      </c>
      <c r="N75" t="s">
        <v>242</v>
      </c>
      <c r="O75" t="s">
        <v>34</v>
      </c>
      <c r="P75">
        <v>6</v>
      </c>
      <c r="Q75">
        <v>202106</v>
      </c>
      <c r="R75">
        <v>20211018</v>
      </c>
      <c r="S75" t="s">
        <v>243</v>
      </c>
      <c r="T75">
        <v>20211105</v>
      </c>
      <c r="Z75" t="s">
        <v>36</v>
      </c>
    </row>
    <row r="76" spans="1:26" x14ac:dyDescent="0.25">
      <c r="A76" t="s">
        <v>26</v>
      </c>
      <c r="B76" t="s">
        <v>27</v>
      </c>
      <c r="C76" t="s">
        <v>28</v>
      </c>
      <c r="D76" t="s">
        <v>115</v>
      </c>
      <c r="E76" t="str">
        <f>"107TNRL14238"</f>
        <v>107TNRL14238</v>
      </c>
      <c r="F76" t="s">
        <v>30</v>
      </c>
      <c r="I76" t="s">
        <v>31</v>
      </c>
      <c r="J76" t="s">
        <v>90</v>
      </c>
      <c r="N76" t="s">
        <v>244</v>
      </c>
      <c r="O76" t="s">
        <v>34</v>
      </c>
      <c r="P76">
        <v>5</v>
      </c>
      <c r="Q76">
        <v>202107</v>
      </c>
      <c r="R76">
        <v>20211012</v>
      </c>
      <c r="S76" t="s">
        <v>245</v>
      </c>
      <c r="T76">
        <v>20211105</v>
      </c>
      <c r="U76" t="s">
        <v>206</v>
      </c>
      <c r="Z76" t="s">
        <v>36</v>
      </c>
    </row>
    <row r="77" spans="1:26" x14ac:dyDescent="0.25">
      <c r="A77" t="s">
        <v>26</v>
      </c>
      <c r="B77" t="s">
        <v>27</v>
      </c>
      <c r="C77" t="s">
        <v>28</v>
      </c>
      <c r="D77" t="s">
        <v>37</v>
      </c>
      <c r="E77" t="str">
        <f>"109TNKF09445"</f>
        <v>109TNKF09445</v>
      </c>
      <c r="F77" t="s">
        <v>30</v>
      </c>
      <c r="I77" t="s">
        <v>31</v>
      </c>
      <c r="J77" t="s">
        <v>39</v>
      </c>
      <c r="N77" t="s">
        <v>246</v>
      </c>
      <c r="O77" t="s">
        <v>34</v>
      </c>
      <c r="P77">
        <v>3</v>
      </c>
      <c r="Q77">
        <v>202109</v>
      </c>
      <c r="R77">
        <v>20211005</v>
      </c>
      <c r="S77" t="s">
        <v>247</v>
      </c>
      <c r="T77">
        <v>20211105</v>
      </c>
      <c r="Z77" t="s">
        <v>36</v>
      </c>
    </row>
    <row r="78" spans="1:26" x14ac:dyDescent="0.25">
      <c r="A78" t="s">
        <v>26</v>
      </c>
      <c r="B78" t="s">
        <v>27</v>
      </c>
      <c r="C78" t="s">
        <v>28</v>
      </c>
      <c r="D78" t="s">
        <v>166</v>
      </c>
      <c r="E78" t="str">
        <f>"108TNJJ2Y172"</f>
        <v>108TNJJ2Y172</v>
      </c>
      <c r="F78" t="s">
        <v>30</v>
      </c>
      <c r="I78" t="s">
        <v>129</v>
      </c>
      <c r="J78" t="s">
        <v>39</v>
      </c>
      <c r="N78" t="s">
        <v>248</v>
      </c>
      <c r="O78" t="s">
        <v>34</v>
      </c>
      <c r="P78">
        <v>4</v>
      </c>
      <c r="Q78">
        <v>202108</v>
      </c>
      <c r="R78">
        <v>20211031</v>
      </c>
      <c r="S78" t="s">
        <v>249</v>
      </c>
      <c r="T78">
        <v>20211106</v>
      </c>
      <c r="Z78" t="s">
        <v>36</v>
      </c>
    </row>
    <row r="79" spans="1:26" x14ac:dyDescent="0.25">
      <c r="A79" t="s">
        <v>26</v>
      </c>
      <c r="B79" t="s">
        <v>27</v>
      </c>
      <c r="C79" t="s">
        <v>28</v>
      </c>
      <c r="D79" t="s">
        <v>42</v>
      </c>
      <c r="E79" t="str">
        <f>"012TNUW0Y870"</f>
        <v>012TNUW0Y870</v>
      </c>
      <c r="F79" t="s">
        <v>30</v>
      </c>
      <c r="I79" t="s">
        <v>31</v>
      </c>
      <c r="J79" t="s">
        <v>58</v>
      </c>
      <c r="N79" t="s">
        <v>250</v>
      </c>
      <c r="O79" t="s">
        <v>34</v>
      </c>
      <c r="P79">
        <v>12</v>
      </c>
      <c r="Q79">
        <v>202012</v>
      </c>
      <c r="R79">
        <v>20211001</v>
      </c>
      <c r="S79" t="s">
        <v>251</v>
      </c>
      <c r="T79">
        <v>20211108</v>
      </c>
      <c r="U79" t="s">
        <v>144</v>
      </c>
      <c r="Z79" t="s">
        <v>36</v>
      </c>
    </row>
    <row r="80" spans="1:26" x14ac:dyDescent="0.25">
      <c r="A80" t="s">
        <v>26</v>
      </c>
      <c r="B80" t="s">
        <v>27</v>
      </c>
      <c r="C80" t="s">
        <v>28</v>
      </c>
      <c r="D80" t="s">
        <v>115</v>
      </c>
      <c r="E80" t="str">
        <f>"108TNXR09130"</f>
        <v>108TNXR09130</v>
      </c>
      <c r="F80" t="s">
        <v>30</v>
      </c>
      <c r="I80" t="s">
        <v>31</v>
      </c>
      <c r="J80" t="s">
        <v>32</v>
      </c>
      <c r="N80" t="s">
        <v>252</v>
      </c>
      <c r="O80" t="s">
        <v>34</v>
      </c>
      <c r="P80">
        <v>4</v>
      </c>
      <c r="Q80">
        <v>202108</v>
      </c>
      <c r="R80">
        <v>20211026</v>
      </c>
      <c r="S80" t="s">
        <v>253</v>
      </c>
      <c r="T80">
        <v>20211108</v>
      </c>
      <c r="Z80" t="s">
        <v>36</v>
      </c>
    </row>
    <row r="81" spans="1:26" x14ac:dyDescent="0.25">
      <c r="A81" t="s">
        <v>26</v>
      </c>
      <c r="B81" t="s">
        <v>27</v>
      </c>
      <c r="C81" t="s">
        <v>28</v>
      </c>
      <c r="D81" t="s">
        <v>46</v>
      </c>
      <c r="E81" t="str">
        <f>"107TNYT0R378"</f>
        <v>107TNYT0R378</v>
      </c>
      <c r="F81" t="s">
        <v>30</v>
      </c>
      <c r="I81" t="s">
        <v>31</v>
      </c>
      <c r="J81" t="s">
        <v>32</v>
      </c>
      <c r="N81" t="s">
        <v>254</v>
      </c>
      <c r="O81" t="s">
        <v>34</v>
      </c>
      <c r="P81">
        <v>5</v>
      </c>
      <c r="Q81">
        <v>202107</v>
      </c>
      <c r="R81">
        <v>20211001</v>
      </c>
      <c r="S81" t="s">
        <v>255</v>
      </c>
      <c r="T81">
        <v>20211108</v>
      </c>
      <c r="Z81" t="s">
        <v>36</v>
      </c>
    </row>
    <row r="82" spans="1:26" x14ac:dyDescent="0.25">
      <c r="A82" t="s">
        <v>26</v>
      </c>
      <c r="B82" t="s">
        <v>27</v>
      </c>
      <c r="C82" t="s">
        <v>28</v>
      </c>
      <c r="D82" t="s">
        <v>37</v>
      </c>
      <c r="E82" t="str">
        <f>"109TNNH0V927"</f>
        <v>109TNNH0V927</v>
      </c>
      <c r="F82" t="s">
        <v>30</v>
      </c>
      <c r="I82" t="s">
        <v>31</v>
      </c>
      <c r="J82" t="s">
        <v>32</v>
      </c>
      <c r="N82" t="s">
        <v>256</v>
      </c>
      <c r="O82" t="s">
        <v>34</v>
      </c>
      <c r="P82">
        <v>3</v>
      </c>
      <c r="Q82">
        <v>202109</v>
      </c>
      <c r="R82">
        <v>20211022</v>
      </c>
      <c r="S82" t="s">
        <v>257</v>
      </c>
      <c r="T82">
        <v>20211108</v>
      </c>
      <c r="Z82" t="s">
        <v>36</v>
      </c>
    </row>
    <row r="83" spans="1:26" x14ac:dyDescent="0.25">
      <c r="A83" t="s">
        <v>26</v>
      </c>
      <c r="B83" t="s">
        <v>27</v>
      </c>
      <c r="C83" t="s">
        <v>28</v>
      </c>
      <c r="D83" t="s">
        <v>29</v>
      </c>
      <c r="E83" t="str">
        <f>"105TNVS0R455"</f>
        <v>105TNVS0R455</v>
      </c>
      <c r="F83" t="s">
        <v>30</v>
      </c>
      <c r="I83" t="s">
        <v>31</v>
      </c>
      <c r="J83" t="s">
        <v>32</v>
      </c>
      <c r="N83" t="s">
        <v>258</v>
      </c>
      <c r="O83" t="s">
        <v>34</v>
      </c>
      <c r="P83">
        <v>7</v>
      </c>
      <c r="Q83">
        <v>202105</v>
      </c>
      <c r="R83">
        <v>20211018</v>
      </c>
      <c r="S83" t="s">
        <v>259</v>
      </c>
      <c r="T83">
        <v>20211108</v>
      </c>
      <c r="Z83" t="s">
        <v>36</v>
      </c>
    </row>
    <row r="84" spans="1:26" x14ac:dyDescent="0.25">
      <c r="A84" t="s">
        <v>26</v>
      </c>
      <c r="B84" t="s">
        <v>27</v>
      </c>
      <c r="C84" t="s">
        <v>28</v>
      </c>
      <c r="D84" t="s">
        <v>46</v>
      </c>
      <c r="E84" t="str">
        <f>"108TNQD2R236"</f>
        <v>108TNQD2R236</v>
      </c>
      <c r="F84" t="s">
        <v>30</v>
      </c>
      <c r="I84" t="s">
        <v>157</v>
      </c>
      <c r="J84" t="s">
        <v>77</v>
      </c>
      <c r="N84" t="s">
        <v>260</v>
      </c>
      <c r="O84" t="s">
        <v>34</v>
      </c>
      <c r="P84">
        <v>4</v>
      </c>
      <c r="Q84">
        <v>202108</v>
      </c>
      <c r="R84">
        <v>20211029</v>
      </c>
      <c r="S84" t="s">
        <v>261</v>
      </c>
      <c r="T84">
        <v>20211108</v>
      </c>
      <c r="Z84" t="s">
        <v>36</v>
      </c>
    </row>
    <row r="85" spans="1:26" x14ac:dyDescent="0.25">
      <c r="A85" t="s">
        <v>26</v>
      </c>
      <c r="B85" t="s">
        <v>27</v>
      </c>
      <c r="C85" t="s">
        <v>28</v>
      </c>
      <c r="D85" t="s">
        <v>64</v>
      </c>
      <c r="E85" t="str">
        <f>"109TNXR0S682"</f>
        <v>109TNXR0S682</v>
      </c>
      <c r="F85" t="s">
        <v>30</v>
      </c>
      <c r="I85" t="s">
        <v>89</v>
      </c>
      <c r="J85" t="s">
        <v>90</v>
      </c>
      <c r="N85" t="s">
        <v>262</v>
      </c>
      <c r="O85" t="s">
        <v>34</v>
      </c>
      <c r="P85">
        <v>3</v>
      </c>
      <c r="Q85">
        <v>202109</v>
      </c>
      <c r="R85">
        <v>20211027</v>
      </c>
      <c r="S85" t="s">
        <v>263</v>
      </c>
      <c r="T85">
        <v>20211108</v>
      </c>
      <c r="U85" t="s">
        <v>264</v>
      </c>
      <c r="V85" t="s">
        <v>265</v>
      </c>
      <c r="W85" t="s">
        <v>266</v>
      </c>
      <c r="X85" t="s">
        <v>267</v>
      </c>
      <c r="Z85" t="s">
        <v>36</v>
      </c>
    </row>
    <row r="86" spans="1:26" x14ac:dyDescent="0.25">
      <c r="A86" t="s">
        <v>26</v>
      </c>
      <c r="B86" t="s">
        <v>27</v>
      </c>
      <c r="C86" t="s">
        <v>28</v>
      </c>
      <c r="D86" t="s">
        <v>29</v>
      </c>
      <c r="E86" t="str">
        <f>"103TNBK00573"</f>
        <v>103TNBK00573</v>
      </c>
      <c r="F86" t="s">
        <v>30</v>
      </c>
      <c r="I86" t="s">
        <v>57</v>
      </c>
      <c r="J86" t="s">
        <v>58</v>
      </c>
      <c r="N86" t="s">
        <v>268</v>
      </c>
      <c r="O86" t="s">
        <v>34</v>
      </c>
      <c r="P86">
        <v>9</v>
      </c>
      <c r="Q86">
        <v>202103</v>
      </c>
      <c r="R86">
        <v>20211003</v>
      </c>
      <c r="S86" t="s">
        <v>269</v>
      </c>
      <c r="T86">
        <v>20211108</v>
      </c>
      <c r="U86" t="s">
        <v>270</v>
      </c>
      <c r="V86" t="s">
        <v>114</v>
      </c>
      <c r="Z86" t="s">
        <v>36</v>
      </c>
    </row>
    <row r="87" spans="1:26" x14ac:dyDescent="0.25">
      <c r="A87" t="s">
        <v>26</v>
      </c>
      <c r="B87" t="s">
        <v>27</v>
      </c>
      <c r="C87" t="s">
        <v>28</v>
      </c>
      <c r="D87" t="s">
        <v>37</v>
      </c>
      <c r="E87" t="str">
        <f>"104TNWG0R369"</f>
        <v>104TNWG0R369</v>
      </c>
      <c r="F87" t="s">
        <v>30</v>
      </c>
      <c r="I87" t="s">
        <v>129</v>
      </c>
      <c r="J87" t="s">
        <v>271</v>
      </c>
      <c r="N87" t="s">
        <v>272</v>
      </c>
      <c r="O87" t="s">
        <v>34</v>
      </c>
      <c r="P87">
        <v>8</v>
      </c>
      <c r="Q87">
        <v>202104</v>
      </c>
      <c r="R87">
        <v>20211024</v>
      </c>
      <c r="S87" t="s">
        <v>273</v>
      </c>
      <c r="T87">
        <v>20211108</v>
      </c>
      <c r="Z87" t="s">
        <v>36</v>
      </c>
    </row>
    <row r="88" spans="1:26" x14ac:dyDescent="0.25">
      <c r="A88" t="s">
        <v>26</v>
      </c>
      <c r="B88" t="s">
        <v>27</v>
      </c>
      <c r="C88" t="s">
        <v>28</v>
      </c>
      <c r="D88" t="s">
        <v>115</v>
      </c>
      <c r="E88" t="str">
        <f>"109TNEP0Y756"</f>
        <v>109TNEP0Y756</v>
      </c>
      <c r="F88" t="s">
        <v>30</v>
      </c>
      <c r="I88" t="s">
        <v>82</v>
      </c>
      <c r="J88" t="s">
        <v>83</v>
      </c>
      <c r="N88" t="s">
        <v>274</v>
      </c>
      <c r="O88" t="s">
        <v>34</v>
      </c>
      <c r="P88">
        <v>3</v>
      </c>
      <c r="Q88">
        <v>202109</v>
      </c>
      <c r="R88">
        <v>20211021</v>
      </c>
      <c r="S88" t="s">
        <v>275</v>
      </c>
      <c r="T88">
        <v>20211108</v>
      </c>
      <c r="Z88" t="s">
        <v>36</v>
      </c>
    </row>
    <row r="89" spans="1:26" x14ac:dyDescent="0.25">
      <c r="A89" t="s">
        <v>26</v>
      </c>
      <c r="B89" t="s">
        <v>27</v>
      </c>
      <c r="C89" t="s">
        <v>28</v>
      </c>
      <c r="D89" t="s">
        <v>46</v>
      </c>
      <c r="E89" t="str">
        <f>"106TNFA07891"</f>
        <v>106TNFA07891</v>
      </c>
      <c r="F89" t="s">
        <v>30</v>
      </c>
      <c r="I89" t="s">
        <v>38</v>
      </c>
      <c r="J89" t="s">
        <v>90</v>
      </c>
      <c r="N89" t="s">
        <v>276</v>
      </c>
      <c r="O89" t="s">
        <v>34</v>
      </c>
      <c r="P89">
        <v>6</v>
      </c>
      <c r="Q89">
        <v>202106</v>
      </c>
      <c r="R89">
        <v>20211026</v>
      </c>
      <c r="S89" t="s">
        <v>277</v>
      </c>
      <c r="T89">
        <v>20211109</v>
      </c>
      <c r="U89" t="s">
        <v>278</v>
      </c>
      <c r="V89" t="s">
        <v>211</v>
      </c>
      <c r="W89" t="s">
        <v>205</v>
      </c>
      <c r="X89" t="s">
        <v>75</v>
      </c>
      <c r="Z89" t="s">
        <v>36</v>
      </c>
    </row>
    <row r="90" spans="1:26" x14ac:dyDescent="0.25">
      <c r="A90" t="s">
        <v>26</v>
      </c>
      <c r="B90" t="s">
        <v>27</v>
      </c>
      <c r="C90" t="s">
        <v>28</v>
      </c>
      <c r="D90" t="s">
        <v>64</v>
      </c>
      <c r="E90" t="str">
        <f>"103TNNH0B487"</f>
        <v>103TNNH0B487</v>
      </c>
      <c r="F90" t="s">
        <v>30</v>
      </c>
      <c r="I90" t="s">
        <v>31</v>
      </c>
      <c r="J90" t="s">
        <v>58</v>
      </c>
      <c r="N90" t="s">
        <v>279</v>
      </c>
      <c r="O90" t="s">
        <v>34</v>
      </c>
      <c r="P90">
        <v>9</v>
      </c>
      <c r="Q90">
        <v>202103</v>
      </c>
      <c r="R90">
        <v>20211025</v>
      </c>
      <c r="S90" t="s">
        <v>280</v>
      </c>
      <c r="T90">
        <v>20211109</v>
      </c>
      <c r="U90" t="s">
        <v>281</v>
      </c>
      <c r="Z90" t="s">
        <v>36</v>
      </c>
    </row>
    <row r="91" spans="1:26" x14ac:dyDescent="0.25">
      <c r="A91" t="s">
        <v>26</v>
      </c>
      <c r="B91" t="s">
        <v>27</v>
      </c>
      <c r="C91" t="s">
        <v>28</v>
      </c>
      <c r="D91" t="s">
        <v>64</v>
      </c>
      <c r="E91" t="str">
        <f>"106TNVS1Q287"</f>
        <v>106TNVS1Q287</v>
      </c>
      <c r="F91" t="s">
        <v>30</v>
      </c>
      <c r="I91" t="s">
        <v>82</v>
      </c>
      <c r="J91" t="s">
        <v>32</v>
      </c>
      <c r="N91" t="s">
        <v>282</v>
      </c>
      <c r="O91" t="s">
        <v>34</v>
      </c>
      <c r="P91">
        <v>6</v>
      </c>
      <c r="Q91">
        <v>202106</v>
      </c>
      <c r="R91">
        <v>20211014</v>
      </c>
      <c r="S91" t="s">
        <v>283</v>
      </c>
      <c r="T91">
        <v>20211109</v>
      </c>
      <c r="Z91" t="s">
        <v>36</v>
      </c>
    </row>
    <row r="92" spans="1:26" x14ac:dyDescent="0.25">
      <c r="A92" t="s">
        <v>26</v>
      </c>
      <c r="B92" t="s">
        <v>27</v>
      </c>
      <c r="C92" t="s">
        <v>28</v>
      </c>
      <c r="D92" t="s">
        <v>37</v>
      </c>
      <c r="E92" t="str">
        <f>"105TNFAOM427"</f>
        <v>105TNFAOM427</v>
      </c>
      <c r="F92" t="s">
        <v>30</v>
      </c>
      <c r="I92" t="s">
        <v>31</v>
      </c>
      <c r="J92" t="s">
        <v>32</v>
      </c>
      <c r="N92" t="s">
        <v>284</v>
      </c>
      <c r="O92" t="s">
        <v>34</v>
      </c>
      <c r="P92">
        <v>7</v>
      </c>
      <c r="Q92">
        <v>202105</v>
      </c>
      <c r="R92">
        <v>20211015</v>
      </c>
      <c r="S92" t="s">
        <v>285</v>
      </c>
      <c r="T92">
        <v>20211110</v>
      </c>
      <c r="Z92" t="s">
        <v>36</v>
      </c>
    </row>
    <row r="93" spans="1:26" x14ac:dyDescent="0.25">
      <c r="A93" t="s">
        <v>26</v>
      </c>
      <c r="B93" t="s">
        <v>27</v>
      </c>
      <c r="C93" t="s">
        <v>28</v>
      </c>
      <c r="D93" t="s">
        <v>37</v>
      </c>
      <c r="E93" t="str">
        <f>"109TNVS09263"</f>
        <v>109TNVS09263</v>
      </c>
      <c r="F93" t="s">
        <v>30</v>
      </c>
      <c r="I93" t="s">
        <v>31</v>
      </c>
      <c r="J93" t="s">
        <v>32</v>
      </c>
      <c r="N93" t="s">
        <v>286</v>
      </c>
      <c r="O93" t="s">
        <v>34</v>
      </c>
      <c r="P93">
        <v>3</v>
      </c>
      <c r="Q93">
        <v>202109</v>
      </c>
      <c r="R93">
        <v>20211027</v>
      </c>
      <c r="S93" t="s">
        <v>287</v>
      </c>
      <c r="T93">
        <v>20211110</v>
      </c>
      <c r="Z93" t="s">
        <v>36</v>
      </c>
    </row>
    <row r="94" spans="1:26" x14ac:dyDescent="0.25">
      <c r="A94" t="s">
        <v>26</v>
      </c>
      <c r="B94" t="s">
        <v>27</v>
      </c>
      <c r="C94" t="s">
        <v>28</v>
      </c>
      <c r="D94" t="s">
        <v>42</v>
      </c>
      <c r="E94" t="str">
        <f>"107TNWG26281"</f>
        <v>107TNWG26281</v>
      </c>
      <c r="F94" t="s">
        <v>30</v>
      </c>
      <c r="I94" t="s">
        <v>123</v>
      </c>
      <c r="J94" t="s">
        <v>58</v>
      </c>
      <c r="N94" t="s">
        <v>288</v>
      </c>
      <c r="O94" t="s">
        <v>34</v>
      </c>
      <c r="P94">
        <v>5</v>
      </c>
      <c r="Q94">
        <v>202107</v>
      </c>
      <c r="R94">
        <v>20211016</v>
      </c>
      <c r="S94" t="s">
        <v>289</v>
      </c>
      <c r="T94">
        <v>20211110</v>
      </c>
      <c r="U94" t="s">
        <v>61</v>
      </c>
      <c r="Z94" t="s">
        <v>36</v>
      </c>
    </row>
    <row r="95" spans="1:26" x14ac:dyDescent="0.25">
      <c r="A95" t="s">
        <v>26</v>
      </c>
      <c r="B95" t="s">
        <v>27</v>
      </c>
      <c r="C95" t="s">
        <v>28</v>
      </c>
      <c r="D95" t="s">
        <v>42</v>
      </c>
      <c r="E95" t="str">
        <f>"109TNNH1U199"</f>
        <v>109TNNH1U199</v>
      </c>
      <c r="F95" t="s">
        <v>30</v>
      </c>
      <c r="I95" t="s">
        <v>31</v>
      </c>
      <c r="J95" t="s">
        <v>32</v>
      </c>
      <c r="N95" t="s">
        <v>290</v>
      </c>
      <c r="O95" t="s">
        <v>34</v>
      </c>
      <c r="P95">
        <v>3</v>
      </c>
      <c r="Q95">
        <v>202109</v>
      </c>
      <c r="R95">
        <v>20211027</v>
      </c>
      <c r="S95" t="s">
        <v>291</v>
      </c>
      <c r="T95">
        <v>20211110</v>
      </c>
      <c r="Z95" t="s">
        <v>36</v>
      </c>
    </row>
    <row r="96" spans="1:26" x14ac:dyDescent="0.25">
      <c r="A96" t="s">
        <v>26</v>
      </c>
      <c r="B96" t="s">
        <v>27</v>
      </c>
      <c r="C96" t="s">
        <v>28</v>
      </c>
      <c r="D96" t="s">
        <v>46</v>
      </c>
      <c r="E96" t="str">
        <f>"109TNUW1K598"</f>
        <v>109TNUW1K598</v>
      </c>
      <c r="F96" t="s">
        <v>30</v>
      </c>
      <c r="I96" t="s">
        <v>31</v>
      </c>
      <c r="J96" t="s">
        <v>32</v>
      </c>
      <c r="N96" t="s">
        <v>292</v>
      </c>
      <c r="O96" t="s">
        <v>34</v>
      </c>
      <c r="P96">
        <v>3</v>
      </c>
      <c r="Q96">
        <v>202109</v>
      </c>
      <c r="R96">
        <v>20211019</v>
      </c>
      <c r="S96" t="s">
        <v>293</v>
      </c>
      <c r="T96">
        <v>20211110</v>
      </c>
      <c r="Z96" t="s">
        <v>36</v>
      </c>
    </row>
    <row r="97" spans="1:26" x14ac:dyDescent="0.25">
      <c r="A97" t="s">
        <v>26</v>
      </c>
      <c r="B97" t="s">
        <v>27</v>
      </c>
      <c r="C97" t="s">
        <v>28</v>
      </c>
      <c r="D97" t="s">
        <v>46</v>
      </c>
      <c r="E97" t="str">
        <f>"109TNAB1Q640"</f>
        <v>109TNAB1Q640</v>
      </c>
      <c r="F97" t="s">
        <v>30</v>
      </c>
      <c r="I97" t="s">
        <v>38</v>
      </c>
      <c r="J97" t="s">
        <v>39</v>
      </c>
      <c r="N97" t="s">
        <v>294</v>
      </c>
      <c r="O97" t="s">
        <v>34</v>
      </c>
      <c r="P97">
        <v>3</v>
      </c>
      <c r="Q97">
        <v>202109</v>
      </c>
      <c r="R97">
        <v>20211107</v>
      </c>
      <c r="S97" t="s">
        <v>295</v>
      </c>
      <c r="T97">
        <v>20211110</v>
      </c>
      <c r="Z97" t="s">
        <v>36</v>
      </c>
    </row>
    <row r="98" spans="1:26" x14ac:dyDescent="0.25">
      <c r="A98" t="s">
        <v>26</v>
      </c>
      <c r="B98" t="s">
        <v>27</v>
      </c>
      <c r="C98" t="s">
        <v>28</v>
      </c>
      <c r="D98" t="s">
        <v>29</v>
      </c>
      <c r="E98" t="str">
        <f>"108TNVS04527"</f>
        <v>108TNVS04527</v>
      </c>
      <c r="F98" t="s">
        <v>30</v>
      </c>
      <c r="I98" t="s">
        <v>38</v>
      </c>
      <c r="J98" t="s">
        <v>39</v>
      </c>
      <c r="N98" t="s">
        <v>296</v>
      </c>
      <c r="O98" t="s">
        <v>34</v>
      </c>
      <c r="P98">
        <v>4</v>
      </c>
      <c r="Q98">
        <v>202108</v>
      </c>
      <c r="R98">
        <v>20211020</v>
      </c>
      <c r="S98" t="s">
        <v>297</v>
      </c>
      <c r="T98">
        <v>20211110</v>
      </c>
      <c r="Z98" t="s">
        <v>36</v>
      </c>
    </row>
    <row r="99" spans="1:26" x14ac:dyDescent="0.25">
      <c r="A99" t="s">
        <v>26</v>
      </c>
      <c r="B99" t="s">
        <v>27</v>
      </c>
      <c r="C99" t="s">
        <v>28</v>
      </c>
      <c r="D99" t="s">
        <v>29</v>
      </c>
      <c r="E99" t="str">
        <f>"107TNGY17223"</f>
        <v>107TNGY17223</v>
      </c>
      <c r="F99" t="s">
        <v>30</v>
      </c>
      <c r="I99" t="s">
        <v>31</v>
      </c>
      <c r="J99" t="s">
        <v>32</v>
      </c>
      <c r="N99" t="s">
        <v>298</v>
      </c>
      <c r="O99" t="s">
        <v>34</v>
      </c>
      <c r="P99">
        <v>5</v>
      </c>
      <c r="Q99">
        <v>202107</v>
      </c>
      <c r="R99">
        <v>20211028</v>
      </c>
      <c r="S99" t="s">
        <v>299</v>
      </c>
      <c r="T99">
        <v>20211111</v>
      </c>
      <c r="Z99" t="s">
        <v>36</v>
      </c>
    </row>
    <row r="100" spans="1:26" x14ac:dyDescent="0.25">
      <c r="A100" t="s">
        <v>26</v>
      </c>
      <c r="B100" t="s">
        <v>27</v>
      </c>
      <c r="C100" t="s">
        <v>28</v>
      </c>
      <c r="D100" t="s">
        <v>37</v>
      </c>
      <c r="E100" t="str">
        <f>"106TNRL1U086"</f>
        <v>106TNRL1U086</v>
      </c>
      <c r="F100" t="s">
        <v>30</v>
      </c>
      <c r="I100" t="s">
        <v>157</v>
      </c>
      <c r="J100" t="s">
        <v>39</v>
      </c>
      <c r="N100" t="s">
        <v>300</v>
      </c>
      <c r="O100" t="s">
        <v>34</v>
      </c>
      <c r="P100">
        <v>6</v>
      </c>
      <c r="Q100">
        <v>202106</v>
      </c>
      <c r="R100">
        <v>20211008</v>
      </c>
      <c r="S100" t="s">
        <v>301</v>
      </c>
      <c r="T100">
        <v>20211111</v>
      </c>
      <c r="Z100" t="s">
        <v>36</v>
      </c>
    </row>
    <row r="101" spans="1:26" x14ac:dyDescent="0.25">
      <c r="A101" t="s">
        <v>26</v>
      </c>
      <c r="B101" t="s">
        <v>27</v>
      </c>
      <c r="C101" t="s">
        <v>28</v>
      </c>
      <c r="D101" t="s">
        <v>29</v>
      </c>
      <c r="E101" t="str">
        <f>"109TNCZ1W659"</f>
        <v>109TNCZ1W659</v>
      </c>
      <c r="F101" t="s">
        <v>30</v>
      </c>
      <c r="I101" t="s">
        <v>302</v>
      </c>
      <c r="J101" t="s">
        <v>77</v>
      </c>
      <c r="N101" t="s">
        <v>303</v>
      </c>
      <c r="O101" t="s">
        <v>34</v>
      </c>
      <c r="P101">
        <v>3</v>
      </c>
      <c r="Q101">
        <v>202109</v>
      </c>
      <c r="R101">
        <v>20211026</v>
      </c>
      <c r="S101" t="s">
        <v>304</v>
      </c>
      <c r="T101">
        <v>20211111</v>
      </c>
      <c r="Z101" t="s">
        <v>36</v>
      </c>
    </row>
    <row r="102" spans="1:26" x14ac:dyDescent="0.25">
      <c r="A102" t="s">
        <v>26</v>
      </c>
      <c r="B102" t="s">
        <v>27</v>
      </c>
      <c r="C102" t="s">
        <v>28</v>
      </c>
      <c r="D102" t="s">
        <v>37</v>
      </c>
      <c r="E102" t="str">
        <f>"109TNUW0D286"</f>
        <v>109TNUW0D286</v>
      </c>
      <c r="F102" t="s">
        <v>30</v>
      </c>
      <c r="I102" t="s">
        <v>31</v>
      </c>
      <c r="J102" t="s">
        <v>32</v>
      </c>
      <c r="N102" t="s">
        <v>305</v>
      </c>
      <c r="O102" t="s">
        <v>34</v>
      </c>
      <c r="P102">
        <v>3</v>
      </c>
      <c r="Q102">
        <v>202109</v>
      </c>
      <c r="R102">
        <v>20211106</v>
      </c>
      <c r="S102" t="s">
        <v>306</v>
      </c>
      <c r="T102">
        <v>20211111</v>
      </c>
      <c r="Z102" t="s">
        <v>36</v>
      </c>
    </row>
    <row r="103" spans="1:26" x14ac:dyDescent="0.25">
      <c r="A103" t="s">
        <v>26</v>
      </c>
      <c r="B103" t="s">
        <v>27</v>
      </c>
      <c r="C103" t="s">
        <v>28</v>
      </c>
      <c r="D103" t="s">
        <v>29</v>
      </c>
      <c r="E103" t="str">
        <f>"108TNFA2W435"</f>
        <v>108TNFA2W435</v>
      </c>
      <c r="F103" t="s">
        <v>30</v>
      </c>
      <c r="I103" t="s">
        <v>31</v>
      </c>
      <c r="J103" t="s">
        <v>48</v>
      </c>
      <c r="N103" t="s">
        <v>307</v>
      </c>
      <c r="O103" t="s">
        <v>34</v>
      </c>
      <c r="P103">
        <v>4</v>
      </c>
      <c r="Q103">
        <v>202108</v>
      </c>
      <c r="R103">
        <v>20211005</v>
      </c>
      <c r="S103" t="s">
        <v>308</v>
      </c>
      <c r="T103">
        <v>20211111</v>
      </c>
      <c r="Z103" t="s">
        <v>36</v>
      </c>
    </row>
    <row r="104" spans="1:26" x14ac:dyDescent="0.25">
      <c r="A104" t="s">
        <v>26</v>
      </c>
      <c r="B104" t="s">
        <v>27</v>
      </c>
      <c r="C104" t="s">
        <v>28</v>
      </c>
      <c r="D104" t="s">
        <v>37</v>
      </c>
      <c r="E104" t="str">
        <f>"108TNUW06534"</f>
        <v>108TNUW06534</v>
      </c>
      <c r="F104" t="s">
        <v>30</v>
      </c>
      <c r="I104" t="s">
        <v>71</v>
      </c>
      <c r="J104" t="s">
        <v>39</v>
      </c>
      <c r="N104" t="s">
        <v>309</v>
      </c>
      <c r="O104" t="s">
        <v>34</v>
      </c>
      <c r="P104">
        <v>4</v>
      </c>
      <c r="Q104">
        <v>202108</v>
      </c>
      <c r="R104">
        <v>20211004</v>
      </c>
      <c r="S104" t="s">
        <v>310</v>
      </c>
      <c r="T104">
        <v>20211111</v>
      </c>
      <c r="Z104" t="s">
        <v>36</v>
      </c>
    </row>
    <row r="105" spans="1:26" x14ac:dyDescent="0.25">
      <c r="A105" t="s">
        <v>26</v>
      </c>
      <c r="B105" t="s">
        <v>27</v>
      </c>
      <c r="C105" t="s">
        <v>28</v>
      </c>
      <c r="D105" t="s">
        <v>29</v>
      </c>
      <c r="E105" t="str">
        <f>"109TNDV1W114"</f>
        <v>109TNDV1W114</v>
      </c>
      <c r="F105" t="s">
        <v>30</v>
      </c>
      <c r="I105" t="s">
        <v>82</v>
      </c>
      <c r="J105" t="s">
        <v>58</v>
      </c>
      <c r="N105" t="s">
        <v>311</v>
      </c>
      <c r="O105" t="s">
        <v>34</v>
      </c>
      <c r="P105">
        <v>3</v>
      </c>
      <c r="Q105">
        <v>202109</v>
      </c>
      <c r="R105">
        <v>20211028</v>
      </c>
      <c r="S105" t="s">
        <v>312</v>
      </c>
      <c r="T105">
        <v>20211111</v>
      </c>
      <c r="U105" t="s">
        <v>313</v>
      </c>
      <c r="Z105" t="s">
        <v>36</v>
      </c>
    </row>
    <row r="106" spans="1:26" x14ac:dyDescent="0.25">
      <c r="A106" t="s">
        <v>26</v>
      </c>
      <c r="B106" t="s">
        <v>27</v>
      </c>
      <c r="C106" t="s">
        <v>28</v>
      </c>
      <c r="D106" t="s">
        <v>29</v>
      </c>
      <c r="E106" t="str">
        <f>"107TNBK0P533"</f>
        <v>107TNBK0P533</v>
      </c>
      <c r="F106" t="s">
        <v>30</v>
      </c>
      <c r="I106" t="s">
        <v>31</v>
      </c>
      <c r="J106" t="s">
        <v>77</v>
      </c>
      <c r="N106" t="s">
        <v>314</v>
      </c>
      <c r="O106" t="s">
        <v>34</v>
      </c>
      <c r="P106">
        <v>5</v>
      </c>
      <c r="Q106">
        <v>202107</v>
      </c>
      <c r="R106">
        <v>20211012</v>
      </c>
      <c r="S106" t="s">
        <v>315</v>
      </c>
      <c r="T106">
        <v>20211111</v>
      </c>
      <c r="Z106" t="s">
        <v>36</v>
      </c>
    </row>
    <row r="107" spans="1:26" x14ac:dyDescent="0.25">
      <c r="A107" t="s">
        <v>26</v>
      </c>
      <c r="B107" t="s">
        <v>27</v>
      </c>
      <c r="C107" t="s">
        <v>28</v>
      </c>
      <c r="D107" t="s">
        <v>37</v>
      </c>
      <c r="E107" t="str">
        <f>"106TNRL29278"</f>
        <v>106TNRL29278</v>
      </c>
      <c r="F107" t="s">
        <v>30</v>
      </c>
      <c r="I107" t="s">
        <v>31</v>
      </c>
      <c r="J107" t="s">
        <v>39</v>
      </c>
      <c r="N107" t="s">
        <v>316</v>
      </c>
      <c r="O107" t="s">
        <v>34</v>
      </c>
      <c r="P107">
        <v>6</v>
      </c>
      <c r="Q107">
        <v>202106</v>
      </c>
      <c r="R107">
        <v>20211011</v>
      </c>
      <c r="S107" t="s">
        <v>317</v>
      </c>
      <c r="T107">
        <v>20211111</v>
      </c>
      <c r="Z107" t="s">
        <v>36</v>
      </c>
    </row>
    <row r="108" spans="1:26" x14ac:dyDescent="0.25">
      <c r="A108" t="s">
        <v>26</v>
      </c>
      <c r="B108" t="s">
        <v>27</v>
      </c>
      <c r="C108" t="s">
        <v>28</v>
      </c>
      <c r="D108" t="s">
        <v>37</v>
      </c>
      <c r="E108" t="str">
        <f>"106TNKF05773"</f>
        <v>106TNKF05773</v>
      </c>
      <c r="F108" t="s">
        <v>30</v>
      </c>
      <c r="I108" t="s">
        <v>31</v>
      </c>
      <c r="J108" t="s">
        <v>32</v>
      </c>
      <c r="N108" t="s">
        <v>318</v>
      </c>
      <c r="O108" t="s">
        <v>34</v>
      </c>
      <c r="P108">
        <v>6</v>
      </c>
      <c r="Q108">
        <v>202106</v>
      </c>
      <c r="R108">
        <v>20211007</v>
      </c>
      <c r="S108" t="s">
        <v>319</v>
      </c>
      <c r="T108">
        <v>20211112</v>
      </c>
      <c r="Z108" t="s">
        <v>36</v>
      </c>
    </row>
    <row r="109" spans="1:26" x14ac:dyDescent="0.25">
      <c r="A109" t="s">
        <v>26</v>
      </c>
      <c r="B109" t="s">
        <v>27</v>
      </c>
      <c r="C109" t="s">
        <v>28</v>
      </c>
      <c r="D109" t="s">
        <v>29</v>
      </c>
      <c r="E109" t="str">
        <f>"105TNRL0P518"</f>
        <v>105TNRL0P518</v>
      </c>
      <c r="F109" t="s">
        <v>30</v>
      </c>
      <c r="I109" t="s">
        <v>89</v>
      </c>
      <c r="J109" t="s">
        <v>58</v>
      </c>
      <c r="N109" t="s">
        <v>320</v>
      </c>
      <c r="O109" t="s">
        <v>34</v>
      </c>
      <c r="P109">
        <v>7</v>
      </c>
      <c r="Q109">
        <v>202105</v>
      </c>
      <c r="R109">
        <v>20211102</v>
      </c>
      <c r="S109" t="s">
        <v>321</v>
      </c>
      <c r="T109">
        <v>20211112</v>
      </c>
      <c r="U109" t="s">
        <v>322</v>
      </c>
      <c r="Z109" t="s">
        <v>36</v>
      </c>
    </row>
    <row r="110" spans="1:26" x14ac:dyDescent="0.25">
      <c r="A110" t="s">
        <v>26</v>
      </c>
      <c r="B110" t="s">
        <v>27</v>
      </c>
      <c r="C110" t="s">
        <v>28</v>
      </c>
      <c r="D110" t="s">
        <v>46</v>
      </c>
      <c r="E110" t="str">
        <f>"109TNMX2W627"</f>
        <v>109TNMX2W627</v>
      </c>
      <c r="F110" t="s">
        <v>30</v>
      </c>
      <c r="I110" t="s">
        <v>31</v>
      </c>
      <c r="J110" t="s">
        <v>58</v>
      </c>
      <c r="N110" t="s">
        <v>323</v>
      </c>
      <c r="O110" t="s">
        <v>34</v>
      </c>
      <c r="P110">
        <v>3</v>
      </c>
      <c r="Q110">
        <v>202109</v>
      </c>
      <c r="R110">
        <v>20211013</v>
      </c>
      <c r="S110" t="s">
        <v>324</v>
      </c>
      <c r="T110">
        <v>20211112</v>
      </c>
      <c r="U110" t="s">
        <v>325</v>
      </c>
      <c r="V110" t="s">
        <v>326</v>
      </c>
      <c r="W110" t="s">
        <v>327</v>
      </c>
      <c r="X110" t="s">
        <v>328</v>
      </c>
      <c r="Y110" t="s">
        <v>329</v>
      </c>
      <c r="Z110" t="s">
        <v>36</v>
      </c>
    </row>
    <row r="111" spans="1:26" x14ac:dyDescent="0.25">
      <c r="A111" t="s">
        <v>26</v>
      </c>
      <c r="B111" t="s">
        <v>27</v>
      </c>
      <c r="C111" t="s">
        <v>28</v>
      </c>
      <c r="D111" t="s">
        <v>64</v>
      </c>
      <c r="E111" t="str">
        <f>"108TNAB2K312"</f>
        <v>108TNAB2K312</v>
      </c>
      <c r="F111" t="s">
        <v>30</v>
      </c>
      <c r="I111" t="s">
        <v>31</v>
      </c>
      <c r="J111" t="s">
        <v>58</v>
      </c>
      <c r="N111" t="s">
        <v>330</v>
      </c>
      <c r="O111" t="s">
        <v>34</v>
      </c>
      <c r="P111">
        <v>4</v>
      </c>
      <c r="Q111">
        <v>202108</v>
      </c>
      <c r="R111">
        <v>20211101</v>
      </c>
      <c r="S111" t="s">
        <v>331</v>
      </c>
      <c r="T111">
        <v>20211112</v>
      </c>
      <c r="U111" t="s">
        <v>217</v>
      </c>
      <c r="Z111" t="s">
        <v>36</v>
      </c>
    </row>
    <row r="112" spans="1:26" x14ac:dyDescent="0.25">
      <c r="A112" t="s">
        <v>26</v>
      </c>
      <c r="B112" t="s">
        <v>27</v>
      </c>
      <c r="C112" t="s">
        <v>28</v>
      </c>
      <c r="D112" t="s">
        <v>37</v>
      </c>
      <c r="E112" t="str">
        <f>"107TNSU26798"</f>
        <v>107TNSU26798</v>
      </c>
      <c r="F112" t="s">
        <v>30</v>
      </c>
      <c r="I112" t="s">
        <v>157</v>
      </c>
      <c r="J112" t="s">
        <v>90</v>
      </c>
      <c r="N112" t="s">
        <v>332</v>
      </c>
      <c r="O112" t="s">
        <v>34</v>
      </c>
      <c r="P112">
        <v>5</v>
      </c>
      <c r="Q112">
        <v>202107</v>
      </c>
      <c r="R112">
        <v>20211025</v>
      </c>
      <c r="S112" t="s">
        <v>333</v>
      </c>
      <c r="T112">
        <v>20211112</v>
      </c>
      <c r="U112" t="s">
        <v>151</v>
      </c>
      <c r="Z112" t="s">
        <v>36</v>
      </c>
    </row>
    <row r="113" spans="1:26" x14ac:dyDescent="0.25">
      <c r="A113" t="s">
        <v>26</v>
      </c>
      <c r="B113" t="s">
        <v>27</v>
      </c>
      <c r="C113" t="s">
        <v>28</v>
      </c>
      <c r="D113" t="s">
        <v>29</v>
      </c>
      <c r="E113" t="str">
        <f>"108TNHM2S961"</f>
        <v>108TNHM2S961</v>
      </c>
      <c r="F113" t="s">
        <v>30</v>
      </c>
      <c r="I113" t="s">
        <v>57</v>
      </c>
      <c r="J113" t="s">
        <v>58</v>
      </c>
      <c r="N113" t="s">
        <v>334</v>
      </c>
      <c r="O113" t="s">
        <v>34</v>
      </c>
      <c r="P113">
        <v>4</v>
      </c>
      <c r="Q113">
        <v>202108</v>
      </c>
      <c r="R113">
        <v>20211018</v>
      </c>
      <c r="S113" t="s">
        <v>335</v>
      </c>
      <c r="T113">
        <v>20211112</v>
      </c>
      <c r="U113" t="s">
        <v>270</v>
      </c>
      <c r="V113" t="s">
        <v>336</v>
      </c>
      <c r="Z113" t="s">
        <v>36</v>
      </c>
    </row>
    <row r="114" spans="1:26" x14ac:dyDescent="0.25">
      <c r="A114" t="s">
        <v>26</v>
      </c>
      <c r="B114" t="s">
        <v>27</v>
      </c>
      <c r="C114" t="s">
        <v>28</v>
      </c>
      <c r="D114" t="s">
        <v>133</v>
      </c>
      <c r="E114" t="str">
        <f>"104TNHM2W865"</f>
        <v>104TNHM2W865</v>
      </c>
      <c r="F114" t="s">
        <v>30</v>
      </c>
      <c r="I114" t="s">
        <v>38</v>
      </c>
      <c r="J114" t="s">
        <v>58</v>
      </c>
      <c r="N114" t="s">
        <v>337</v>
      </c>
      <c r="O114" t="s">
        <v>34</v>
      </c>
      <c r="P114">
        <v>8</v>
      </c>
      <c r="Q114">
        <v>202104</v>
      </c>
      <c r="R114">
        <v>20211011</v>
      </c>
      <c r="S114" t="s">
        <v>338</v>
      </c>
      <c r="T114">
        <v>20211112</v>
      </c>
      <c r="U114" t="s">
        <v>339</v>
      </c>
      <c r="V114" t="s">
        <v>211</v>
      </c>
      <c r="W114" t="s">
        <v>340</v>
      </c>
      <c r="X114" t="s">
        <v>267</v>
      </c>
      <c r="Y114" t="s">
        <v>239</v>
      </c>
      <c r="Z114" t="s">
        <v>36</v>
      </c>
    </row>
    <row r="115" spans="1:26" x14ac:dyDescent="0.25">
      <c r="A115" t="s">
        <v>26</v>
      </c>
      <c r="B115" t="s">
        <v>27</v>
      </c>
      <c r="C115" t="s">
        <v>28</v>
      </c>
      <c r="D115" t="s">
        <v>29</v>
      </c>
      <c r="E115" t="str">
        <f>"105TNKF11765"</f>
        <v>105TNKF11765</v>
      </c>
      <c r="F115" t="s">
        <v>30</v>
      </c>
      <c r="I115" t="s">
        <v>38</v>
      </c>
      <c r="J115" t="s">
        <v>39</v>
      </c>
      <c r="N115" t="s">
        <v>341</v>
      </c>
      <c r="O115" t="s">
        <v>34</v>
      </c>
      <c r="P115">
        <v>7</v>
      </c>
      <c r="Q115">
        <v>202105</v>
      </c>
      <c r="R115">
        <v>20211007</v>
      </c>
      <c r="S115" t="s">
        <v>342</v>
      </c>
      <c r="T115">
        <v>20211112</v>
      </c>
      <c r="Z115" t="s">
        <v>36</v>
      </c>
    </row>
    <row r="116" spans="1:26" x14ac:dyDescent="0.25">
      <c r="A116" t="s">
        <v>26</v>
      </c>
      <c r="B116" t="s">
        <v>27</v>
      </c>
      <c r="C116" t="s">
        <v>28</v>
      </c>
      <c r="D116" t="s">
        <v>166</v>
      </c>
      <c r="E116" t="str">
        <f>"108TNLE2X656"</f>
        <v>108TNLE2X656</v>
      </c>
      <c r="F116" t="s">
        <v>30</v>
      </c>
      <c r="I116" t="s">
        <v>38</v>
      </c>
      <c r="J116" t="s">
        <v>86</v>
      </c>
      <c r="N116" t="s">
        <v>343</v>
      </c>
      <c r="O116" t="s">
        <v>34</v>
      </c>
      <c r="P116">
        <v>4</v>
      </c>
      <c r="Q116">
        <v>202108</v>
      </c>
      <c r="R116">
        <v>20211029</v>
      </c>
      <c r="S116" t="s">
        <v>344</v>
      </c>
      <c r="T116">
        <v>20211112</v>
      </c>
      <c r="Z116" t="s">
        <v>36</v>
      </c>
    </row>
    <row r="117" spans="1:26" x14ac:dyDescent="0.25">
      <c r="A117" t="s">
        <v>26</v>
      </c>
      <c r="B117" t="s">
        <v>27</v>
      </c>
      <c r="C117" t="s">
        <v>28</v>
      </c>
      <c r="D117" t="s">
        <v>64</v>
      </c>
      <c r="E117" t="str">
        <f>"106TNNH0Z055"</f>
        <v>106TNNH0Z055</v>
      </c>
      <c r="F117" t="s">
        <v>30</v>
      </c>
      <c r="I117" t="s">
        <v>31</v>
      </c>
      <c r="J117" t="s">
        <v>32</v>
      </c>
      <c r="N117" t="s">
        <v>345</v>
      </c>
      <c r="O117" t="s">
        <v>34</v>
      </c>
      <c r="P117">
        <v>6</v>
      </c>
      <c r="Q117">
        <v>202106</v>
      </c>
      <c r="R117">
        <v>20211101</v>
      </c>
      <c r="S117" t="s">
        <v>346</v>
      </c>
      <c r="T117">
        <v>20211112</v>
      </c>
      <c r="Z117" t="s">
        <v>36</v>
      </c>
    </row>
    <row r="118" spans="1:26" x14ac:dyDescent="0.25">
      <c r="A118" t="s">
        <v>26</v>
      </c>
      <c r="B118" t="s">
        <v>27</v>
      </c>
      <c r="C118" t="s">
        <v>28</v>
      </c>
      <c r="D118" t="s">
        <v>29</v>
      </c>
      <c r="E118" t="str">
        <f>"105TNSU25558"</f>
        <v>105TNSU25558</v>
      </c>
      <c r="F118" t="s">
        <v>30</v>
      </c>
      <c r="I118" t="s">
        <v>89</v>
      </c>
      <c r="J118" t="s">
        <v>130</v>
      </c>
      <c r="N118" t="s">
        <v>347</v>
      </c>
      <c r="O118" t="s">
        <v>34</v>
      </c>
      <c r="P118">
        <v>7</v>
      </c>
      <c r="Q118">
        <v>202105</v>
      </c>
      <c r="R118">
        <v>20211012</v>
      </c>
      <c r="S118" t="s">
        <v>348</v>
      </c>
      <c r="T118">
        <v>20211112</v>
      </c>
      <c r="Z118" t="s">
        <v>36</v>
      </c>
    </row>
    <row r="119" spans="1:26" x14ac:dyDescent="0.25">
      <c r="A119" t="s">
        <v>26</v>
      </c>
      <c r="B119" t="s">
        <v>27</v>
      </c>
      <c r="C119" t="s">
        <v>28</v>
      </c>
      <c r="D119" t="s">
        <v>64</v>
      </c>
      <c r="E119" t="str">
        <f>"105TNNH0G551"</f>
        <v>105TNNH0G551</v>
      </c>
      <c r="F119" t="s">
        <v>30</v>
      </c>
      <c r="I119" t="s">
        <v>38</v>
      </c>
      <c r="J119" t="s">
        <v>58</v>
      </c>
      <c r="N119" t="s">
        <v>349</v>
      </c>
      <c r="O119" t="s">
        <v>34</v>
      </c>
      <c r="P119">
        <v>7</v>
      </c>
      <c r="Q119">
        <v>202105</v>
      </c>
      <c r="R119">
        <v>20211017</v>
      </c>
      <c r="S119" t="s">
        <v>350</v>
      </c>
      <c r="T119">
        <v>20211112</v>
      </c>
      <c r="U119" t="s">
        <v>149</v>
      </c>
      <c r="Z119" t="s">
        <v>36</v>
      </c>
    </row>
    <row r="120" spans="1:26" x14ac:dyDescent="0.25">
      <c r="A120" t="s">
        <v>26</v>
      </c>
      <c r="B120" t="s">
        <v>27</v>
      </c>
      <c r="C120" t="s">
        <v>28</v>
      </c>
      <c r="D120" t="s">
        <v>46</v>
      </c>
      <c r="E120" t="str">
        <f>"107TNMX2C323"</f>
        <v>107TNMX2C323</v>
      </c>
      <c r="F120" t="s">
        <v>30</v>
      </c>
      <c r="I120" t="s">
        <v>38</v>
      </c>
      <c r="J120" t="s">
        <v>163</v>
      </c>
      <c r="N120" t="s">
        <v>351</v>
      </c>
      <c r="O120" t="s">
        <v>34</v>
      </c>
      <c r="P120">
        <v>5</v>
      </c>
      <c r="Q120">
        <v>202107</v>
      </c>
      <c r="R120">
        <v>20211031</v>
      </c>
      <c r="S120" t="s">
        <v>352</v>
      </c>
      <c r="T120">
        <v>20211112</v>
      </c>
      <c r="Z120" t="s">
        <v>36</v>
      </c>
    </row>
    <row r="121" spans="1:26" x14ac:dyDescent="0.25">
      <c r="A121" t="s">
        <v>26</v>
      </c>
      <c r="B121" t="s">
        <v>27</v>
      </c>
      <c r="C121" t="s">
        <v>28</v>
      </c>
      <c r="D121" t="s">
        <v>115</v>
      </c>
      <c r="E121" t="str">
        <f>"109TNSU1B678"</f>
        <v>109TNSU1B678</v>
      </c>
      <c r="F121" t="s">
        <v>30</v>
      </c>
      <c r="I121" t="s">
        <v>129</v>
      </c>
      <c r="J121" t="s">
        <v>77</v>
      </c>
      <c r="N121" t="s">
        <v>353</v>
      </c>
      <c r="O121" t="s">
        <v>34</v>
      </c>
      <c r="P121">
        <v>3</v>
      </c>
      <c r="Q121">
        <v>202109</v>
      </c>
      <c r="R121">
        <v>20211110</v>
      </c>
      <c r="S121" t="s">
        <v>354</v>
      </c>
      <c r="T121">
        <v>20211112</v>
      </c>
      <c r="Z121" t="s">
        <v>36</v>
      </c>
    </row>
    <row r="122" spans="1:26" x14ac:dyDescent="0.25">
      <c r="A122" t="s">
        <v>26</v>
      </c>
      <c r="B122" t="s">
        <v>27</v>
      </c>
      <c r="C122" t="s">
        <v>28</v>
      </c>
      <c r="D122" t="s">
        <v>29</v>
      </c>
      <c r="E122" t="str">
        <f>"106TNRL0D534"</f>
        <v>106TNRL0D534</v>
      </c>
      <c r="F122" t="s">
        <v>30</v>
      </c>
      <c r="I122" t="s">
        <v>31</v>
      </c>
      <c r="J122" t="s">
        <v>32</v>
      </c>
      <c r="N122" t="s">
        <v>355</v>
      </c>
      <c r="O122" t="s">
        <v>34</v>
      </c>
      <c r="P122">
        <v>6</v>
      </c>
      <c r="Q122">
        <v>202106</v>
      </c>
      <c r="R122">
        <v>20211023</v>
      </c>
      <c r="S122" t="s">
        <v>356</v>
      </c>
      <c r="T122">
        <v>20211115</v>
      </c>
      <c r="Z122" t="s">
        <v>36</v>
      </c>
    </row>
    <row r="123" spans="1:26" x14ac:dyDescent="0.25">
      <c r="A123" t="s">
        <v>26</v>
      </c>
      <c r="B123" t="s">
        <v>27</v>
      </c>
      <c r="C123" t="s">
        <v>28</v>
      </c>
      <c r="D123" t="s">
        <v>42</v>
      </c>
      <c r="E123" t="str">
        <f>"109TNFA1N211"</f>
        <v>109TNFA1N211</v>
      </c>
      <c r="F123" t="s">
        <v>30</v>
      </c>
      <c r="I123" t="s">
        <v>31</v>
      </c>
      <c r="J123" t="s">
        <v>32</v>
      </c>
      <c r="N123" t="s">
        <v>357</v>
      </c>
      <c r="O123" t="s">
        <v>34</v>
      </c>
      <c r="P123">
        <v>3</v>
      </c>
      <c r="Q123">
        <v>202109</v>
      </c>
      <c r="R123">
        <v>20211007</v>
      </c>
      <c r="S123" t="s">
        <v>358</v>
      </c>
      <c r="T123">
        <v>20211115</v>
      </c>
      <c r="Z123" t="s">
        <v>36</v>
      </c>
    </row>
    <row r="124" spans="1:26" x14ac:dyDescent="0.25">
      <c r="A124" t="s">
        <v>26</v>
      </c>
      <c r="B124" t="s">
        <v>27</v>
      </c>
      <c r="C124" t="s">
        <v>28</v>
      </c>
      <c r="D124" t="s">
        <v>29</v>
      </c>
      <c r="E124" t="str">
        <f>"107TNRL0S214"</f>
        <v>107TNRL0S214</v>
      </c>
      <c r="F124" t="s">
        <v>30</v>
      </c>
      <c r="I124" t="s">
        <v>31</v>
      </c>
      <c r="J124" t="s">
        <v>32</v>
      </c>
      <c r="N124" t="s">
        <v>359</v>
      </c>
      <c r="O124" t="s">
        <v>34</v>
      </c>
      <c r="P124">
        <v>5</v>
      </c>
      <c r="Q124">
        <v>202107</v>
      </c>
      <c r="R124">
        <v>20211026</v>
      </c>
      <c r="S124" t="s">
        <v>360</v>
      </c>
      <c r="T124">
        <v>20211115</v>
      </c>
      <c r="Z124" t="s">
        <v>36</v>
      </c>
    </row>
    <row r="125" spans="1:26" x14ac:dyDescent="0.25">
      <c r="A125" t="s">
        <v>26</v>
      </c>
      <c r="B125" t="s">
        <v>27</v>
      </c>
      <c r="C125" t="s">
        <v>28</v>
      </c>
      <c r="D125" t="s">
        <v>115</v>
      </c>
      <c r="E125" t="str">
        <f>"105TNVS2T207"</f>
        <v>105TNVS2T207</v>
      </c>
      <c r="F125" t="s">
        <v>30</v>
      </c>
      <c r="I125" t="s">
        <v>38</v>
      </c>
      <c r="J125" t="s">
        <v>58</v>
      </c>
      <c r="N125" t="s">
        <v>361</v>
      </c>
      <c r="O125" t="s">
        <v>34</v>
      </c>
      <c r="P125">
        <v>7</v>
      </c>
      <c r="Q125">
        <v>202105</v>
      </c>
      <c r="R125">
        <v>20211027</v>
      </c>
      <c r="S125" t="s">
        <v>362</v>
      </c>
      <c r="T125">
        <v>20211115</v>
      </c>
      <c r="Z125" t="s">
        <v>36</v>
      </c>
    </row>
    <row r="126" spans="1:26" x14ac:dyDescent="0.25">
      <c r="A126" t="s">
        <v>26</v>
      </c>
      <c r="B126" t="s">
        <v>27</v>
      </c>
      <c r="C126" t="s">
        <v>28</v>
      </c>
      <c r="D126" t="s">
        <v>29</v>
      </c>
      <c r="E126" t="str">
        <f>"009TNZN0W573"</f>
        <v>009TNZN0W573</v>
      </c>
      <c r="F126" t="s">
        <v>30</v>
      </c>
      <c r="I126" t="s">
        <v>38</v>
      </c>
      <c r="J126" t="s">
        <v>58</v>
      </c>
      <c r="N126" t="s">
        <v>363</v>
      </c>
      <c r="O126" t="s">
        <v>34</v>
      </c>
      <c r="P126">
        <v>15</v>
      </c>
      <c r="Q126">
        <v>202009</v>
      </c>
      <c r="R126">
        <v>20211109</v>
      </c>
      <c r="S126" t="s">
        <v>364</v>
      </c>
      <c r="T126">
        <v>20211115</v>
      </c>
      <c r="U126" t="s">
        <v>205</v>
      </c>
      <c r="Z126" t="s">
        <v>36</v>
      </c>
    </row>
    <row r="127" spans="1:26" x14ac:dyDescent="0.25">
      <c r="A127" t="s">
        <v>26</v>
      </c>
      <c r="B127" t="s">
        <v>27</v>
      </c>
      <c r="C127" t="s">
        <v>28</v>
      </c>
      <c r="D127" t="s">
        <v>29</v>
      </c>
      <c r="E127" t="str">
        <f>"105TNMX2M363"</f>
        <v>105TNMX2M363</v>
      </c>
      <c r="F127" t="s">
        <v>30</v>
      </c>
      <c r="I127" t="s">
        <v>129</v>
      </c>
      <c r="J127" t="s">
        <v>43</v>
      </c>
      <c r="N127" t="s">
        <v>365</v>
      </c>
      <c r="O127" t="s">
        <v>34</v>
      </c>
      <c r="P127">
        <v>7</v>
      </c>
      <c r="Q127">
        <v>202105</v>
      </c>
      <c r="R127">
        <v>20211026</v>
      </c>
      <c r="S127" t="s">
        <v>366</v>
      </c>
      <c r="T127">
        <v>20211115</v>
      </c>
      <c r="Z127" t="s">
        <v>36</v>
      </c>
    </row>
    <row r="128" spans="1:26" x14ac:dyDescent="0.25">
      <c r="A128" t="s">
        <v>26</v>
      </c>
      <c r="B128" t="s">
        <v>27</v>
      </c>
      <c r="C128" t="s">
        <v>28</v>
      </c>
      <c r="D128" t="s">
        <v>115</v>
      </c>
      <c r="E128" t="str">
        <f>"107TNBK0K773"</f>
        <v>107TNBK0K773</v>
      </c>
      <c r="F128" t="s">
        <v>30</v>
      </c>
      <c r="I128" t="s">
        <v>71</v>
      </c>
      <c r="J128" t="s">
        <v>90</v>
      </c>
      <c r="N128" t="s">
        <v>367</v>
      </c>
      <c r="O128" t="s">
        <v>34</v>
      </c>
      <c r="P128">
        <v>5</v>
      </c>
      <c r="Q128">
        <v>202107</v>
      </c>
      <c r="R128">
        <v>20211008</v>
      </c>
      <c r="S128" t="s">
        <v>368</v>
      </c>
      <c r="T128">
        <v>20211115</v>
      </c>
      <c r="U128" t="s">
        <v>206</v>
      </c>
      <c r="V128" t="s">
        <v>369</v>
      </c>
      <c r="Z128" t="s">
        <v>36</v>
      </c>
    </row>
    <row r="129" spans="1:26" x14ac:dyDescent="0.25">
      <c r="A129" t="s">
        <v>26</v>
      </c>
      <c r="B129" t="s">
        <v>27</v>
      </c>
      <c r="C129" t="s">
        <v>28</v>
      </c>
      <c r="D129" t="s">
        <v>37</v>
      </c>
      <c r="E129" t="str">
        <f>"007TNXR0M146"</f>
        <v>007TNXR0M146</v>
      </c>
      <c r="F129" t="s">
        <v>30</v>
      </c>
      <c r="I129" t="s">
        <v>38</v>
      </c>
      <c r="J129" t="s">
        <v>77</v>
      </c>
      <c r="N129" t="s">
        <v>370</v>
      </c>
      <c r="O129" t="s">
        <v>34</v>
      </c>
      <c r="P129">
        <v>17</v>
      </c>
      <c r="Q129">
        <v>202007</v>
      </c>
      <c r="R129">
        <v>20211109</v>
      </c>
      <c r="S129" t="s">
        <v>371</v>
      </c>
      <c r="T129">
        <v>20211115</v>
      </c>
      <c r="Z129" t="s">
        <v>36</v>
      </c>
    </row>
    <row r="130" spans="1:26" x14ac:dyDescent="0.25">
      <c r="A130" t="s">
        <v>26</v>
      </c>
      <c r="B130" t="s">
        <v>27</v>
      </c>
      <c r="C130" t="s">
        <v>28</v>
      </c>
      <c r="D130" t="s">
        <v>37</v>
      </c>
      <c r="E130" t="str">
        <f>"106TNWG2A953"</f>
        <v>106TNWG2A953</v>
      </c>
      <c r="F130" t="s">
        <v>30</v>
      </c>
      <c r="I130" t="s">
        <v>38</v>
      </c>
      <c r="J130" t="s">
        <v>43</v>
      </c>
      <c r="N130" t="s">
        <v>372</v>
      </c>
      <c r="O130" t="s">
        <v>34</v>
      </c>
      <c r="P130">
        <v>6</v>
      </c>
      <c r="Q130">
        <v>202106</v>
      </c>
      <c r="R130">
        <v>20211012</v>
      </c>
      <c r="S130" t="s">
        <v>373</v>
      </c>
      <c r="T130">
        <v>20211115</v>
      </c>
      <c r="Z130" t="s">
        <v>36</v>
      </c>
    </row>
    <row r="131" spans="1:26" x14ac:dyDescent="0.25">
      <c r="A131" t="s">
        <v>26</v>
      </c>
      <c r="B131" t="s">
        <v>27</v>
      </c>
      <c r="C131" t="s">
        <v>28</v>
      </c>
      <c r="D131" t="s">
        <v>115</v>
      </c>
      <c r="E131" t="str">
        <f>"109TNLE28592"</f>
        <v>109TNLE28592</v>
      </c>
      <c r="F131" t="s">
        <v>30</v>
      </c>
      <c r="I131" t="s">
        <v>89</v>
      </c>
      <c r="J131" t="s">
        <v>90</v>
      </c>
      <c r="N131" t="s">
        <v>374</v>
      </c>
      <c r="O131" t="s">
        <v>34</v>
      </c>
      <c r="P131">
        <v>3</v>
      </c>
      <c r="Q131">
        <v>202109</v>
      </c>
      <c r="R131">
        <v>20211014</v>
      </c>
      <c r="S131" t="s">
        <v>375</v>
      </c>
      <c r="T131">
        <v>20211115</v>
      </c>
      <c r="U131" t="s">
        <v>211</v>
      </c>
      <c r="Z131" t="s">
        <v>36</v>
      </c>
    </row>
    <row r="132" spans="1:26" x14ac:dyDescent="0.25">
      <c r="A132" t="s">
        <v>26</v>
      </c>
      <c r="B132" t="s">
        <v>27</v>
      </c>
      <c r="C132" t="s">
        <v>28</v>
      </c>
      <c r="D132" t="s">
        <v>115</v>
      </c>
      <c r="E132" t="str">
        <f>"107TNDV1Y146"</f>
        <v>107TNDV1Y146</v>
      </c>
      <c r="F132" t="s">
        <v>30</v>
      </c>
      <c r="I132" t="s">
        <v>134</v>
      </c>
      <c r="J132" t="s">
        <v>77</v>
      </c>
      <c r="N132" t="s">
        <v>376</v>
      </c>
      <c r="O132" t="s">
        <v>34</v>
      </c>
      <c r="P132">
        <v>5</v>
      </c>
      <c r="Q132">
        <v>202107</v>
      </c>
      <c r="R132">
        <v>20211008</v>
      </c>
      <c r="S132" t="s">
        <v>377</v>
      </c>
      <c r="T132">
        <v>20211115</v>
      </c>
      <c r="Z132" t="s">
        <v>36</v>
      </c>
    </row>
    <row r="133" spans="1:26" x14ac:dyDescent="0.25">
      <c r="A133" t="s">
        <v>26</v>
      </c>
      <c r="B133" t="s">
        <v>27</v>
      </c>
      <c r="C133" t="s">
        <v>28</v>
      </c>
      <c r="D133" t="s">
        <v>46</v>
      </c>
      <c r="E133" t="str">
        <f>"003TNTQ07369"</f>
        <v>003TNTQ07369</v>
      </c>
      <c r="F133" t="s">
        <v>30</v>
      </c>
      <c r="I133" t="s">
        <v>38</v>
      </c>
      <c r="J133" t="s">
        <v>39</v>
      </c>
      <c r="N133" t="s">
        <v>378</v>
      </c>
      <c r="O133" t="s">
        <v>34</v>
      </c>
      <c r="P133">
        <v>21</v>
      </c>
      <c r="Q133">
        <v>202003</v>
      </c>
      <c r="R133">
        <v>20211012</v>
      </c>
      <c r="S133" t="s">
        <v>379</v>
      </c>
      <c r="T133">
        <v>20211116</v>
      </c>
      <c r="Z133" t="s">
        <v>36</v>
      </c>
    </row>
    <row r="134" spans="1:26" x14ac:dyDescent="0.25">
      <c r="A134" t="s">
        <v>26</v>
      </c>
      <c r="B134" t="s">
        <v>27</v>
      </c>
      <c r="C134" t="s">
        <v>28</v>
      </c>
      <c r="D134" t="s">
        <v>380</v>
      </c>
      <c r="E134" t="str">
        <f>"111TNMX0H523"</f>
        <v>111TNMX0H523</v>
      </c>
      <c r="F134" t="s">
        <v>30</v>
      </c>
      <c r="I134" t="s">
        <v>38</v>
      </c>
      <c r="J134" t="s">
        <v>32</v>
      </c>
      <c r="N134" t="s">
        <v>381</v>
      </c>
      <c r="O134" t="s">
        <v>34</v>
      </c>
      <c r="P134">
        <v>1</v>
      </c>
      <c r="Q134">
        <v>202111</v>
      </c>
      <c r="R134">
        <v>20211112</v>
      </c>
      <c r="S134" t="s">
        <v>382</v>
      </c>
      <c r="T134">
        <v>20211116</v>
      </c>
      <c r="Z134" t="s">
        <v>36</v>
      </c>
    </row>
    <row r="135" spans="1:26" x14ac:dyDescent="0.25">
      <c r="A135" t="s">
        <v>26</v>
      </c>
      <c r="B135" t="s">
        <v>27</v>
      </c>
      <c r="C135" t="s">
        <v>28</v>
      </c>
      <c r="D135" t="s">
        <v>42</v>
      </c>
      <c r="E135" t="str">
        <f>"109TNNH1U199"</f>
        <v>109TNNH1U199</v>
      </c>
      <c r="F135" t="s">
        <v>30</v>
      </c>
      <c r="I135" t="s">
        <v>76</v>
      </c>
      <c r="J135" t="s">
        <v>163</v>
      </c>
      <c r="N135" t="s">
        <v>383</v>
      </c>
      <c r="O135" t="s">
        <v>34</v>
      </c>
      <c r="P135">
        <v>3</v>
      </c>
      <c r="Q135">
        <v>202109</v>
      </c>
      <c r="R135">
        <v>20211027</v>
      </c>
      <c r="S135" t="s">
        <v>384</v>
      </c>
      <c r="T135">
        <v>20211116</v>
      </c>
      <c r="Z135" t="s">
        <v>36</v>
      </c>
    </row>
    <row r="136" spans="1:26" x14ac:dyDescent="0.25">
      <c r="A136" t="s">
        <v>26</v>
      </c>
      <c r="B136" t="s">
        <v>27</v>
      </c>
      <c r="C136" t="s">
        <v>28</v>
      </c>
      <c r="D136" t="s">
        <v>29</v>
      </c>
      <c r="E136" t="str">
        <f>"103TNBK02061"</f>
        <v>103TNBK02061</v>
      </c>
      <c r="F136" t="s">
        <v>30</v>
      </c>
      <c r="I136" t="s">
        <v>31</v>
      </c>
      <c r="J136" t="s">
        <v>58</v>
      </c>
      <c r="N136" t="s">
        <v>385</v>
      </c>
      <c r="O136" t="s">
        <v>34</v>
      </c>
      <c r="P136">
        <v>9</v>
      </c>
      <c r="Q136">
        <v>202103</v>
      </c>
      <c r="R136">
        <v>20211015</v>
      </c>
      <c r="S136" t="s">
        <v>386</v>
      </c>
      <c r="T136">
        <v>20211117</v>
      </c>
      <c r="U136" t="s">
        <v>144</v>
      </c>
      <c r="V136" t="s">
        <v>128</v>
      </c>
      <c r="W136" t="s">
        <v>75</v>
      </c>
      <c r="Z136" t="s">
        <v>36</v>
      </c>
    </row>
    <row r="137" spans="1:26" x14ac:dyDescent="0.25">
      <c r="A137" t="s">
        <v>26</v>
      </c>
      <c r="B137" t="s">
        <v>27</v>
      </c>
      <c r="C137" t="s">
        <v>28</v>
      </c>
      <c r="D137" t="s">
        <v>133</v>
      </c>
      <c r="E137" t="str">
        <f>"108TNQD0D340"</f>
        <v>108TNQD0D340</v>
      </c>
      <c r="F137" t="s">
        <v>30</v>
      </c>
      <c r="I137" t="s">
        <v>38</v>
      </c>
      <c r="J137" t="s">
        <v>90</v>
      </c>
      <c r="N137" t="s">
        <v>387</v>
      </c>
      <c r="O137" t="s">
        <v>34</v>
      </c>
      <c r="P137">
        <v>4</v>
      </c>
      <c r="Q137">
        <v>202108</v>
      </c>
      <c r="R137">
        <v>20211110</v>
      </c>
      <c r="S137" t="s">
        <v>388</v>
      </c>
      <c r="T137">
        <v>20211117</v>
      </c>
      <c r="U137" t="s">
        <v>128</v>
      </c>
      <c r="Z137" t="s">
        <v>36</v>
      </c>
    </row>
    <row r="138" spans="1:26" x14ac:dyDescent="0.25">
      <c r="A138" t="s">
        <v>26</v>
      </c>
      <c r="B138" t="s">
        <v>27</v>
      </c>
      <c r="C138" t="s">
        <v>28</v>
      </c>
      <c r="D138" t="s">
        <v>29</v>
      </c>
      <c r="E138" t="str">
        <f>"108TNDV2A578"</f>
        <v>108TNDV2A578</v>
      </c>
      <c r="F138" t="s">
        <v>30</v>
      </c>
      <c r="I138" t="s">
        <v>31</v>
      </c>
      <c r="J138" t="s">
        <v>32</v>
      </c>
      <c r="N138" t="s">
        <v>389</v>
      </c>
      <c r="O138" t="s">
        <v>34</v>
      </c>
      <c r="P138">
        <v>4</v>
      </c>
      <c r="Q138">
        <v>202108</v>
      </c>
      <c r="R138">
        <v>20211029</v>
      </c>
      <c r="S138" t="s">
        <v>390</v>
      </c>
      <c r="T138">
        <v>20211117</v>
      </c>
      <c r="Z138" t="s">
        <v>36</v>
      </c>
    </row>
    <row r="139" spans="1:26" x14ac:dyDescent="0.25">
      <c r="A139" t="s">
        <v>26</v>
      </c>
      <c r="B139" t="s">
        <v>27</v>
      </c>
      <c r="C139" t="s">
        <v>28</v>
      </c>
      <c r="D139" t="s">
        <v>37</v>
      </c>
      <c r="E139" t="str">
        <f>"109TNQD0W244"</f>
        <v>109TNQD0W244</v>
      </c>
      <c r="F139" t="s">
        <v>30</v>
      </c>
      <c r="I139" t="s">
        <v>38</v>
      </c>
      <c r="J139" t="s">
        <v>58</v>
      </c>
      <c r="N139" t="s">
        <v>391</v>
      </c>
      <c r="O139" t="s">
        <v>34</v>
      </c>
      <c r="P139">
        <v>3</v>
      </c>
      <c r="Q139">
        <v>202109</v>
      </c>
      <c r="R139">
        <v>20211110</v>
      </c>
      <c r="S139" t="s">
        <v>392</v>
      </c>
      <c r="T139">
        <v>20211117</v>
      </c>
      <c r="U139" t="s">
        <v>61</v>
      </c>
      <c r="Z139" t="s">
        <v>36</v>
      </c>
    </row>
    <row r="140" spans="1:26" x14ac:dyDescent="0.25">
      <c r="A140" t="s">
        <v>26</v>
      </c>
      <c r="B140" t="s">
        <v>27</v>
      </c>
      <c r="C140" t="s">
        <v>28</v>
      </c>
      <c r="D140" t="s">
        <v>37</v>
      </c>
      <c r="E140" t="str">
        <f>"108TNSU26398"</f>
        <v>108TNSU26398</v>
      </c>
      <c r="F140" t="s">
        <v>30</v>
      </c>
      <c r="I140" t="s">
        <v>57</v>
      </c>
      <c r="J140" t="s">
        <v>90</v>
      </c>
      <c r="N140" t="s">
        <v>393</v>
      </c>
      <c r="O140" t="s">
        <v>34</v>
      </c>
      <c r="P140">
        <v>4</v>
      </c>
      <c r="Q140">
        <v>202108</v>
      </c>
      <c r="R140">
        <v>20211104</v>
      </c>
      <c r="S140" t="s">
        <v>394</v>
      </c>
      <c r="T140">
        <v>20211117</v>
      </c>
      <c r="Z140" t="s">
        <v>36</v>
      </c>
    </row>
    <row r="141" spans="1:26" x14ac:dyDescent="0.25">
      <c r="A141" t="s">
        <v>26</v>
      </c>
      <c r="B141" t="s">
        <v>27</v>
      </c>
      <c r="C141" t="s">
        <v>28</v>
      </c>
      <c r="D141" t="s">
        <v>29</v>
      </c>
      <c r="E141" t="str">
        <f>"109TNGY1J279"</f>
        <v>109TNGY1J279</v>
      </c>
      <c r="F141" t="s">
        <v>30</v>
      </c>
      <c r="I141" t="s">
        <v>38</v>
      </c>
      <c r="J141" t="s">
        <v>77</v>
      </c>
      <c r="N141" t="s">
        <v>395</v>
      </c>
      <c r="O141" t="s">
        <v>34</v>
      </c>
      <c r="P141">
        <v>3</v>
      </c>
      <c r="Q141">
        <v>202109</v>
      </c>
      <c r="R141">
        <v>20211103</v>
      </c>
      <c r="S141" t="s">
        <v>396</v>
      </c>
      <c r="T141">
        <v>20211117</v>
      </c>
      <c r="Z141" t="s">
        <v>36</v>
      </c>
    </row>
    <row r="142" spans="1:26" x14ac:dyDescent="0.25">
      <c r="A142" t="s">
        <v>26</v>
      </c>
      <c r="B142" t="s">
        <v>27</v>
      </c>
      <c r="C142" t="s">
        <v>28</v>
      </c>
      <c r="D142" t="s">
        <v>37</v>
      </c>
      <c r="E142" t="str">
        <f>"109TNSU2P406"</f>
        <v>109TNSU2P406</v>
      </c>
      <c r="F142" t="s">
        <v>30</v>
      </c>
      <c r="I142" t="s">
        <v>31</v>
      </c>
      <c r="J142" t="s">
        <v>39</v>
      </c>
      <c r="N142" t="s">
        <v>397</v>
      </c>
      <c r="O142" t="s">
        <v>34</v>
      </c>
      <c r="P142">
        <v>3</v>
      </c>
      <c r="Q142">
        <v>202109</v>
      </c>
      <c r="R142">
        <v>20211016</v>
      </c>
      <c r="S142" t="s">
        <v>398</v>
      </c>
      <c r="T142">
        <v>20211117</v>
      </c>
      <c r="Z142" t="s">
        <v>36</v>
      </c>
    </row>
    <row r="143" spans="1:26" x14ac:dyDescent="0.25">
      <c r="A143" t="s">
        <v>26</v>
      </c>
      <c r="B143" t="s">
        <v>27</v>
      </c>
      <c r="C143" t="s">
        <v>28</v>
      </c>
      <c r="D143" t="s">
        <v>29</v>
      </c>
      <c r="E143" t="str">
        <f>"109TNAB1W672"</f>
        <v>109TNAB1W672</v>
      </c>
      <c r="F143" t="s">
        <v>30</v>
      </c>
      <c r="I143" t="s">
        <v>57</v>
      </c>
      <c r="J143" t="s">
        <v>90</v>
      </c>
      <c r="N143" t="s">
        <v>399</v>
      </c>
      <c r="O143" t="s">
        <v>34</v>
      </c>
      <c r="P143">
        <v>3</v>
      </c>
      <c r="Q143">
        <v>202109</v>
      </c>
      <c r="R143">
        <v>20211106</v>
      </c>
      <c r="S143" t="s">
        <v>400</v>
      </c>
      <c r="T143">
        <v>20211117</v>
      </c>
      <c r="U143" t="s">
        <v>144</v>
      </c>
      <c r="Z143" t="s">
        <v>36</v>
      </c>
    </row>
    <row r="144" spans="1:26" x14ac:dyDescent="0.25">
      <c r="A144" t="s">
        <v>26</v>
      </c>
      <c r="B144" t="s">
        <v>27</v>
      </c>
      <c r="C144" t="s">
        <v>28</v>
      </c>
      <c r="D144" t="s">
        <v>37</v>
      </c>
      <c r="E144" t="str">
        <f>"109TNLE2P432"</f>
        <v>109TNLE2P432</v>
      </c>
      <c r="F144" t="s">
        <v>30</v>
      </c>
      <c r="I144" t="s">
        <v>31</v>
      </c>
      <c r="J144" t="s">
        <v>39</v>
      </c>
      <c r="N144" t="s">
        <v>401</v>
      </c>
      <c r="O144" t="s">
        <v>34</v>
      </c>
      <c r="P144">
        <v>3</v>
      </c>
      <c r="Q144">
        <v>202109</v>
      </c>
      <c r="R144">
        <v>20211012</v>
      </c>
      <c r="S144" t="s">
        <v>402</v>
      </c>
      <c r="T144">
        <v>20211117</v>
      </c>
      <c r="Z144" t="s">
        <v>36</v>
      </c>
    </row>
    <row r="145" spans="1:26" x14ac:dyDescent="0.25">
      <c r="A145" t="s">
        <v>26</v>
      </c>
      <c r="B145" t="s">
        <v>27</v>
      </c>
      <c r="C145" t="s">
        <v>28</v>
      </c>
      <c r="D145" t="s">
        <v>380</v>
      </c>
      <c r="E145" t="str">
        <f>"111TNHM0G753"</f>
        <v>111TNHM0G753</v>
      </c>
      <c r="F145" t="s">
        <v>30</v>
      </c>
      <c r="I145" t="s">
        <v>38</v>
      </c>
      <c r="J145" t="s">
        <v>90</v>
      </c>
      <c r="N145" t="s">
        <v>403</v>
      </c>
      <c r="O145" t="s">
        <v>34</v>
      </c>
      <c r="P145">
        <v>1</v>
      </c>
      <c r="Q145">
        <v>202111</v>
      </c>
      <c r="R145">
        <v>20211112</v>
      </c>
      <c r="S145" t="s">
        <v>404</v>
      </c>
      <c r="T145">
        <v>20211117</v>
      </c>
      <c r="U145" t="s">
        <v>128</v>
      </c>
      <c r="Z145" t="s">
        <v>36</v>
      </c>
    </row>
    <row r="146" spans="1:26" x14ac:dyDescent="0.25">
      <c r="A146" t="s">
        <v>26</v>
      </c>
      <c r="B146" t="s">
        <v>27</v>
      </c>
      <c r="C146" t="s">
        <v>28</v>
      </c>
      <c r="D146" t="s">
        <v>29</v>
      </c>
      <c r="E146" t="str">
        <f>"109TNFA1D707"</f>
        <v>109TNFA1D707</v>
      </c>
      <c r="F146" t="s">
        <v>30</v>
      </c>
      <c r="I146" t="s">
        <v>129</v>
      </c>
      <c r="J146" t="s">
        <v>39</v>
      </c>
      <c r="N146" t="s">
        <v>405</v>
      </c>
      <c r="O146" t="s">
        <v>34</v>
      </c>
      <c r="P146">
        <v>3</v>
      </c>
      <c r="Q146">
        <v>202109</v>
      </c>
      <c r="R146">
        <v>20211110</v>
      </c>
      <c r="S146" t="s">
        <v>406</v>
      </c>
      <c r="T146">
        <v>20211117</v>
      </c>
      <c r="Z146" t="s">
        <v>36</v>
      </c>
    </row>
    <row r="147" spans="1:26" x14ac:dyDescent="0.25">
      <c r="A147" t="s">
        <v>26</v>
      </c>
      <c r="B147" t="s">
        <v>27</v>
      </c>
      <c r="C147" t="s">
        <v>28</v>
      </c>
      <c r="D147" t="s">
        <v>37</v>
      </c>
      <c r="E147" t="str">
        <f>"103TNFA2U547"</f>
        <v>103TNFA2U547</v>
      </c>
      <c r="F147" t="s">
        <v>30</v>
      </c>
      <c r="I147" t="s">
        <v>97</v>
      </c>
      <c r="J147" t="s">
        <v>39</v>
      </c>
      <c r="N147" t="s">
        <v>407</v>
      </c>
      <c r="O147" t="s">
        <v>34</v>
      </c>
      <c r="P147">
        <v>9</v>
      </c>
      <c r="Q147">
        <v>202103</v>
      </c>
      <c r="R147">
        <v>20211019</v>
      </c>
      <c r="S147" t="s">
        <v>408</v>
      </c>
      <c r="T147">
        <v>20211117</v>
      </c>
      <c r="Z147" t="s">
        <v>36</v>
      </c>
    </row>
    <row r="148" spans="1:26" x14ac:dyDescent="0.25">
      <c r="A148" t="s">
        <v>26</v>
      </c>
      <c r="B148" t="s">
        <v>27</v>
      </c>
      <c r="C148" t="s">
        <v>28</v>
      </c>
      <c r="D148" t="s">
        <v>37</v>
      </c>
      <c r="E148" t="str">
        <f>"108TNXR0R210"</f>
        <v>108TNXR0R210</v>
      </c>
      <c r="F148" t="s">
        <v>30</v>
      </c>
      <c r="I148" t="s">
        <v>31</v>
      </c>
      <c r="J148" t="s">
        <v>58</v>
      </c>
      <c r="N148" t="s">
        <v>409</v>
      </c>
      <c r="O148" t="s">
        <v>34</v>
      </c>
      <c r="P148">
        <v>4</v>
      </c>
      <c r="Q148">
        <v>202108</v>
      </c>
      <c r="R148">
        <v>20211023</v>
      </c>
      <c r="S148" t="s">
        <v>410</v>
      </c>
      <c r="T148">
        <v>20211118</v>
      </c>
      <c r="U148" t="s">
        <v>205</v>
      </c>
      <c r="Z148" t="s">
        <v>36</v>
      </c>
    </row>
    <row r="149" spans="1:26" x14ac:dyDescent="0.25">
      <c r="A149" t="s">
        <v>26</v>
      </c>
      <c r="B149" t="s">
        <v>27</v>
      </c>
      <c r="C149" t="s">
        <v>28</v>
      </c>
      <c r="D149" t="s">
        <v>115</v>
      </c>
      <c r="E149" t="str">
        <f>"109TNMX0G099"</f>
        <v>109TNMX0G099</v>
      </c>
      <c r="F149" t="s">
        <v>30</v>
      </c>
      <c r="I149" t="s">
        <v>31</v>
      </c>
      <c r="J149" t="s">
        <v>32</v>
      </c>
      <c r="N149" t="s">
        <v>411</v>
      </c>
      <c r="O149" t="s">
        <v>34</v>
      </c>
      <c r="P149">
        <v>3</v>
      </c>
      <c r="Q149">
        <v>202109</v>
      </c>
      <c r="R149">
        <v>20211001</v>
      </c>
      <c r="S149" t="s">
        <v>412</v>
      </c>
      <c r="T149">
        <v>20211118</v>
      </c>
      <c r="Z149" t="s">
        <v>36</v>
      </c>
    </row>
    <row r="150" spans="1:26" x14ac:dyDescent="0.25">
      <c r="A150" t="s">
        <v>26</v>
      </c>
      <c r="B150" t="s">
        <v>27</v>
      </c>
      <c r="C150" t="s">
        <v>28</v>
      </c>
      <c r="D150" t="s">
        <v>29</v>
      </c>
      <c r="E150" t="str">
        <f>"012TNKF0Q717"</f>
        <v>012TNKF0Q717</v>
      </c>
      <c r="F150" t="s">
        <v>30</v>
      </c>
      <c r="I150" t="s">
        <v>31</v>
      </c>
      <c r="J150" t="s">
        <v>58</v>
      </c>
      <c r="N150" t="s">
        <v>413</v>
      </c>
      <c r="O150" t="s">
        <v>34</v>
      </c>
      <c r="P150">
        <v>12</v>
      </c>
      <c r="Q150">
        <v>202012</v>
      </c>
      <c r="R150">
        <v>20211101</v>
      </c>
      <c r="S150" t="s">
        <v>414</v>
      </c>
      <c r="T150">
        <v>20211118</v>
      </c>
      <c r="U150" t="s">
        <v>415</v>
      </c>
      <c r="Z150" t="s">
        <v>36</v>
      </c>
    </row>
    <row r="151" spans="1:26" x14ac:dyDescent="0.25">
      <c r="A151" t="s">
        <v>26</v>
      </c>
      <c r="B151" t="s">
        <v>27</v>
      </c>
      <c r="C151" t="s">
        <v>28</v>
      </c>
      <c r="D151" t="s">
        <v>37</v>
      </c>
      <c r="E151" t="str">
        <f>"108TNZN05997"</f>
        <v>108TNZN05997</v>
      </c>
      <c r="F151" t="s">
        <v>30</v>
      </c>
      <c r="I151" t="s">
        <v>31</v>
      </c>
      <c r="J151" t="s">
        <v>32</v>
      </c>
      <c r="N151" t="s">
        <v>416</v>
      </c>
      <c r="O151" t="s">
        <v>34</v>
      </c>
      <c r="P151">
        <v>4</v>
      </c>
      <c r="Q151">
        <v>202108</v>
      </c>
      <c r="R151">
        <v>20211004</v>
      </c>
      <c r="S151" t="s">
        <v>417</v>
      </c>
      <c r="T151">
        <v>20211118</v>
      </c>
      <c r="Z151" t="s">
        <v>36</v>
      </c>
    </row>
    <row r="152" spans="1:26" x14ac:dyDescent="0.25">
      <c r="A152" t="s">
        <v>26</v>
      </c>
      <c r="B152" t="s">
        <v>27</v>
      </c>
      <c r="C152" t="s">
        <v>28</v>
      </c>
      <c r="D152" t="s">
        <v>46</v>
      </c>
      <c r="E152" t="str">
        <f>"107TNVS2C359"</f>
        <v>107TNVS2C359</v>
      </c>
      <c r="F152" t="s">
        <v>30</v>
      </c>
      <c r="I152" t="s">
        <v>31</v>
      </c>
      <c r="J152" t="s">
        <v>32</v>
      </c>
      <c r="N152" t="s">
        <v>418</v>
      </c>
      <c r="O152" t="s">
        <v>34</v>
      </c>
      <c r="P152">
        <v>5</v>
      </c>
      <c r="Q152">
        <v>202107</v>
      </c>
      <c r="R152">
        <v>20211104</v>
      </c>
      <c r="S152" t="s">
        <v>419</v>
      </c>
      <c r="T152">
        <v>20211118</v>
      </c>
      <c r="Z152" t="s">
        <v>36</v>
      </c>
    </row>
    <row r="153" spans="1:26" x14ac:dyDescent="0.25">
      <c r="A153" t="s">
        <v>26</v>
      </c>
      <c r="B153" t="s">
        <v>27</v>
      </c>
      <c r="C153" t="s">
        <v>28</v>
      </c>
      <c r="D153" t="s">
        <v>37</v>
      </c>
      <c r="E153" t="str">
        <f>"109TNRL09382"</f>
        <v>109TNRL09382</v>
      </c>
      <c r="F153" t="s">
        <v>30</v>
      </c>
      <c r="I153" t="s">
        <v>157</v>
      </c>
      <c r="J153" t="s">
        <v>39</v>
      </c>
      <c r="N153" t="s">
        <v>420</v>
      </c>
      <c r="O153" t="s">
        <v>34</v>
      </c>
      <c r="P153">
        <v>3</v>
      </c>
      <c r="Q153">
        <v>202109</v>
      </c>
      <c r="R153">
        <v>20211109</v>
      </c>
      <c r="S153" t="s">
        <v>421</v>
      </c>
      <c r="T153">
        <v>20211118</v>
      </c>
      <c r="Z153" t="s">
        <v>36</v>
      </c>
    </row>
    <row r="154" spans="1:26" x14ac:dyDescent="0.25">
      <c r="A154" t="s">
        <v>26</v>
      </c>
      <c r="B154" t="s">
        <v>27</v>
      </c>
      <c r="C154" t="s">
        <v>28</v>
      </c>
      <c r="D154" t="s">
        <v>29</v>
      </c>
      <c r="E154" t="str">
        <f>"109TNFA13603"</f>
        <v>109TNFA13603</v>
      </c>
      <c r="F154" t="s">
        <v>30</v>
      </c>
      <c r="I154" t="s">
        <v>31</v>
      </c>
      <c r="J154" t="s">
        <v>90</v>
      </c>
      <c r="N154" t="s">
        <v>422</v>
      </c>
      <c r="O154" t="s">
        <v>34</v>
      </c>
      <c r="P154">
        <v>3</v>
      </c>
      <c r="Q154">
        <v>202109</v>
      </c>
      <c r="R154">
        <v>20211102</v>
      </c>
      <c r="S154" t="s">
        <v>423</v>
      </c>
      <c r="T154">
        <v>20211118</v>
      </c>
      <c r="U154" t="s">
        <v>211</v>
      </c>
      <c r="Z154" t="s">
        <v>36</v>
      </c>
    </row>
    <row r="155" spans="1:26" x14ac:dyDescent="0.25">
      <c r="A155" t="s">
        <v>26</v>
      </c>
      <c r="B155" t="s">
        <v>27</v>
      </c>
      <c r="C155" t="s">
        <v>28</v>
      </c>
      <c r="D155" t="s">
        <v>37</v>
      </c>
      <c r="E155" t="str">
        <f>"109TNSU24606"</f>
        <v>109TNSU24606</v>
      </c>
      <c r="F155" t="s">
        <v>30</v>
      </c>
      <c r="I155" t="s">
        <v>57</v>
      </c>
      <c r="J155" t="s">
        <v>58</v>
      </c>
      <c r="N155" t="s">
        <v>424</v>
      </c>
      <c r="O155" t="s">
        <v>34</v>
      </c>
      <c r="P155">
        <v>3</v>
      </c>
      <c r="Q155">
        <v>202109</v>
      </c>
      <c r="R155">
        <v>20211009</v>
      </c>
      <c r="S155" t="s">
        <v>425</v>
      </c>
      <c r="T155">
        <v>20211118</v>
      </c>
      <c r="U155" t="s">
        <v>426</v>
      </c>
      <c r="V155" t="s">
        <v>427</v>
      </c>
      <c r="W155" t="s">
        <v>61</v>
      </c>
      <c r="Z155" t="s">
        <v>36</v>
      </c>
    </row>
    <row r="156" spans="1:26" x14ac:dyDescent="0.25">
      <c r="A156" t="s">
        <v>26</v>
      </c>
      <c r="B156" t="s">
        <v>27</v>
      </c>
      <c r="C156" t="s">
        <v>28</v>
      </c>
      <c r="D156" t="s">
        <v>46</v>
      </c>
      <c r="E156" t="str">
        <f>"106TNHM1B481"</f>
        <v>106TNHM1B481</v>
      </c>
      <c r="F156" t="s">
        <v>30</v>
      </c>
      <c r="I156" t="s">
        <v>129</v>
      </c>
      <c r="J156" t="s">
        <v>32</v>
      </c>
      <c r="N156" t="s">
        <v>428</v>
      </c>
      <c r="O156" t="s">
        <v>34</v>
      </c>
      <c r="P156">
        <v>6</v>
      </c>
      <c r="Q156">
        <v>202106</v>
      </c>
      <c r="R156">
        <v>20211106</v>
      </c>
      <c r="S156" t="s">
        <v>429</v>
      </c>
      <c r="T156">
        <v>20211118</v>
      </c>
      <c r="Z156" t="s">
        <v>36</v>
      </c>
    </row>
    <row r="157" spans="1:26" x14ac:dyDescent="0.25">
      <c r="A157" t="s">
        <v>26</v>
      </c>
      <c r="B157" t="s">
        <v>27</v>
      </c>
      <c r="C157" t="s">
        <v>28</v>
      </c>
      <c r="D157" t="s">
        <v>64</v>
      </c>
      <c r="E157" t="str">
        <f>"105TNRL23126"</f>
        <v>105TNRL23126</v>
      </c>
      <c r="F157" t="s">
        <v>30</v>
      </c>
      <c r="I157" t="s">
        <v>31</v>
      </c>
      <c r="J157" t="s">
        <v>32</v>
      </c>
      <c r="N157" t="s">
        <v>430</v>
      </c>
      <c r="O157" t="s">
        <v>34</v>
      </c>
      <c r="P157">
        <v>7</v>
      </c>
      <c r="Q157">
        <v>202105</v>
      </c>
      <c r="R157">
        <v>20211104</v>
      </c>
      <c r="S157" t="s">
        <v>431</v>
      </c>
      <c r="T157">
        <v>20211119</v>
      </c>
      <c r="Z157" t="s">
        <v>36</v>
      </c>
    </row>
    <row r="158" spans="1:26" x14ac:dyDescent="0.25">
      <c r="A158" t="s">
        <v>26</v>
      </c>
      <c r="B158" t="s">
        <v>27</v>
      </c>
      <c r="C158" t="s">
        <v>28</v>
      </c>
      <c r="D158" t="s">
        <v>29</v>
      </c>
      <c r="E158" t="str">
        <f>"108TNXR12562"</f>
        <v>108TNXR12562</v>
      </c>
      <c r="F158" t="s">
        <v>30</v>
      </c>
      <c r="I158" t="s">
        <v>31</v>
      </c>
      <c r="J158" t="s">
        <v>32</v>
      </c>
      <c r="N158" t="s">
        <v>432</v>
      </c>
      <c r="O158" t="s">
        <v>34</v>
      </c>
      <c r="P158">
        <v>4</v>
      </c>
      <c r="Q158">
        <v>202108</v>
      </c>
      <c r="R158">
        <v>20211113</v>
      </c>
      <c r="S158" t="s">
        <v>433</v>
      </c>
      <c r="T158">
        <v>20211119</v>
      </c>
      <c r="Z158" t="s">
        <v>36</v>
      </c>
    </row>
    <row r="159" spans="1:26" x14ac:dyDescent="0.25">
      <c r="A159" t="s">
        <v>26</v>
      </c>
      <c r="B159" t="s">
        <v>27</v>
      </c>
      <c r="C159" t="s">
        <v>28</v>
      </c>
      <c r="D159" t="s">
        <v>166</v>
      </c>
      <c r="E159" t="str">
        <f>"108TNMX2J523"</f>
        <v>108TNMX2J523</v>
      </c>
      <c r="F159" t="s">
        <v>30</v>
      </c>
      <c r="I159" t="s">
        <v>123</v>
      </c>
      <c r="J159" t="s">
        <v>58</v>
      </c>
      <c r="N159" t="s">
        <v>434</v>
      </c>
      <c r="O159" t="s">
        <v>34</v>
      </c>
      <c r="P159">
        <v>4</v>
      </c>
      <c r="Q159">
        <v>202108</v>
      </c>
      <c r="R159">
        <v>20211110</v>
      </c>
      <c r="S159" t="s">
        <v>435</v>
      </c>
      <c r="T159">
        <v>20211119</v>
      </c>
      <c r="U159" t="s">
        <v>436</v>
      </c>
      <c r="Z159" t="s">
        <v>36</v>
      </c>
    </row>
    <row r="160" spans="1:26" x14ac:dyDescent="0.25">
      <c r="A160" t="s">
        <v>26</v>
      </c>
      <c r="B160" t="s">
        <v>27</v>
      </c>
      <c r="C160" t="s">
        <v>28</v>
      </c>
      <c r="D160" t="s">
        <v>166</v>
      </c>
      <c r="E160" t="str">
        <f>"108TNJJ2Q164"</f>
        <v>108TNJJ2Q164</v>
      </c>
      <c r="F160" t="s">
        <v>30</v>
      </c>
      <c r="I160" t="s">
        <v>123</v>
      </c>
      <c r="J160" t="s">
        <v>77</v>
      </c>
      <c r="N160" t="s">
        <v>437</v>
      </c>
      <c r="O160" t="s">
        <v>34</v>
      </c>
      <c r="P160">
        <v>4</v>
      </c>
      <c r="Q160">
        <v>202108</v>
      </c>
      <c r="R160">
        <v>20211113</v>
      </c>
      <c r="S160" t="s">
        <v>438</v>
      </c>
      <c r="T160">
        <v>20211119</v>
      </c>
      <c r="Z160" t="s">
        <v>36</v>
      </c>
    </row>
    <row r="161" spans="1:26" x14ac:dyDescent="0.25">
      <c r="A161" t="s">
        <v>26</v>
      </c>
      <c r="B161" t="s">
        <v>27</v>
      </c>
      <c r="C161" t="s">
        <v>28</v>
      </c>
      <c r="D161" t="s">
        <v>133</v>
      </c>
      <c r="E161" t="str">
        <f>"110TNSU1F414"</f>
        <v>110TNSU1F414</v>
      </c>
      <c r="F161" t="s">
        <v>30</v>
      </c>
      <c r="I161" t="s">
        <v>57</v>
      </c>
      <c r="J161" t="s">
        <v>439</v>
      </c>
      <c r="N161" t="s">
        <v>440</v>
      </c>
      <c r="O161" t="s">
        <v>34</v>
      </c>
      <c r="P161">
        <v>2</v>
      </c>
      <c r="Q161">
        <v>202110</v>
      </c>
      <c r="R161">
        <v>20211115</v>
      </c>
      <c r="S161" t="s">
        <v>441</v>
      </c>
      <c r="T161">
        <v>20211119</v>
      </c>
      <c r="Z161" t="s">
        <v>36</v>
      </c>
    </row>
    <row r="162" spans="1:26" x14ac:dyDescent="0.25">
      <c r="A162" t="s">
        <v>26</v>
      </c>
      <c r="B162" t="s">
        <v>27</v>
      </c>
      <c r="C162" t="s">
        <v>28</v>
      </c>
      <c r="D162" t="s">
        <v>29</v>
      </c>
      <c r="E162" t="str">
        <f>"108TNSU35278"</f>
        <v>108TNSU35278</v>
      </c>
      <c r="F162" t="s">
        <v>30</v>
      </c>
      <c r="I162" t="s">
        <v>31</v>
      </c>
      <c r="J162" t="s">
        <v>32</v>
      </c>
      <c r="N162" t="s">
        <v>442</v>
      </c>
      <c r="O162" t="s">
        <v>34</v>
      </c>
      <c r="P162">
        <v>4</v>
      </c>
      <c r="Q162">
        <v>202108</v>
      </c>
      <c r="R162">
        <v>20211110</v>
      </c>
      <c r="S162" t="s">
        <v>443</v>
      </c>
      <c r="T162">
        <v>20211119</v>
      </c>
      <c r="Z162" t="s">
        <v>36</v>
      </c>
    </row>
    <row r="163" spans="1:26" x14ac:dyDescent="0.25">
      <c r="A163" t="s">
        <v>26</v>
      </c>
      <c r="B163" t="s">
        <v>27</v>
      </c>
      <c r="C163" t="s">
        <v>28</v>
      </c>
      <c r="D163" t="s">
        <v>115</v>
      </c>
      <c r="E163" t="str">
        <f>"108TNCZ0F099"</f>
        <v>108TNCZ0F099</v>
      </c>
      <c r="F163" t="s">
        <v>30</v>
      </c>
      <c r="I163" t="s">
        <v>38</v>
      </c>
      <c r="J163" t="s">
        <v>58</v>
      </c>
      <c r="N163" t="s">
        <v>444</v>
      </c>
      <c r="O163" t="s">
        <v>34</v>
      </c>
      <c r="P163">
        <v>4</v>
      </c>
      <c r="Q163">
        <v>202108</v>
      </c>
      <c r="R163">
        <v>20211113</v>
      </c>
      <c r="S163" t="s">
        <v>445</v>
      </c>
      <c r="T163">
        <v>20211119</v>
      </c>
      <c r="Z163" t="s">
        <v>36</v>
      </c>
    </row>
    <row r="164" spans="1:26" x14ac:dyDescent="0.25">
      <c r="A164" t="s">
        <v>26</v>
      </c>
      <c r="B164" t="s">
        <v>27</v>
      </c>
      <c r="C164" t="s">
        <v>28</v>
      </c>
      <c r="D164" t="s">
        <v>37</v>
      </c>
      <c r="E164" t="str">
        <f>"109TNYT0E106"</f>
        <v>109TNYT0E106</v>
      </c>
      <c r="F164" t="s">
        <v>30</v>
      </c>
      <c r="I164" t="s">
        <v>129</v>
      </c>
      <c r="J164" t="s">
        <v>58</v>
      </c>
      <c r="N164" t="s">
        <v>446</v>
      </c>
      <c r="O164" t="s">
        <v>34</v>
      </c>
      <c r="P164">
        <v>3</v>
      </c>
      <c r="Q164">
        <v>202109</v>
      </c>
      <c r="R164">
        <v>20211015</v>
      </c>
      <c r="S164" t="s">
        <v>447</v>
      </c>
      <c r="T164">
        <v>20211119</v>
      </c>
      <c r="U164" t="s">
        <v>56</v>
      </c>
      <c r="Z164" t="s">
        <v>36</v>
      </c>
    </row>
    <row r="165" spans="1:26" x14ac:dyDescent="0.25">
      <c r="A165" t="s">
        <v>26</v>
      </c>
      <c r="B165" t="s">
        <v>27</v>
      </c>
      <c r="C165" t="s">
        <v>28</v>
      </c>
      <c r="D165" t="s">
        <v>42</v>
      </c>
      <c r="E165" t="str">
        <f>"108TNSU1N814"</f>
        <v>108TNSU1N814</v>
      </c>
      <c r="F165" t="s">
        <v>30</v>
      </c>
      <c r="I165" t="s">
        <v>31</v>
      </c>
      <c r="J165" t="s">
        <v>39</v>
      </c>
      <c r="N165" t="s">
        <v>448</v>
      </c>
      <c r="O165" t="s">
        <v>34</v>
      </c>
      <c r="P165">
        <v>4</v>
      </c>
      <c r="Q165">
        <v>202108</v>
      </c>
      <c r="R165">
        <v>20211011</v>
      </c>
      <c r="S165" t="s">
        <v>449</v>
      </c>
      <c r="T165">
        <v>20211119</v>
      </c>
      <c r="Z165" t="s">
        <v>36</v>
      </c>
    </row>
    <row r="166" spans="1:26" x14ac:dyDescent="0.25">
      <c r="A166" t="s">
        <v>26</v>
      </c>
      <c r="B166" t="s">
        <v>27</v>
      </c>
      <c r="C166" t="s">
        <v>28</v>
      </c>
      <c r="D166" t="s">
        <v>46</v>
      </c>
      <c r="E166" t="str">
        <f>"107TNLE1F536"</f>
        <v>107TNLE1F536</v>
      </c>
      <c r="F166" t="s">
        <v>30</v>
      </c>
      <c r="I166" t="s">
        <v>31</v>
      </c>
      <c r="J166" t="s">
        <v>58</v>
      </c>
      <c r="N166" t="s">
        <v>450</v>
      </c>
      <c r="O166" t="s">
        <v>34</v>
      </c>
      <c r="P166">
        <v>5</v>
      </c>
      <c r="Q166">
        <v>202107</v>
      </c>
      <c r="R166">
        <v>20211008</v>
      </c>
      <c r="S166" t="s">
        <v>451</v>
      </c>
      <c r="T166">
        <v>20211122</v>
      </c>
      <c r="U166" t="s">
        <v>452</v>
      </c>
      <c r="Z166" t="s">
        <v>36</v>
      </c>
    </row>
    <row r="167" spans="1:26" x14ac:dyDescent="0.25">
      <c r="A167" t="s">
        <v>26</v>
      </c>
      <c r="B167" t="s">
        <v>27</v>
      </c>
      <c r="C167" t="s">
        <v>28</v>
      </c>
      <c r="D167" t="s">
        <v>64</v>
      </c>
      <c r="E167" t="str">
        <f>"109TNMX1V379"</f>
        <v>109TNMX1V379</v>
      </c>
      <c r="F167" t="s">
        <v>30</v>
      </c>
      <c r="I167" t="s">
        <v>31</v>
      </c>
      <c r="J167" t="s">
        <v>32</v>
      </c>
      <c r="N167" t="s">
        <v>453</v>
      </c>
      <c r="O167" t="s">
        <v>34</v>
      </c>
      <c r="P167">
        <v>3</v>
      </c>
      <c r="Q167">
        <v>202109</v>
      </c>
      <c r="R167">
        <v>20211021</v>
      </c>
      <c r="S167" t="s">
        <v>454</v>
      </c>
      <c r="T167">
        <v>20211122</v>
      </c>
      <c r="Z167" t="s">
        <v>36</v>
      </c>
    </row>
    <row r="168" spans="1:26" x14ac:dyDescent="0.25">
      <c r="A168" t="s">
        <v>26</v>
      </c>
      <c r="B168" t="s">
        <v>27</v>
      </c>
      <c r="C168" t="s">
        <v>28</v>
      </c>
      <c r="D168" t="s">
        <v>115</v>
      </c>
      <c r="E168" t="str">
        <f>"110TNHM11625"</f>
        <v>110TNHM11625</v>
      </c>
      <c r="F168" t="s">
        <v>30</v>
      </c>
      <c r="I168" t="s">
        <v>31</v>
      </c>
      <c r="J168" t="s">
        <v>32</v>
      </c>
      <c r="N168" t="s">
        <v>455</v>
      </c>
      <c r="O168" t="s">
        <v>34</v>
      </c>
      <c r="P168">
        <v>2</v>
      </c>
      <c r="Q168">
        <v>202110</v>
      </c>
      <c r="R168">
        <v>20211012</v>
      </c>
      <c r="S168" t="s">
        <v>456</v>
      </c>
      <c r="T168">
        <v>20211122</v>
      </c>
      <c r="Z168" t="s">
        <v>36</v>
      </c>
    </row>
    <row r="169" spans="1:26" x14ac:dyDescent="0.25">
      <c r="A169" t="s">
        <v>26</v>
      </c>
      <c r="B169" t="s">
        <v>27</v>
      </c>
      <c r="C169" t="s">
        <v>28</v>
      </c>
      <c r="D169" t="s">
        <v>115</v>
      </c>
      <c r="E169" t="str">
        <f>"109TNVS2Y183"</f>
        <v>109TNVS2Y183</v>
      </c>
      <c r="F169" t="s">
        <v>30</v>
      </c>
      <c r="I169" t="s">
        <v>38</v>
      </c>
      <c r="J169" t="s">
        <v>39</v>
      </c>
      <c r="N169" t="s">
        <v>457</v>
      </c>
      <c r="O169" t="s">
        <v>34</v>
      </c>
      <c r="P169">
        <v>3</v>
      </c>
      <c r="Q169">
        <v>202109</v>
      </c>
      <c r="R169">
        <v>20211019</v>
      </c>
      <c r="S169" t="s">
        <v>458</v>
      </c>
      <c r="T169">
        <v>20211122</v>
      </c>
      <c r="Z169" t="s">
        <v>36</v>
      </c>
    </row>
    <row r="170" spans="1:26" x14ac:dyDescent="0.25">
      <c r="A170" t="s">
        <v>26</v>
      </c>
      <c r="B170" t="s">
        <v>27</v>
      </c>
      <c r="C170" t="s">
        <v>28</v>
      </c>
      <c r="D170" t="s">
        <v>37</v>
      </c>
      <c r="E170" t="str">
        <f>"109TNUW1P958"</f>
        <v>109TNUW1P958</v>
      </c>
      <c r="F170" t="s">
        <v>30</v>
      </c>
      <c r="I170" t="s">
        <v>31</v>
      </c>
      <c r="J170" t="s">
        <v>32</v>
      </c>
      <c r="N170" t="s">
        <v>459</v>
      </c>
      <c r="O170" t="s">
        <v>34</v>
      </c>
      <c r="P170">
        <v>3</v>
      </c>
      <c r="Q170">
        <v>202109</v>
      </c>
      <c r="R170">
        <v>20211020</v>
      </c>
      <c r="S170" t="s">
        <v>460</v>
      </c>
      <c r="T170">
        <v>20211122</v>
      </c>
      <c r="Z170" t="s">
        <v>36</v>
      </c>
    </row>
    <row r="171" spans="1:26" x14ac:dyDescent="0.25">
      <c r="A171" t="s">
        <v>26</v>
      </c>
      <c r="B171" t="s">
        <v>27</v>
      </c>
      <c r="C171" t="s">
        <v>28</v>
      </c>
      <c r="D171" t="s">
        <v>46</v>
      </c>
      <c r="E171" t="str">
        <f>"106TNTQ1C425"</f>
        <v>106TNTQ1C425</v>
      </c>
      <c r="F171" t="s">
        <v>30</v>
      </c>
      <c r="I171" t="s">
        <v>123</v>
      </c>
      <c r="J171" t="s">
        <v>271</v>
      </c>
      <c r="N171" t="s">
        <v>461</v>
      </c>
      <c r="O171" t="s">
        <v>34</v>
      </c>
      <c r="P171">
        <v>6</v>
      </c>
      <c r="Q171">
        <v>202106</v>
      </c>
      <c r="R171">
        <v>20211112</v>
      </c>
      <c r="S171" t="s">
        <v>462</v>
      </c>
      <c r="T171">
        <v>20211122</v>
      </c>
      <c r="U171" t="s">
        <v>264</v>
      </c>
      <c r="V171" t="s">
        <v>463</v>
      </c>
      <c r="W171" t="s">
        <v>111</v>
      </c>
      <c r="Z171" t="s">
        <v>36</v>
      </c>
    </row>
    <row r="172" spans="1:26" x14ac:dyDescent="0.25">
      <c r="A172" t="s">
        <v>26</v>
      </c>
      <c r="B172" t="s">
        <v>27</v>
      </c>
      <c r="C172" t="s">
        <v>28</v>
      </c>
      <c r="D172" t="s">
        <v>37</v>
      </c>
      <c r="E172" t="str">
        <f>"108TNPC0Q512"</f>
        <v>108TNPC0Q512</v>
      </c>
      <c r="F172" t="s">
        <v>30</v>
      </c>
      <c r="I172" t="s">
        <v>31</v>
      </c>
      <c r="J172" t="s">
        <v>32</v>
      </c>
      <c r="N172" t="s">
        <v>464</v>
      </c>
      <c r="O172" t="s">
        <v>34</v>
      </c>
      <c r="P172">
        <v>4</v>
      </c>
      <c r="Q172">
        <v>202108</v>
      </c>
      <c r="R172">
        <v>20211106</v>
      </c>
      <c r="S172" t="s">
        <v>465</v>
      </c>
      <c r="T172">
        <v>20211122</v>
      </c>
      <c r="Z172" t="s">
        <v>36</v>
      </c>
    </row>
    <row r="173" spans="1:26" x14ac:dyDescent="0.25">
      <c r="A173" t="s">
        <v>26</v>
      </c>
      <c r="B173" t="s">
        <v>27</v>
      </c>
      <c r="C173" t="s">
        <v>28</v>
      </c>
      <c r="D173" t="s">
        <v>29</v>
      </c>
      <c r="E173" t="str">
        <f>"109TNBK1D349"</f>
        <v>109TNBK1D349</v>
      </c>
      <c r="F173" t="s">
        <v>30</v>
      </c>
      <c r="I173" t="s">
        <v>38</v>
      </c>
      <c r="J173" t="s">
        <v>58</v>
      </c>
      <c r="N173" t="s">
        <v>466</v>
      </c>
      <c r="O173" t="s">
        <v>34</v>
      </c>
      <c r="P173">
        <v>3</v>
      </c>
      <c r="Q173">
        <v>202109</v>
      </c>
      <c r="R173">
        <v>20211031</v>
      </c>
      <c r="S173" t="s">
        <v>467</v>
      </c>
      <c r="T173">
        <v>20211122</v>
      </c>
      <c r="U173" t="s">
        <v>468</v>
      </c>
      <c r="Z173" t="s">
        <v>36</v>
      </c>
    </row>
    <row r="174" spans="1:26" x14ac:dyDescent="0.25">
      <c r="A174" t="s">
        <v>26</v>
      </c>
      <c r="B174" t="s">
        <v>27</v>
      </c>
      <c r="C174" t="s">
        <v>28</v>
      </c>
      <c r="D174" t="s">
        <v>42</v>
      </c>
      <c r="E174" t="str">
        <f>"107TNMX29875"</f>
        <v>107TNMX29875</v>
      </c>
      <c r="F174" t="s">
        <v>30</v>
      </c>
      <c r="I174" t="s">
        <v>129</v>
      </c>
      <c r="J174" t="s">
        <v>39</v>
      </c>
      <c r="N174" t="s">
        <v>469</v>
      </c>
      <c r="O174" t="s">
        <v>34</v>
      </c>
      <c r="P174">
        <v>5</v>
      </c>
      <c r="Q174">
        <v>202107</v>
      </c>
      <c r="R174">
        <v>20211108</v>
      </c>
      <c r="S174" t="s">
        <v>470</v>
      </c>
      <c r="T174">
        <v>20211122</v>
      </c>
      <c r="Z174" t="s">
        <v>36</v>
      </c>
    </row>
    <row r="175" spans="1:26" x14ac:dyDescent="0.25">
      <c r="A175" t="s">
        <v>26</v>
      </c>
      <c r="B175" t="s">
        <v>27</v>
      </c>
      <c r="C175" t="s">
        <v>28</v>
      </c>
      <c r="D175" t="s">
        <v>29</v>
      </c>
      <c r="E175" t="str">
        <f>"106TNSU1W086"</f>
        <v>106TNSU1W086</v>
      </c>
      <c r="F175" t="s">
        <v>30</v>
      </c>
      <c r="I175" t="s">
        <v>31</v>
      </c>
      <c r="J175" t="s">
        <v>32</v>
      </c>
      <c r="N175" t="s">
        <v>471</v>
      </c>
      <c r="O175" t="s">
        <v>34</v>
      </c>
      <c r="P175">
        <v>6</v>
      </c>
      <c r="Q175">
        <v>202106</v>
      </c>
      <c r="R175">
        <v>20211026</v>
      </c>
      <c r="S175" t="s">
        <v>472</v>
      </c>
      <c r="T175">
        <v>20211122</v>
      </c>
      <c r="Z175" t="s">
        <v>36</v>
      </c>
    </row>
    <row r="176" spans="1:26" x14ac:dyDescent="0.25">
      <c r="A176" t="s">
        <v>26</v>
      </c>
      <c r="B176" t="s">
        <v>27</v>
      </c>
      <c r="C176" t="s">
        <v>28</v>
      </c>
      <c r="D176" t="s">
        <v>46</v>
      </c>
      <c r="E176" t="str">
        <f>"111TNXR08434"</f>
        <v>111TNXR08434</v>
      </c>
      <c r="F176" t="s">
        <v>30</v>
      </c>
      <c r="I176" t="s">
        <v>38</v>
      </c>
      <c r="J176" t="s">
        <v>58</v>
      </c>
      <c r="N176" t="s">
        <v>473</v>
      </c>
      <c r="O176" t="s">
        <v>34</v>
      </c>
      <c r="P176">
        <v>1</v>
      </c>
      <c r="Q176">
        <v>202111</v>
      </c>
      <c r="R176">
        <v>20211112</v>
      </c>
      <c r="S176" t="s">
        <v>474</v>
      </c>
      <c r="T176">
        <v>20211122</v>
      </c>
      <c r="Z176" t="s">
        <v>36</v>
      </c>
    </row>
    <row r="177" spans="1:26" x14ac:dyDescent="0.25">
      <c r="A177" t="s">
        <v>26</v>
      </c>
      <c r="B177" t="s">
        <v>27</v>
      </c>
      <c r="C177" t="s">
        <v>28</v>
      </c>
      <c r="D177" t="s">
        <v>29</v>
      </c>
      <c r="E177" t="str">
        <f>"107TNQD04476"</f>
        <v>107TNQD04476</v>
      </c>
      <c r="F177" t="s">
        <v>30</v>
      </c>
      <c r="I177" t="s">
        <v>475</v>
      </c>
      <c r="J177" t="s">
        <v>48</v>
      </c>
      <c r="N177" t="s">
        <v>476</v>
      </c>
      <c r="O177" t="s">
        <v>34</v>
      </c>
      <c r="P177">
        <v>5</v>
      </c>
      <c r="Q177">
        <v>202107</v>
      </c>
      <c r="R177">
        <v>20211015</v>
      </c>
      <c r="S177" t="s">
        <v>477</v>
      </c>
      <c r="T177">
        <v>20211122</v>
      </c>
      <c r="Z177" t="s">
        <v>36</v>
      </c>
    </row>
    <row r="178" spans="1:26" x14ac:dyDescent="0.25">
      <c r="A178" t="s">
        <v>26</v>
      </c>
      <c r="B178" t="s">
        <v>27</v>
      </c>
      <c r="C178" t="s">
        <v>28</v>
      </c>
      <c r="D178" t="s">
        <v>42</v>
      </c>
      <c r="E178" t="str">
        <f>"108TNNH1N775"</f>
        <v>108TNNH1N775</v>
      </c>
      <c r="F178" t="s">
        <v>30</v>
      </c>
      <c r="I178" t="s">
        <v>97</v>
      </c>
      <c r="J178" t="s">
        <v>58</v>
      </c>
      <c r="N178" t="s">
        <v>478</v>
      </c>
      <c r="O178" t="s">
        <v>34</v>
      </c>
      <c r="P178">
        <v>4</v>
      </c>
      <c r="Q178">
        <v>202108</v>
      </c>
      <c r="R178">
        <v>20211002</v>
      </c>
      <c r="S178" t="s">
        <v>479</v>
      </c>
      <c r="T178">
        <v>20211122</v>
      </c>
      <c r="U178" t="s">
        <v>114</v>
      </c>
      <c r="Z178" t="s">
        <v>36</v>
      </c>
    </row>
    <row r="179" spans="1:26" x14ac:dyDescent="0.25">
      <c r="A179" t="s">
        <v>26</v>
      </c>
      <c r="B179" t="s">
        <v>27</v>
      </c>
      <c r="C179" t="s">
        <v>28</v>
      </c>
      <c r="D179" t="s">
        <v>64</v>
      </c>
      <c r="E179" t="str">
        <f>"106TNCZ1N915"</f>
        <v>106TNCZ1N915</v>
      </c>
      <c r="F179" t="s">
        <v>30</v>
      </c>
      <c r="I179" t="s">
        <v>97</v>
      </c>
      <c r="J179" t="s">
        <v>90</v>
      </c>
      <c r="N179" t="s">
        <v>480</v>
      </c>
      <c r="O179" t="s">
        <v>34</v>
      </c>
      <c r="P179">
        <v>6</v>
      </c>
      <c r="Q179">
        <v>202106</v>
      </c>
      <c r="R179">
        <v>20211031</v>
      </c>
      <c r="S179" t="s">
        <v>481</v>
      </c>
      <c r="T179">
        <v>20211122</v>
      </c>
      <c r="U179" t="s">
        <v>482</v>
      </c>
      <c r="V179" t="s">
        <v>281</v>
      </c>
      <c r="W179" t="s">
        <v>55</v>
      </c>
      <c r="X179" t="s">
        <v>149</v>
      </c>
      <c r="Z179" t="s">
        <v>36</v>
      </c>
    </row>
    <row r="180" spans="1:26" x14ac:dyDescent="0.25">
      <c r="A180" t="s">
        <v>26</v>
      </c>
      <c r="B180" t="s">
        <v>27</v>
      </c>
      <c r="C180" t="s">
        <v>28</v>
      </c>
      <c r="D180" t="s">
        <v>46</v>
      </c>
      <c r="E180" t="str">
        <f>"110TNVS1R407"</f>
        <v>110TNVS1R407</v>
      </c>
      <c r="F180" t="s">
        <v>30</v>
      </c>
      <c r="I180" t="s">
        <v>38</v>
      </c>
      <c r="J180" t="s">
        <v>271</v>
      </c>
      <c r="N180" t="s">
        <v>483</v>
      </c>
      <c r="O180" t="s">
        <v>34</v>
      </c>
      <c r="P180">
        <v>2</v>
      </c>
      <c r="Q180">
        <v>202110</v>
      </c>
      <c r="R180">
        <v>20211117</v>
      </c>
      <c r="S180" t="s">
        <v>484</v>
      </c>
      <c r="T180">
        <v>20211122</v>
      </c>
      <c r="Z180" t="s">
        <v>36</v>
      </c>
    </row>
    <row r="181" spans="1:26" x14ac:dyDescent="0.25">
      <c r="A181" t="s">
        <v>26</v>
      </c>
      <c r="B181" t="s">
        <v>27</v>
      </c>
      <c r="C181" t="s">
        <v>28</v>
      </c>
      <c r="D181" t="s">
        <v>115</v>
      </c>
      <c r="E181" t="str">
        <f>"109TNNH2L015"</f>
        <v>109TNNH2L015</v>
      </c>
      <c r="F181" t="s">
        <v>30</v>
      </c>
      <c r="I181" t="s">
        <v>38</v>
      </c>
      <c r="J181" t="s">
        <v>90</v>
      </c>
      <c r="N181" t="s">
        <v>485</v>
      </c>
      <c r="O181" t="s">
        <v>34</v>
      </c>
      <c r="P181">
        <v>3</v>
      </c>
      <c r="Q181">
        <v>202109</v>
      </c>
      <c r="R181">
        <v>20211023</v>
      </c>
      <c r="S181" t="s">
        <v>486</v>
      </c>
      <c r="T181">
        <v>20211123</v>
      </c>
      <c r="U181" t="s">
        <v>487</v>
      </c>
      <c r="V181" t="s">
        <v>206</v>
      </c>
      <c r="Z181" t="s">
        <v>36</v>
      </c>
    </row>
    <row r="182" spans="1:26" x14ac:dyDescent="0.25">
      <c r="A182" t="s">
        <v>26</v>
      </c>
      <c r="B182" t="s">
        <v>27</v>
      </c>
      <c r="C182" t="s">
        <v>28</v>
      </c>
      <c r="D182" t="s">
        <v>115</v>
      </c>
      <c r="E182" t="str">
        <f>"107TNCZ0W419"</f>
        <v>107TNCZ0W419</v>
      </c>
      <c r="F182" t="s">
        <v>30</v>
      </c>
      <c r="I182" t="s">
        <v>38</v>
      </c>
      <c r="J182" t="s">
        <v>58</v>
      </c>
      <c r="N182" t="s">
        <v>488</v>
      </c>
      <c r="O182" t="s">
        <v>34</v>
      </c>
      <c r="P182">
        <v>5</v>
      </c>
      <c r="Q182">
        <v>202107</v>
      </c>
      <c r="R182">
        <v>20211008</v>
      </c>
      <c r="S182" t="s">
        <v>489</v>
      </c>
      <c r="T182">
        <v>20211123</v>
      </c>
      <c r="U182" t="s">
        <v>211</v>
      </c>
      <c r="Z182" t="s">
        <v>36</v>
      </c>
    </row>
    <row r="183" spans="1:26" x14ac:dyDescent="0.25">
      <c r="A183" t="s">
        <v>26</v>
      </c>
      <c r="B183" t="s">
        <v>27</v>
      </c>
      <c r="C183" t="s">
        <v>28</v>
      </c>
      <c r="D183" t="s">
        <v>29</v>
      </c>
      <c r="E183" t="str">
        <f>"101TNMX0G947"</f>
        <v>101TNMX0G947</v>
      </c>
      <c r="F183" t="s">
        <v>30</v>
      </c>
      <c r="I183" t="s">
        <v>38</v>
      </c>
      <c r="J183" t="s">
        <v>90</v>
      </c>
      <c r="N183" t="s">
        <v>490</v>
      </c>
      <c r="O183" t="s">
        <v>34</v>
      </c>
      <c r="P183">
        <v>11</v>
      </c>
      <c r="Q183">
        <v>202101</v>
      </c>
      <c r="R183">
        <v>20211013</v>
      </c>
      <c r="S183" t="s">
        <v>491</v>
      </c>
      <c r="T183">
        <v>20211123</v>
      </c>
      <c r="U183" t="s">
        <v>205</v>
      </c>
      <c r="Z183" t="s">
        <v>36</v>
      </c>
    </row>
    <row r="184" spans="1:26" x14ac:dyDescent="0.25">
      <c r="A184" t="s">
        <v>26</v>
      </c>
      <c r="B184" t="s">
        <v>27</v>
      </c>
      <c r="C184" t="s">
        <v>28</v>
      </c>
      <c r="D184" t="s">
        <v>133</v>
      </c>
      <c r="E184" t="str">
        <f>"106TNJJ1T492"</f>
        <v>106TNJJ1T492</v>
      </c>
      <c r="F184" t="s">
        <v>30</v>
      </c>
      <c r="I184" t="s">
        <v>38</v>
      </c>
      <c r="J184" t="s">
        <v>58</v>
      </c>
      <c r="N184" t="s">
        <v>492</v>
      </c>
      <c r="O184" t="s">
        <v>34</v>
      </c>
      <c r="P184">
        <v>6</v>
      </c>
      <c r="Q184">
        <v>202106</v>
      </c>
      <c r="R184">
        <v>20211005</v>
      </c>
      <c r="S184" t="s">
        <v>493</v>
      </c>
      <c r="T184">
        <v>20211123</v>
      </c>
      <c r="U184" t="s">
        <v>339</v>
      </c>
      <c r="V184" t="s">
        <v>267</v>
      </c>
      <c r="Z184" t="s">
        <v>36</v>
      </c>
    </row>
    <row r="185" spans="1:26" x14ac:dyDescent="0.25">
      <c r="A185" t="s">
        <v>26</v>
      </c>
      <c r="B185" t="s">
        <v>27</v>
      </c>
      <c r="C185" t="s">
        <v>28</v>
      </c>
      <c r="D185" t="s">
        <v>42</v>
      </c>
      <c r="E185" t="str">
        <f>"108TNPC14368"</f>
        <v>108TNPC14368</v>
      </c>
      <c r="F185" t="s">
        <v>30</v>
      </c>
      <c r="I185" t="s">
        <v>89</v>
      </c>
      <c r="J185" t="s">
        <v>90</v>
      </c>
      <c r="N185" t="s">
        <v>494</v>
      </c>
      <c r="O185" t="s">
        <v>34</v>
      </c>
      <c r="P185">
        <v>4</v>
      </c>
      <c r="Q185">
        <v>202108</v>
      </c>
      <c r="R185">
        <v>20211030</v>
      </c>
      <c r="S185" t="s">
        <v>495</v>
      </c>
      <c r="T185">
        <v>20211123</v>
      </c>
      <c r="U185" t="s">
        <v>496</v>
      </c>
      <c r="V185" t="s">
        <v>497</v>
      </c>
      <c r="W185" t="s">
        <v>180</v>
      </c>
      <c r="Z185" t="s">
        <v>36</v>
      </c>
    </row>
    <row r="186" spans="1:26" x14ac:dyDescent="0.25">
      <c r="A186" t="s">
        <v>26</v>
      </c>
      <c r="B186" t="s">
        <v>27</v>
      </c>
      <c r="C186" t="s">
        <v>28</v>
      </c>
      <c r="D186" t="s">
        <v>37</v>
      </c>
      <c r="E186" t="str">
        <f>"109TNGY0D351"</f>
        <v>109TNGY0D351</v>
      </c>
      <c r="F186" t="s">
        <v>30</v>
      </c>
      <c r="I186" t="s">
        <v>57</v>
      </c>
      <c r="J186" t="s">
        <v>498</v>
      </c>
      <c r="N186" t="s">
        <v>499</v>
      </c>
      <c r="O186" t="s">
        <v>34</v>
      </c>
      <c r="P186">
        <v>3</v>
      </c>
      <c r="Q186">
        <v>202109</v>
      </c>
      <c r="R186">
        <v>20211107</v>
      </c>
      <c r="S186" t="s">
        <v>500</v>
      </c>
      <c r="T186">
        <v>20211123</v>
      </c>
      <c r="Z186" t="s">
        <v>36</v>
      </c>
    </row>
    <row r="187" spans="1:26" x14ac:dyDescent="0.25">
      <c r="A187" t="s">
        <v>26</v>
      </c>
      <c r="B187" t="s">
        <v>27</v>
      </c>
      <c r="C187" t="s">
        <v>28</v>
      </c>
      <c r="D187" t="s">
        <v>29</v>
      </c>
      <c r="E187" t="str">
        <f>"108TNNH2U559"</f>
        <v>108TNNH2U559</v>
      </c>
      <c r="F187" t="s">
        <v>30</v>
      </c>
      <c r="I187" t="s">
        <v>501</v>
      </c>
      <c r="J187" t="s">
        <v>39</v>
      </c>
      <c r="N187" t="s">
        <v>502</v>
      </c>
      <c r="O187" t="s">
        <v>34</v>
      </c>
      <c r="P187">
        <v>4</v>
      </c>
      <c r="Q187">
        <v>202108</v>
      </c>
      <c r="R187">
        <v>20211026</v>
      </c>
      <c r="S187" t="s">
        <v>503</v>
      </c>
      <c r="T187">
        <v>20211123</v>
      </c>
      <c r="Z187" t="s">
        <v>36</v>
      </c>
    </row>
    <row r="188" spans="1:26" x14ac:dyDescent="0.25">
      <c r="A188" t="s">
        <v>26</v>
      </c>
      <c r="B188" t="s">
        <v>27</v>
      </c>
      <c r="C188" t="s">
        <v>28</v>
      </c>
      <c r="D188" t="s">
        <v>37</v>
      </c>
      <c r="E188" t="str">
        <f>"108TNYT1A394"</f>
        <v>108TNYT1A394</v>
      </c>
      <c r="F188" t="s">
        <v>30</v>
      </c>
      <c r="I188" t="s">
        <v>157</v>
      </c>
      <c r="J188" t="s">
        <v>58</v>
      </c>
      <c r="N188" t="s">
        <v>504</v>
      </c>
      <c r="O188" t="s">
        <v>34</v>
      </c>
      <c r="P188">
        <v>4</v>
      </c>
      <c r="Q188">
        <v>202108</v>
      </c>
      <c r="R188">
        <v>20211029</v>
      </c>
      <c r="S188" t="s">
        <v>505</v>
      </c>
      <c r="T188">
        <v>20211123</v>
      </c>
      <c r="U188" t="s">
        <v>265</v>
      </c>
      <c r="V188" t="s">
        <v>111</v>
      </c>
      <c r="W188" t="s">
        <v>506</v>
      </c>
      <c r="X188" t="s">
        <v>497</v>
      </c>
      <c r="Y188" t="s">
        <v>267</v>
      </c>
      <c r="Z188" t="s">
        <v>36</v>
      </c>
    </row>
    <row r="189" spans="1:26" x14ac:dyDescent="0.25">
      <c r="A189" t="s">
        <v>26</v>
      </c>
      <c r="B189" t="s">
        <v>27</v>
      </c>
      <c r="C189" t="s">
        <v>28</v>
      </c>
      <c r="D189" t="s">
        <v>133</v>
      </c>
      <c r="E189" t="str">
        <f>"011TNXR1R090"</f>
        <v>011TNXR1R090</v>
      </c>
      <c r="F189" t="s">
        <v>30</v>
      </c>
      <c r="I189" t="s">
        <v>38</v>
      </c>
      <c r="J189" t="s">
        <v>58</v>
      </c>
      <c r="N189" t="s">
        <v>507</v>
      </c>
      <c r="O189" t="s">
        <v>34</v>
      </c>
      <c r="P189">
        <v>13</v>
      </c>
      <c r="Q189">
        <v>202011</v>
      </c>
      <c r="R189">
        <v>20211018</v>
      </c>
      <c r="S189" t="s">
        <v>508</v>
      </c>
      <c r="T189">
        <v>20211123</v>
      </c>
      <c r="U189" t="s">
        <v>144</v>
      </c>
      <c r="Z189" t="s">
        <v>36</v>
      </c>
    </row>
    <row r="190" spans="1:26" x14ac:dyDescent="0.25">
      <c r="A190" t="s">
        <v>26</v>
      </c>
      <c r="B190" t="s">
        <v>27</v>
      </c>
      <c r="C190" t="s">
        <v>28</v>
      </c>
      <c r="D190" t="s">
        <v>29</v>
      </c>
      <c r="E190" t="str">
        <f>"109TNAB1T800"</f>
        <v>109TNAB1T800</v>
      </c>
      <c r="F190" t="s">
        <v>30</v>
      </c>
      <c r="I190" t="s">
        <v>38</v>
      </c>
      <c r="J190" t="s">
        <v>58</v>
      </c>
      <c r="N190" t="s">
        <v>509</v>
      </c>
      <c r="O190" t="s">
        <v>34</v>
      </c>
      <c r="P190">
        <v>3</v>
      </c>
      <c r="Q190">
        <v>202109</v>
      </c>
      <c r="R190">
        <v>20211104</v>
      </c>
      <c r="S190" t="s">
        <v>510</v>
      </c>
      <c r="T190">
        <v>20211124</v>
      </c>
      <c r="U190" t="s">
        <v>506</v>
      </c>
      <c r="Z190" t="s">
        <v>36</v>
      </c>
    </row>
    <row r="191" spans="1:26" x14ac:dyDescent="0.25">
      <c r="A191" t="s">
        <v>26</v>
      </c>
      <c r="B191" t="s">
        <v>27</v>
      </c>
      <c r="C191" t="s">
        <v>28</v>
      </c>
      <c r="D191" t="s">
        <v>29</v>
      </c>
      <c r="E191" t="str">
        <f>"109TNYT1J274"</f>
        <v>109TNYT1J274</v>
      </c>
      <c r="F191" t="s">
        <v>30</v>
      </c>
      <c r="I191" t="s">
        <v>31</v>
      </c>
      <c r="J191" t="s">
        <v>58</v>
      </c>
      <c r="N191" t="s">
        <v>511</v>
      </c>
      <c r="O191" t="s">
        <v>34</v>
      </c>
      <c r="P191">
        <v>3</v>
      </c>
      <c r="Q191">
        <v>202109</v>
      </c>
      <c r="R191">
        <v>20211021</v>
      </c>
      <c r="S191" t="s">
        <v>512</v>
      </c>
      <c r="T191">
        <v>20211124</v>
      </c>
      <c r="U191" t="s">
        <v>111</v>
      </c>
      <c r="Z191" t="s">
        <v>36</v>
      </c>
    </row>
    <row r="192" spans="1:26" x14ac:dyDescent="0.25">
      <c r="A192" t="s">
        <v>26</v>
      </c>
      <c r="B192" t="s">
        <v>27</v>
      </c>
      <c r="C192" t="s">
        <v>28</v>
      </c>
      <c r="D192" t="s">
        <v>37</v>
      </c>
      <c r="E192" t="str">
        <f>"105TNDV2E026"</f>
        <v>105TNDV2E026</v>
      </c>
      <c r="F192" t="s">
        <v>30</v>
      </c>
      <c r="I192" t="s">
        <v>31</v>
      </c>
      <c r="J192" t="s">
        <v>32</v>
      </c>
      <c r="N192" t="s">
        <v>513</v>
      </c>
      <c r="O192" t="s">
        <v>34</v>
      </c>
      <c r="P192">
        <v>7</v>
      </c>
      <c r="Q192">
        <v>202105</v>
      </c>
      <c r="R192">
        <v>20211111</v>
      </c>
      <c r="S192" t="s">
        <v>514</v>
      </c>
      <c r="T192">
        <v>20211124</v>
      </c>
      <c r="Z192" t="s">
        <v>36</v>
      </c>
    </row>
    <row r="193" spans="1:26" x14ac:dyDescent="0.25">
      <c r="A193" t="s">
        <v>26</v>
      </c>
      <c r="B193" t="s">
        <v>27</v>
      </c>
      <c r="C193" t="s">
        <v>28</v>
      </c>
      <c r="D193" t="s">
        <v>115</v>
      </c>
      <c r="E193" t="str">
        <f>"106TNYT22250"</f>
        <v>106TNYT22250</v>
      </c>
      <c r="F193" t="s">
        <v>30</v>
      </c>
      <c r="I193" t="s">
        <v>57</v>
      </c>
      <c r="J193" t="s">
        <v>58</v>
      </c>
      <c r="N193" t="s">
        <v>515</v>
      </c>
      <c r="O193" t="s">
        <v>34</v>
      </c>
      <c r="P193">
        <v>6</v>
      </c>
      <c r="Q193">
        <v>202106</v>
      </c>
      <c r="R193">
        <v>20211118</v>
      </c>
      <c r="S193" t="s">
        <v>516</v>
      </c>
      <c r="T193">
        <v>20211124</v>
      </c>
      <c r="U193" t="s">
        <v>517</v>
      </c>
      <c r="Z193" t="s">
        <v>36</v>
      </c>
    </row>
    <row r="194" spans="1:26" x14ac:dyDescent="0.25">
      <c r="A194" t="s">
        <v>26</v>
      </c>
      <c r="B194" t="s">
        <v>27</v>
      </c>
      <c r="C194" t="s">
        <v>28</v>
      </c>
      <c r="D194" t="s">
        <v>115</v>
      </c>
      <c r="E194" t="str">
        <f>"109TNZN1C157"</f>
        <v>109TNZN1C157</v>
      </c>
      <c r="F194" t="s">
        <v>30</v>
      </c>
      <c r="I194" t="s">
        <v>475</v>
      </c>
      <c r="J194" t="s">
        <v>90</v>
      </c>
      <c r="N194" t="s">
        <v>518</v>
      </c>
      <c r="O194" t="s">
        <v>34</v>
      </c>
      <c r="P194">
        <v>3</v>
      </c>
      <c r="Q194">
        <v>202109</v>
      </c>
      <c r="R194">
        <v>20211109</v>
      </c>
      <c r="S194" t="s">
        <v>519</v>
      </c>
      <c r="T194">
        <v>20211124</v>
      </c>
      <c r="U194" t="s">
        <v>369</v>
      </c>
      <c r="V194" t="s">
        <v>206</v>
      </c>
      <c r="Z194" t="s">
        <v>36</v>
      </c>
    </row>
    <row r="195" spans="1:26" x14ac:dyDescent="0.25">
      <c r="A195" t="s">
        <v>26</v>
      </c>
      <c r="B195" t="s">
        <v>27</v>
      </c>
      <c r="C195" t="s">
        <v>28</v>
      </c>
      <c r="D195" t="s">
        <v>29</v>
      </c>
      <c r="E195" t="str">
        <f>"108TNTQ1X217"</f>
        <v>108TNTQ1X217</v>
      </c>
      <c r="F195" t="s">
        <v>30</v>
      </c>
      <c r="I195" t="s">
        <v>162</v>
      </c>
      <c r="J195" t="s">
        <v>39</v>
      </c>
      <c r="N195" t="s">
        <v>520</v>
      </c>
      <c r="O195" t="s">
        <v>34</v>
      </c>
      <c r="P195">
        <v>4</v>
      </c>
      <c r="Q195">
        <v>202108</v>
      </c>
      <c r="R195">
        <v>20211028</v>
      </c>
      <c r="S195" t="s">
        <v>521</v>
      </c>
      <c r="T195">
        <v>20211124</v>
      </c>
      <c r="Z195" t="s">
        <v>36</v>
      </c>
    </row>
    <row r="196" spans="1:26" x14ac:dyDescent="0.25">
      <c r="A196" t="s">
        <v>26</v>
      </c>
      <c r="B196" t="s">
        <v>27</v>
      </c>
      <c r="C196" t="s">
        <v>28</v>
      </c>
      <c r="D196" t="s">
        <v>42</v>
      </c>
      <c r="E196" t="str">
        <f>"110TNUW2U718"</f>
        <v>110TNUW2U718</v>
      </c>
      <c r="F196" t="s">
        <v>30</v>
      </c>
      <c r="I196" t="s">
        <v>129</v>
      </c>
      <c r="J196" t="s">
        <v>39</v>
      </c>
      <c r="N196" t="s">
        <v>401</v>
      </c>
      <c r="O196" t="s">
        <v>34</v>
      </c>
      <c r="P196">
        <v>2</v>
      </c>
      <c r="Q196">
        <v>202110</v>
      </c>
      <c r="R196">
        <v>20211110</v>
      </c>
      <c r="S196" t="s">
        <v>522</v>
      </c>
      <c r="T196">
        <v>20211124</v>
      </c>
      <c r="Z196" t="s">
        <v>36</v>
      </c>
    </row>
    <row r="197" spans="1:26" x14ac:dyDescent="0.25">
      <c r="A197" t="s">
        <v>26</v>
      </c>
      <c r="B197" t="s">
        <v>27</v>
      </c>
      <c r="C197" t="s">
        <v>28</v>
      </c>
      <c r="D197" t="s">
        <v>29</v>
      </c>
      <c r="E197" t="str">
        <f>"103TNWG06065"</f>
        <v>103TNWG06065</v>
      </c>
      <c r="F197" t="s">
        <v>30</v>
      </c>
      <c r="I197" t="s">
        <v>57</v>
      </c>
      <c r="J197" t="s">
        <v>116</v>
      </c>
      <c r="N197" t="s">
        <v>523</v>
      </c>
      <c r="O197" t="s">
        <v>34</v>
      </c>
      <c r="P197">
        <v>9</v>
      </c>
      <c r="Q197">
        <v>202103</v>
      </c>
      <c r="R197">
        <v>20211025</v>
      </c>
      <c r="S197" t="s">
        <v>524</v>
      </c>
      <c r="T197">
        <v>20211124</v>
      </c>
      <c r="Z197" t="s">
        <v>36</v>
      </c>
    </row>
    <row r="198" spans="1:26" x14ac:dyDescent="0.25">
      <c r="A198" t="s">
        <v>26</v>
      </c>
      <c r="B198" t="s">
        <v>27</v>
      </c>
      <c r="C198" t="s">
        <v>28</v>
      </c>
      <c r="D198" t="s">
        <v>29</v>
      </c>
      <c r="E198" t="str">
        <f>"109TNQD1J468"</f>
        <v>109TNQD1J468</v>
      </c>
      <c r="F198" t="s">
        <v>30</v>
      </c>
      <c r="I198" t="s">
        <v>31</v>
      </c>
      <c r="J198" t="s">
        <v>58</v>
      </c>
      <c r="N198" t="s">
        <v>525</v>
      </c>
      <c r="O198" t="s">
        <v>34</v>
      </c>
      <c r="P198">
        <v>3</v>
      </c>
      <c r="Q198">
        <v>202109</v>
      </c>
      <c r="R198">
        <v>20211026</v>
      </c>
      <c r="S198" t="s">
        <v>526</v>
      </c>
      <c r="T198">
        <v>20211124</v>
      </c>
      <c r="U198" t="s">
        <v>74</v>
      </c>
      <c r="V198" t="s">
        <v>144</v>
      </c>
      <c r="Z198" t="s">
        <v>36</v>
      </c>
    </row>
    <row r="199" spans="1:26" x14ac:dyDescent="0.25">
      <c r="A199" t="s">
        <v>26</v>
      </c>
      <c r="B199" t="s">
        <v>27</v>
      </c>
      <c r="C199" t="s">
        <v>28</v>
      </c>
      <c r="D199" t="s">
        <v>29</v>
      </c>
      <c r="E199" t="str">
        <f>"108TNCZ2L547"</f>
        <v>108TNCZ2L547</v>
      </c>
      <c r="F199" t="s">
        <v>30</v>
      </c>
      <c r="I199" t="s">
        <v>57</v>
      </c>
      <c r="J199" t="s">
        <v>39</v>
      </c>
      <c r="N199" t="s">
        <v>527</v>
      </c>
      <c r="O199" t="s">
        <v>34</v>
      </c>
      <c r="P199">
        <v>4</v>
      </c>
      <c r="Q199">
        <v>202108</v>
      </c>
      <c r="R199">
        <v>20211007</v>
      </c>
      <c r="S199" t="s">
        <v>528</v>
      </c>
      <c r="T199">
        <v>20211124</v>
      </c>
      <c r="Z199" t="s">
        <v>36</v>
      </c>
    </row>
    <row r="200" spans="1:26" x14ac:dyDescent="0.25">
      <c r="A200" t="s">
        <v>26</v>
      </c>
      <c r="B200" t="s">
        <v>27</v>
      </c>
      <c r="C200" t="s">
        <v>28</v>
      </c>
      <c r="D200" t="s">
        <v>115</v>
      </c>
      <c r="E200" t="str">
        <f>"110TNEP0G900"</f>
        <v>110TNEP0G900</v>
      </c>
      <c r="F200" t="s">
        <v>30</v>
      </c>
      <c r="I200" t="s">
        <v>38</v>
      </c>
      <c r="J200" t="s">
        <v>43</v>
      </c>
      <c r="N200" t="s">
        <v>529</v>
      </c>
      <c r="O200" t="s">
        <v>34</v>
      </c>
      <c r="P200">
        <v>2</v>
      </c>
      <c r="Q200">
        <v>202110</v>
      </c>
      <c r="R200">
        <v>20211117</v>
      </c>
      <c r="S200" t="s">
        <v>530</v>
      </c>
      <c r="T200">
        <v>20211124</v>
      </c>
      <c r="Z200" t="s">
        <v>36</v>
      </c>
    </row>
    <row r="201" spans="1:26" x14ac:dyDescent="0.25">
      <c r="A201" t="s">
        <v>26</v>
      </c>
      <c r="B201" t="s">
        <v>27</v>
      </c>
      <c r="C201" t="s">
        <v>28</v>
      </c>
      <c r="D201" t="s">
        <v>115</v>
      </c>
      <c r="E201" t="str">
        <f>"109TNWG2Y273"</f>
        <v>109TNWG2Y273</v>
      </c>
      <c r="F201" t="s">
        <v>30</v>
      </c>
      <c r="I201" t="s">
        <v>31</v>
      </c>
      <c r="J201" t="s">
        <v>32</v>
      </c>
      <c r="N201" t="s">
        <v>531</v>
      </c>
      <c r="O201" t="s">
        <v>34</v>
      </c>
      <c r="P201">
        <v>3</v>
      </c>
      <c r="Q201">
        <v>202109</v>
      </c>
      <c r="R201">
        <v>20211101</v>
      </c>
      <c r="S201" t="s">
        <v>532</v>
      </c>
      <c r="T201">
        <v>20211129</v>
      </c>
      <c r="Z201" t="s">
        <v>36</v>
      </c>
    </row>
    <row r="202" spans="1:26" x14ac:dyDescent="0.25">
      <c r="A202" t="s">
        <v>26</v>
      </c>
      <c r="B202" t="s">
        <v>27</v>
      </c>
      <c r="C202" t="s">
        <v>28</v>
      </c>
      <c r="D202" t="s">
        <v>37</v>
      </c>
      <c r="E202" t="str">
        <f>"108TNEP1U020"</f>
        <v>108TNEP1U020</v>
      </c>
      <c r="F202" t="s">
        <v>30</v>
      </c>
      <c r="I202" t="s">
        <v>38</v>
      </c>
      <c r="J202" t="s">
        <v>90</v>
      </c>
      <c r="N202" t="s">
        <v>533</v>
      </c>
      <c r="O202" t="s">
        <v>34</v>
      </c>
      <c r="P202">
        <v>4</v>
      </c>
      <c r="Q202">
        <v>202108</v>
      </c>
      <c r="R202">
        <v>20211011</v>
      </c>
      <c r="S202" t="s">
        <v>534</v>
      </c>
      <c r="T202">
        <v>20211129</v>
      </c>
      <c r="U202" t="s">
        <v>180</v>
      </c>
      <c r="V202" t="s">
        <v>205</v>
      </c>
      <c r="Z202" t="s">
        <v>36</v>
      </c>
    </row>
    <row r="203" spans="1:26" x14ac:dyDescent="0.25">
      <c r="A203" t="s">
        <v>26</v>
      </c>
      <c r="B203" t="s">
        <v>27</v>
      </c>
      <c r="C203" t="s">
        <v>28</v>
      </c>
      <c r="D203" t="s">
        <v>46</v>
      </c>
      <c r="E203" t="str">
        <f>"111TNFA09491"</f>
        <v>111TNFA09491</v>
      </c>
      <c r="F203" t="s">
        <v>30</v>
      </c>
      <c r="I203" t="s">
        <v>31</v>
      </c>
      <c r="J203" t="s">
        <v>58</v>
      </c>
      <c r="N203" t="s">
        <v>535</v>
      </c>
      <c r="O203" t="s">
        <v>34</v>
      </c>
      <c r="P203">
        <v>1</v>
      </c>
      <c r="Q203">
        <v>202111</v>
      </c>
      <c r="R203">
        <v>20211108</v>
      </c>
      <c r="S203" t="s">
        <v>536</v>
      </c>
      <c r="T203">
        <v>20211129</v>
      </c>
      <c r="U203" t="s">
        <v>114</v>
      </c>
      <c r="Z203" t="s">
        <v>36</v>
      </c>
    </row>
    <row r="204" spans="1:26" x14ac:dyDescent="0.25">
      <c r="A204" t="s">
        <v>26</v>
      </c>
      <c r="B204" t="s">
        <v>27</v>
      </c>
      <c r="C204" t="s">
        <v>28</v>
      </c>
      <c r="D204" t="s">
        <v>46</v>
      </c>
      <c r="E204" t="str">
        <f>"108TNQD1W316"</f>
        <v>108TNQD1W316</v>
      </c>
      <c r="F204" t="s">
        <v>30</v>
      </c>
      <c r="I204" t="s">
        <v>31</v>
      </c>
      <c r="J204" t="s">
        <v>32</v>
      </c>
      <c r="N204" t="s">
        <v>537</v>
      </c>
      <c r="O204" t="s">
        <v>34</v>
      </c>
      <c r="P204">
        <v>4</v>
      </c>
      <c r="Q204">
        <v>202108</v>
      </c>
      <c r="R204">
        <v>20211028</v>
      </c>
      <c r="S204" t="s">
        <v>538</v>
      </c>
      <c r="T204">
        <v>20211129</v>
      </c>
      <c r="Z204" t="s">
        <v>36</v>
      </c>
    </row>
    <row r="205" spans="1:26" x14ac:dyDescent="0.25">
      <c r="A205" t="s">
        <v>26</v>
      </c>
      <c r="B205" t="s">
        <v>27</v>
      </c>
      <c r="C205" t="s">
        <v>28</v>
      </c>
      <c r="D205" t="s">
        <v>29</v>
      </c>
      <c r="E205" t="str">
        <f>"110TNMX05323"</f>
        <v>110TNMX05323</v>
      </c>
      <c r="F205" t="s">
        <v>30</v>
      </c>
      <c r="I205" t="s">
        <v>76</v>
      </c>
      <c r="J205" t="s">
        <v>48</v>
      </c>
      <c r="N205" t="s">
        <v>539</v>
      </c>
      <c r="O205" t="s">
        <v>34</v>
      </c>
      <c r="P205">
        <v>2</v>
      </c>
      <c r="Q205">
        <v>202110</v>
      </c>
      <c r="R205">
        <v>20211112</v>
      </c>
      <c r="S205" t="s">
        <v>540</v>
      </c>
      <c r="T205">
        <v>20211129</v>
      </c>
      <c r="Z205" t="s">
        <v>36</v>
      </c>
    </row>
    <row r="206" spans="1:26" x14ac:dyDescent="0.25">
      <c r="A206" t="s">
        <v>26</v>
      </c>
      <c r="B206" t="s">
        <v>27</v>
      </c>
      <c r="C206" t="s">
        <v>28</v>
      </c>
      <c r="D206" t="s">
        <v>29</v>
      </c>
      <c r="E206" t="str">
        <f>"109TNAB2J608"</f>
        <v>109TNAB2J608</v>
      </c>
      <c r="F206" t="s">
        <v>30</v>
      </c>
      <c r="I206" t="s">
        <v>31</v>
      </c>
      <c r="J206" t="s">
        <v>32</v>
      </c>
      <c r="N206" t="s">
        <v>541</v>
      </c>
      <c r="O206" t="s">
        <v>34</v>
      </c>
      <c r="P206">
        <v>3</v>
      </c>
      <c r="Q206">
        <v>202109</v>
      </c>
      <c r="R206">
        <v>20211116</v>
      </c>
      <c r="S206" t="s">
        <v>542</v>
      </c>
      <c r="T206">
        <v>20211129</v>
      </c>
      <c r="Z206" t="s">
        <v>36</v>
      </c>
    </row>
    <row r="207" spans="1:26" x14ac:dyDescent="0.25">
      <c r="A207" t="s">
        <v>26</v>
      </c>
      <c r="B207" t="s">
        <v>27</v>
      </c>
      <c r="C207" t="s">
        <v>28</v>
      </c>
      <c r="D207" t="s">
        <v>133</v>
      </c>
      <c r="E207" t="str">
        <f>"107TNLE0G800"</f>
        <v>107TNLE0G800</v>
      </c>
      <c r="F207" t="s">
        <v>30</v>
      </c>
      <c r="I207" t="s">
        <v>38</v>
      </c>
      <c r="J207" t="s">
        <v>86</v>
      </c>
      <c r="N207" t="s">
        <v>543</v>
      </c>
      <c r="O207" t="s">
        <v>34</v>
      </c>
      <c r="P207">
        <v>5</v>
      </c>
      <c r="Q207">
        <v>202107</v>
      </c>
      <c r="R207">
        <v>20211115</v>
      </c>
      <c r="S207" t="s">
        <v>544</v>
      </c>
      <c r="T207">
        <v>20211129</v>
      </c>
      <c r="Z207" t="s">
        <v>36</v>
      </c>
    </row>
    <row r="208" spans="1:26" x14ac:dyDescent="0.25">
      <c r="A208" t="s">
        <v>26</v>
      </c>
      <c r="B208" t="s">
        <v>27</v>
      </c>
      <c r="C208" t="s">
        <v>28</v>
      </c>
      <c r="D208" t="s">
        <v>29</v>
      </c>
      <c r="E208" t="str">
        <f>"108TNDV0C674"</f>
        <v>108TNDV0C674</v>
      </c>
      <c r="F208" t="s">
        <v>30</v>
      </c>
      <c r="I208" t="s">
        <v>71</v>
      </c>
      <c r="J208" t="s">
        <v>83</v>
      </c>
      <c r="N208" t="s">
        <v>545</v>
      </c>
      <c r="O208" t="s">
        <v>34</v>
      </c>
      <c r="P208">
        <v>4</v>
      </c>
      <c r="Q208">
        <v>202108</v>
      </c>
      <c r="R208">
        <v>20211116</v>
      </c>
      <c r="S208" t="s">
        <v>546</v>
      </c>
      <c r="T208">
        <v>20211129</v>
      </c>
      <c r="Z208" t="s">
        <v>36</v>
      </c>
    </row>
    <row r="209" spans="1:26" x14ac:dyDescent="0.25">
      <c r="A209" t="s">
        <v>26</v>
      </c>
      <c r="B209" t="s">
        <v>27</v>
      </c>
      <c r="C209" t="s">
        <v>28</v>
      </c>
      <c r="D209" t="s">
        <v>115</v>
      </c>
      <c r="E209" t="str">
        <f>"110TNBK03941"</f>
        <v>110TNBK03941</v>
      </c>
      <c r="F209" t="s">
        <v>30</v>
      </c>
      <c r="I209" t="s">
        <v>31</v>
      </c>
      <c r="J209" t="s">
        <v>130</v>
      </c>
      <c r="N209" t="s">
        <v>547</v>
      </c>
      <c r="O209" t="s">
        <v>34</v>
      </c>
      <c r="P209">
        <v>2</v>
      </c>
      <c r="Q209">
        <v>202110</v>
      </c>
      <c r="R209">
        <v>20211117</v>
      </c>
      <c r="S209" t="s">
        <v>548</v>
      </c>
      <c r="T209">
        <v>20211129</v>
      </c>
      <c r="Z209" t="s">
        <v>36</v>
      </c>
    </row>
    <row r="210" spans="1:26" x14ac:dyDescent="0.25">
      <c r="A210" t="s">
        <v>26</v>
      </c>
      <c r="B210" t="s">
        <v>27</v>
      </c>
      <c r="C210" t="s">
        <v>28</v>
      </c>
      <c r="D210" t="s">
        <v>115</v>
      </c>
      <c r="E210" t="str">
        <f>"109TNFA0Y907"</f>
        <v>109TNFA0Y907</v>
      </c>
      <c r="F210" t="s">
        <v>30</v>
      </c>
      <c r="I210" t="s">
        <v>123</v>
      </c>
      <c r="J210" t="s">
        <v>32</v>
      </c>
      <c r="N210" t="s">
        <v>549</v>
      </c>
      <c r="O210" t="s">
        <v>34</v>
      </c>
      <c r="P210">
        <v>3</v>
      </c>
      <c r="Q210">
        <v>202109</v>
      </c>
      <c r="R210">
        <v>20211012</v>
      </c>
      <c r="S210" t="s">
        <v>550</v>
      </c>
      <c r="T210">
        <v>20211129</v>
      </c>
      <c r="Z210" t="s">
        <v>36</v>
      </c>
    </row>
    <row r="211" spans="1:26" x14ac:dyDescent="0.25">
      <c r="A211" t="s">
        <v>26</v>
      </c>
      <c r="B211" t="s">
        <v>27</v>
      </c>
      <c r="C211" t="s">
        <v>28</v>
      </c>
      <c r="D211" t="s">
        <v>29</v>
      </c>
      <c r="E211" t="str">
        <f>"107TNDV0P138"</f>
        <v>107TNDV0P138</v>
      </c>
      <c r="F211" t="s">
        <v>30</v>
      </c>
      <c r="I211" t="s">
        <v>129</v>
      </c>
      <c r="J211" t="s">
        <v>83</v>
      </c>
      <c r="N211" t="s">
        <v>551</v>
      </c>
      <c r="O211" t="s">
        <v>34</v>
      </c>
      <c r="P211">
        <v>5</v>
      </c>
      <c r="Q211">
        <v>202107</v>
      </c>
      <c r="R211">
        <v>20211010</v>
      </c>
      <c r="S211" t="s">
        <v>552</v>
      </c>
      <c r="T211">
        <v>20211129</v>
      </c>
      <c r="Z211" t="s">
        <v>36</v>
      </c>
    </row>
    <row r="212" spans="1:26" x14ac:dyDescent="0.25">
      <c r="A212" t="s">
        <v>26</v>
      </c>
      <c r="B212" t="s">
        <v>27</v>
      </c>
      <c r="C212" t="s">
        <v>28</v>
      </c>
      <c r="D212" t="s">
        <v>46</v>
      </c>
      <c r="E212" t="str">
        <f>"111TNZN09717"</f>
        <v>111TNZN09717</v>
      </c>
      <c r="F212" t="s">
        <v>30</v>
      </c>
      <c r="I212" t="s">
        <v>89</v>
      </c>
      <c r="J212" t="s">
        <v>58</v>
      </c>
      <c r="N212" t="s">
        <v>553</v>
      </c>
      <c r="O212" t="s">
        <v>34</v>
      </c>
      <c r="P212">
        <v>1</v>
      </c>
      <c r="Q212">
        <v>202111</v>
      </c>
      <c r="R212">
        <v>20211113</v>
      </c>
      <c r="S212" t="s">
        <v>554</v>
      </c>
      <c r="T212">
        <v>20211129</v>
      </c>
      <c r="U212" t="s">
        <v>144</v>
      </c>
      <c r="Z212" t="s">
        <v>36</v>
      </c>
    </row>
    <row r="213" spans="1:26" x14ac:dyDescent="0.25">
      <c r="A213" t="s">
        <v>26</v>
      </c>
      <c r="B213" t="s">
        <v>27</v>
      </c>
      <c r="C213" t="s">
        <v>28</v>
      </c>
      <c r="D213" t="s">
        <v>133</v>
      </c>
      <c r="E213" t="str">
        <f>"107TNSU0H846"</f>
        <v>107TNSU0H846</v>
      </c>
      <c r="F213" t="s">
        <v>30</v>
      </c>
      <c r="I213" t="s">
        <v>129</v>
      </c>
      <c r="J213" t="s">
        <v>555</v>
      </c>
      <c r="N213" t="s">
        <v>556</v>
      </c>
      <c r="O213" t="s">
        <v>34</v>
      </c>
      <c r="P213">
        <v>5</v>
      </c>
      <c r="Q213">
        <v>202107</v>
      </c>
      <c r="R213">
        <v>20211119</v>
      </c>
      <c r="S213" t="s">
        <v>557</v>
      </c>
      <c r="T213">
        <v>20211129</v>
      </c>
      <c r="Z213" t="s">
        <v>36</v>
      </c>
    </row>
    <row r="214" spans="1:26" x14ac:dyDescent="0.25">
      <c r="A214" t="s">
        <v>26</v>
      </c>
      <c r="B214" t="s">
        <v>27</v>
      </c>
      <c r="C214" t="s">
        <v>28</v>
      </c>
      <c r="D214" t="s">
        <v>46</v>
      </c>
      <c r="E214" t="str">
        <f>"110TNMX01795"</f>
        <v>110TNMX01795</v>
      </c>
      <c r="F214" t="s">
        <v>30</v>
      </c>
      <c r="I214" t="s">
        <v>89</v>
      </c>
      <c r="J214" t="s">
        <v>77</v>
      </c>
      <c r="N214" t="s">
        <v>558</v>
      </c>
      <c r="O214" t="s">
        <v>34</v>
      </c>
      <c r="P214">
        <v>2</v>
      </c>
      <c r="Q214">
        <v>202110</v>
      </c>
      <c r="R214">
        <v>20211108</v>
      </c>
      <c r="S214" t="s">
        <v>559</v>
      </c>
      <c r="T214">
        <v>20211129</v>
      </c>
      <c r="Z214" t="s">
        <v>36</v>
      </c>
    </row>
    <row r="215" spans="1:26" x14ac:dyDescent="0.25">
      <c r="A215" t="s">
        <v>26</v>
      </c>
      <c r="B215" t="s">
        <v>27</v>
      </c>
      <c r="C215" t="s">
        <v>28</v>
      </c>
      <c r="D215" t="s">
        <v>42</v>
      </c>
      <c r="E215" t="str">
        <f>"108TNYT1G258"</f>
        <v>108TNYT1G258</v>
      </c>
      <c r="F215" t="s">
        <v>30</v>
      </c>
      <c r="I215" t="s">
        <v>475</v>
      </c>
      <c r="J215" t="s">
        <v>77</v>
      </c>
      <c r="N215" t="s">
        <v>560</v>
      </c>
      <c r="O215" t="s">
        <v>34</v>
      </c>
      <c r="P215">
        <v>4</v>
      </c>
      <c r="Q215">
        <v>202108</v>
      </c>
      <c r="R215">
        <v>20211102</v>
      </c>
      <c r="S215" t="s">
        <v>561</v>
      </c>
      <c r="T215">
        <v>20211129</v>
      </c>
      <c r="Z215" t="s">
        <v>36</v>
      </c>
    </row>
    <row r="216" spans="1:26" x14ac:dyDescent="0.25">
      <c r="A216" t="s">
        <v>26</v>
      </c>
      <c r="B216" t="s">
        <v>27</v>
      </c>
      <c r="C216" t="s">
        <v>28</v>
      </c>
      <c r="D216" t="s">
        <v>29</v>
      </c>
      <c r="E216" t="str">
        <f>"109TNWG2D617"</f>
        <v>109TNWG2D617</v>
      </c>
      <c r="F216" t="s">
        <v>30</v>
      </c>
      <c r="I216" t="s">
        <v>57</v>
      </c>
      <c r="J216" t="s">
        <v>86</v>
      </c>
      <c r="N216" t="s">
        <v>562</v>
      </c>
      <c r="O216" t="s">
        <v>34</v>
      </c>
      <c r="P216">
        <v>3</v>
      </c>
      <c r="Q216">
        <v>202109</v>
      </c>
      <c r="R216">
        <v>20211113</v>
      </c>
      <c r="S216" t="s">
        <v>563</v>
      </c>
      <c r="T216">
        <v>20211129</v>
      </c>
      <c r="Z216" t="s">
        <v>36</v>
      </c>
    </row>
    <row r="217" spans="1:26" x14ac:dyDescent="0.25">
      <c r="A217" t="s">
        <v>26</v>
      </c>
      <c r="B217" t="s">
        <v>27</v>
      </c>
      <c r="C217" t="s">
        <v>28</v>
      </c>
      <c r="D217" t="s">
        <v>133</v>
      </c>
      <c r="E217" t="str">
        <f>"109TNNH2N383"</f>
        <v>109TNNH2N383</v>
      </c>
      <c r="F217" t="s">
        <v>30</v>
      </c>
      <c r="I217" t="s">
        <v>89</v>
      </c>
      <c r="J217" t="s">
        <v>90</v>
      </c>
      <c r="N217" t="s">
        <v>564</v>
      </c>
      <c r="O217" t="s">
        <v>34</v>
      </c>
      <c r="P217">
        <v>3</v>
      </c>
      <c r="Q217">
        <v>202109</v>
      </c>
      <c r="R217">
        <v>20211109</v>
      </c>
      <c r="S217" t="s">
        <v>565</v>
      </c>
      <c r="T217">
        <v>20211130</v>
      </c>
      <c r="U217" t="s">
        <v>497</v>
      </c>
      <c r="V217" t="s">
        <v>267</v>
      </c>
      <c r="W217" t="s">
        <v>239</v>
      </c>
      <c r="Z217" t="s">
        <v>36</v>
      </c>
    </row>
    <row r="218" spans="1:26" x14ac:dyDescent="0.25">
      <c r="A218" t="s">
        <v>26</v>
      </c>
      <c r="B218" t="s">
        <v>27</v>
      </c>
      <c r="C218" t="s">
        <v>28</v>
      </c>
      <c r="D218" t="s">
        <v>29</v>
      </c>
      <c r="E218" t="str">
        <f>"109TNJJ2J300"</f>
        <v>109TNJJ2J300</v>
      </c>
      <c r="F218" t="s">
        <v>30</v>
      </c>
      <c r="I218" t="s">
        <v>123</v>
      </c>
      <c r="J218" t="s">
        <v>52</v>
      </c>
      <c r="N218" t="s">
        <v>566</v>
      </c>
      <c r="O218" t="s">
        <v>34</v>
      </c>
      <c r="P218">
        <v>3</v>
      </c>
      <c r="Q218">
        <v>202109</v>
      </c>
      <c r="R218">
        <v>20211025</v>
      </c>
      <c r="S218" t="s">
        <v>567</v>
      </c>
      <c r="T218">
        <v>20211130</v>
      </c>
      <c r="U218" t="s">
        <v>114</v>
      </c>
      <c r="V218" t="s">
        <v>114</v>
      </c>
      <c r="Z218" t="s">
        <v>36</v>
      </c>
    </row>
    <row r="219" spans="1:26" x14ac:dyDescent="0.25">
      <c r="A219" t="s">
        <v>26</v>
      </c>
      <c r="B219" t="s">
        <v>27</v>
      </c>
      <c r="C219" t="s">
        <v>28</v>
      </c>
      <c r="D219" t="s">
        <v>42</v>
      </c>
      <c r="E219" t="str">
        <f>"108TNLE34320"</f>
        <v>108TNLE34320</v>
      </c>
      <c r="F219" t="s">
        <v>30</v>
      </c>
      <c r="I219" t="s">
        <v>57</v>
      </c>
      <c r="J219" t="s">
        <v>568</v>
      </c>
      <c r="N219" t="s">
        <v>569</v>
      </c>
      <c r="O219" t="s">
        <v>34</v>
      </c>
      <c r="P219">
        <v>5</v>
      </c>
      <c r="Q219">
        <v>202108</v>
      </c>
      <c r="R219">
        <v>20211104</v>
      </c>
      <c r="S219" t="s">
        <v>570</v>
      </c>
      <c r="T219">
        <v>20211201</v>
      </c>
      <c r="U219" t="s">
        <v>61</v>
      </c>
      <c r="Z219" t="s">
        <v>36</v>
      </c>
    </row>
    <row r="220" spans="1:26" x14ac:dyDescent="0.25">
      <c r="A220" t="s">
        <v>26</v>
      </c>
      <c r="B220" t="s">
        <v>27</v>
      </c>
      <c r="C220" t="s">
        <v>28</v>
      </c>
      <c r="D220" t="s">
        <v>37</v>
      </c>
      <c r="E220" t="str">
        <f>"108TNCZ0B227"</f>
        <v>108TNCZ0B227</v>
      </c>
      <c r="F220" t="s">
        <v>30</v>
      </c>
      <c r="I220" t="s">
        <v>89</v>
      </c>
      <c r="J220" t="s">
        <v>58</v>
      </c>
      <c r="N220" t="s">
        <v>571</v>
      </c>
      <c r="O220" t="s">
        <v>34</v>
      </c>
      <c r="P220">
        <v>5</v>
      </c>
      <c r="Q220">
        <v>202108</v>
      </c>
      <c r="R220">
        <v>20211017</v>
      </c>
      <c r="S220" t="s">
        <v>572</v>
      </c>
      <c r="T220">
        <v>20211201</v>
      </c>
      <c r="U220" t="s">
        <v>573</v>
      </c>
      <c r="Z220" t="s">
        <v>36</v>
      </c>
    </row>
    <row r="221" spans="1:26" x14ac:dyDescent="0.25">
      <c r="A221" t="s">
        <v>26</v>
      </c>
      <c r="B221" t="s">
        <v>27</v>
      </c>
      <c r="C221" t="s">
        <v>28</v>
      </c>
      <c r="D221" t="s">
        <v>29</v>
      </c>
      <c r="E221" t="str">
        <f>"109TNCZ1J227"</f>
        <v>109TNCZ1J227</v>
      </c>
      <c r="F221" t="s">
        <v>30</v>
      </c>
      <c r="I221" t="s">
        <v>89</v>
      </c>
      <c r="J221" t="s">
        <v>90</v>
      </c>
      <c r="N221" t="s">
        <v>574</v>
      </c>
      <c r="O221" t="s">
        <v>34</v>
      </c>
      <c r="P221">
        <v>4</v>
      </c>
      <c r="Q221">
        <v>202109</v>
      </c>
      <c r="R221">
        <v>20211021</v>
      </c>
      <c r="S221" t="s">
        <v>575</v>
      </c>
      <c r="T221">
        <v>20211201</v>
      </c>
      <c r="U221" t="s">
        <v>506</v>
      </c>
      <c r="V221" t="s">
        <v>497</v>
      </c>
      <c r="Z221" t="s">
        <v>36</v>
      </c>
    </row>
    <row r="222" spans="1:26" x14ac:dyDescent="0.25">
      <c r="A222" t="s">
        <v>26</v>
      </c>
      <c r="B222" t="s">
        <v>27</v>
      </c>
      <c r="C222" t="s">
        <v>28</v>
      </c>
      <c r="D222" t="s">
        <v>115</v>
      </c>
      <c r="E222" t="str">
        <f>"107TNKF0A149"</f>
        <v>107TNKF0A149</v>
      </c>
      <c r="F222" t="s">
        <v>30</v>
      </c>
      <c r="I222" t="s">
        <v>71</v>
      </c>
      <c r="J222" t="s">
        <v>130</v>
      </c>
      <c r="N222" t="s">
        <v>576</v>
      </c>
      <c r="O222" t="s">
        <v>34</v>
      </c>
      <c r="P222">
        <v>6</v>
      </c>
      <c r="Q222">
        <v>202107</v>
      </c>
      <c r="R222">
        <v>20211012</v>
      </c>
      <c r="S222" t="s">
        <v>577</v>
      </c>
      <c r="T222">
        <v>20211201</v>
      </c>
      <c r="Z222" t="s">
        <v>36</v>
      </c>
    </row>
    <row r="223" spans="1:26" x14ac:dyDescent="0.25">
      <c r="A223" t="s">
        <v>26</v>
      </c>
      <c r="B223" t="s">
        <v>27</v>
      </c>
      <c r="C223" t="s">
        <v>28</v>
      </c>
      <c r="D223" t="s">
        <v>115</v>
      </c>
      <c r="E223" t="str">
        <f>"107TNXR1D858"</f>
        <v>107TNXR1D858</v>
      </c>
      <c r="F223" t="s">
        <v>30</v>
      </c>
      <c r="I223" t="s">
        <v>38</v>
      </c>
      <c r="J223" t="s">
        <v>90</v>
      </c>
      <c r="N223" t="s">
        <v>578</v>
      </c>
      <c r="O223" t="s">
        <v>34</v>
      </c>
      <c r="P223">
        <v>6</v>
      </c>
      <c r="Q223">
        <v>202107</v>
      </c>
      <c r="R223">
        <v>20211103</v>
      </c>
      <c r="S223" t="s">
        <v>579</v>
      </c>
      <c r="T223">
        <v>20211201</v>
      </c>
      <c r="U223" t="s">
        <v>206</v>
      </c>
      <c r="Z223" t="s">
        <v>36</v>
      </c>
    </row>
    <row r="224" spans="1:26" x14ac:dyDescent="0.25">
      <c r="A224" t="s">
        <v>26</v>
      </c>
      <c r="B224" t="s">
        <v>27</v>
      </c>
      <c r="C224" t="s">
        <v>28</v>
      </c>
      <c r="D224" t="s">
        <v>37</v>
      </c>
      <c r="E224" t="str">
        <f>"105TNFA2J219"</f>
        <v>105TNFA2J219</v>
      </c>
      <c r="F224" t="s">
        <v>30</v>
      </c>
      <c r="I224" t="s">
        <v>123</v>
      </c>
      <c r="J224" t="s">
        <v>130</v>
      </c>
      <c r="N224" t="s">
        <v>580</v>
      </c>
      <c r="O224" t="s">
        <v>34</v>
      </c>
      <c r="P224">
        <v>8</v>
      </c>
      <c r="Q224">
        <v>202105</v>
      </c>
      <c r="R224">
        <v>20211124</v>
      </c>
      <c r="S224" t="s">
        <v>581</v>
      </c>
      <c r="T224">
        <v>20211201</v>
      </c>
      <c r="U224" t="s">
        <v>582</v>
      </c>
      <c r="V224" t="s">
        <v>111</v>
      </c>
      <c r="Z224" t="s">
        <v>36</v>
      </c>
    </row>
    <row r="225" spans="1:26" x14ac:dyDescent="0.25">
      <c r="A225" t="s">
        <v>26</v>
      </c>
      <c r="B225" t="s">
        <v>27</v>
      </c>
      <c r="C225" t="s">
        <v>28</v>
      </c>
      <c r="D225" t="s">
        <v>46</v>
      </c>
      <c r="E225" t="str">
        <f>"109TNUW2W270"</f>
        <v>109TNUW2W270</v>
      </c>
      <c r="F225" t="s">
        <v>30</v>
      </c>
      <c r="I225" t="s">
        <v>57</v>
      </c>
      <c r="J225" t="s">
        <v>568</v>
      </c>
      <c r="N225" t="s">
        <v>583</v>
      </c>
      <c r="O225" t="s">
        <v>34</v>
      </c>
      <c r="P225">
        <v>4</v>
      </c>
      <c r="Q225">
        <v>202109</v>
      </c>
      <c r="R225">
        <v>20211117</v>
      </c>
      <c r="S225" t="s">
        <v>584</v>
      </c>
      <c r="T225">
        <v>20211201</v>
      </c>
      <c r="Z225" t="s">
        <v>36</v>
      </c>
    </row>
    <row r="226" spans="1:26" x14ac:dyDescent="0.25">
      <c r="A226" t="s">
        <v>26</v>
      </c>
      <c r="B226" t="s">
        <v>27</v>
      </c>
      <c r="C226" t="s">
        <v>28</v>
      </c>
      <c r="D226" t="s">
        <v>585</v>
      </c>
      <c r="E226" t="str">
        <f>"107TNNH2E023"</f>
        <v>107TNNH2E023</v>
      </c>
      <c r="F226" t="s">
        <v>30</v>
      </c>
      <c r="I226" t="s">
        <v>586</v>
      </c>
      <c r="J226" t="s">
        <v>77</v>
      </c>
      <c r="N226" t="s">
        <v>587</v>
      </c>
      <c r="O226" t="s">
        <v>34</v>
      </c>
      <c r="P226">
        <v>6</v>
      </c>
      <c r="Q226">
        <v>202107</v>
      </c>
      <c r="R226">
        <v>20211101</v>
      </c>
      <c r="S226" t="s">
        <v>588</v>
      </c>
      <c r="T226">
        <v>20211201</v>
      </c>
      <c r="Z226" t="s">
        <v>36</v>
      </c>
    </row>
    <row r="227" spans="1:26" x14ac:dyDescent="0.25">
      <c r="A227" t="s">
        <v>26</v>
      </c>
      <c r="B227" t="s">
        <v>27</v>
      </c>
      <c r="C227" t="s">
        <v>28</v>
      </c>
      <c r="D227" t="s">
        <v>133</v>
      </c>
      <c r="E227" t="str">
        <f>"110TNPC06416"</f>
        <v>110TNPC06416</v>
      </c>
      <c r="F227" t="s">
        <v>30</v>
      </c>
      <c r="I227" t="s">
        <v>57</v>
      </c>
      <c r="J227" t="s">
        <v>77</v>
      </c>
      <c r="N227" t="s">
        <v>589</v>
      </c>
      <c r="O227" t="s">
        <v>34</v>
      </c>
      <c r="P227">
        <v>3</v>
      </c>
      <c r="Q227">
        <v>202110</v>
      </c>
      <c r="R227">
        <v>20211108</v>
      </c>
      <c r="S227" t="s">
        <v>590</v>
      </c>
      <c r="T227">
        <v>20211201</v>
      </c>
      <c r="Z227" t="s">
        <v>36</v>
      </c>
    </row>
    <row r="228" spans="1:26" x14ac:dyDescent="0.25">
      <c r="A228" t="s">
        <v>26</v>
      </c>
      <c r="B228" t="s">
        <v>27</v>
      </c>
      <c r="C228" t="s">
        <v>28</v>
      </c>
      <c r="D228" t="s">
        <v>46</v>
      </c>
      <c r="E228" t="str">
        <f>"108TNXR0X170"</f>
        <v>108TNXR0X170</v>
      </c>
      <c r="F228" t="s">
        <v>30</v>
      </c>
      <c r="I228" t="s">
        <v>57</v>
      </c>
      <c r="J228" t="s">
        <v>163</v>
      </c>
      <c r="N228" t="s">
        <v>591</v>
      </c>
      <c r="O228" t="s">
        <v>34</v>
      </c>
      <c r="P228">
        <v>5</v>
      </c>
      <c r="Q228">
        <v>202108</v>
      </c>
      <c r="R228">
        <v>20211129</v>
      </c>
      <c r="S228" t="s">
        <v>592</v>
      </c>
      <c r="T228">
        <v>20211201</v>
      </c>
      <c r="Z228" t="s">
        <v>36</v>
      </c>
    </row>
    <row r="229" spans="1:26" x14ac:dyDescent="0.25">
      <c r="A229" t="s">
        <v>26</v>
      </c>
      <c r="B229" t="s">
        <v>27</v>
      </c>
      <c r="C229" t="s">
        <v>28</v>
      </c>
      <c r="D229" t="s">
        <v>46</v>
      </c>
      <c r="E229" t="str">
        <f>"108TNHM2B817"</f>
        <v>108TNHM2B817</v>
      </c>
      <c r="F229" t="s">
        <v>30</v>
      </c>
      <c r="I229" t="s">
        <v>157</v>
      </c>
      <c r="J229" t="s">
        <v>58</v>
      </c>
      <c r="N229" t="s">
        <v>593</v>
      </c>
      <c r="O229" t="s">
        <v>34</v>
      </c>
      <c r="P229">
        <v>5</v>
      </c>
      <c r="Q229">
        <v>202108</v>
      </c>
      <c r="R229">
        <v>20211105</v>
      </c>
      <c r="S229" t="s">
        <v>594</v>
      </c>
      <c r="T229">
        <v>20211201</v>
      </c>
      <c r="U229" t="s">
        <v>595</v>
      </c>
      <c r="Z229" t="s">
        <v>36</v>
      </c>
    </row>
    <row r="230" spans="1:26" x14ac:dyDescent="0.25">
      <c r="A230" t="s">
        <v>26</v>
      </c>
      <c r="B230" t="s">
        <v>27</v>
      </c>
      <c r="C230" t="s">
        <v>28</v>
      </c>
      <c r="D230" t="s">
        <v>115</v>
      </c>
      <c r="E230" t="str">
        <f>"110TNCZ0F379"</f>
        <v>110TNCZ0F379</v>
      </c>
      <c r="F230" t="s">
        <v>30</v>
      </c>
      <c r="I230" t="s">
        <v>38</v>
      </c>
      <c r="J230" t="s">
        <v>163</v>
      </c>
      <c r="N230" t="s">
        <v>596</v>
      </c>
      <c r="O230" t="s">
        <v>34</v>
      </c>
      <c r="P230">
        <v>3</v>
      </c>
      <c r="Q230">
        <v>202110</v>
      </c>
      <c r="R230">
        <v>20211105</v>
      </c>
      <c r="S230" t="s">
        <v>597</v>
      </c>
      <c r="T230">
        <v>20211201</v>
      </c>
      <c r="Z230" t="s">
        <v>36</v>
      </c>
    </row>
    <row r="231" spans="1:26" x14ac:dyDescent="0.25">
      <c r="A231" t="s">
        <v>26</v>
      </c>
      <c r="B231" t="s">
        <v>27</v>
      </c>
      <c r="C231" t="s">
        <v>28</v>
      </c>
      <c r="D231" t="s">
        <v>115</v>
      </c>
      <c r="E231" t="str">
        <f>"110TNZN04069"</f>
        <v>110TNZN04069</v>
      </c>
      <c r="F231" t="s">
        <v>30</v>
      </c>
      <c r="I231" t="s">
        <v>89</v>
      </c>
      <c r="J231" t="s">
        <v>48</v>
      </c>
      <c r="N231" t="s">
        <v>598</v>
      </c>
      <c r="O231" t="s">
        <v>34</v>
      </c>
      <c r="P231">
        <v>3</v>
      </c>
      <c r="Q231">
        <v>202110</v>
      </c>
      <c r="R231">
        <v>20211129</v>
      </c>
      <c r="S231" t="s">
        <v>599</v>
      </c>
      <c r="T231">
        <v>20211201</v>
      </c>
      <c r="Z231" t="s">
        <v>36</v>
      </c>
    </row>
    <row r="232" spans="1:26" x14ac:dyDescent="0.25">
      <c r="A232" t="s">
        <v>26</v>
      </c>
      <c r="B232" t="s">
        <v>27</v>
      </c>
      <c r="C232" t="s">
        <v>28</v>
      </c>
      <c r="D232" t="s">
        <v>46</v>
      </c>
      <c r="E232" t="str">
        <f>"109TNLE96848"</f>
        <v>109TNLE96848</v>
      </c>
      <c r="F232" t="s">
        <v>30</v>
      </c>
      <c r="I232" t="s">
        <v>31</v>
      </c>
      <c r="J232" t="s">
        <v>58</v>
      </c>
      <c r="N232" t="s">
        <v>600</v>
      </c>
      <c r="O232" t="s">
        <v>34</v>
      </c>
      <c r="P232">
        <v>4</v>
      </c>
      <c r="Q232">
        <v>202109</v>
      </c>
      <c r="R232">
        <v>20211105</v>
      </c>
      <c r="S232" t="s">
        <v>601</v>
      </c>
      <c r="T232">
        <v>20211202</v>
      </c>
      <c r="U232" t="s">
        <v>144</v>
      </c>
      <c r="Z232" t="s">
        <v>36</v>
      </c>
    </row>
    <row r="233" spans="1:26" x14ac:dyDescent="0.25">
      <c r="A233" t="s">
        <v>26</v>
      </c>
      <c r="B233" t="s">
        <v>27</v>
      </c>
      <c r="C233" t="s">
        <v>28</v>
      </c>
      <c r="D233" t="s">
        <v>42</v>
      </c>
      <c r="E233" t="str">
        <f>"108TNUW34302"</f>
        <v>108TNUW34302</v>
      </c>
      <c r="F233" t="s">
        <v>30</v>
      </c>
      <c r="I233" t="s">
        <v>31</v>
      </c>
      <c r="J233" t="s">
        <v>32</v>
      </c>
      <c r="N233" t="s">
        <v>602</v>
      </c>
      <c r="O233" t="s">
        <v>34</v>
      </c>
      <c r="P233">
        <v>5</v>
      </c>
      <c r="Q233">
        <v>202108</v>
      </c>
      <c r="R233">
        <v>20211113</v>
      </c>
      <c r="S233" t="s">
        <v>603</v>
      </c>
      <c r="T233">
        <v>20211202</v>
      </c>
      <c r="Z233" t="s">
        <v>36</v>
      </c>
    </row>
    <row r="234" spans="1:26" x14ac:dyDescent="0.25">
      <c r="A234" t="s">
        <v>26</v>
      </c>
      <c r="B234" t="s">
        <v>27</v>
      </c>
      <c r="C234" t="s">
        <v>28</v>
      </c>
      <c r="D234" t="s">
        <v>115</v>
      </c>
      <c r="E234" t="str">
        <f>"109TNPC03840"</f>
        <v>109TNPC03840</v>
      </c>
      <c r="F234" t="s">
        <v>30</v>
      </c>
      <c r="I234" t="s">
        <v>31</v>
      </c>
      <c r="J234" t="s">
        <v>32</v>
      </c>
      <c r="N234" t="s">
        <v>604</v>
      </c>
      <c r="O234" t="s">
        <v>34</v>
      </c>
      <c r="P234">
        <v>4</v>
      </c>
      <c r="Q234">
        <v>202109</v>
      </c>
      <c r="R234">
        <v>20211004</v>
      </c>
      <c r="S234" t="s">
        <v>605</v>
      </c>
      <c r="T234">
        <v>20211202</v>
      </c>
      <c r="Z234" t="s">
        <v>36</v>
      </c>
    </row>
    <row r="235" spans="1:26" x14ac:dyDescent="0.25">
      <c r="A235" t="s">
        <v>26</v>
      </c>
      <c r="B235" t="s">
        <v>27</v>
      </c>
      <c r="C235" t="s">
        <v>28</v>
      </c>
      <c r="D235" t="s">
        <v>37</v>
      </c>
      <c r="E235" t="str">
        <f>"108TNZN0G637"</f>
        <v>108TNZN0G637</v>
      </c>
      <c r="F235" t="s">
        <v>30</v>
      </c>
      <c r="I235" t="s">
        <v>123</v>
      </c>
      <c r="J235" t="s">
        <v>77</v>
      </c>
      <c r="N235" t="s">
        <v>606</v>
      </c>
      <c r="O235" t="s">
        <v>34</v>
      </c>
      <c r="P235">
        <v>5</v>
      </c>
      <c r="Q235">
        <v>202108</v>
      </c>
      <c r="R235">
        <v>20211016</v>
      </c>
      <c r="S235" t="s">
        <v>607</v>
      </c>
      <c r="T235">
        <v>20211202</v>
      </c>
      <c r="Z235" t="s">
        <v>36</v>
      </c>
    </row>
    <row r="236" spans="1:26" x14ac:dyDescent="0.25">
      <c r="A236" t="s">
        <v>26</v>
      </c>
      <c r="B236" t="s">
        <v>27</v>
      </c>
      <c r="C236" t="s">
        <v>28</v>
      </c>
      <c r="D236" t="s">
        <v>42</v>
      </c>
      <c r="E236" t="str">
        <f>"106TNYT1L594"</f>
        <v>106TNYT1L594</v>
      </c>
      <c r="F236" t="s">
        <v>30</v>
      </c>
      <c r="I236" t="s">
        <v>157</v>
      </c>
      <c r="J236" t="s">
        <v>58</v>
      </c>
      <c r="N236" t="s">
        <v>608</v>
      </c>
      <c r="O236" t="s">
        <v>34</v>
      </c>
      <c r="P236">
        <v>7</v>
      </c>
      <c r="Q236">
        <v>202106</v>
      </c>
      <c r="R236">
        <v>20211115</v>
      </c>
      <c r="S236" t="s">
        <v>609</v>
      </c>
      <c r="T236">
        <v>20211202</v>
      </c>
      <c r="U236" t="s">
        <v>264</v>
      </c>
      <c r="V236" t="s">
        <v>111</v>
      </c>
      <c r="Z236" t="s">
        <v>36</v>
      </c>
    </row>
    <row r="237" spans="1:26" x14ac:dyDescent="0.25">
      <c r="A237" t="s">
        <v>26</v>
      </c>
      <c r="B237" t="s">
        <v>27</v>
      </c>
      <c r="C237" t="s">
        <v>28</v>
      </c>
      <c r="D237" t="s">
        <v>37</v>
      </c>
      <c r="E237" t="str">
        <f>"109TNUW0D334"</f>
        <v>109TNUW0D334</v>
      </c>
      <c r="F237" t="s">
        <v>30</v>
      </c>
      <c r="I237" t="s">
        <v>38</v>
      </c>
      <c r="J237" t="s">
        <v>39</v>
      </c>
      <c r="N237" t="s">
        <v>610</v>
      </c>
      <c r="O237" t="s">
        <v>34</v>
      </c>
      <c r="P237">
        <v>4</v>
      </c>
      <c r="Q237">
        <v>202109</v>
      </c>
      <c r="R237">
        <v>20211115</v>
      </c>
      <c r="S237" t="s">
        <v>611</v>
      </c>
      <c r="T237">
        <v>20211202</v>
      </c>
      <c r="U237" t="s">
        <v>612</v>
      </c>
      <c r="Z237" t="s">
        <v>36</v>
      </c>
    </row>
    <row r="238" spans="1:26" x14ac:dyDescent="0.25">
      <c r="A238" t="s">
        <v>26</v>
      </c>
      <c r="B238" t="s">
        <v>27</v>
      </c>
      <c r="C238" t="s">
        <v>28</v>
      </c>
      <c r="D238" t="s">
        <v>42</v>
      </c>
      <c r="E238" t="str">
        <f>"109TNFA1U299"</f>
        <v>109TNFA1U299</v>
      </c>
      <c r="F238" t="s">
        <v>30</v>
      </c>
      <c r="I238" t="s">
        <v>475</v>
      </c>
      <c r="J238" t="s">
        <v>90</v>
      </c>
      <c r="N238" t="s">
        <v>613</v>
      </c>
      <c r="O238" t="s">
        <v>34</v>
      </c>
      <c r="P238">
        <v>4</v>
      </c>
      <c r="Q238">
        <v>202109</v>
      </c>
      <c r="R238">
        <v>20211120</v>
      </c>
      <c r="S238" t="s">
        <v>614</v>
      </c>
      <c r="T238">
        <v>20211202</v>
      </c>
      <c r="U238" t="s">
        <v>180</v>
      </c>
      <c r="Z238" t="s">
        <v>36</v>
      </c>
    </row>
    <row r="239" spans="1:26" x14ac:dyDescent="0.25">
      <c r="A239" t="s">
        <v>26</v>
      </c>
      <c r="B239" t="s">
        <v>27</v>
      </c>
      <c r="C239" t="s">
        <v>28</v>
      </c>
      <c r="D239" t="s">
        <v>29</v>
      </c>
      <c r="E239" t="str">
        <f>"108TNDV0C674"</f>
        <v>108TNDV0C674</v>
      </c>
      <c r="F239" t="s">
        <v>30</v>
      </c>
      <c r="I239" t="s">
        <v>38</v>
      </c>
      <c r="J239" t="s">
        <v>58</v>
      </c>
      <c r="N239" t="s">
        <v>615</v>
      </c>
      <c r="O239" t="s">
        <v>34</v>
      </c>
      <c r="P239">
        <v>5</v>
      </c>
      <c r="Q239">
        <v>202108</v>
      </c>
      <c r="R239">
        <v>20211116</v>
      </c>
      <c r="S239" t="s">
        <v>616</v>
      </c>
      <c r="T239">
        <v>20211202</v>
      </c>
      <c r="U239" t="s">
        <v>75</v>
      </c>
      <c r="Z239" t="s">
        <v>36</v>
      </c>
    </row>
    <row r="240" spans="1:26" x14ac:dyDescent="0.25">
      <c r="A240" t="s">
        <v>26</v>
      </c>
      <c r="B240" t="s">
        <v>27</v>
      </c>
      <c r="C240" t="s">
        <v>28</v>
      </c>
      <c r="D240" t="s">
        <v>46</v>
      </c>
      <c r="E240" t="str">
        <f>"110TNYT08962"</f>
        <v>110TNYT08962</v>
      </c>
      <c r="F240" t="s">
        <v>30</v>
      </c>
      <c r="I240" t="s">
        <v>57</v>
      </c>
      <c r="J240" t="s">
        <v>58</v>
      </c>
      <c r="N240" t="s">
        <v>617</v>
      </c>
      <c r="O240" t="s">
        <v>34</v>
      </c>
      <c r="P240">
        <v>3</v>
      </c>
      <c r="Q240">
        <v>202110</v>
      </c>
      <c r="R240">
        <v>20211102</v>
      </c>
      <c r="S240" t="s">
        <v>618</v>
      </c>
      <c r="T240">
        <v>20211202</v>
      </c>
      <c r="U240" t="s">
        <v>114</v>
      </c>
      <c r="Z240" t="s">
        <v>36</v>
      </c>
    </row>
    <row r="241" spans="1:26" x14ac:dyDescent="0.25">
      <c r="A241" t="s">
        <v>26</v>
      </c>
      <c r="B241" t="s">
        <v>27</v>
      </c>
      <c r="C241" t="s">
        <v>28</v>
      </c>
      <c r="D241" t="s">
        <v>42</v>
      </c>
      <c r="E241" t="str">
        <f>"109TNRL23566"</f>
        <v>109TNRL23566</v>
      </c>
      <c r="F241" t="s">
        <v>30</v>
      </c>
      <c r="I241" t="s">
        <v>82</v>
      </c>
      <c r="J241" t="s">
        <v>39</v>
      </c>
      <c r="N241" t="s">
        <v>619</v>
      </c>
      <c r="O241" t="s">
        <v>34</v>
      </c>
      <c r="P241">
        <v>4</v>
      </c>
      <c r="Q241">
        <v>202109</v>
      </c>
      <c r="R241">
        <v>20211116</v>
      </c>
      <c r="S241" t="s">
        <v>620</v>
      </c>
      <c r="T241">
        <v>20211202</v>
      </c>
      <c r="Z241" t="s">
        <v>36</v>
      </c>
    </row>
    <row r="242" spans="1:26" x14ac:dyDescent="0.25">
      <c r="A242" t="s">
        <v>26</v>
      </c>
      <c r="B242" t="s">
        <v>27</v>
      </c>
      <c r="C242" t="s">
        <v>28</v>
      </c>
      <c r="D242" t="s">
        <v>380</v>
      </c>
      <c r="E242" t="str">
        <f>"110TNTQ1U321"</f>
        <v>110TNTQ1U321</v>
      </c>
      <c r="F242" t="s">
        <v>30</v>
      </c>
      <c r="I242" t="s">
        <v>38</v>
      </c>
      <c r="J242" t="s">
        <v>58</v>
      </c>
      <c r="N242" t="s">
        <v>621</v>
      </c>
      <c r="O242" t="s">
        <v>34</v>
      </c>
      <c r="P242">
        <v>3</v>
      </c>
      <c r="Q242">
        <v>202110</v>
      </c>
      <c r="R242">
        <v>20211120</v>
      </c>
      <c r="S242" t="s">
        <v>622</v>
      </c>
      <c r="T242">
        <v>20211202</v>
      </c>
      <c r="U242" t="s">
        <v>114</v>
      </c>
      <c r="Z242" t="s">
        <v>36</v>
      </c>
    </row>
    <row r="243" spans="1:26" x14ac:dyDescent="0.25">
      <c r="A243" t="s">
        <v>26</v>
      </c>
      <c r="B243" t="s">
        <v>27</v>
      </c>
      <c r="C243" t="s">
        <v>28</v>
      </c>
      <c r="D243" t="s">
        <v>115</v>
      </c>
      <c r="E243" t="str">
        <f>"104TNWG2E937"</f>
        <v>104TNWG2E937</v>
      </c>
      <c r="F243" t="s">
        <v>30</v>
      </c>
      <c r="I243" t="s">
        <v>31</v>
      </c>
      <c r="J243" t="s">
        <v>32</v>
      </c>
      <c r="N243" t="s">
        <v>623</v>
      </c>
      <c r="O243" t="s">
        <v>34</v>
      </c>
      <c r="P243">
        <v>9</v>
      </c>
      <c r="Q243">
        <v>202104</v>
      </c>
      <c r="R243">
        <v>20211101</v>
      </c>
      <c r="S243" t="s">
        <v>624</v>
      </c>
      <c r="T243">
        <v>20211203</v>
      </c>
      <c r="Z243" t="s">
        <v>36</v>
      </c>
    </row>
    <row r="244" spans="1:26" x14ac:dyDescent="0.25">
      <c r="A244" t="s">
        <v>26</v>
      </c>
      <c r="B244" t="s">
        <v>27</v>
      </c>
      <c r="C244" t="s">
        <v>28</v>
      </c>
      <c r="D244" t="s">
        <v>46</v>
      </c>
      <c r="E244" t="str">
        <f>"109TNAB01024"</f>
        <v>109TNAB01024</v>
      </c>
      <c r="F244" t="s">
        <v>30</v>
      </c>
      <c r="I244" t="s">
        <v>31</v>
      </c>
      <c r="J244" t="s">
        <v>32</v>
      </c>
      <c r="N244" t="s">
        <v>625</v>
      </c>
      <c r="O244" t="s">
        <v>34</v>
      </c>
      <c r="P244">
        <v>4</v>
      </c>
      <c r="Q244">
        <v>202109</v>
      </c>
      <c r="R244">
        <v>20211110</v>
      </c>
      <c r="S244" t="s">
        <v>626</v>
      </c>
      <c r="T244">
        <v>20211203</v>
      </c>
      <c r="Z244" t="s">
        <v>36</v>
      </c>
    </row>
    <row r="245" spans="1:26" x14ac:dyDescent="0.25">
      <c r="A245" t="s">
        <v>26</v>
      </c>
      <c r="B245" t="s">
        <v>27</v>
      </c>
      <c r="C245" t="s">
        <v>28</v>
      </c>
      <c r="D245" t="s">
        <v>133</v>
      </c>
      <c r="E245" t="str">
        <f>"009TNKF29573"</f>
        <v>009TNKF29573</v>
      </c>
      <c r="F245" t="s">
        <v>30</v>
      </c>
      <c r="I245" t="s">
        <v>31</v>
      </c>
      <c r="J245" t="s">
        <v>32</v>
      </c>
      <c r="N245" t="s">
        <v>627</v>
      </c>
      <c r="O245" t="s">
        <v>34</v>
      </c>
      <c r="P245">
        <v>16</v>
      </c>
      <c r="Q245">
        <v>202009</v>
      </c>
      <c r="R245">
        <v>20211109</v>
      </c>
      <c r="S245" t="s">
        <v>628</v>
      </c>
      <c r="T245">
        <v>20211203</v>
      </c>
      <c r="Z245" t="s">
        <v>36</v>
      </c>
    </row>
    <row r="246" spans="1:26" x14ac:dyDescent="0.25">
      <c r="A246" t="s">
        <v>26</v>
      </c>
      <c r="B246" t="s">
        <v>27</v>
      </c>
      <c r="C246" t="s">
        <v>28</v>
      </c>
      <c r="D246" t="s">
        <v>29</v>
      </c>
      <c r="E246" t="str">
        <f>"105TNWG1Y953"</f>
        <v>105TNWG1Y953</v>
      </c>
      <c r="F246" t="s">
        <v>30</v>
      </c>
      <c r="I246" t="s">
        <v>31</v>
      </c>
      <c r="J246" t="s">
        <v>32</v>
      </c>
      <c r="N246" t="s">
        <v>629</v>
      </c>
      <c r="O246" t="s">
        <v>34</v>
      </c>
      <c r="P246">
        <v>8</v>
      </c>
      <c r="Q246">
        <v>202105</v>
      </c>
      <c r="R246">
        <v>20211109</v>
      </c>
      <c r="S246" t="s">
        <v>630</v>
      </c>
      <c r="T246">
        <v>20211203</v>
      </c>
      <c r="Z246" t="s">
        <v>36</v>
      </c>
    </row>
    <row r="247" spans="1:26" x14ac:dyDescent="0.25">
      <c r="A247" t="s">
        <v>26</v>
      </c>
      <c r="B247" t="s">
        <v>27</v>
      </c>
      <c r="C247" t="s">
        <v>28</v>
      </c>
      <c r="D247" t="s">
        <v>133</v>
      </c>
      <c r="E247" t="str">
        <f>"108TNQD0D340"</f>
        <v>108TNQD0D340</v>
      </c>
      <c r="F247" t="s">
        <v>30</v>
      </c>
      <c r="I247" t="s">
        <v>31</v>
      </c>
      <c r="J247" t="s">
        <v>58</v>
      </c>
      <c r="N247" t="s">
        <v>631</v>
      </c>
      <c r="O247" t="s">
        <v>34</v>
      </c>
      <c r="P247">
        <v>5</v>
      </c>
      <c r="Q247">
        <v>202108</v>
      </c>
      <c r="R247">
        <v>20211110</v>
      </c>
      <c r="S247" t="s">
        <v>632</v>
      </c>
      <c r="T247">
        <v>20211203</v>
      </c>
      <c r="U247" t="s">
        <v>128</v>
      </c>
      <c r="Z247" t="s">
        <v>36</v>
      </c>
    </row>
    <row r="248" spans="1:26" x14ac:dyDescent="0.25">
      <c r="A248" t="s">
        <v>26</v>
      </c>
      <c r="B248" t="s">
        <v>27</v>
      </c>
      <c r="C248" t="s">
        <v>28</v>
      </c>
      <c r="D248" t="s">
        <v>166</v>
      </c>
      <c r="E248" t="str">
        <f>"103TNRL2N822"</f>
        <v>103TNRL2N822</v>
      </c>
      <c r="F248" t="s">
        <v>30</v>
      </c>
      <c r="I248" t="s">
        <v>633</v>
      </c>
      <c r="J248" t="s">
        <v>39</v>
      </c>
      <c r="N248" t="s">
        <v>634</v>
      </c>
      <c r="O248" t="s">
        <v>34</v>
      </c>
      <c r="P248">
        <v>10</v>
      </c>
      <c r="Q248">
        <v>202103</v>
      </c>
      <c r="R248">
        <v>20211031</v>
      </c>
      <c r="S248" t="s">
        <v>635</v>
      </c>
      <c r="T248">
        <v>20211203</v>
      </c>
      <c r="Z248" t="s">
        <v>36</v>
      </c>
    </row>
    <row r="249" spans="1:26" x14ac:dyDescent="0.25">
      <c r="A249" t="s">
        <v>26</v>
      </c>
      <c r="B249" t="s">
        <v>27</v>
      </c>
      <c r="C249" t="s">
        <v>28</v>
      </c>
      <c r="D249" t="s">
        <v>37</v>
      </c>
      <c r="E249" t="str">
        <f>"101TNLE1M824"</f>
        <v>101TNLE1M824</v>
      </c>
      <c r="F249" t="s">
        <v>30</v>
      </c>
      <c r="I249" t="s">
        <v>38</v>
      </c>
      <c r="J249" t="s">
        <v>58</v>
      </c>
      <c r="N249" t="s">
        <v>636</v>
      </c>
      <c r="O249" t="s">
        <v>34</v>
      </c>
      <c r="P249">
        <v>12</v>
      </c>
      <c r="Q249">
        <v>202101</v>
      </c>
      <c r="R249">
        <v>20211102</v>
      </c>
      <c r="S249" t="s">
        <v>637</v>
      </c>
      <c r="T249">
        <v>20211203</v>
      </c>
      <c r="U249" t="s">
        <v>144</v>
      </c>
      <c r="V249" t="s">
        <v>638</v>
      </c>
      <c r="W249" t="s">
        <v>144</v>
      </c>
      <c r="Z249" t="s">
        <v>36</v>
      </c>
    </row>
    <row r="250" spans="1:26" x14ac:dyDescent="0.25">
      <c r="A250" t="s">
        <v>26</v>
      </c>
      <c r="B250" t="s">
        <v>27</v>
      </c>
      <c r="C250" t="s">
        <v>28</v>
      </c>
      <c r="D250" t="s">
        <v>133</v>
      </c>
      <c r="E250" t="str">
        <f>"106TNFA2K851"</f>
        <v>106TNFA2K851</v>
      </c>
      <c r="F250" t="s">
        <v>30</v>
      </c>
      <c r="I250" t="s">
        <v>31</v>
      </c>
      <c r="J250" t="s">
        <v>32</v>
      </c>
      <c r="N250" t="s">
        <v>639</v>
      </c>
      <c r="O250" t="s">
        <v>34</v>
      </c>
      <c r="P250">
        <v>7</v>
      </c>
      <c r="Q250">
        <v>202106</v>
      </c>
      <c r="R250">
        <v>20211014</v>
      </c>
      <c r="S250" t="s">
        <v>640</v>
      </c>
      <c r="T250">
        <v>20211203</v>
      </c>
      <c r="Z250" t="s">
        <v>36</v>
      </c>
    </row>
    <row r="251" spans="1:26" x14ac:dyDescent="0.25">
      <c r="A251" t="s">
        <v>26</v>
      </c>
      <c r="B251" t="s">
        <v>27</v>
      </c>
      <c r="C251" t="s">
        <v>28</v>
      </c>
      <c r="D251" t="s">
        <v>29</v>
      </c>
      <c r="E251" t="str">
        <f>"108TNPC1D896"</f>
        <v>108TNPC1D896</v>
      </c>
      <c r="F251" t="s">
        <v>30</v>
      </c>
      <c r="I251" t="s">
        <v>38</v>
      </c>
      <c r="J251" t="s">
        <v>90</v>
      </c>
      <c r="N251" t="s">
        <v>641</v>
      </c>
      <c r="O251" t="s">
        <v>34</v>
      </c>
      <c r="P251">
        <v>5</v>
      </c>
      <c r="Q251">
        <v>202108</v>
      </c>
      <c r="R251">
        <v>20211026</v>
      </c>
      <c r="S251" t="s">
        <v>642</v>
      </c>
      <c r="T251">
        <v>20211203</v>
      </c>
      <c r="U251" t="s">
        <v>643</v>
      </c>
      <c r="Z251" t="s">
        <v>36</v>
      </c>
    </row>
    <row r="252" spans="1:26" x14ac:dyDescent="0.25">
      <c r="A252" t="s">
        <v>26</v>
      </c>
      <c r="B252" t="s">
        <v>27</v>
      </c>
      <c r="C252" t="s">
        <v>28</v>
      </c>
      <c r="D252" t="s">
        <v>133</v>
      </c>
      <c r="E252" t="str">
        <f>"102TNBK0Q845"</f>
        <v>102TNBK0Q845</v>
      </c>
      <c r="F252" t="s">
        <v>30</v>
      </c>
      <c r="I252" t="s">
        <v>38</v>
      </c>
      <c r="J252" t="s">
        <v>58</v>
      </c>
      <c r="N252" t="s">
        <v>644</v>
      </c>
      <c r="O252" t="s">
        <v>34</v>
      </c>
      <c r="P252">
        <v>11</v>
      </c>
      <c r="Q252">
        <v>202102</v>
      </c>
      <c r="R252">
        <v>20211101</v>
      </c>
      <c r="S252" t="s">
        <v>645</v>
      </c>
      <c r="T252">
        <v>20211203</v>
      </c>
      <c r="U252" t="s">
        <v>144</v>
      </c>
      <c r="V252" t="s">
        <v>211</v>
      </c>
      <c r="Z252" t="s">
        <v>36</v>
      </c>
    </row>
    <row r="253" spans="1:26" x14ac:dyDescent="0.25">
      <c r="A253" t="s">
        <v>26</v>
      </c>
      <c r="B253" t="s">
        <v>27</v>
      </c>
      <c r="C253" t="s">
        <v>28</v>
      </c>
      <c r="D253" t="s">
        <v>29</v>
      </c>
      <c r="E253" t="str">
        <f>"111TNBK1H949"</f>
        <v>111TNBK1H949</v>
      </c>
      <c r="F253" t="s">
        <v>30</v>
      </c>
      <c r="I253" t="s">
        <v>646</v>
      </c>
      <c r="J253" t="s">
        <v>77</v>
      </c>
      <c r="N253" t="s">
        <v>647</v>
      </c>
      <c r="O253" t="s">
        <v>34</v>
      </c>
      <c r="P253">
        <v>2</v>
      </c>
      <c r="Q253">
        <v>202111</v>
      </c>
      <c r="R253">
        <v>20211119</v>
      </c>
      <c r="S253" t="s">
        <v>648</v>
      </c>
      <c r="T253">
        <v>20211203</v>
      </c>
      <c r="Z253" t="s">
        <v>36</v>
      </c>
    </row>
    <row r="254" spans="1:26" x14ac:dyDescent="0.25">
      <c r="A254" t="s">
        <v>26</v>
      </c>
      <c r="B254" t="s">
        <v>27</v>
      </c>
      <c r="C254" t="s">
        <v>28</v>
      </c>
      <c r="D254" t="s">
        <v>115</v>
      </c>
      <c r="E254" t="str">
        <f>"108TNUW18774"</f>
        <v>108TNUW18774</v>
      </c>
      <c r="F254" t="s">
        <v>30</v>
      </c>
      <c r="I254" t="s">
        <v>57</v>
      </c>
      <c r="J254" t="s">
        <v>163</v>
      </c>
      <c r="N254" t="s">
        <v>649</v>
      </c>
      <c r="O254" t="s">
        <v>34</v>
      </c>
      <c r="P254">
        <v>5</v>
      </c>
      <c r="Q254">
        <v>202108</v>
      </c>
      <c r="R254">
        <v>20211030</v>
      </c>
      <c r="S254" t="s">
        <v>650</v>
      </c>
      <c r="T254">
        <v>20211203</v>
      </c>
      <c r="Z254" t="s">
        <v>36</v>
      </c>
    </row>
    <row r="255" spans="1:26" x14ac:dyDescent="0.25">
      <c r="A255" t="s">
        <v>26</v>
      </c>
      <c r="B255" t="s">
        <v>27</v>
      </c>
      <c r="C255" t="s">
        <v>28</v>
      </c>
      <c r="D255" t="s">
        <v>29</v>
      </c>
      <c r="E255" t="str">
        <f>"109TNMX13547"</f>
        <v>109TNMX13547</v>
      </c>
      <c r="F255" t="s">
        <v>30</v>
      </c>
      <c r="I255" t="s">
        <v>57</v>
      </c>
      <c r="J255" t="s">
        <v>58</v>
      </c>
      <c r="N255" t="s">
        <v>651</v>
      </c>
      <c r="O255" t="s">
        <v>34</v>
      </c>
      <c r="P255">
        <v>4</v>
      </c>
      <c r="Q255">
        <v>202109</v>
      </c>
      <c r="R255">
        <v>20211031</v>
      </c>
      <c r="S255" t="s">
        <v>652</v>
      </c>
      <c r="T255">
        <v>20211203</v>
      </c>
      <c r="U255" t="s">
        <v>61</v>
      </c>
      <c r="Z255" t="s">
        <v>36</v>
      </c>
    </row>
    <row r="256" spans="1:26" x14ac:dyDescent="0.25">
      <c r="A256" t="s">
        <v>26</v>
      </c>
      <c r="B256" t="s">
        <v>27</v>
      </c>
      <c r="C256" t="s">
        <v>28</v>
      </c>
      <c r="D256" t="s">
        <v>46</v>
      </c>
      <c r="E256" t="str">
        <f>"106TNHM0K193"</f>
        <v>106TNHM0K193</v>
      </c>
      <c r="F256" t="s">
        <v>30</v>
      </c>
      <c r="I256" t="s">
        <v>89</v>
      </c>
      <c r="J256" t="s">
        <v>90</v>
      </c>
      <c r="N256" t="s">
        <v>653</v>
      </c>
      <c r="O256" t="s">
        <v>34</v>
      </c>
      <c r="P256">
        <v>7</v>
      </c>
      <c r="Q256">
        <v>202106</v>
      </c>
      <c r="R256">
        <v>20211002</v>
      </c>
      <c r="S256" t="s">
        <v>654</v>
      </c>
      <c r="T256">
        <v>20211203</v>
      </c>
      <c r="U256" t="s">
        <v>205</v>
      </c>
      <c r="Z256" t="s">
        <v>36</v>
      </c>
    </row>
    <row r="257" spans="1:26" x14ac:dyDescent="0.25">
      <c r="A257" t="s">
        <v>26</v>
      </c>
      <c r="B257" t="s">
        <v>27</v>
      </c>
      <c r="C257" t="s">
        <v>28</v>
      </c>
      <c r="D257" t="s">
        <v>115</v>
      </c>
      <c r="E257" t="str">
        <f>"107TNZN2C869"</f>
        <v>107TNZN2C869</v>
      </c>
      <c r="F257" t="s">
        <v>30</v>
      </c>
      <c r="I257" t="s">
        <v>89</v>
      </c>
      <c r="J257" t="s">
        <v>58</v>
      </c>
      <c r="N257" t="s">
        <v>655</v>
      </c>
      <c r="O257" t="s">
        <v>34</v>
      </c>
      <c r="P257">
        <v>6</v>
      </c>
      <c r="Q257">
        <v>202107</v>
      </c>
      <c r="R257">
        <v>20211130</v>
      </c>
      <c r="S257" t="s">
        <v>656</v>
      </c>
      <c r="T257">
        <v>20211203</v>
      </c>
      <c r="U257" t="s">
        <v>144</v>
      </c>
      <c r="Z257" t="s">
        <v>36</v>
      </c>
    </row>
    <row r="258" spans="1:26" x14ac:dyDescent="0.25">
      <c r="A258" t="s">
        <v>26</v>
      </c>
      <c r="B258" t="s">
        <v>27</v>
      </c>
      <c r="C258" t="s">
        <v>28</v>
      </c>
      <c r="D258" t="s">
        <v>29</v>
      </c>
      <c r="E258" t="str">
        <f>"106TNVS25027"</f>
        <v>106TNVS25027</v>
      </c>
      <c r="F258" t="s">
        <v>30</v>
      </c>
      <c r="I258" t="s">
        <v>123</v>
      </c>
      <c r="J258" t="s">
        <v>32</v>
      </c>
      <c r="N258" t="s">
        <v>657</v>
      </c>
      <c r="O258" t="s">
        <v>34</v>
      </c>
      <c r="P258">
        <v>7</v>
      </c>
      <c r="Q258">
        <v>202106</v>
      </c>
      <c r="R258">
        <v>20211126</v>
      </c>
      <c r="S258" t="s">
        <v>658</v>
      </c>
      <c r="T258">
        <v>20211203</v>
      </c>
      <c r="U258" t="s">
        <v>659</v>
      </c>
      <c r="V258" t="s">
        <v>660</v>
      </c>
      <c r="Z258" t="s">
        <v>36</v>
      </c>
    </row>
    <row r="259" spans="1:26" x14ac:dyDescent="0.25">
      <c r="A259" t="s">
        <v>26</v>
      </c>
      <c r="B259" t="s">
        <v>27</v>
      </c>
      <c r="C259" t="s">
        <v>28</v>
      </c>
      <c r="D259" t="s">
        <v>64</v>
      </c>
      <c r="E259" t="str">
        <f>"109TNTQ1F433"</f>
        <v>109TNTQ1F433</v>
      </c>
      <c r="F259" t="s">
        <v>30</v>
      </c>
      <c r="I259" t="s">
        <v>97</v>
      </c>
      <c r="J259" t="s">
        <v>83</v>
      </c>
      <c r="N259" t="s">
        <v>661</v>
      </c>
      <c r="O259" t="s">
        <v>34</v>
      </c>
      <c r="P259">
        <v>4</v>
      </c>
      <c r="Q259">
        <v>202109</v>
      </c>
      <c r="R259">
        <v>20211102</v>
      </c>
      <c r="S259" t="s">
        <v>662</v>
      </c>
      <c r="T259">
        <v>20211203</v>
      </c>
      <c r="Z259" t="s">
        <v>36</v>
      </c>
    </row>
    <row r="260" spans="1:26" x14ac:dyDescent="0.25">
      <c r="A260" t="s">
        <v>26</v>
      </c>
      <c r="B260" t="s">
        <v>27</v>
      </c>
      <c r="C260" t="s">
        <v>28</v>
      </c>
      <c r="D260" t="s">
        <v>133</v>
      </c>
      <c r="E260" t="str">
        <f>"110TNZN1F413"</f>
        <v>110TNZN1F413</v>
      </c>
      <c r="F260" t="s">
        <v>30</v>
      </c>
      <c r="I260" t="s">
        <v>97</v>
      </c>
      <c r="J260" t="s">
        <v>39</v>
      </c>
      <c r="N260" t="s">
        <v>663</v>
      </c>
      <c r="O260" t="s">
        <v>34</v>
      </c>
      <c r="P260">
        <v>3</v>
      </c>
      <c r="Q260">
        <v>202110</v>
      </c>
      <c r="R260">
        <v>20211113</v>
      </c>
      <c r="S260" t="s">
        <v>664</v>
      </c>
      <c r="T260">
        <v>20211203</v>
      </c>
      <c r="Z260" t="s">
        <v>36</v>
      </c>
    </row>
    <row r="261" spans="1:26" x14ac:dyDescent="0.25">
      <c r="A261" t="s">
        <v>26</v>
      </c>
      <c r="B261" t="s">
        <v>27</v>
      </c>
      <c r="C261" t="s">
        <v>28</v>
      </c>
      <c r="D261" t="s">
        <v>37</v>
      </c>
      <c r="E261" t="str">
        <f>"109TNTQ0E089"</f>
        <v>109TNTQ0E089</v>
      </c>
      <c r="F261" t="s">
        <v>30</v>
      </c>
      <c r="I261" t="s">
        <v>89</v>
      </c>
      <c r="J261" t="s">
        <v>555</v>
      </c>
      <c r="N261" t="s">
        <v>665</v>
      </c>
      <c r="O261" t="s">
        <v>34</v>
      </c>
      <c r="P261">
        <v>4</v>
      </c>
      <c r="Q261">
        <v>202109</v>
      </c>
      <c r="R261">
        <v>20211007</v>
      </c>
      <c r="S261" t="s">
        <v>666</v>
      </c>
      <c r="T261">
        <v>20211203</v>
      </c>
      <c r="Z261" t="s">
        <v>36</v>
      </c>
    </row>
    <row r="262" spans="1:26" x14ac:dyDescent="0.25">
      <c r="A262" t="s">
        <v>26</v>
      </c>
      <c r="B262" t="s">
        <v>27</v>
      </c>
      <c r="C262" t="s">
        <v>28</v>
      </c>
      <c r="D262" t="s">
        <v>115</v>
      </c>
      <c r="E262" t="str">
        <f>"107TNUW1V198"</f>
        <v>107TNUW1V198</v>
      </c>
      <c r="F262" t="s">
        <v>30</v>
      </c>
      <c r="I262" t="s">
        <v>31</v>
      </c>
      <c r="J262" t="s">
        <v>77</v>
      </c>
      <c r="N262" t="s">
        <v>667</v>
      </c>
      <c r="O262" t="s">
        <v>34</v>
      </c>
      <c r="P262">
        <v>6</v>
      </c>
      <c r="Q262">
        <v>202107</v>
      </c>
      <c r="R262">
        <v>20211124</v>
      </c>
      <c r="S262" t="s">
        <v>668</v>
      </c>
      <c r="T262">
        <v>20211203</v>
      </c>
      <c r="Z262" t="s">
        <v>36</v>
      </c>
    </row>
    <row r="263" spans="1:26" x14ac:dyDescent="0.25">
      <c r="A263" t="s">
        <v>26</v>
      </c>
      <c r="B263" t="s">
        <v>27</v>
      </c>
      <c r="C263" t="s">
        <v>28</v>
      </c>
      <c r="D263" t="s">
        <v>64</v>
      </c>
      <c r="E263" t="str">
        <f>"108TNKF2E221"</f>
        <v>108TNKF2E221</v>
      </c>
      <c r="F263" t="s">
        <v>30</v>
      </c>
      <c r="I263" t="s">
        <v>76</v>
      </c>
      <c r="J263" t="s">
        <v>83</v>
      </c>
      <c r="N263" t="s">
        <v>669</v>
      </c>
      <c r="O263" t="s">
        <v>34</v>
      </c>
      <c r="P263">
        <v>5</v>
      </c>
      <c r="Q263">
        <v>202108</v>
      </c>
      <c r="R263">
        <v>20211122</v>
      </c>
      <c r="S263" t="s">
        <v>670</v>
      </c>
      <c r="T263">
        <v>20211203</v>
      </c>
      <c r="Z263" t="s">
        <v>36</v>
      </c>
    </row>
    <row r="264" spans="1:26" x14ac:dyDescent="0.25">
      <c r="A264" t="s">
        <v>26</v>
      </c>
      <c r="B264" t="s">
        <v>27</v>
      </c>
      <c r="C264" t="s">
        <v>28</v>
      </c>
      <c r="D264" t="s">
        <v>37</v>
      </c>
      <c r="E264" t="str">
        <f>"106TNSU02430"</f>
        <v>106TNSU02430</v>
      </c>
      <c r="F264" t="s">
        <v>30</v>
      </c>
      <c r="I264" t="s">
        <v>31</v>
      </c>
      <c r="J264" t="s">
        <v>32</v>
      </c>
      <c r="N264" t="s">
        <v>671</v>
      </c>
      <c r="O264" t="s">
        <v>34</v>
      </c>
      <c r="P264">
        <v>7</v>
      </c>
      <c r="Q264">
        <v>202106</v>
      </c>
      <c r="R264">
        <v>20211023</v>
      </c>
      <c r="S264" t="s">
        <v>672</v>
      </c>
      <c r="T264">
        <v>20211206</v>
      </c>
      <c r="Z264" t="s">
        <v>36</v>
      </c>
    </row>
    <row r="265" spans="1:26" x14ac:dyDescent="0.25">
      <c r="A265" t="s">
        <v>26</v>
      </c>
      <c r="B265" t="s">
        <v>27</v>
      </c>
      <c r="C265" t="s">
        <v>28</v>
      </c>
      <c r="D265" t="s">
        <v>64</v>
      </c>
      <c r="E265" t="str">
        <f>"106TNNH1N927"</f>
        <v>106TNNH1N927</v>
      </c>
      <c r="F265" t="s">
        <v>30</v>
      </c>
      <c r="I265" t="s">
        <v>31</v>
      </c>
      <c r="J265" t="s">
        <v>58</v>
      </c>
      <c r="N265" t="s">
        <v>673</v>
      </c>
      <c r="O265" t="s">
        <v>34</v>
      </c>
      <c r="P265">
        <v>7</v>
      </c>
      <c r="Q265">
        <v>202106</v>
      </c>
      <c r="R265">
        <v>20211004</v>
      </c>
      <c r="S265" t="s">
        <v>674</v>
      </c>
      <c r="T265">
        <v>20211206</v>
      </c>
      <c r="U265" t="s">
        <v>149</v>
      </c>
      <c r="V265" t="s">
        <v>675</v>
      </c>
      <c r="Z265" t="s">
        <v>36</v>
      </c>
    </row>
    <row r="266" spans="1:26" x14ac:dyDescent="0.25">
      <c r="A266" t="s">
        <v>26</v>
      </c>
      <c r="B266" t="s">
        <v>27</v>
      </c>
      <c r="C266" t="s">
        <v>28</v>
      </c>
      <c r="D266" t="s">
        <v>29</v>
      </c>
      <c r="E266" t="str">
        <f>"109TNCZ1E139"</f>
        <v>109TNCZ1E139</v>
      </c>
      <c r="F266" t="s">
        <v>30</v>
      </c>
      <c r="I266" t="s">
        <v>162</v>
      </c>
      <c r="J266" t="s">
        <v>39</v>
      </c>
      <c r="N266" t="s">
        <v>676</v>
      </c>
      <c r="O266" t="s">
        <v>34</v>
      </c>
      <c r="P266">
        <v>4</v>
      </c>
      <c r="Q266">
        <v>202109</v>
      </c>
      <c r="R266">
        <v>20211112</v>
      </c>
      <c r="S266" t="s">
        <v>677</v>
      </c>
      <c r="T266">
        <v>20211206</v>
      </c>
      <c r="Z266" t="s">
        <v>36</v>
      </c>
    </row>
    <row r="267" spans="1:26" x14ac:dyDescent="0.25">
      <c r="A267" t="s">
        <v>26</v>
      </c>
      <c r="B267" t="s">
        <v>27</v>
      </c>
      <c r="C267" t="s">
        <v>28</v>
      </c>
      <c r="D267" t="s">
        <v>166</v>
      </c>
      <c r="E267" t="str">
        <f>"109TNCZ0Q715"</f>
        <v>109TNCZ0Q715</v>
      </c>
      <c r="F267" t="s">
        <v>30</v>
      </c>
      <c r="I267" t="s">
        <v>129</v>
      </c>
      <c r="J267" t="s">
        <v>58</v>
      </c>
      <c r="N267" t="s">
        <v>678</v>
      </c>
      <c r="O267" t="s">
        <v>34</v>
      </c>
      <c r="P267">
        <v>4</v>
      </c>
      <c r="Q267">
        <v>202109</v>
      </c>
      <c r="R267">
        <v>20211027</v>
      </c>
      <c r="S267" t="s">
        <v>679</v>
      </c>
      <c r="T267">
        <v>20211206</v>
      </c>
      <c r="U267" t="s">
        <v>680</v>
      </c>
      <c r="V267" t="s">
        <v>680</v>
      </c>
      <c r="Z267" t="s">
        <v>36</v>
      </c>
    </row>
    <row r="268" spans="1:26" x14ac:dyDescent="0.25">
      <c r="A268" t="s">
        <v>26</v>
      </c>
      <c r="B268" t="s">
        <v>27</v>
      </c>
      <c r="C268" t="s">
        <v>28</v>
      </c>
      <c r="D268" t="s">
        <v>166</v>
      </c>
      <c r="E268" t="str">
        <f>"108TNVS33567"</f>
        <v>108TNVS33567</v>
      </c>
      <c r="F268" t="s">
        <v>30</v>
      </c>
      <c r="I268" t="s">
        <v>57</v>
      </c>
      <c r="J268" t="s">
        <v>77</v>
      </c>
      <c r="N268" t="s">
        <v>681</v>
      </c>
      <c r="O268" t="s">
        <v>34</v>
      </c>
      <c r="P268">
        <v>5</v>
      </c>
      <c r="Q268">
        <v>202108</v>
      </c>
      <c r="R268">
        <v>20211028</v>
      </c>
      <c r="S268" t="s">
        <v>682</v>
      </c>
      <c r="T268">
        <v>20211206</v>
      </c>
      <c r="Z268" t="s">
        <v>36</v>
      </c>
    </row>
    <row r="269" spans="1:26" x14ac:dyDescent="0.25">
      <c r="A269" t="s">
        <v>26</v>
      </c>
      <c r="B269" t="s">
        <v>27</v>
      </c>
      <c r="C269" t="s">
        <v>28</v>
      </c>
      <c r="D269" t="s">
        <v>46</v>
      </c>
      <c r="E269" t="str">
        <f>"110TNCZ1G683"</f>
        <v>110TNCZ1G683</v>
      </c>
      <c r="F269" t="s">
        <v>30</v>
      </c>
      <c r="I269" t="s">
        <v>31</v>
      </c>
      <c r="J269" t="s">
        <v>32</v>
      </c>
      <c r="N269" t="s">
        <v>683</v>
      </c>
      <c r="O269" t="s">
        <v>34</v>
      </c>
      <c r="P269">
        <v>3</v>
      </c>
      <c r="Q269">
        <v>202110</v>
      </c>
      <c r="R269">
        <v>20211104</v>
      </c>
      <c r="S269" t="s">
        <v>684</v>
      </c>
      <c r="T269">
        <v>20211206</v>
      </c>
      <c r="Z269" t="s">
        <v>36</v>
      </c>
    </row>
    <row r="270" spans="1:26" x14ac:dyDescent="0.25">
      <c r="A270" t="s">
        <v>26</v>
      </c>
      <c r="B270" t="s">
        <v>27</v>
      </c>
      <c r="C270" t="s">
        <v>28</v>
      </c>
      <c r="D270" t="s">
        <v>133</v>
      </c>
      <c r="E270" t="str">
        <f>"107TNLE15160"</f>
        <v>107TNLE15160</v>
      </c>
      <c r="F270" t="s">
        <v>30</v>
      </c>
      <c r="I270" t="s">
        <v>31</v>
      </c>
      <c r="J270" t="s">
        <v>498</v>
      </c>
      <c r="N270" t="s">
        <v>685</v>
      </c>
      <c r="O270" t="s">
        <v>34</v>
      </c>
      <c r="P270">
        <v>6</v>
      </c>
      <c r="Q270">
        <v>202107</v>
      </c>
      <c r="R270">
        <v>20211001</v>
      </c>
      <c r="S270" t="s">
        <v>686</v>
      </c>
      <c r="T270">
        <v>20211206</v>
      </c>
      <c r="Z270" t="s">
        <v>36</v>
      </c>
    </row>
    <row r="271" spans="1:26" x14ac:dyDescent="0.25">
      <c r="A271" t="s">
        <v>26</v>
      </c>
      <c r="B271" t="s">
        <v>27</v>
      </c>
      <c r="C271" t="s">
        <v>28</v>
      </c>
      <c r="D271" t="s">
        <v>46</v>
      </c>
      <c r="E271" t="str">
        <f>"106TNZN1D837"</f>
        <v>106TNZN1D837</v>
      </c>
      <c r="F271" t="s">
        <v>30</v>
      </c>
      <c r="I271" t="s">
        <v>129</v>
      </c>
      <c r="J271" t="s">
        <v>271</v>
      </c>
      <c r="N271" t="s">
        <v>687</v>
      </c>
      <c r="O271" t="s">
        <v>34</v>
      </c>
      <c r="P271">
        <v>7</v>
      </c>
      <c r="Q271">
        <v>202106</v>
      </c>
      <c r="R271">
        <v>20211122</v>
      </c>
      <c r="S271" t="s">
        <v>688</v>
      </c>
      <c r="T271">
        <v>20211206</v>
      </c>
      <c r="Z271" t="s">
        <v>36</v>
      </c>
    </row>
    <row r="272" spans="1:26" x14ac:dyDescent="0.25">
      <c r="A272" t="s">
        <v>26</v>
      </c>
      <c r="B272" t="s">
        <v>27</v>
      </c>
      <c r="C272" t="s">
        <v>28</v>
      </c>
      <c r="D272" t="s">
        <v>46</v>
      </c>
      <c r="E272" t="str">
        <f>"111TNAB0P488"</f>
        <v>111TNAB0P488</v>
      </c>
      <c r="F272" t="s">
        <v>30</v>
      </c>
      <c r="I272" t="s">
        <v>38</v>
      </c>
      <c r="J272" t="s">
        <v>39</v>
      </c>
      <c r="N272" t="s">
        <v>689</v>
      </c>
      <c r="O272" t="s">
        <v>34</v>
      </c>
      <c r="P272">
        <v>2</v>
      </c>
      <c r="Q272">
        <v>202111</v>
      </c>
      <c r="R272">
        <v>20211119</v>
      </c>
      <c r="S272" t="s">
        <v>690</v>
      </c>
      <c r="T272">
        <v>20211206</v>
      </c>
      <c r="Z272" t="s">
        <v>36</v>
      </c>
    </row>
    <row r="273" spans="1:26" x14ac:dyDescent="0.25">
      <c r="A273" t="s">
        <v>26</v>
      </c>
      <c r="B273" t="s">
        <v>27</v>
      </c>
      <c r="C273" t="s">
        <v>28</v>
      </c>
      <c r="D273" t="s">
        <v>133</v>
      </c>
      <c r="E273" t="str">
        <f>"010TNCZ19683"</f>
        <v>010TNCZ19683</v>
      </c>
      <c r="F273" t="s">
        <v>30</v>
      </c>
      <c r="I273" t="s">
        <v>586</v>
      </c>
      <c r="J273" t="s">
        <v>39</v>
      </c>
      <c r="N273" t="s">
        <v>691</v>
      </c>
      <c r="O273" t="s">
        <v>34</v>
      </c>
      <c r="P273">
        <v>15</v>
      </c>
      <c r="Q273">
        <v>202010</v>
      </c>
      <c r="R273">
        <v>20211101</v>
      </c>
      <c r="S273" t="s">
        <v>692</v>
      </c>
      <c r="T273">
        <v>20211206</v>
      </c>
      <c r="Z273" t="s">
        <v>36</v>
      </c>
    </row>
    <row r="274" spans="1:26" x14ac:dyDescent="0.25">
      <c r="A274" t="s">
        <v>26</v>
      </c>
      <c r="B274" t="s">
        <v>27</v>
      </c>
      <c r="C274" t="s">
        <v>28</v>
      </c>
      <c r="D274" t="s">
        <v>115</v>
      </c>
      <c r="E274" t="str">
        <f>"103TNLE16880"</f>
        <v>103TNLE16880</v>
      </c>
      <c r="F274" t="s">
        <v>30</v>
      </c>
      <c r="I274" t="s">
        <v>82</v>
      </c>
      <c r="J274" t="s">
        <v>90</v>
      </c>
      <c r="N274" t="s">
        <v>693</v>
      </c>
      <c r="O274" t="s">
        <v>34</v>
      </c>
      <c r="P274">
        <v>10</v>
      </c>
      <c r="Q274">
        <v>202103</v>
      </c>
      <c r="R274">
        <v>20211001</v>
      </c>
      <c r="S274" t="s">
        <v>694</v>
      </c>
      <c r="T274">
        <v>20211206</v>
      </c>
      <c r="U274" t="s">
        <v>179</v>
      </c>
      <c r="V274" t="s">
        <v>206</v>
      </c>
      <c r="Z274" t="s">
        <v>36</v>
      </c>
    </row>
    <row r="275" spans="1:26" x14ac:dyDescent="0.25">
      <c r="A275" t="s">
        <v>26</v>
      </c>
      <c r="B275" t="s">
        <v>27</v>
      </c>
      <c r="C275" t="s">
        <v>28</v>
      </c>
      <c r="D275" t="s">
        <v>380</v>
      </c>
      <c r="E275" t="str">
        <f>"110TNPC2C120"</f>
        <v>110TNPC2C120</v>
      </c>
      <c r="F275" t="s">
        <v>30</v>
      </c>
      <c r="I275" t="s">
        <v>157</v>
      </c>
      <c r="J275" t="s">
        <v>58</v>
      </c>
      <c r="N275" t="s">
        <v>695</v>
      </c>
      <c r="O275" t="s">
        <v>34</v>
      </c>
      <c r="P275">
        <v>3</v>
      </c>
      <c r="Q275">
        <v>202110</v>
      </c>
      <c r="R275">
        <v>20211120</v>
      </c>
      <c r="S275" t="s">
        <v>696</v>
      </c>
      <c r="T275">
        <v>20211206</v>
      </c>
      <c r="U275" t="s">
        <v>595</v>
      </c>
      <c r="Z275" t="s">
        <v>36</v>
      </c>
    </row>
    <row r="276" spans="1:26" x14ac:dyDescent="0.25">
      <c r="A276" t="s">
        <v>26</v>
      </c>
      <c r="B276" t="s">
        <v>27</v>
      </c>
      <c r="C276" t="s">
        <v>28</v>
      </c>
      <c r="D276" t="s">
        <v>46</v>
      </c>
      <c r="E276" t="str">
        <f>"111TNQD0C332"</f>
        <v>111TNQD0C332</v>
      </c>
      <c r="F276" t="s">
        <v>30</v>
      </c>
      <c r="I276" t="s">
        <v>123</v>
      </c>
      <c r="J276" t="s">
        <v>77</v>
      </c>
      <c r="N276" t="s">
        <v>697</v>
      </c>
      <c r="O276" t="s">
        <v>34</v>
      </c>
      <c r="P276">
        <v>2</v>
      </c>
      <c r="Q276">
        <v>202111</v>
      </c>
      <c r="R276">
        <v>20211121</v>
      </c>
      <c r="S276" t="s">
        <v>698</v>
      </c>
      <c r="T276">
        <v>20211206</v>
      </c>
      <c r="U276" t="s">
        <v>659</v>
      </c>
      <c r="V276" t="s">
        <v>660</v>
      </c>
      <c r="Z276" t="s">
        <v>36</v>
      </c>
    </row>
    <row r="277" spans="1:26" x14ac:dyDescent="0.25">
      <c r="A277" t="s">
        <v>26</v>
      </c>
      <c r="B277" t="s">
        <v>27</v>
      </c>
      <c r="C277" t="s">
        <v>28</v>
      </c>
      <c r="D277" t="s">
        <v>42</v>
      </c>
      <c r="E277" t="str">
        <f>"109TNEP2B500"</f>
        <v>109TNEP2B500</v>
      </c>
      <c r="F277" t="s">
        <v>30</v>
      </c>
      <c r="I277" t="s">
        <v>123</v>
      </c>
      <c r="J277" t="s">
        <v>86</v>
      </c>
      <c r="N277" t="s">
        <v>699</v>
      </c>
      <c r="O277" t="s">
        <v>34</v>
      </c>
      <c r="P277">
        <v>4</v>
      </c>
      <c r="Q277">
        <v>202109</v>
      </c>
      <c r="R277">
        <v>20211120</v>
      </c>
      <c r="S277" t="s">
        <v>700</v>
      </c>
      <c r="T277">
        <v>20211206</v>
      </c>
      <c r="Z277" t="s">
        <v>36</v>
      </c>
    </row>
    <row r="278" spans="1:26" x14ac:dyDescent="0.25">
      <c r="A278" t="s">
        <v>26</v>
      </c>
      <c r="B278" t="s">
        <v>27</v>
      </c>
      <c r="C278" t="s">
        <v>28</v>
      </c>
      <c r="D278" t="s">
        <v>42</v>
      </c>
      <c r="E278" t="str">
        <f>"111TNMX0E659"</f>
        <v>111TNMX0E659</v>
      </c>
      <c r="F278" t="s">
        <v>30</v>
      </c>
      <c r="I278" t="s">
        <v>57</v>
      </c>
      <c r="J278" t="s">
        <v>43</v>
      </c>
      <c r="N278" t="s">
        <v>701</v>
      </c>
      <c r="O278" t="s">
        <v>34</v>
      </c>
      <c r="P278">
        <v>2</v>
      </c>
      <c r="Q278">
        <v>202111</v>
      </c>
      <c r="R278">
        <v>20211126</v>
      </c>
      <c r="S278" t="s">
        <v>702</v>
      </c>
      <c r="T278">
        <v>20211206</v>
      </c>
      <c r="Z278" t="s">
        <v>36</v>
      </c>
    </row>
    <row r="279" spans="1:26" x14ac:dyDescent="0.25">
      <c r="A279" t="s">
        <v>26</v>
      </c>
      <c r="B279" t="s">
        <v>27</v>
      </c>
      <c r="C279" t="s">
        <v>28</v>
      </c>
      <c r="D279" t="s">
        <v>115</v>
      </c>
      <c r="E279" t="str">
        <f>"109TNEP2X116"</f>
        <v>109TNEP2X116</v>
      </c>
      <c r="F279" t="s">
        <v>30</v>
      </c>
      <c r="I279" t="s">
        <v>38</v>
      </c>
      <c r="J279" t="s">
        <v>39</v>
      </c>
      <c r="N279" t="s">
        <v>703</v>
      </c>
      <c r="O279" t="s">
        <v>34</v>
      </c>
      <c r="P279">
        <v>4</v>
      </c>
      <c r="Q279">
        <v>202109</v>
      </c>
      <c r="R279">
        <v>20211023</v>
      </c>
      <c r="S279" t="s">
        <v>704</v>
      </c>
      <c r="T279">
        <v>20211206</v>
      </c>
      <c r="Z279" t="s">
        <v>36</v>
      </c>
    </row>
    <row r="280" spans="1:26" x14ac:dyDescent="0.25">
      <c r="A280" t="s">
        <v>26</v>
      </c>
      <c r="B280" t="s">
        <v>27</v>
      </c>
      <c r="C280" t="s">
        <v>28</v>
      </c>
      <c r="D280" t="s">
        <v>115</v>
      </c>
      <c r="E280" t="str">
        <f>"110TNAB0Y048"</f>
        <v>110TNAB0Y048</v>
      </c>
      <c r="F280" t="s">
        <v>30</v>
      </c>
      <c r="I280" t="s">
        <v>123</v>
      </c>
      <c r="J280" t="s">
        <v>77</v>
      </c>
      <c r="N280" t="s">
        <v>705</v>
      </c>
      <c r="O280" t="s">
        <v>34</v>
      </c>
      <c r="P280">
        <v>3</v>
      </c>
      <c r="Q280">
        <v>202110</v>
      </c>
      <c r="R280">
        <v>20211101</v>
      </c>
      <c r="S280" t="s">
        <v>706</v>
      </c>
      <c r="T280">
        <v>20211206</v>
      </c>
      <c r="Z280" t="s">
        <v>36</v>
      </c>
    </row>
    <row r="281" spans="1:26" x14ac:dyDescent="0.25">
      <c r="A281" t="s">
        <v>26</v>
      </c>
      <c r="B281" t="s">
        <v>27</v>
      </c>
      <c r="C281" t="s">
        <v>28</v>
      </c>
      <c r="D281" t="s">
        <v>42</v>
      </c>
      <c r="E281" t="str">
        <f>"109TNNH0Y039"</f>
        <v>109TNNH0Y039</v>
      </c>
      <c r="F281" t="s">
        <v>30</v>
      </c>
      <c r="I281" t="s">
        <v>129</v>
      </c>
      <c r="J281" t="s">
        <v>83</v>
      </c>
      <c r="N281" t="s">
        <v>707</v>
      </c>
      <c r="O281" t="s">
        <v>34</v>
      </c>
      <c r="P281">
        <v>4</v>
      </c>
      <c r="Q281">
        <v>202109</v>
      </c>
      <c r="R281">
        <v>20211201</v>
      </c>
      <c r="S281" t="s">
        <v>708</v>
      </c>
      <c r="T281">
        <v>20211206</v>
      </c>
      <c r="Z281" t="s">
        <v>36</v>
      </c>
    </row>
    <row r="282" spans="1:26" x14ac:dyDescent="0.25">
      <c r="A282" t="s">
        <v>26</v>
      </c>
      <c r="B282" t="s">
        <v>27</v>
      </c>
      <c r="C282" t="s">
        <v>28</v>
      </c>
      <c r="D282" t="s">
        <v>29</v>
      </c>
      <c r="E282" t="str">
        <f>"109TNGY1D551"</f>
        <v>109TNGY1D551</v>
      </c>
      <c r="F282" t="s">
        <v>30</v>
      </c>
      <c r="I282" t="s">
        <v>31</v>
      </c>
      <c r="J282" t="s">
        <v>39</v>
      </c>
      <c r="N282" t="s">
        <v>709</v>
      </c>
      <c r="O282" t="s">
        <v>34</v>
      </c>
      <c r="P282">
        <v>4</v>
      </c>
      <c r="Q282">
        <v>202109</v>
      </c>
      <c r="R282">
        <v>20211128</v>
      </c>
      <c r="S282" t="s">
        <v>710</v>
      </c>
      <c r="T282">
        <v>20211206</v>
      </c>
      <c r="Z282" t="s">
        <v>36</v>
      </c>
    </row>
    <row r="283" spans="1:26" x14ac:dyDescent="0.25">
      <c r="A283" t="s">
        <v>26</v>
      </c>
      <c r="B283" t="s">
        <v>27</v>
      </c>
      <c r="C283" t="s">
        <v>28</v>
      </c>
      <c r="D283" t="s">
        <v>64</v>
      </c>
      <c r="E283" t="str">
        <f>"103TNDV1Z442"</f>
        <v>103TNDV1Z442</v>
      </c>
      <c r="F283" t="s">
        <v>30</v>
      </c>
      <c r="I283" t="s">
        <v>97</v>
      </c>
      <c r="J283" t="s">
        <v>83</v>
      </c>
      <c r="N283" t="s">
        <v>711</v>
      </c>
      <c r="O283" t="s">
        <v>34</v>
      </c>
      <c r="P283">
        <v>10</v>
      </c>
      <c r="Q283">
        <v>202103</v>
      </c>
      <c r="R283">
        <v>20211031</v>
      </c>
      <c r="S283" t="s">
        <v>712</v>
      </c>
      <c r="T283">
        <v>20211206</v>
      </c>
      <c r="U283" t="s">
        <v>114</v>
      </c>
      <c r="Z283" t="s">
        <v>36</v>
      </c>
    </row>
    <row r="284" spans="1:26" x14ac:dyDescent="0.25">
      <c r="A284" t="s">
        <v>26</v>
      </c>
      <c r="B284" t="s">
        <v>27</v>
      </c>
      <c r="C284" t="s">
        <v>28</v>
      </c>
      <c r="D284" t="s">
        <v>29</v>
      </c>
      <c r="E284" t="str">
        <f>"108TNCZ0Z467"</f>
        <v>108TNCZ0Z467</v>
      </c>
      <c r="F284" t="s">
        <v>30</v>
      </c>
      <c r="I284" t="s">
        <v>57</v>
      </c>
      <c r="J284" t="s">
        <v>39</v>
      </c>
      <c r="N284" t="s">
        <v>713</v>
      </c>
      <c r="O284" t="s">
        <v>34</v>
      </c>
      <c r="P284">
        <v>5</v>
      </c>
      <c r="Q284">
        <v>202108</v>
      </c>
      <c r="R284">
        <v>20211119</v>
      </c>
      <c r="S284" t="s">
        <v>714</v>
      </c>
      <c r="T284">
        <v>20211206</v>
      </c>
      <c r="Z284" t="s">
        <v>36</v>
      </c>
    </row>
    <row r="285" spans="1:26" x14ac:dyDescent="0.25">
      <c r="A285" t="s">
        <v>26</v>
      </c>
      <c r="B285" t="s">
        <v>27</v>
      </c>
      <c r="C285" t="s">
        <v>28</v>
      </c>
      <c r="D285" t="s">
        <v>42</v>
      </c>
      <c r="E285" t="str">
        <f>"109TNNHOY039"</f>
        <v>109TNNHOY039</v>
      </c>
      <c r="F285" t="s">
        <v>30</v>
      </c>
      <c r="I285" t="s">
        <v>157</v>
      </c>
      <c r="J285" t="s">
        <v>58</v>
      </c>
      <c r="N285" t="s">
        <v>715</v>
      </c>
      <c r="O285" t="s">
        <v>34</v>
      </c>
      <c r="P285">
        <v>4</v>
      </c>
      <c r="Q285">
        <v>202109</v>
      </c>
      <c r="R285">
        <v>20211113</v>
      </c>
      <c r="S285" t="s">
        <v>716</v>
      </c>
      <c r="T285">
        <v>20211206</v>
      </c>
      <c r="Z285" t="s">
        <v>36</v>
      </c>
    </row>
    <row r="286" spans="1:26" x14ac:dyDescent="0.25">
      <c r="A286" t="s">
        <v>26</v>
      </c>
      <c r="B286" t="s">
        <v>27</v>
      </c>
      <c r="C286" t="s">
        <v>28</v>
      </c>
      <c r="D286" t="s">
        <v>46</v>
      </c>
      <c r="E286" t="str">
        <f>"107TNJJ0D348"</f>
        <v>107TNJJ0D348</v>
      </c>
      <c r="F286" t="s">
        <v>30</v>
      </c>
      <c r="I286" t="s">
        <v>586</v>
      </c>
      <c r="J286" t="s">
        <v>58</v>
      </c>
      <c r="N286" t="s">
        <v>717</v>
      </c>
      <c r="O286" t="s">
        <v>34</v>
      </c>
      <c r="P286">
        <v>6</v>
      </c>
      <c r="Q286">
        <v>202107</v>
      </c>
      <c r="R286">
        <v>20211122</v>
      </c>
      <c r="S286" t="s">
        <v>718</v>
      </c>
      <c r="T286">
        <v>20211206</v>
      </c>
      <c r="U286" t="s">
        <v>719</v>
      </c>
      <c r="V286" t="s">
        <v>720</v>
      </c>
      <c r="W286" t="s">
        <v>721</v>
      </c>
      <c r="X286" t="s">
        <v>722</v>
      </c>
      <c r="Z286" t="s">
        <v>36</v>
      </c>
    </row>
    <row r="287" spans="1:26" x14ac:dyDescent="0.25">
      <c r="A287" t="s">
        <v>26</v>
      </c>
      <c r="B287" t="s">
        <v>27</v>
      </c>
      <c r="C287" t="s">
        <v>28</v>
      </c>
      <c r="D287" t="s">
        <v>46</v>
      </c>
      <c r="E287" t="str">
        <f>"107TNHM0B721"</f>
        <v>107TNHM0B721</v>
      </c>
      <c r="F287" t="s">
        <v>30</v>
      </c>
      <c r="I287" t="s">
        <v>586</v>
      </c>
      <c r="J287" t="s">
        <v>58</v>
      </c>
      <c r="N287" t="s">
        <v>723</v>
      </c>
      <c r="O287" t="s">
        <v>34</v>
      </c>
      <c r="P287">
        <v>6</v>
      </c>
      <c r="Q287">
        <v>202107</v>
      </c>
      <c r="R287">
        <v>20211122</v>
      </c>
      <c r="S287" t="s">
        <v>724</v>
      </c>
      <c r="T287">
        <v>20211206</v>
      </c>
      <c r="U287" t="s">
        <v>719</v>
      </c>
      <c r="V287" t="s">
        <v>720</v>
      </c>
      <c r="W287" t="s">
        <v>721</v>
      </c>
      <c r="X287" t="s">
        <v>278</v>
      </c>
      <c r="Y287" t="s">
        <v>722</v>
      </c>
      <c r="Z287" t="s">
        <v>36</v>
      </c>
    </row>
    <row r="288" spans="1:26" x14ac:dyDescent="0.25">
      <c r="A288" t="s">
        <v>26</v>
      </c>
      <c r="B288" t="s">
        <v>27</v>
      </c>
      <c r="C288" t="s">
        <v>28</v>
      </c>
      <c r="D288" t="s">
        <v>46</v>
      </c>
      <c r="E288" t="str">
        <f>"107TNDV0C498"</f>
        <v>107TNDV0C498</v>
      </c>
      <c r="F288" t="s">
        <v>30</v>
      </c>
      <c r="I288" t="s">
        <v>586</v>
      </c>
      <c r="J288" t="s">
        <v>58</v>
      </c>
      <c r="N288" t="s">
        <v>725</v>
      </c>
      <c r="O288" t="s">
        <v>34</v>
      </c>
      <c r="P288">
        <v>6</v>
      </c>
      <c r="Q288">
        <v>202107</v>
      </c>
      <c r="R288">
        <v>20211105</v>
      </c>
      <c r="S288" t="s">
        <v>726</v>
      </c>
      <c r="T288">
        <v>20211207</v>
      </c>
      <c r="U288" t="s">
        <v>313</v>
      </c>
      <c r="V288" t="s">
        <v>727</v>
      </c>
      <c r="Z288" t="s">
        <v>36</v>
      </c>
    </row>
    <row r="289" spans="1:26" x14ac:dyDescent="0.25">
      <c r="A289" t="s">
        <v>26</v>
      </c>
      <c r="B289" t="s">
        <v>27</v>
      </c>
      <c r="C289" t="s">
        <v>28</v>
      </c>
      <c r="D289" t="s">
        <v>42</v>
      </c>
      <c r="E289" t="str">
        <f>"101TNBK1G029"</f>
        <v>101TNBK1G029</v>
      </c>
      <c r="F289" t="s">
        <v>30</v>
      </c>
      <c r="I289" t="s">
        <v>586</v>
      </c>
      <c r="J289" t="s">
        <v>58</v>
      </c>
      <c r="N289" t="s">
        <v>728</v>
      </c>
      <c r="O289" t="s">
        <v>34</v>
      </c>
      <c r="P289">
        <v>12</v>
      </c>
      <c r="Q289">
        <v>202101</v>
      </c>
      <c r="R289">
        <v>20211102</v>
      </c>
      <c r="S289" t="s">
        <v>729</v>
      </c>
      <c r="T289">
        <v>20211207</v>
      </c>
      <c r="U289" t="s">
        <v>111</v>
      </c>
      <c r="Z289" t="s">
        <v>36</v>
      </c>
    </row>
    <row r="290" spans="1:26" x14ac:dyDescent="0.25">
      <c r="A290" t="s">
        <v>26</v>
      </c>
      <c r="B290" t="s">
        <v>27</v>
      </c>
      <c r="C290" t="s">
        <v>28</v>
      </c>
      <c r="D290" t="s">
        <v>29</v>
      </c>
      <c r="E290" t="str">
        <f>"104TNNH0W839"</f>
        <v>104TNNH0W839</v>
      </c>
      <c r="F290" t="s">
        <v>30</v>
      </c>
      <c r="I290" t="s">
        <v>76</v>
      </c>
      <c r="J290" t="s">
        <v>163</v>
      </c>
      <c r="N290" t="s">
        <v>730</v>
      </c>
      <c r="O290" t="s">
        <v>34</v>
      </c>
      <c r="P290">
        <v>9</v>
      </c>
      <c r="Q290">
        <v>202104</v>
      </c>
      <c r="R290">
        <v>20211118</v>
      </c>
      <c r="S290" t="s">
        <v>731</v>
      </c>
      <c r="T290">
        <v>20211207</v>
      </c>
      <c r="Z290" t="s">
        <v>36</v>
      </c>
    </row>
    <row r="291" spans="1:26" x14ac:dyDescent="0.25">
      <c r="A291" t="s">
        <v>26</v>
      </c>
      <c r="B291" t="s">
        <v>27</v>
      </c>
      <c r="C291" t="s">
        <v>28</v>
      </c>
      <c r="D291" t="s">
        <v>46</v>
      </c>
      <c r="E291" t="str">
        <f>"107TNDV0L026"</f>
        <v>107TNDV0L026</v>
      </c>
      <c r="F291" t="s">
        <v>30</v>
      </c>
      <c r="I291" t="s">
        <v>76</v>
      </c>
      <c r="J291" t="s">
        <v>77</v>
      </c>
      <c r="N291" t="s">
        <v>732</v>
      </c>
      <c r="O291" t="s">
        <v>34</v>
      </c>
      <c r="P291">
        <v>6</v>
      </c>
      <c r="Q291">
        <v>202107</v>
      </c>
      <c r="R291">
        <v>20211001</v>
      </c>
      <c r="S291" t="s">
        <v>733</v>
      </c>
      <c r="T291">
        <v>20211207</v>
      </c>
      <c r="Z291" t="s">
        <v>36</v>
      </c>
    </row>
    <row r="292" spans="1:26" x14ac:dyDescent="0.25">
      <c r="A292" t="s">
        <v>26</v>
      </c>
      <c r="B292" t="s">
        <v>27</v>
      </c>
      <c r="C292" t="s">
        <v>28</v>
      </c>
      <c r="D292" t="s">
        <v>46</v>
      </c>
      <c r="E292" t="str">
        <f>"107TNPC1A240"</f>
        <v>107TNPC1A240</v>
      </c>
      <c r="F292" t="s">
        <v>30</v>
      </c>
      <c r="I292" t="s">
        <v>31</v>
      </c>
      <c r="J292" t="s">
        <v>58</v>
      </c>
      <c r="N292" t="s">
        <v>734</v>
      </c>
      <c r="O292" t="s">
        <v>34</v>
      </c>
      <c r="P292">
        <v>6</v>
      </c>
      <c r="Q292">
        <v>202107</v>
      </c>
      <c r="R292">
        <v>20211031</v>
      </c>
      <c r="S292" t="s">
        <v>735</v>
      </c>
      <c r="T292">
        <v>20211207</v>
      </c>
      <c r="U292" t="s">
        <v>736</v>
      </c>
      <c r="Z292" t="s">
        <v>36</v>
      </c>
    </row>
    <row r="293" spans="1:26" x14ac:dyDescent="0.25">
      <c r="A293" t="s">
        <v>26</v>
      </c>
      <c r="B293" t="s">
        <v>27</v>
      </c>
      <c r="C293" t="s">
        <v>28</v>
      </c>
      <c r="D293" t="s">
        <v>380</v>
      </c>
      <c r="E293" t="str">
        <f>"111TNWG1B777"</f>
        <v>111TNWG1B777</v>
      </c>
      <c r="F293" t="s">
        <v>30</v>
      </c>
      <c r="I293" t="s">
        <v>57</v>
      </c>
      <c r="J293" t="s">
        <v>58</v>
      </c>
      <c r="N293" t="s">
        <v>737</v>
      </c>
      <c r="O293" t="s">
        <v>34</v>
      </c>
      <c r="P293">
        <v>2</v>
      </c>
      <c r="Q293">
        <v>202111</v>
      </c>
      <c r="R293">
        <v>20211124</v>
      </c>
      <c r="S293" t="s">
        <v>738</v>
      </c>
      <c r="T293">
        <v>20211207</v>
      </c>
      <c r="U293" t="s">
        <v>61</v>
      </c>
      <c r="Z293" t="s">
        <v>36</v>
      </c>
    </row>
    <row r="294" spans="1:26" x14ac:dyDescent="0.25">
      <c r="A294" t="s">
        <v>26</v>
      </c>
      <c r="B294" t="s">
        <v>27</v>
      </c>
      <c r="C294" t="s">
        <v>28</v>
      </c>
      <c r="D294" t="s">
        <v>29</v>
      </c>
      <c r="E294" t="str">
        <f>"110TNPC21608"</f>
        <v>110TNPC21608</v>
      </c>
      <c r="F294" t="s">
        <v>30</v>
      </c>
      <c r="I294" t="s">
        <v>123</v>
      </c>
      <c r="J294" t="s">
        <v>86</v>
      </c>
      <c r="N294" t="s">
        <v>739</v>
      </c>
      <c r="O294" t="s">
        <v>34</v>
      </c>
      <c r="P294">
        <v>3</v>
      </c>
      <c r="Q294">
        <v>202110</v>
      </c>
      <c r="R294">
        <v>20211201</v>
      </c>
      <c r="S294" t="s">
        <v>740</v>
      </c>
      <c r="T294">
        <v>20211207</v>
      </c>
      <c r="Z294" t="s">
        <v>36</v>
      </c>
    </row>
    <row r="295" spans="1:26" x14ac:dyDescent="0.25">
      <c r="A295" t="s">
        <v>26</v>
      </c>
      <c r="B295" t="s">
        <v>27</v>
      </c>
      <c r="C295" t="s">
        <v>28</v>
      </c>
      <c r="D295" t="s">
        <v>37</v>
      </c>
      <c r="E295" t="str">
        <f>"101TNTQ13265"</f>
        <v>101TNTQ13265</v>
      </c>
      <c r="F295" t="s">
        <v>30</v>
      </c>
      <c r="I295" t="s">
        <v>57</v>
      </c>
      <c r="J295" t="s">
        <v>58</v>
      </c>
      <c r="N295" t="s">
        <v>741</v>
      </c>
      <c r="O295" t="s">
        <v>34</v>
      </c>
      <c r="P295">
        <v>12</v>
      </c>
      <c r="Q295">
        <v>202101</v>
      </c>
      <c r="R295">
        <v>20211101</v>
      </c>
      <c r="S295" t="s">
        <v>742</v>
      </c>
      <c r="T295">
        <v>20211207</v>
      </c>
      <c r="U295" t="s">
        <v>680</v>
      </c>
      <c r="V295" t="s">
        <v>114</v>
      </c>
      <c r="W295" t="s">
        <v>211</v>
      </c>
      <c r="Z295" t="s">
        <v>36</v>
      </c>
    </row>
    <row r="296" spans="1:26" x14ac:dyDescent="0.25">
      <c r="A296" t="s">
        <v>26</v>
      </c>
      <c r="B296" t="s">
        <v>27</v>
      </c>
      <c r="C296" t="s">
        <v>28</v>
      </c>
      <c r="D296" t="s">
        <v>42</v>
      </c>
      <c r="E296" t="str">
        <f>"109TNUW1U270"</f>
        <v>109TNUW1U270</v>
      </c>
      <c r="F296" t="s">
        <v>30</v>
      </c>
      <c r="I296" t="s">
        <v>123</v>
      </c>
      <c r="J296" t="s">
        <v>77</v>
      </c>
      <c r="N296" t="s">
        <v>743</v>
      </c>
      <c r="O296" t="s">
        <v>34</v>
      </c>
      <c r="P296">
        <v>4</v>
      </c>
      <c r="Q296">
        <v>202109</v>
      </c>
      <c r="R296">
        <v>20211111</v>
      </c>
      <c r="S296" t="s">
        <v>744</v>
      </c>
      <c r="T296">
        <v>20211207</v>
      </c>
      <c r="Z296" t="s">
        <v>36</v>
      </c>
    </row>
    <row r="297" spans="1:26" x14ac:dyDescent="0.25">
      <c r="A297" t="s">
        <v>26</v>
      </c>
      <c r="B297" t="s">
        <v>27</v>
      </c>
      <c r="C297" t="s">
        <v>28</v>
      </c>
      <c r="D297" t="s">
        <v>133</v>
      </c>
      <c r="E297" t="str">
        <f>"109TNHM0H641"</f>
        <v>109TNHM0H641</v>
      </c>
      <c r="F297" t="s">
        <v>30</v>
      </c>
      <c r="I297" t="s">
        <v>76</v>
      </c>
      <c r="J297" t="s">
        <v>77</v>
      </c>
      <c r="N297" t="s">
        <v>745</v>
      </c>
      <c r="O297" t="s">
        <v>34</v>
      </c>
      <c r="P297">
        <v>4</v>
      </c>
      <c r="Q297">
        <v>202109</v>
      </c>
      <c r="R297">
        <v>20211110</v>
      </c>
      <c r="S297" t="s">
        <v>746</v>
      </c>
      <c r="T297">
        <v>20211207</v>
      </c>
      <c r="Z297" t="s">
        <v>36</v>
      </c>
    </row>
    <row r="298" spans="1:26" x14ac:dyDescent="0.25">
      <c r="A298" t="s">
        <v>26</v>
      </c>
      <c r="B298" t="s">
        <v>27</v>
      </c>
      <c r="C298" t="s">
        <v>28</v>
      </c>
      <c r="D298" t="s">
        <v>29</v>
      </c>
      <c r="E298" t="str">
        <f>"107TNUW08902"</f>
        <v>107TNUW08902</v>
      </c>
      <c r="F298" t="s">
        <v>30</v>
      </c>
      <c r="I298" t="s">
        <v>97</v>
      </c>
      <c r="J298" t="s">
        <v>39</v>
      </c>
      <c r="N298" t="s">
        <v>747</v>
      </c>
      <c r="O298" t="s">
        <v>34</v>
      </c>
      <c r="P298">
        <v>6</v>
      </c>
      <c r="Q298">
        <v>202107</v>
      </c>
      <c r="R298">
        <v>20211127</v>
      </c>
      <c r="S298" t="s">
        <v>748</v>
      </c>
      <c r="T298">
        <v>20211207</v>
      </c>
      <c r="Z298" t="s">
        <v>36</v>
      </c>
    </row>
    <row r="299" spans="1:26" x14ac:dyDescent="0.25">
      <c r="A299" t="s">
        <v>26</v>
      </c>
      <c r="B299" t="s">
        <v>27</v>
      </c>
      <c r="C299" t="s">
        <v>28</v>
      </c>
      <c r="D299" t="s">
        <v>115</v>
      </c>
      <c r="E299" t="str">
        <f>"110TNZN11725"</f>
        <v>110TNZN11725</v>
      </c>
      <c r="F299" t="s">
        <v>30</v>
      </c>
      <c r="I299" t="s">
        <v>97</v>
      </c>
      <c r="J299" t="s">
        <v>48</v>
      </c>
      <c r="N299" t="s">
        <v>749</v>
      </c>
      <c r="O299" t="s">
        <v>34</v>
      </c>
      <c r="P299">
        <v>3</v>
      </c>
      <c r="Q299">
        <v>202110</v>
      </c>
      <c r="R299">
        <v>20211126</v>
      </c>
      <c r="S299" t="s">
        <v>750</v>
      </c>
      <c r="T299">
        <v>20211207</v>
      </c>
      <c r="Z299" t="s">
        <v>36</v>
      </c>
    </row>
    <row r="300" spans="1:26" x14ac:dyDescent="0.25">
      <c r="A300" t="s">
        <v>26</v>
      </c>
      <c r="B300" t="s">
        <v>27</v>
      </c>
      <c r="C300" t="s">
        <v>28</v>
      </c>
      <c r="D300" t="s">
        <v>46</v>
      </c>
      <c r="E300" t="str">
        <f>"110TNBK01757"</f>
        <v>110TNBK01757</v>
      </c>
      <c r="F300" t="s">
        <v>30</v>
      </c>
      <c r="I300" t="s">
        <v>134</v>
      </c>
      <c r="J300" t="s">
        <v>77</v>
      </c>
      <c r="N300" t="s">
        <v>751</v>
      </c>
      <c r="O300" t="s">
        <v>34</v>
      </c>
      <c r="P300">
        <v>3</v>
      </c>
      <c r="Q300">
        <v>202110</v>
      </c>
      <c r="R300">
        <v>20211128</v>
      </c>
      <c r="S300" t="s">
        <v>752</v>
      </c>
      <c r="T300">
        <v>20211207</v>
      </c>
      <c r="Z300" t="s">
        <v>36</v>
      </c>
    </row>
    <row r="301" spans="1:26" x14ac:dyDescent="0.25">
      <c r="A301" t="s">
        <v>26</v>
      </c>
      <c r="B301" t="s">
        <v>27</v>
      </c>
      <c r="C301" t="s">
        <v>28</v>
      </c>
      <c r="D301" t="s">
        <v>29</v>
      </c>
      <c r="E301" t="str">
        <f>"103TNBK06021"</f>
        <v>103TNBK06021</v>
      </c>
      <c r="F301" t="s">
        <v>30</v>
      </c>
      <c r="I301" t="s">
        <v>57</v>
      </c>
      <c r="J301" t="s">
        <v>39</v>
      </c>
      <c r="N301" t="s">
        <v>753</v>
      </c>
      <c r="O301" t="s">
        <v>34</v>
      </c>
      <c r="P301">
        <v>10</v>
      </c>
      <c r="Q301">
        <v>202103</v>
      </c>
      <c r="R301">
        <v>20211120</v>
      </c>
      <c r="S301" t="s">
        <v>754</v>
      </c>
      <c r="T301">
        <v>20211207</v>
      </c>
      <c r="Z301" t="s">
        <v>36</v>
      </c>
    </row>
    <row r="302" spans="1:26" x14ac:dyDescent="0.25">
      <c r="A302" t="s">
        <v>26</v>
      </c>
      <c r="B302" t="s">
        <v>27</v>
      </c>
      <c r="C302" t="s">
        <v>28</v>
      </c>
      <c r="D302" t="s">
        <v>115</v>
      </c>
      <c r="E302" t="str">
        <f>"105TNLE11328"</f>
        <v>105TNLE11328</v>
      </c>
      <c r="F302" t="s">
        <v>30</v>
      </c>
      <c r="I302" t="s">
        <v>157</v>
      </c>
      <c r="J302" t="s">
        <v>58</v>
      </c>
      <c r="N302" t="s">
        <v>755</v>
      </c>
      <c r="O302" t="s">
        <v>34</v>
      </c>
      <c r="P302">
        <v>8</v>
      </c>
      <c r="Q302">
        <v>202105</v>
      </c>
      <c r="R302">
        <v>20211004</v>
      </c>
      <c r="S302" t="s">
        <v>756</v>
      </c>
      <c r="T302">
        <v>20211207</v>
      </c>
      <c r="U302" t="s">
        <v>144</v>
      </c>
      <c r="Z302" t="s">
        <v>36</v>
      </c>
    </row>
    <row r="303" spans="1:26" x14ac:dyDescent="0.25">
      <c r="A303" t="s">
        <v>26</v>
      </c>
      <c r="B303" t="s">
        <v>27</v>
      </c>
      <c r="C303" t="s">
        <v>28</v>
      </c>
      <c r="D303" t="s">
        <v>46</v>
      </c>
      <c r="E303" t="str">
        <f>"110TNAB19176"</f>
        <v>110TNAB19176</v>
      </c>
      <c r="F303" t="s">
        <v>30</v>
      </c>
      <c r="I303" t="s">
        <v>38</v>
      </c>
      <c r="J303" t="s">
        <v>58</v>
      </c>
      <c r="N303" t="s">
        <v>757</v>
      </c>
      <c r="O303" t="s">
        <v>34</v>
      </c>
      <c r="P303">
        <v>3</v>
      </c>
      <c r="Q303">
        <v>202110</v>
      </c>
      <c r="R303">
        <v>20211017</v>
      </c>
      <c r="S303" t="s">
        <v>758</v>
      </c>
      <c r="T303">
        <v>20211208</v>
      </c>
      <c r="Z303" t="s">
        <v>36</v>
      </c>
    </row>
    <row r="304" spans="1:26" x14ac:dyDescent="0.25">
      <c r="A304" t="s">
        <v>26</v>
      </c>
      <c r="B304" t="s">
        <v>27</v>
      </c>
      <c r="C304" t="s">
        <v>28</v>
      </c>
      <c r="D304" t="s">
        <v>29</v>
      </c>
      <c r="E304" t="str">
        <f>"107TNPC28952"</f>
        <v>107TNPC28952</v>
      </c>
      <c r="F304" t="s">
        <v>30</v>
      </c>
      <c r="I304" t="s">
        <v>38</v>
      </c>
      <c r="J304" t="s">
        <v>58</v>
      </c>
      <c r="N304" t="s">
        <v>759</v>
      </c>
      <c r="O304" t="s">
        <v>34</v>
      </c>
      <c r="P304">
        <v>6</v>
      </c>
      <c r="Q304">
        <v>202107</v>
      </c>
      <c r="R304">
        <v>20211110</v>
      </c>
      <c r="S304" t="s">
        <v>760</v>
      </c>
      <c r="T304">
        <v>20211208</v>
      </c>
      <c r="U304" t="s">
        <v>497</v>
      </c>
      <c r="V304" t="s">
        <v>595</v>
      </c>
      <c r="W304" t="s">
        <v>595</v>
      </c>
      <c r="X304" t="s">
        <v>75</v>
      </c>
      <c r="Z304" t="s">
        <v>36</v>
      </c>
    </row>
    <row r="305" spans="1:26" x14ac:dyDescent="0.25">
      <c r="A305" t="s">
        <v>26</v>
      </c>
      <c r="B305" t="s">
        <v>27</v>
      </c>
      <c r="C305" t="s">
        <v>28</v>
      </c>
      <c r="D305" t="s">
        <v>29</v>
      </c>
      <c r="E305" t="str">
        <f>"111TNVS0C063"</f>
        <v>111TNVS0C063</v>
      </c>
      <c r="F305" t="s">
        <v>30</v>
      </c>
      <c r="I305" t="s">
        <v>97</v>
      </c>
      <c r="J305" t="s">
        <v>90</v>
      </c>
      <c r="N305" t="s">
        <v>761</v>
      </c>
      <c r="O305" t="s">
        <v>34</v>
      </c>
      <c r="P305">
        <v>2</v>
      </c>
      <c r="Q305">
        <v>202111</v>
      </c>
      <c r="R305">
        <v>20211115</v>
      </c>
      <c r="S305" t="s">
        <v>762</v>
      </c>
      <c r="T305">
        <v>20211208</v>
      </c>
      <c r="U305" t="s">
        <v>75</v>
      </c>
      <c r="Z305" t="s">
        <v>36</v>
      </c>
    </row>
    <row r="306" spans="1:26" x14ac:dyDescent="0.25">
      <c r="A306" t="s">
        <v>26</v>
      </c>
      <c r="B306" t="s">
        <v>27</v>
      </c>
      <c r="C306" t="s">
        <v>28</v>
      </c>
      <c r="D306" t="s">
        <v>29</v>
      </c>
      <c r="E306" t="str">
        <f>"106TNFA14131"</f>
        <v>106TNFA14131</v>
      </c>
      <c r="F306" t="s">
        <v>30</v>
      </c>
      <c r="I306" t="s">
        <v>38</v>
      </c>
      <c r="J306" t="s">
        <v>39</v>
      </c>
      <c r="N306" t="s">
        <v>763</v>
      </c>
      <c r="O306" t="s">
        <v>34</v>
      </c>
      <c r="P306">
        <v>7</v>
      </c>
      <c r="Q306">
        <v>202106</v>
      </c>
      <c r="R306">
        <v>20211025</v>
      </c>
      <c r="S306" t="s">
        <v>764</v>
      </c>
      <c r="T306">
        <v>20211208</v>
      </c>
      <c r="Z306" t="s">
        <v>36</v>
      </c>
    </row>
    <row r="307" spans="1:26" x14ac:dyDescent="0.25">
      <c r="A307" t="s">
        <v>26</v>
      </c>
      <c r="B307" t="s">
        <v>27</v>
      </c>
      <c r="C307" t="s">
        <v>28</v>
      </c>
      <c r="D307" t="s">
        <v>29</v>
      </c>
      <c r="E307" t="str">
        <f>"109TNQD13420"</f>
        <v>109TNQD13420</v>
      </c>
      <c r="F307" t="s">
        <v>30</v>
      </c>
      <c r="I307" t="s">
        <v>57</v>
      </c>
      <c r="J307" t="s">
        <v>765</v>
      </c>
      <c r="N307" t="s">
        <v>766</v>
      </c>
      <c r="O307" t="s">
        <v>34</v>
      </c>
      <c r="P307">
        <v>4</v>
      </c>
      <c r="Q307">
        <v>202109</v>
      </c>
      <c r="R307">
        <v>20211027</v>
      </c>
      <c r="S307" t="s">
        <v>767</v>
      </c>
      <c r="T307">
        <v>20211208</v>
      </c>
      <c r="Z307" t="s">
        <v>36</v>
      </c>
    </row>
    <row r="308" spans="1:26" x14ac:dyDescent="0.25">
      <c r="A308" t="s">
        <v>26</v>
      </c>
      <c r="B308" t="s">
        <v>27</v>
      </c>
      <c r="C308" t="s">
        <v>28</v>
      </c>
      <c r="D308" t="s">
        <v>166</v>
      </c>
      <c r="E308" t="str">
        <f>"107TNSU1V934"</f>
        <v>107TNSU1V934</v>
      </c>
      <c r="F308" t="s">
        <v>30</v>
      </c>
      <c r="I308" t="s">
        <v>71</v>
      </c>
      <c r="J308" t="s">
        <v>77</v>
      </c>
      <c r="N308" t="s">
        <v>768</v>
      </c>
      <c r="O308" t="s">
        <v>34</v>
      </c>
      <c r="P308">
        <v>6</v>
      </c>
      <c r="Q308">
        <v>202107</v>
      </c>
      <c r="R308">
        <v>20211127</v>
      </c>
      <c r="S308" t="s">
        <v>769</v>
      </c>
      <c r="T308">
        <v>20211208</v>
      </c>
      <c r="Z308" t="s">
        <v>36</v>
      </c>
    </row>
    <row r="309" spans="1:26" x14ac:dyDescent="0.25">
      <c r="A309" t="s">
        <v>26</v>
      </c>
      <c r="B309" t="s">
        <v>27</v>
      </c>
      <c r="C309" t="s">
        <v>28</v>
      </c>
      <c r="D309" t="s">
        <v>29</v>
      </c>
      <c r="E309" t="str">
        <f>"105TNHM24593"</f>
        <v>105TNHM24593</v>
      </c>
      <c r="F309" t="s">
        <v>30</v>
      </c>
      <c r="I309" t="s">
        <v>31</v>
      </c>
      <c r="J309" t="s">
        <v>32</v>
      </c>
      <c r="N309" t="s">
        <v>770</v>
      </c>
      <c r="O309" t="s">
        <v>34</v>
      </c>
      <c r="P309">
        <v>8</v>
      </c>
      <c r="Q309">
        <v>202105</v>
      </c>
      <c r="R309">
        <v>20211201</v>
      </c>
      <c r="S309" t="s">
        <v>771</v>
      </c>
      <c r="T309">
        <v>20211208</v>
      </c>
      <c r="Z309" t="s">
        <v>36</v>
      </c>
    </row>
    <row r="310" spans="1:26" x14ac:dyDescent="0.25">
      <c r="A310" t="s">
        <v>26</v>
      </c>
      <c r="B310" t="s">
        <v>27</v>
      </c>
      <c r="C310" t="s">
        <v>28</v>
      </c>
      <c r="D310" t="s">
        <v>42</v>
      </c>
      <c r="E310" t="str">
        <f>"109TNLE04592"</f>
        <v>109TNLE04592</v>
      </c>
      <c r="F310" t="s">
        <v>30</v>
      </c>
      <c r="I310" t="s">
        <v>31</v>
      </c>
      <c r="J310" t="s">
        <v>32</v>
      </c>
      <c r="N310" t="s">
        <v>772</v>
      </c>
      <c r="O310" t="s">
        <v>34</v>
      </c>
      <c r="P310">
        <v>4</v>
      </c>
      <c r="Q310">
        <v>202109</v>
      </c>
      <c r="R310">
        <v>20211125</v>
      </c>
      <c r="S310" t="s">
        <v>773</v>
      </c>
      <c r="T310">
        <v>20211208</v>
      </c>
      <c r="Z310" t="s">
        <v>36</v>
      </c>
    </row>
    <row r="311" spans="1:26" x14ac:dyDescent="0.25">
      <c r="A311" t="s">
        <v>26</v>
      </c>
      <c r="B311" t="s">
        <v>27</v>
      </c>
      <c r="C311" t="s">
        <v>28</v>
      </c>
      <c r="D311" t="s">
        <v>46</v>
      </c>
      <c r="E311" t="str">
        <f>"110TNZN1W717"</f>
        <v>110TNZN1W717</v>
      </c>
      <c r="F311" t="s">
        <v>30</v>
      </c>
      <c r="I311" t="s">
        <v>123</v>
      </c>
      <c r="J311" t="s">
        <v>271</v>
      </c>
      <c r="N311" t="s">
        <v>774</v>
      </c>
      <c r="O311" t="s">
        <v>34</v>
      </c>
      <c r="P311">
        <v>3</v>
      </c>
      <c r="Q311">
        <v>202110</v>
      </c>
      <c r="R311">
        <v>20211202</v>
      </c>
      <c r="S311" t="s">
        <v>775</v>
      </c>
      <c r="T311">
        <v>20211208</v>
      </c>
      <c r="Z311" t="s">
        <v>36</v>
      </c>
    </row>
    <row r="312" spans="1:26" x14ac:dyDescent="0.25">
      <c r="A312" t="s">
        <v>26</v>
      </c>
      <c r="B312" t="s">
        <v>27</v>
      </c>
      <c r="C312" t="s">
        <v>28</v>
      </c>
      <c r="D312" t="s">
        <v>29</v>
      </c>
      <c r="E312" t="str">
        <f>"111TNAB0U256"</f>
        <v>111TNAB0U256</v>
      </c>
      <c r="F312" t="s">
        <v>30</v>
      </c>
      <c r="I312" t="s">
        <v>38</v>
      </c>
      <c r="J312" t="s">
        <v>32</v>
      </c>
      <c r="N312" t="s">
        <v>776</v>
      </c>
      <c r="O312" t="s">
        <v>34</v>
      </c>
      <c r="P312">
        <v>2</v>
      </c>
      <c r="Q312">
        <v>202111</v>
      </c>
      <c r="R312">
        <v>20211119</v>
      </c>
      <c r="S312" t="s">
        <v>777</v>
      </c>
      <c r="T312">
        <v>20211208</v>
      </c>
      <c r="Z312" t="s">
        <v>36</v>
      </c>
    </row>
    <row r="313" spans="1:26" x14ac:dyDescent="0.25">
      <c r="A313" t="s">
        <v>26</v>
      </c>
      <c r="B313" t="s">
        <v>27</v>
      </c>
      <c r="C313" t="s">
        <v>28</v>
      </c>
      <c r="D313" t="s">
        <v>133</v>
      </c>
      <c r="E313" t="str">
        <f>"010TNBK0Y093"</f>
        <v>010TNBK0Y093</v>
      </c>
      <c r="F313" t="s">
        <v>30</v>
      </c>
      <c r="I313" t="s">
        <v>89</v>
      </c>
      <c r="J313" t="s">
        <v>778</v>
      </c>
      <c r="N313" t="s">
        <v>779</v>
      </c>
      <c r="O313" t="s">
        <v>34</v>
      </c>
      <c r="P313">
        <v>15</v>
      </c>
      <c r="Q313">
        <v>202010</v>
      </c>
      <c r="R313">
        <v>20211020</v>
      </c>
      <c r="S313" t="s">
        <v>780</v>
      </c>
      <c r="T313">
        <v>20211208</v>
      </c>
      <c r="Z313" t="s">
        <v>36</v>
      </c>
    </row>
    <row r="314" spans="1:26" x14ac:dyDescent="0.25">
      <c r="A314" t="s">
        <v>26</v>
      </c>
      <c r="B314" t="s">
        <v>27</v>
      </c>
      <c r="C314" t="s">
        <v>28</v>
      </c>
      <c r="D314" t="s">
        <v>64</v>
      </c>
      <c r="E314" t="str">
        <f>"111TNBK0B389"</f>
        <v>111TNBK0B389</v>
      </c>
      <c r="F314" t="s">
        <v>30</v>
      </c>
      <c r="I314" t="s">
        <v>57</v>
      </c>
      <c r="J314" t="s">
        <v>32</v>
      </c>
      <c r="N314" t="s">
        <v>781</v>
      </c>
      <c r="O314" t="s">
        <v>34</v>
      </c>
      <c r="P314">
        <v>2</v>
      </c>
      <c r="Q314">
        <v>202111</v>
      </c>
      <c r="R314">
        <v>20211117</v>
      </c>
      <c r="S314" t="s">
        <v>782</v>
      </c>
      <c r="T314">
        <v>20211208</v>
      </c>
      <c r="Z314" t="s">
        <v>36</v>
      </c>
    </row>
    <row r="315" spans="1:26" x14ac:dyDescent="0.25">
      <c r="A315" t="s">
        <v>26</v>
      </c>
      <c r="B315" t="s">
        <v>27</v>
      </c>
      <c r="C315" t="s">
        <v>28</v>
      </c>
      <c r="D315" t="s">
        <v>46</v>
      </c>
      <c r="E315" t="str">
        <f>"111TNMX0J819"</f>
        <v>111TNMX0J819</v>
      </c>
      <c r="F315" t="s">
        <v>30</v>
      </c>
      <c r="I315" t="s">
        <v>89</v>
      </c>
      <c r="J315" t="s">
        <v>77</v>
      </c>
      <c r="N315" t="s">
        <v>783</v>
      </c>
      <c r="O315" t="s">
        <v>34</v>
      </c>
      <c r="P315">
        <v>2</v>
      </c>
      <c r="Q315">
        <v>202111</v>
      </c>
      <c r="R315">
        <v>20211116</v>
      </c>
      <c r="S315" t="s">
        <v>784</v>
      </c>
      <c r="T315">
        <v>20211208</v>
      </c>
      <c r="Z315" t="s">
        <v>36</v>
      </c>
    </row>
    <row r="316" spans="1:26" x14ac:dyDescent="0.25">
      <c r="A316" t="s">
        <v>26</v>
      </c>
      <c r="B316" t="s">
        <v>27</v>
      </c>
      <c r="C316" t="s">
        <v>28</v>
      </c>
      <c r="D316" t="s">
        <v>29</v>
      </c>
      <c r="E316" t="str">
        <f>"108TNKF2U221"</f>
        <v>108TNKF2U221</v>
      </c>
      <c r="F316" t="s">
        <v>30</v>
      </c>
      <c r="I316" t="s">
        <v>97</v>
      </c>
      <c r="J316" t="s">
        <v>39</v>
      </c>
      <c r="N316" t="s">
        <v>785</v>
      </c>
      <c r="O316" t="s">
        <v>34</v>
      </c>
      <c r="P316">
        <v>5</v>
      </c>
      <c r="Q316">
        <v>202108</v>
      </c>
      <c r="R316">
        <v>20211109</v>
      </c>
      <c r="S316" t="s">
        <v>786</v>
      </c>
      <c r="T316">
        <v>20211208</v>
      </c>
      <c r="Z316" t="s">
        <v>36</v>
      </c>
    </row>
    <row r="317" spans="1:26" x14ac:dyDescent="0.25">
      <c r="A317" t="s">
        <v>26</v>
      </c>
      <c r="B317" t="s">
        <v>27</v>
      </c>
      <c r="C317" t="s">
        <v>28</v>
      </c>
      <c r="D317" t="s">
        <v>37</v>
      </c>
      <c r="E317" t="str">
        <f>"105TNQD2C708"</f>
        <v>105TNQD2C708</v>
      </c>
      <c r="F317" t="s">
        <v>30</v>
      </c>
      <c r="I317" t="s">
        <v>97</v>
      </c>
      <c r="J317" t="s">
        <v>39</v>
      </c>
      <c r="N317" t="s">
        <v>787</v>
      </c>
      <c r="O317" t="s">
        <v>34</v>
      </c>
      <c r="P317">
        <v>8</v>
      </c>
      <c r="Q317">
        <v>202105</v>
      </c>
      <c r="R317">
        <v>20211203</v>
      </c>
      <c r="S317" t="s">
        <v>788</v>
      </c>
      <c r="T317">
        <v>20211208</v>
      </c>
      <c r="Z317" t="s">
        <v>36</v>
      </c>
    </row>
    <row r="318" spans="1:26" x14ac:dyDescent="0.25">
      <c r="A318" t="s">
        <v>26</v>
      </c>
      <c r="B318" t="s">
        <v>27</v>
      </c>
      <c r="C318" t="s">
        <v>28</v>
      </c>
      <c r="D318" t="s">
        <v>29</v>
      </c>
      <c r="E318" t="str">
        <f>"110TNPC20672"</f>
        <v>110TNPC20672</v>
      </c>
      <c r="F318" t="s">
        <v>30</v>
      </c>
      <c r="I318" t="s">
        <v>31</v>
      </c>
      <c r="J318" t="s">
        <v>32</v>
      </c>
      <c r="N318" t="s">
        <v>789</v>
      </c>
      <c r="O318" t="s">
        <v>34</v>
      </c>
      <c r="P318">
        <v>3</v>
      </c>
      <c r="Q318">
        <v>202110</v>
      </c>
      <c r="R318">
        <v>20211105</v>
      </c>
      <c r="S318" t="s">
        <v>790</v>
      </c>
      <c r="T318">
        <v>20211209</v>
      </c>
      <c r="Z318" t="s">
        <v>36</v>
      </c>
    </row>
    <row r="319" spans="1:26" x14ac:dyDescent="0.25">
      <c r="A319" t="s">
        <v>26</v>
      </c>
      <c r="B319" t="s">
        <v>27</v>
      </c>
      <c r="C319" t="s">
        <v>28</v>
      </c>
      <c r="D319" t="s">
        <v>115</v>
      </c>
      <c r="E319" t="str">
        <f>"110TNGY1K095"</f>
        <v>110TNGY1K095</v>
      </c>
      <c r="F319" t="s">
        <v>30</v>
      </c>
      <c r="I319" t="s">
        <v>71</v>
      </c>
      <c r="J319" t="s">
        <v>90</v>
      </c>
      <c r="N319" t="s">
        <v>791</v>
      </c>
      <c r="O319" t="s">
        <v>34</v>
      </c>
      <c r="P319">
        <v>3</v>
      </c>
      <c r="Q319">
        <v>202110</v>
      </c>
      <c r="R319">
        <v>20211108</v>
      </c>
      <c r="S319" t="s">
        <v>792</v>
      </c>
      <c r="T319">
        <v>20211209</v>
      </c>
      <c r="U319" t="s">
        <v>793</v>
      </c>
      <c r="V319" t="s">
        <v>150</v>
      </c>
      <c r="Z319" t="s">
        <v>36</v>
      </c>
    </row>
    <row r="320" spans="1:26" x14ac:dyDescent="0.25">
      <c r="A320" t="s">
        <v>26</v>
      </c>
      <c r="B320" t="s">
        <v>27</v>
      </c>
      <c r="C320" t="s">
        <v>28</v>
      </c>
      <c r="D320" t="s">
        <v>37</v>
      </c>
      <c r="E320" t="str">
        <f>"107TNVS02359"</f>
        <v>107TNVS02359</v>
      </c>
      <c r="F320" t="s">
        <v>30</v>
      </c>
      <c r="I320" t="s">
        <v>31</v>
      </c>
      <c r="J320" t="s">
        <v>163</v>
      </c>
      <c r="N320" t="s">
        <v>794</v>
      </c>
      <c r="O320" t="s">
        <v>34</v>
      </c>
      <c r="P320">
        <v>6</v>
      </c>
      <c r="Q320">
        <v>202107</v>
      </c>
      <c r="R320">
        <v>20211118</v>
      </c>
      <c r="S320" t="s">
        <v>795</v>
      </c>
      <c r="T320">
        <v>20211209</v>
      </c>
      <c r="Z320" t="s">
        <v>36</v>
      </c>
    </row>
    <row r="321" spans="1:26" x14ac:dyDescent="0.25">
      <c r="A321" t="s">
        <v>26</v>
      </c>
      <c r="B321" t="s">
        <v>27</v>
      </c>
      <c r="C321" t="s">
        <v>28</v>
      </c>
      <c r="D321" t="s">
        <v>46</v>
      </c>
      <c r="E321" t="str">
        <f>"108TNWG2Q977"</f>
        <v>108TNWG2Q977</v>
      </c>
      <c r="F321" t="s">
        <v>30</v>
      </c>
      <c r="I321" t="s">
        <v>57</v>
      </c>
      <c r="J321" t="s">
        <v>90</v>
      </c>
      <c r="N321" t="s">
        <v>796</v>
      </c>
      <c r="O321" t="s">
        <v>34</v>
      </c>
      <c r="P321">
        <v>5</v>
      </c>
      <c r="Q321">
        <v>202108</v>
      </c>
      <c r="R321">
        <v>20211001</v>
      </c>
      <c r="S321" t="s">
        <v>797</v>
      </c>
      <c r="T321">
        <v>20211209</v>
      </c>
      <c r="U321" t="s">
        <v>75</v>
      </c>
      <c r="V321" t="s">
        <v>128</v>
      </c>
      <c r="Z321" t="s">
        <v>36</v>
      </c>
    </row>
    <row r="322" spans="1:26" x14ac:dyDescent="0.25">
      <c r="A322" t="s">
        <v>26</v>
      </c>
      <c r="B322" t="s">
        <v>27</v>
      </c>
      <c r="C322" t="s">
        <v>28</v>
      </c>
      <c r="D322" t="s">
        <v>46</v>
      </c>
      <c r="E322" t="str">
        <f>"111TNFA12587"</f>
        <v>111TNFA12587</v>
      </c>
      <c r="F322" t="s">
        <v>30</v>
      </c>
      <c r="I322" t="s">
        <v>123</v>
      </c>
      <c r="J322" t="s">
        <v>52</v>
      </c>
      <c r="N322" t="s">
        <v>798</v>
      </c>
      <c r="O322" t="s">
        <v>34</v>
      </c>
      <c r="P322">
        <v>2</v>
      </c>
      <c r="Q322">
        <v>202111</v>
      </c>
      <c r="R322">
        <v>20211114</v>
      </c>
      <c r="S322" t="s">
        <v>799</v>
      </c>
      <c r="T322">
        <v>20211209</v>
      </c>
      <c r="U322" t="s">
        <v>128</v>
      </c>
      <c r="Z322" t="s">
        <v>36</v>
      </c>
    </row>
    <row r="323" spans="1:26" x14ac:dyDescent="0.25">
      <c r="A323" t="s">
        <v>26</v>
      </c>
      <c r="B323" t="s">
        <v>27</v>
      </c>
      <c r="C323" t="s">
        <v>28</v>
      </c>
      <c r="D323" t="s">
        <v>29</v>
      </c>
      <c r="E323" t="str">
        <f>"109TNNH14799"</f>
        <v>109TNNH14799</v>
      </c>
      <c r="F323" t="s">
        <v>30</v>
      </c>
      <c r="I323" t="s">
        <v>71</v>
      </c>
      <c r="J323" t="s">
        <v>83</v>
      </c>
      <c r="N323" t="s">
        <v>800</v>
      </c>
      <c r="O323" t="s">
        <v>34</v>
      </c>
      <c r="P323">
        <v>4</v>
      </c>
      <c r="Q323">
        <v>202109</v>
      </c>
      <c r="R323">
        <v>20211121</v>
      </c>
      <c r="S323" t="s">
        <v>801</v>
      </c>
      <c r="T323">
        <v>20211209</v>
      </c>
      <c r="Z323" t="s">
        <v>36</v>
      </c>
    </row>
    <row r="324" spans="1:26" x14ac:dyDescent="0.25">
      <c r="A324" t="s">
        <v>26</v>
      </c>
      <c r="B324" t="s">
        <v>27</v>
      </c>
      <c r="C324" t="s">
        <v>28</v>
      </c>
      <c r="D324" t="s">
        <v>42</v>
      </c>
      <c r="E324" t="str">
        <f>"110TNUW2F526"</f>
        <v>110TNUW2F526</v>
      </c>
      <c r="F324" t="s">
        <v>30</v>
      </c>
      <c r="I324" t="s">
        <v>38</v>
      </c>
      <c r="J324" t="s">
        <v>58</v>
      </c>
      <c r="N324" t="s">
        <v>802</v>
      </c>
      <c r="O324" t="s">
        <v>34</v>
      </c>
      <c r="P324">
        <v>3</v>
      </c>
      <c r="Q324">
        <v>202110</v>
      </c>
      <c r="R324">
        <v>20211108</v>
      </c>
      <c r="S324" t="s">
        <v>803</v>
      </c>
      <c r="T324">
        <v>20211209</v>
      </c>
      <c r="U324" t="s">
        <v>114</v>
      </c>
      <c r="Z324" t="s">
        <v>36</v>
      </c>
    </row>
    <row r="325" spans="1:26" x14ac:dyDescent="0.25">
      <c r="A325" t="s">
        <v>26</v>
      </c>
      <c r="B325" t="s">
        <v>27</v>
      </c>
      <c r="C325" t="s">
        <v>28</v>
      </c>
      <c r="D325" t="s">
        <v>29</v>
      </c>
      <c r="E325" t="str">
        <f>"111TNLE15912"</f>
        <v>111TNLE15912</v>
      </c>
      <c r="F325" t="s">
        <v>30</v>
      </c>
      <c r="I325" t="s">
        <v>51</v>
      </c>
      <c r="J325" t="s">
        <v>163</v>
      </c>
      <c r="N325" t="s">
        <v>804</v>
      </c>
      <c r="O325" t="s">
        <v>34</v>
      </c>
      <c r="P325">
        <v>2</v>
      </c>
      <c r="Q325">
        <v>202111</v>
      </c>
      <c r="R325">
        <v>20211115</v>
      </c>
      <c r="S325" t="s">
        <v>805</v>
      </c>
      <c r="T325">
        <v>20211209</v>
      </c>
      <c r="Z325" t="s">
        <v>36</v>
      </c>
    </row>
    <row r="326" spans="1:26" x14ac:dyDescent="0.25">
      <c r="A326" t="s">
        <v>26</v>
      </c>
      <c r="B326" t="s">
        <v>27</v>
      </c>
      <c r="C326" t="s">
        <v>28</v>
      </c>
      <c r="D326" t="s">
        <v>29</v>
      </c>
      <c r="E326" t="str">
        <f>"108TNXR1M002"</f>
        <v>108TNXR1M002</v>
      </c>
      <c r="F326" t="s">
        <v>30</v>
      </c>
      <c r="I326" t="s">
        <v>123</v>
      </c>
      <c r="J326" t="s">
        <v>77</v>
      </c>
      <c r="N326" t="s">
        <v>806</v>
      </c>
      <c r="O326" t="s">
        <v>34</v>
      </c>
      <c r="P326">
        <v>5</v>
      </c>
      <c r="Q326">
        <v>202108</v>
      </c>
      <c r="R326">
        <v>20211108</v>
      </c>
      <c r="S326" t="s">
        <v>807</v>
      </c>
      <c r="T326">
        <v>20211209</v>
      </c>
      <c r="Z326" t="s">
        <v>36</v>
      </c>
    </row>
    <row r="327" spans="1:26" x14ac:dyDescent="0.25">
      <c r="A327" t="s">
        <v>26</v>
      </c>
      <c r="B327" t="s">
        <v>27</v>
      </c>
      <c r="C327" t="s">
        <v>28</v>
      </c>
      <c r="D327" t="s">
        <v>64</v>
      </c>
      <c r="E327" t="str">
        <f>"111TNCS15423"</f>
        <v>111TNCS15423</v>
      </c>
      <c r="F327" t="s">
        <v>30</v>
      </c>
      <c r="I327" t="s">
        <v>51</v>
      </c>
      <c r="J327" t="s">
        <v>163</v>
      </c>
      <c r="N327" t="s">
        <v>804</v>
      </c>
      <c r="O327" t="s">
        <v>34</v>
      </c>
      <c r="P327">
        <v>2</v>
      </c>
      <c r="Q327">
        <v>202111</v>
      </c>
      <c r="R327">
        <v>20211116</v>
      </c>
      <c r="S327" t="s">
        <v>808</v>
      </c>
      <c r="T327">
        <v>20211209</v>
      </c>
      <c r="Z327" t="s">
        <v>36</v>
      </c>
    </row>
    <row r="328" spans="1:26" x14ac:dyDescent="0.25">
      <c r="A328" t="s">
        <v>26</v>
      </c>
      <c r="B328" t="s">
        <v>27</v>
      </c>
      <c r="C328" t="s">
        <v>28</v>
      </c>
      <c r="D328" t="s">
        <v>115</v>
      </c>
      <c r="E328" t="str">
        <f>"105TNVS1R823"</f>
        <v>105TNVS1R823</v>
      </c>
      <c r="F328" t="s">
        <v>30</v>
      </c>
      <c r="I328" t="s">
        <v>38</v>
      </c>
      <c r="J328" t="s">
        <v>90</v>
      </c>
      <c r="N328" t="s">
        <v>809</v>
      </c>
      <c r="O328" t="s">
        <v>34</v>
      </c>
      <c r="P328">
        <v>8</v>
      </c>
      <c r="Q328">
        <v>202105</v>
      </c>
      <c r="R328">
        <v>20211203</v>
      </c>
      <c r="S328" t="s">
        <v>810</v>
      </c>
      <c r="T328">
        <v>20211209</v>
      </c>
      <c r="U328" t="s">
        <v>206</v>
      </c>
      <c r="Z328" t="s">
        <v>36</v>
      </c>
    </row>
    <row r="329" spans="1:26" x14ac:dyDescent="0.25">
      <c r="A329" t="s">
        <v>26</v>
      </c>
      <c r="B329" t="s">
        <v>27</v>
      </c>
      <c r="C329" t="s">
        <v>28</v>
      </c>
      <c r="D329" t="s">
        <v>29</v>
      </c>
      <c r="E329" t="str">
        <f>"109TNNH18687"</f>
        <v>109TNNH18687</v>
      </c>
      <c r="F329" t="s">
        <v>30</v>
      </c>
      <c r="I329" t="s">
        <v>89</v>
      </c>
      <c r="J329" t="s">
        <v>90</v>
      </c>
      <c r="N329" t="s">
        <v>811</v>
      </c>
      <c r="O329" t="s">
        <v>34</v>
      </c>
      <c r="P329">
        <v>4</v>
      </c>
      <c r="Q329">
        <v>202109</v>
      </c>
      <c r="R329">
        <v>20211001</v>
      </c>
      <c r="S329" t="s">
        <v>812</v>
      </c>
      <c r="T329">
        <v>20211209</v>
      </c>
      <c r="U329" t="s">
        <v>151</v>
      </c>
      <c r="Z329" t="s">
        <v>36</v>
      </c>
    </row>
    <row r="330" spans="1:26" x14ac:dyDescent="0.25">
      <c r="A330" t="s">
        <v>26</v>
      </c>
      <c r="B330" t="s">
        <v>27</v>
      </c>
      <c r="C330" t="s">
        <v>28</v>
      </c>
      <c r="D330" t="s">
        <v>46</v>
      </c>
      <c r="E330" t="str">
        <f>"110TNQD1W260"</f>
        <v>110TNQD1W260</v>
      </c>
      <c r="F330" t="s">
        <v>30</v>
      </c>
      <c r="I330" t="s">
        <v>302</v>
      </c>
      <c r="J330" t="s">
        <v>39</v>
      </c>
      <c r="N330" t="s">
        <v>813</v>
      </c>
      <c r="O330" t="s">
        <v>34</v>
      </c>
      <c r="P330">
        <v>3</v>
      </c>
      <c r="Q330">
        <v>202110</v>
      </c>
      <c r="R330">
        <v>20211118</v>
      </c>
      <c r="S330" t="s">
        <v>814</v>
      </c>
      <c r="T330">
        <v>20211209</v>
      </c>
      <c r="Z330" t="s">
        <v>36</v>
      </c>
    </row>
    <row r="331" spans="1:26" x14ac:dyDescent="0.25">
      <c r="A331" t="s">
        <v>26</v>
      </c>
      <c r="B331" t="s">
        <v>27</v>
      </c>
      <c r="C331" t="s">
        <v>28</v>
      </c>
      <c r="D331" t="s">
        <v>29</v>
      </c>
      <c r="E331" t="str">
        <f>"107TNEP09116"</f>
        <v>107TNEP09116</v>
      </c>
      <c r="F331" t="s">
        <v>30</v>
      </c>
      <c r="I331" t="s">
        <v>123</v>
      </c>
      <c r="J331" t="s">
        <v>439</v>
      </c>
      <c r="N331" t="s">
        <v>815</v>
      </c>
      <c r="O331" t="s">
        <v>34</v>
      </c>
      <c r="P331">
        <v>6</v>
      </c>
      <c r="Q331">
        <v>202107</v>
      </c>
      <c r="R331">
        <v>20211116</v>
      </c>
      <c r="S331" t="s">
        <v>816</v>
      </c>
      <c r="T331">
        <v>20211209</v>
      </c>
      <c r="Z331" t="s">
        <v>36</v>
      </c>
    </row>
    <row r="332" spans="1:26" x14ac:dyDescent="0.25">
      <c r="A332" t="s">
        <v>26</v>
      </c>
      <c r="B332" t="s">
        <v>27</v>
      </c>
      <c r="C332" t="s">
        <v>28</v>
      </c>
      <c r="D332" t="s">
        <v>37</v>
      </c>
      <c r="E332" t="str">
        <f>"104TNZN0Q845"</f>
        <v>104TNZN0Q845</v>
      </c>
      <c r="F332" t="s">
        <v>30</v>
      </c>
      <c r="I332" t="s">
        <v>57</v>
      </c>
      <c r="J332" t="s">
        <v>32</v>
      </c>
      <c r="N332" t="s">
        <v>817</v>
      </c>
      <c r="O332" t="s">
        <v>34</v>
      </c>
      <c r="P332">
        <v>9</v>
      </c>
      <c r="Q332">
        <v>202104</v>
      </c>
      <c r="R332">
        <v>20211204</v>
      </c>
      <c r="S332" t="s">
        <v>818</v>
      </c>
      <c r="T332">
        <v>20211209</v>
      </c>
      <c r="Z332" t="s">
        <v>36</v>
      </c>
    </row>
    <row r="333" spans="1:26" x14ac:dyDescent="0.25">
      <c r="A333" t="s">
        <v>26</v>
      </c>
      <c r="B333" t="s">
        <v>27</v>
      </c>
      <c r="C333" t="s">
        <v>28</v>
      </c>
      <c r="D333" t="s">
        <v>42</v>
      </c>
      <c r="E333" t="str">
        <f>"110TNEP0S756"</f>
        <v>110TNEP0S756</v>
      </c>
      <c r="F333" t="s">
        <v>30</v>
      </c>
      <c r="I333" t="s">
        <v>38</v>
      </c>
      <c r="J333" t="s">
        <v>819</v>
      </c>
      <c r="N333" t="s">
        <v>820</v>
      </c>
      <c r="O333" t="s">
        <v>34</v>
      </c>
      <c r="P333">
        <v>3</v>
      </c>
      <c r="Q333">
        <v>202110</v>
      </c>
      <c r="R333">
        <v>20211126</v>
      </c>
      <c r="S333" t="s">
        <v>821</v>
      </c>
      <c r="T333">
        <v>20211209</v>
      </c>
      <c r="Z333" t="s">
        <v>36</v>
      </c>
    </row>
    <row r="334" spans="1:26" x14ac:dyDescent="0.25">
      <c r="A334" t="s">
        <v>26</v>
      </c>
      <c r="B334" t="s">
        <v>27</v>
      </c>
      <c r="C334" t="s">
        <v>28</v>
      </c>
      <c r="D334" t="s">
        <v>166</v>
      </c>
      <c r="E334" t="str">
        <f>"111TNVS1F679"</f>
        <v>111TNVS1F679</v>
      </c>
      <c r="F334" t="s">
        <v>30</v>
      </c>
      <c r="I334" t="s">
        <v>129</v>
      </c>
      <c r="J334" t="s">
        <v>77</v>
      </c>
      <c r="N334" t="s">
        <v>822</v>
      </c>
      <c r="O334" t="s">
        <v>34</v>
      </c>
      <c r="P334">
        <v>2</v>
      </c>
      <c r="Q334">
        <v>202111</v>
      </c>
      <c r="R334">
        <v>20211125</v>
      </c>
      <c r="S334" t="s">
        <v>823</v>
      </c>
      <c r="T334">
        <v>20211209</v>
      </c>
      <c r="Z334" t="s">
        <v>36</v>
      </c>
    </row>
    <row r="335" spans="1:26" x14ac:dyDescent="0.25">
      <c r="A335" t="s">
        <v>26</v>
      </c>
      <c r="B335" t="s">
        <v>27</v>
      </c>
      <c r="C335" t="s">
        <v>28</v>
      </c>
      <c r="D335" t="s">
        <v>29</v>
      </c>
      <c r="E335" t="str">
        <f>"108TNFA15371"</f>
        <v>108TNFA15371</v>
      </c>
      <c r="F335" t="s">
        <v>30</v>
      </c>
      <c r="I335" t="s">
        <v>38</v>
      </c>
      <c r="J335" t="s">
        <v>43</v>
      </c>
      <c r="N335" t="s">
        <v>824</v>
      </c>
      <c r="O335" t="s">
        <v>34</v>
      </c>
      <c r="P335">
        <v>5</v>
      </c>
      <c r="Q335">
        <v>202108</v>
      </c>
      <c r="R335">
        <v>20211120</v>
      </c>
      <c r="S335" t="s">
        <v>825</v>
      </c>
      <c r="T335">
        <v>20211209</v>
      </c>
      <c r="Z335" t="s">
        <v>36</v>
      </c>
    </row>
    <row r="336" spans="1:26" x14ac:dyDescent="0.25">
      <c r="A336" t="s">
        <v>26</v>
      </c>
      <c r="B336" t="s">
        <v>27</v>
      </c>
      <c r="C336" t="s">
        <v>28</v>
      </c>
      <c r="D336" t="s">
        <v>29</v>
      </c>
      <c r="E336" t="str">
        <f>"108TNTQ15361"</f>
        <v>108TNTQ15361</v>
      </c>
      <c r="F336" t="s">
        <v>30</v>
      </c>
      <c r="I336" t="s">
        <v>38</v>
      </c>
      <c r="J336" t="s">
        <v>43</v>
      </c>
      <c r="N336" t="s">
        <v>826</v>
      </c>
      <c r="O336" t="s">
        <v>34</v>
      </c>
      <c r="P336">
        <v>5</v>
      </c>
      <c r="Q336">
        <v>202108</v>
      </c>
      <c r="R336">
        <v>20211110</v>
      </c>
      <c r="S336" t="s">
        <v>827</v>
      </c>
      <c r="T336">
        <v>20211209</v>
      </c>
      <c r="Z336" t="s">
        <v>36</v>
      </c>
    </row>
    <row r="337" spans="1:26" x14ac:dyDescent="0.25">
      <c r="A337" t="s">
        <v>26</v>
      </c>
      <c r="B337" t="s">
        <v>27</v>
      </c>
      <c r="C337" t="s">
        <v>28</v>
      </c>
      <c r="D337" t="s">
        <v>64</v>
      </c>
      <c r="E337" t="str">
        <f>"111TNEP0A852"</f>
        <v>111TNEP0A852</v>
      </c>
      <c r="F337" t="s">
        <v>30</v>
      </c>
      <c r="I337" t="s">
        <v>31</v>
      </c>
      <c r="J337" t="s">
        <v>39</v>
      </c>
      <c r="N337" t="s">
        <v>828</v>
      </c>
      <c r="O337" t="s">
        <v>34</v>
      </c>
      <c r="P337">
        <v>2</v>
      </c>
      <c r="Q337">
        <v>202111</v>
      </c>
      <c r="R337">
        <v>20211119</v>
      </c>
      <c r="S337" t="s">
        <v>829</v>
      </c>
      <c r="T337">
        <v>20211209</v>
      </c>
      <c r="Z337" t="s">
        <v>36</v>
      </c>
    </row>
    <row r="338" spans="1:26" x14ac:dyDescent="0.25">
      <c r="A338" t="s">
        <v>26</v>
      </c>
      <c r="B338" t="s">
        <v>27</v>
      </c>
      <c r="C338" t="s">
        <v>28</v>
      </c>
      <c r="D338" t="s">
        <v>115</v>
      </c>
      <c r="E338" t="str">
        <f>"110TNYT03826"</f>
        <v>110TNYT03826</v>
      </c>
      <c r="F338" t="s">
        <v>30</v>
      </c>
      <c r="I338" t="s">
        <v>57</v>
      </c>
      <c r="J338" t="s">
        <v>58</v>
      </c>
      <c r="N338" t="s">
        <v>830</v>
      </c>
      <c r="O338" t="s">
        <v>34</v>
      </c>
      <c r="P338">
        <v>3</v>
      </c>
      <c r="Q338">
        <v>202110</v>
      </c>
      <c r="R338">
        <v>20211120</v>
      </c>
      <c r="S338" t="s">
        <v>831</v>
      </c>
      <c r="T338">
        <v>20211209</v>
      </c>
      <c r="U338" t="s">
        <v>114</v>
      </c>
      <c r="Z338" t="s">
        <v>36</v>
      </c>
    </row>
    <row r="339" spans="1:26" x14ac:dyDescent="0.25">
      <c r="A339" t="s">
        <v>26</v>
      </c>
      <c r="B339" t="s">
        <v>27</v>
      </c>
      <c r="C339" t="s">
        <v>28</v>
      </c>
      <c r="D339" t="s">
        <v>29</v>
      </c>
      <c r="E339" t="str">
        <f>"108TNTQ0H689"</f>
        <v>108TNTQ0H689</v>
      </c>
      <c r="F339" t="s">
        <v>30</v>
      </c>
      <c r="I339" t="s">
        <v>31</v>
      </c>
      <c r="J339" t="s">
        <v>58</v>
      </c>
      <c r="N339" t="s">
        <v>832</v>
      </c>
      <c r="O339" t="s">
        <v>34</v>
      </c>
      <c r="P339">
        <v>5</v>
      </c>
      <c r="Q339">
        <v>202108</v>
      </c>
      <c r="R339">
        <v>20211124</v>
      </c>
      <c r="S339" t="s">
        <v>833</v>
      </c>
      <c r="T339">
        <v>20211209</v>
      </c>
      <c r="Z339" t="s">
        <v>36</v>
      </c>
    </row>
    <row r="340" spans="1:26" x14ac:dyDescent="0.25">
      <c r="A340" t="s">
        <v>26</v>
      </c>
      <c r="B340" t="s">
        <v>27</v>
      </c>
      <c r="C340" t="s">
        <v>28</v>
      </c>
      <c r="D340" t="s">
        <v>115</v>
      </c>
      <c r="E340" t="str">
        <f>"108TNGY04055"</f>
        <v>108TNGY04055</v>
      </c>
      <c r="F340" t="s">
        <v>30</v>
      </c>
      <c r="I340" t="s">
        <v>57</v>
      </c>
      <c r="J340" t="s">
        <v>116</v>
      </c>
      <c r="N340" t="s">
        <v>834</v>
      </c>
      <c r="O340" t="s">
        <v>34</v>
      </c>
      <c r="P340">
        <v>5</v>
      </c>
      <c r="Q340">
        <v>202108</v>
      </c>
      <c r="R340">
        <v>20211103</v>
      </c>
      <c r="S340" t="s">
        <v>835</v>
      </c>
      <c r="T340">
        <v>20211209</v>
      </c>
      <c r="Z340" t="s">
        <v>36</v>
      </c>
    </row>
    <row r="341" spans="1:26" x14ac:dyDescent="0.25">
      <c r="A341" t="s">
        <v>26</v>
      </c>
      <c r="B341" t="s">
        <v>27</v>
      </c>
      <c r="C341" t="s">
        <v>28</v>
      </c>
      <c r="D341" t="s">
        <v>115</v>
      </c>
      <c r="E341" t="str">
        <f>"106TNUW22214"</f>
        <v>106TNUW22214</v>
      </c>
      <c r="F341" t="s">
        <v>30</v>
      </c>
      <c r="I341" t="s">
        <v>57</v>
      </c>
      <c r="J341" t="s">
        <v>43</v>
      </c>
      <c r="N341" t="s">
        <v>836</v>
      </c>
      <c r="O341" t="s">
        <v>34</v>
      </c>
      <c r="P341">
        <v>7</v>
      </c>
      <c r="Q341">
        <v>202106</v>
      </c>
      <c r="R341">
        <v>20211007</v>
      </c>
      <c r="S341" t="s">
        <v>837</v>
      </c>
      <c r="T341">
        <v>20211209</v>
      </c>
      <c r="Z341" t="s">
        <v>36</v>
      </c>
    </row>
    <row r="342" spans="1:26" x14ac:dyDescent="0.25">
      <c r="A342" t="s">
        <v>26</v>
      </c>
      <c r="B342" t="s">
        <v>27</v>
      </c>
      <c r="C342" t="s">
        <v>28</v>
      </c>
      <c r="D342" t="s">
        <v>37</v>
      </c>
      <c r="E342" t="str">
        <f>"107TNNH268071I2T0112"</f>
        <v>107TNNH268071I2T0112</v>
      </c>
      <c r="F342" t="s">
        <v>30</v>
      </c>
      <c r="I342" t="s">
        <v>31</v>
      </c>
      <c r="J342" t="s">
        <v>32</v>
      </c>
      <c r="N342" t="s">
        <v>838</v>
      </c>
      <c r="O342" t="s">
        <v>34</v>
      </c>
      <c r="P342">
        <v>99</v>
      </c>
      <c r="R342">
        <v>20211109</v>
      </c>
      <c r="S342" t="s">
        <v>839</v>
      </c>
      <c r="T342">
        <v>20211210</v>
      </c>
      <c r="Z342" t="s">
        <v>36</v>
      </c>
    </row>
    <row r="343" spans="1:26" x14ac:dyDescent="0.25">
      <c r="A343" t="s">
        <v>26</v>
      </c>
      <c r="B343" t="s">
        <v>27</v>
      </c>
      <c r="C343" t="s">
        <v>28</v>
      </c>
      <c r="D343" t="s">
        <v>42</v>
      </c>
      <c r="E343" t="str">
        <f>"108TNVS1C263"</f>
        <v>108TNVS1C263</v>
      </c>
      <c r="F343" t="s">
        <v>30</v>
      </c>
      <c r="I343" t="s">
        <v>57</v>
      </c>
      <c r="J343" t="s">
        <v>840</v>
      </c>
      <c r="N343" t="s">
        <v>841</v>
      </c>
      <c r="O343" t="s">
        <v>34</v>
      </c>
      <c r="P343">
        <v>5</v>
      </c>
      <c r="Q343">
        <v>202108</v>
      </c>
      <c r="R343">
        <v>20211023</v>
      </c>
      <c r="S343" t="s">
        <v>842</v>
      </c>
      <c r="T343">
        <v>20211210</v>
      </c>
      <c r="Z343" t="s">
        <v>36</v>
      </c>
    </row>
    <row r="344" spans="1:26" x14ac:dyDescent="0.25">
      <c r="A344" t="s">
        <v>26</v>
      </c>
      <c r="B344" t="s">
        <v>27</v>
      </c>
      <c r="C344" t="s">
        <v>28</v>
      </c>
      <c r="D344" t="s">
        <v>37</v>
      </c>
      <c r="E344" t="str">
        <f>"109TNWG0D913"</f>
        <v>109TNWG0D913</v>
      </c>
      <c r="F344" t="s">
        <v>30</v>
      </c>
      <c r="I344" t="s">
        <v>129</v>
      </c>
      <c r="J344" t="s">
        <v>39</v>
      </c>
      <c r="N344" t="s">
        <v>843</v>
      </c>
      <c r="O344" t="s">
        <v>34</v>
      </c>
      <c r="P344">
        <v>4</v>
      </c>
      <c r="Q344">
        <v>202109</v>
      </c>
      <c r="R344">
        <v>20211115</v>
      </c>
      <c r="S344" t="s">
        <v>844</v>
      </c>
      <c r="T344">
        <v>20211210</v>
      </c>
      <c r="Z344" t="s">
        <v>36</v>
      </c>
    </row>
    <row r="345" spans="1:26" x14ac:dyDescent="0.25">
      <c r="A345" t="s">
        <v>26</v>
      </c>
      <c r="B345" t="s">
        <v>27</v>
      </c>
      <c r="C345" t="s">
        <v>28</v>
      </c>
      <c r="D345" t="s">
        <v>37</v>
      </c>
      <c r="E345" t="str">
        <f>"104TNQD1K500"</f>
        <v>104TNQD1K500</v>
      </c>
      <c r="F345" t="s">
        <v>30</v>
      </c>
      <c r="I345" t="s">
        <v>123</v>
      </c>
      <c r="J345" t="s">
        <v>32</v>
      </c>
      <c r="N345" t="s">
        <v>845</v>
      </c>
      <c r="O345" t="s">
        <v>34</v>
      </c>
      <c r="P345">
        <v>9</v>
      </c>
      <c r="Q345">
        <v>202104</v>
      </c>
      <c r="R345">
        <v>20211020</v>
      </c>
      <c r="S345" t="s">
        <v>846</v>
      </c>
      <c r="T345">
        <v>20211210</v>
      </c>
      <c r="U345" t="s">
        <v>180</v>
      </c>
      <c r="Z345" t="s">
        <v>36</v>
      </c>
    </row>
    <row r="346" spans="1:26" x14ac:dyDescent="0.25">
      <c r="A346" t="s">
        <v>26</v>
      </c>
      <c r="B346" t="s">
        <v>27</v>
      </c>
      <c r="C346" t="s">
        <v>28</v>
      </c>
      <c r="D346" t="s">
        <v>166</v>
      </c>
      <c r="E346" t="str">
        <f>"110TNUW1X670"</f>
        <v>110TNUW1X670</v>
      </c>
      <c r="F346" t="s">
        <v>30</v>
      </c>
      <c r="I346" t="s">
        <v>129</v>
      </c>
      <c r="J346" t="s">
        <v>39</v>
      </c>
      <c r="N346" t="s">
        <v>847</v>
      </c>
      <c r="O346" t="s">
        <v>34</v>
      </c>
      <c r="P346">
        <v>3</v>
      </c>
      <c r="Q346">
        <v>202110</v>
      </c>
      <c r="R346">
        <v>20211111</v>
      </c>
      <c r="S346" t="s">
        <v>848</v>
      </c>
      <c r="T346">
        <v>20211210</v>
      </c>
      <c r="Z346" t="s">
        <v>36</v>
      </c>
    </row>
    <row r="347" spans="1:26" x14ac:dyDescent="0.25">
      <c r="A347" t="s">
        <v>26</v>
      </c>
      <c r="B347" t="s">
        <v>27</v>
      </c>
      <c r="C347" t="s">
        <v>28</v>
      </c>
      <c r="D347" t="s">
        <v>64</v>
      </c>
      <c r="E347" t="str">
        <f>"109TNFA0S731"</f>
        <v>109TNFA0S731</v>
      </c>
      <c r="F347" t="s">
        <v>30</v>
      </c>
      <c r="I347" t="s">
        <v>123</v>
      </c>
      <c r="J347" t="s">
        <v>77</v>
      </c>
      <c r="N347" t="s">
        <v>849</v>
      </c>
      <c r="O347" t="s">
        <v>34</v>
      </c>
      <c r="P347">
        <v>4</v>
      </c>
      <c r="Q347">
        <v>202109</v>
      </c>
      <c r="R347">
        <v>20211129</v>
      </c>
      <c r="S347" t="s">
        <v>850</v>
      </c>
      <c r="T347">
        <v>20211210</v>
      </c>
      <c r="Z347" t="s">
        <v>36</v>
      </c>
    </row>
    <row r="348" spans="1:26" x14ac:dyDescent="0.25">
      <c r="A348" t="s">
        <v>26</v>
      </c>
      <c r="B348" t="s">
        <v>27</v>
      </c>
      <c r="C348" t="s">
        <v>28</v>
      </c>
      <c r="D348" t="s">
        <v>166</v>
      </c>
      <c r="E348" t="str">
        <f>"110TNCZ2S403"</f>
        <v>110TNCZ2S403</v>
      </c>
      <c r="F348" t="s">
        <v>30</v>
      </c>
      <c r="I348" t="s">
        <v>129</v>
      </c>
      <c r="J348" t="s">
        <v>39</v>
      </c>
      <c r="N348" t="s">
        <v>851</v>
      </c>
      <c r="O348" t="s">
        <v>34</v>
      </c>
      <c r="P348">
        <v>3</v>
      </c>
      <c r="Q348">
        <v>202110</v>
      </c>
      <c r="R348">
        <v>20211201</v>
      </c>
      <c r="S348" t="s">
        <v>852</v>
      </c>
      <c r="T348">
        <v>20211210</v>
      </c>
      <c r="Z348" t="s">
        <v>36</v>
      </c>
    </row>
    <row r="349" spans="1:26" x14ac:dyDescent="0.25">
      <c r="A349" t="s">
        <v>26</v>
      </c>
      <c r="B349" t="s">
        <v>27</v>
      </c>
      <c r="C349" t="s">
        <v>28</v>
      </c>
      <c r="D349" t="s">
        <v>29</v>
      </c>
      <c r="E349" t="str">
        <f>"105TNKS25541"</f>
        <v>105TNKS25541</v>
      </c>
      <c r="F349" t="s">
        <v>30</v>
      </c>
      <c r="I349" t="s">
        <v>38</v>
      </c>
      <c r="J349" t="s">
        <v>32</v>
      </c>
      <c r="N349" t="s">
        <v>853</v>
      </c>
      <c r="O349" t="s">
        <v>34</v>
      </c>
      <c r="P349">
        <v>8</v>
      </c>
      <c r="Q349">
        <v>202105</v>
      </c>
      <c r="R349">
        <v>20211031</v>
      </c>
      <c r="S349" t="s">
        <v>854</v>
      </c>
      <c r="T349">
        <v>20211210</v>
      </c>
      <c r="Z349" t="s">
        <v>36</v>
      </c>
    </row>
    <row r="350" spans="1:26" x14ac:dyDescent="0.25">
      <c r="A350" t="s">
        <v>26</v>
      </c>
      <c r="B350" t="s">
        <v>27</v>
      </c>
      <c r="C350" t="s">
        <v>28</v>
      </c>
      <c r="D350" t="s">
        <v>42</v>
      </c>
      <c r="E350" t="str">
        <f>"109TNMX2B451"</f>
        <v>109TNMX2B451</v>
      </c>
      <c r="F350" t="s">
        <v>30</v>
      </c>
      <c r="I350" t="s">
        <v>89</v>
      </c>
      <c r="J350" t="s">
        <v>555</v>
      </c>
      <c r="N350" t="s">
        <v>855</v>
      </c>
      <c r="O350" t="s">
        <v>34</v>
      </c>
      <c r="P350">
        <v>4</v>
      </c>
      <c r="Q350">
        <v>202109</v>
      </c>
      <c r="R350">
        <v>20211117</v>
      </c>
      <c r="S350" t="s">
        <v>856</v>
      </c>
      <c r="T350">
        <v>20211210</v>
      </c>
      <c r="Z350" t="s">
        <v>36</v>
      </c>
    </row>
    <row r="351" spans="1:26" x14ac:dyDescent="0.25">
      <c r="A351" t="s">
        <v>26</v>
      </c>
      <c r="B351" t="s">
        <v>27</v>
      </c>
      <c r="C351" t="s">
        <v>28</v>
      </c>
      <c r="D351" t="s">
        <v>37</v>
      </c>
      <c r="E351" t="str">
        <f>"109TNZN2A845"</f>
        <v>109TNZN2A845</v>
      </c>
      <c r="F351" t="s">
        <v>30</v>
      </c>
      <c r="I351" t="s">
        <v>38</v>
      </c>
      <c r="J351" t="s">
        <v>90</v>
      </c>
      <c r="N351" t="s">
        <v>857</v>
      </c>
      <c r="O351" t="s">
        <v>34</v>
      </c>
      <c r="P351">
        <v>4</v>
      </c>
      <c r="Q351">
        <v>202109</v>
      </c>
      <c r="R351">
        <v>20211204</v>
      </c>
      <c r="S351" t="s">
        <v>858</v>
      </c>
      <c r="T351">
        <v>20211210</v>
      </c>
      <c r="U351" t="s">
        <v>506</v>
      </c>
      <c r="V351" t="s">
        <v>497</v>
      </c>
      <c r="Z351" t="s">
        <v>36</v>
      </c>
    </row>
    <row r="352" spans="1:26" x14ac:dyDescent="0.25">
      <c r="A352" t="s">
        <v>26</v>
      </c>
      <c r="B352" t="s">
        <v>27</v>
      </c>
      <c r="C352" t="s">
        <v>28</v>
      </c>
      <c r="D352" t="s">
        <v>46</v>
      </c>
      <c r="E352" t="str">
        <f>"110TNGY16911"</f>
        <v>110TNGY16911</v>
      </c>
      <c r="F352" t="s">
        <v>30</v>
      </c>
      <c r="I352" t="s">
        <v>57</v>
      </c>
      <c r="J352" t="s">
        <v>58</v>
      </c>
      <c r="N352" t="s">
        <v>859</v>
      </c>
      <c r="O352" t="s">
        <v>34</v>
      </c>
      <c r="P352">
        <v>3</v>
      </c>
      <c r="Q352">
        <v>202110</v>
      </c>
      <c r="R352">
        <v>20211208</v>
      </c>
      <c r="S352" t="s">
        <v>860</v>
      </c>
      <c r="T352">
        <v>20211210</v>
      </c>
      <c r="U352" t="s">
        <v>114</v>
      </c>
      <c r="Z352" t="s">
        <v>36</v>
      </c>
    </row>
    <row r="353" spans="1:26" x14ac:dyDescent="0.25">
      <c r="A353" t="s">
        <v>26</v>
      </c>
      <c r="B353" t="s">
        <v>27</v>
      </c>
      <c r="C353" t="s">
        <v>28</v>
      </c>
      <c r="D353" t="s">
        <v>37</v>
      </c>
      <c r="E353" t="str">
        <f>"104TNXR1L210"</f>
        <v>104TNXR1L210</v>
      </c>
      <c r="F353" t="s">
        <v>30</v>
      </c>
      <c r="I353" t="s">
        <v>123</v>
      </c>
      <c r="J353" t="s">
        <v>43</v>
      </c>
      <c r="N353" t="s">
        <v>861</v>
      </c>
      <c r="O353" t="s">
        <v>34</v>
      </c>
      <c r="P353">
        <v>9</v>
      </c>
      <c r="Q353">
        <v>202104</v>
      </c>
      <c r="R353">
        <v>20211130</v>
      </c>
      <c r="S353" t="s">
        <v>862</v>
      </c>
      <c r="T353">
        <v>20211210</v>
      </c>
      <c r="Z353" t="s">
        <v>36</v>
      </c>
    </row>
    <row r="354" spans="1:26" x14ac:dyDescent="0.25">
      <c r="A354" t="s">
        <v>26</v>
      </c>
      <c r="B354" t="s">
        <v>27</v>
      </c>
      <c r="C354" t="s">
        <v>28</v>
      </c>
      <c r="D354" t="s">
        <v>380</v>
      </c>
      <c r="E354" t="str">
        <f>"110TNTQ1Y817"</f>
        <v>110TNTQ1Y817</v>
      </c>
      <c r="F354" t="s">
        <v>30</v>
      </c>
      <c r="I354" t="s">
        <v>57</v>
      </c>
      <c r="J354" t="s">
        <v>77</v>
      </c>
      <c r="N354" t="s">
        <v>863</v>
      </c>
      <c r="O354" t="s">
        <v>34</v>
      </c>
      <c r="P354">
        <v>3</v>
      </c>
      <c r="Q354">
        <v>202110</v>
      </c>
      <c r="R354">
        <v>20211206</v>
      </c>
      <c r="S354" t="s">
        <v>864</v>
      </c>
      <c r="T354">
        <v>20211210</v>
      </c>
      <c r="Z354" t="s">
        <v>36</v>
      </c>
    </row>
    <row r="355" spans="1:26" x14ac:dyDescent="0.25">
      <c r="A355" t="s">
        <v>26</v>
      </c>
      <c r="B355" t="s">
        <v>27</v>
      </c>
      <c r="C355" t="s">
        <v>28</v>
      </c>
      <c r="D355" t="s">
        <v>46</v>
      </c>
      <c r="E355" t="str">
        <f>"110TNQD1G708"</f>
        <v>110TNQD1G708</v>
      </c>
      <c r="F355" t="s">
        <v>30</v>
      </c>
      <c r="I355" t="s">
        <v>31</v>
      </c>
      <c r="J355" t="s">
        <v>58</v>
      </c>
      <c r="N355" t="s">
        <v>865</v>
      </c>
      <c r="O355" t="s">
        <v>34</v>
      </c>
      <c r="P355">
        <v>3</v>
      </c>
      <c r="Q355">
        <v>202110</v>
      </c>
      <c r="R355">
        <v>20211030</v>
      </c>
      <c r="S355" t="s">
        <v>866</v>
      </c>
      <c r="T355">
        <v>20211210</v>
      </c>
      <c r="U355" t="s">
        <v>114</v>
      </c>
      <c r="Z355" t="s">
        <v>36</v>
      </c>
    </row>
    <row r="356" spans="1:26" x14ac:dyDescent="0.25">
      <c r="A356" t="s">
        <v>26</v>
      </c>
      <c r="B356" t="s">
        <v>27</v>
      </c>
      <c r="C356" t="s">
        <v>28</v>
      </c>
      <c r="D356" t="s">
        <v>29</v>
      </c>
      <c r="E356" t="str">
        <f>"010TNRL02710"</f>
        <v>010TNRL02710</v>
      </c>
      <c r="F356" t="s">
        <v>30</v>
      </c>
      <c r="I356" t="s">
        <v>57</v>
      </c>
      <c r="J356" t="s">
        <v>58</v>
      </c>
      <c r="N356" t="s">
        <v>867</v>
      </c>
      <c r="O356" t="s">
        <v>34</v>
      </c>
      <c r="P356">
        <v>15</v>
      </c>
      <c r="Q356">
        <v>202010</v>
      </c>
      <c r="R356">
        <v>20211201</v>
      </c>
      <c r="S356" t="s">
        <v>868</v>
      </c>
      <c r="T356">
        <v>20211210</v>
      </c>
      <c r="U356" t="s">
        <v>144</v>
      </c>
      <c r="Z356" t="s">
        <v>36</v>
      </c>
    </row>
    <row r="357" spans="1:26" x14ac:dyDescent="0.25">
      <c r="A357" t="s">
        <v>26</v>
      </c>
      <c r="B357" t="s">
        <v>27</v>
      </c>
      <c r="C357" t="s">
        <v>28</v>
      </c>
      <c r="D357" t="s">
        <v>64</v>
      </c>
      <c r="E357" t="str">
        <f>"109TNRL26926"</f>
        <v>109TNRL26926</v>
      </c>
      <c r="F357" t="s">
        <v>30</v>
      </c>
      <c r="I357" t="s">
        <v>31</v>
      </c>
      <c r="J357" t="s">
        <v>39</v>
      </c>
      <c r="N357" t="s">
        <v>869</v>
      </c>
      <c r="O357" t="s">
        <v>34</v>
      </c>
      <c r="P357">
        <v>4</v>
      </c>
      <c r="Q357">
        <v>202109</v>
      </c>
      <c r="R357">
        <v>20211103</v>
      </c>
      <c r="S357" t="s">
        <v>870</v>
      </c>
      <c r="T357">
        <v>20211210</v>
      </c>
      <c r="Z357" t="s">
        <v>36</v>
      </c>
    </row>
    <row r="358" spans="1:26" x14ac:dyDescent="0.25">
      <c r="A358" t="s">
        <v>26</v>
      </c>
      <c r="B358" t="s">
        <v>27</v>
      </c>
      <c r="C358" t="s">
        <v>28</v>
      </c>
      <c r="D358" t="s">
        <v>46</v>
      </c>
      <c r="E358" t="str">
        <f>"110TNLE0E120"</f>
        <v>110TNLE0E120</v>
      </c>
      <c r="F358" t="s">
        <v>30</v>
      </c>
      <c r="I358" t="s">
        <v>475</v>
      </c>
      <c r="J358" t="s">
        <v>871</v>
      </c>
      <c r="N358" t="s">
        <v>872</v>
      </c>
      <c r="O358" t="s">
        <v>34</v>
      </c>
      <c r="P358">
        <v>3</v>
      </c>
      <c r="Q358">
        <v>202110</v>
      </c>
      <c r="R358">
        <v>20211112</v>
      </c>
      <c r="S358" t="s">
        <v>873</v>
      </c>
      <c r="T358">
        <v>20211210</v>
      </c>
      <c r="Z358" t="s">
        <v>36</v>
      </c>
    </row>
    <row r="359" spans="1:26" x14ac:dyDescent="0.25">
      <c r="A359" t="s">
        <v>26</v>
      </c>
      <c r="B359" t="s">
        <v>27</v>
      </c>
      <c r="C359" t="s">
        <v>28</v>
      </c>
      <c r="D359" t="s">
        <v>64</v>
      </c>
      <c r="E359" t="str">
        <f>"105TNQD1R204"</f>
        <v>105TNQD1R204</v>
      </c>
      <c r="F359" t="s">
        <v>30</v>
      </c>
      <c r="I359" t="s">
        <v>38</v>
      </c>
      <c r="J359" t="s">
        <v>77</v>
      </c>
      <c r="N359" t="s">
        <v>874</v>
      </c>
      <c r="O359" t="s">
        <v>34</v>
      </c>
      <c r="P359">
        <v>8</v>
      </c>
      <c r="Q359">
        <v>202105</v>
      </c>
      <c r="R359">
        <v>20211028</v>
      </c>
      <c r="S359" t="s">
        <v>875</v>
      </c>
      <c r="T359">
        <v>20211211</v>
      </c>
      <c r="Z359" t="s">
        <v>36</v>
      </c>
    </row>
    <row r="360" spans="1:26" x14ac:dyDescent="0.25">
      <c r="A360" t="s">
        <v>26</v>
      </c>
      <c r="B360" t="s">
        <v>27</v>
      </c>
      <c r="C360" t="s">
        <v>28</v>
      </c>
      <c r="D360" t="s">
        <v>46</v>
      </c>
      <c r="E360" t="str">
        <f>"109TNLE1R072"</f>
        <v>109TNLE1R072</v>
      </c>
      <c r="F360" t="s">
        <v>30</v>
      </c>
      <c r="I360" t="s">
        <v>31</v>
      </c>
      <c r="J360" t="s">
        <v>58</v>
      </c>
      <c r="N360" t="s">
        <v>876</v>
      </c>
      <c r="O360" t="s">
        <v>34</v>
      </c>
      <c r="P360">
        <v>4</v>
      </c>
      <c r="Q360">
        <v>202109</v>
      </c>
      <c r="R360">
        <v>20211002</v>
      </c>
      <c r="S360" t="s">
        <v>877</v>
      </c>
      <c r="T360">
        <v>20211213</v>
      </c>
      <c r="U360" t="s">
        <v>313</v>
      </c>
      <c r="V360" t="s">
        <v>727</v>
      </c>
      <c r="W360" t="s">
        <v>506</v>
      </c>
      <c r="X360" t="s">
        <v>878</v>
      </c>
      <c r="Y360" t="s">
        <v>879</v>
      </c>
      <c r="Z360" t="s">
        <v>36</v>
      </c>
    </row>
    <row r="361" spans="1:26" x14ac:dyDescent="0.25">
      <c r="A361" t="s">
        <v>26</v>
      </c>
      <c r="B361" t="s">
        <v>27</v>
      </c>
      <c r="C361" t="s">
        <v>28</v>
      </c>
      <c r="D361" t="s">
        <v>46</v>
      </c>
      <c r="E361" t="str">
        <f>"108TNUW10710"</f>
        <v>108TNUW10710</v>
      </c>
      <c r="F361" t="s">
        <v>30</v>
      </c>
      <c r="I361" t="s">
        <v>475</v>
      </c>
      <c r="J361" t="s">
        <v>32</v>
      </c>
      <c r="N361" t="s">
        <v>880</v>
      </c>
      <c r="O361" t="s">
        <v>34</v>
      </c>
      <c r="P361">
        <v>5</v>
      </c>
      <c r="Q361">
        <v>202108</v>
      </c>
      <c r="R361">
        <v>20211104</v>
      </c>
      <c r="S361" t="s">
        <v>881</v>
      </c>
      <c r="T361">
        <v>20211213</v>
      </c>
      <c r="Z361" t="s">
        <v>36</v>
      </c>
    </row>
    <row r="362" spans="1:26" x14ac:dyDescent="0.25">
      <c r="A362" t="s">
        <v>26</v>
      </c>
      <c r="B362" t="s">
        <v>27</v>
      </c>
      <c r="C362" t="s">
        <v>28</v>
      </c>
      <c r="D362" t="s">
        <v>46</v>
      </c>
      <c r="E362" t="str">
        <f>"110TNVS0E351"</f>
        <v>110TNVS0E351</v>
      </c>
      <c r="F362" t="s">
        <v>30</v>
      </c>
      <c r="I362" t="s">
        <v>38</v>
      </c>
      <c r="J362" t="s">
        <v>58</v>
      </c>
      <c r="N362" t="s">
        <v>882</v>
      </c>
      <c r="O362" t="s">
        <v>34</v>
      </c>
      <c r="P362">
        <v>3</v>
      </c>
      <c r="Q362">
        <v>202110</v>
      </c>
      <c r="R362">
        <v>20211031</v>
      </c>
      <c r="S362" t="s">
        <v>883</v>
      </c>
      <c r="T362">
        <v>20211213</v>
      </c>
      <c r="U362" t="s">
        <v>144</v>
      </c>
      <c r="Z362" t="s">
        <v>36</v>
      </c>
    </row>
    <row r="363" spans="1:26" x14ac:dyDescent="0.25">
      <c r="A363" t="s">
        <v>26</v>
      </c>
      <c r="B363" t="s">
        <v>27</v>
      </c>
      <c r="C363" t="s">
        <v>28</v>
      </c>
      <c r="D363" t="s">
        <v>115</v>
      </c>
      <c r="E363" t="str">
        <f>"110TNWG03121"</f>
        <v>110TNWG03121</v>
      </c>
      <c r="F363" t="s">
        <v>30</v>
      </c>
      <c r="I363" t="s">
        <v>38</v>
      </c>
      <c r="J363" t="s">
        <v>58</v>
      </c>
      <c r="N363" t="s">
        <v>884</v>
      </c>
      <c r="O363" t="s">
        <v>34</v>
      </c>
      <c r="P363">
        <v>3</v>
      </c>
      <c r="Q363">
        <v>202110</v>
      </c>
      <c r="R363">
        <v>20211002</v>
      </c>
      <c r="S363" t="s">
        <v>885</v>
      </c>
      <c r="T363">
        <v>20211213</v>
      </c>
      <c r="U363" t="s">
        <v>179</v>
      </c>
      <c r="V363" t="s">
        <v>206</v>
      </c>
      <c r="Z363" t="s">
        <v>36</v>
      </c>
    </row>
    <row r="364" spans="1:26" x14ac:dyDescent="0.25">
      <c r="A364" t="s">
        <v>26</v>
      </c>
      <c r="B364" t="s">
        <v>27</v>
      </c>
      <c r="C364" t="s">
        <v>28</v>
      </c>
      <c r="D364" t="s">
        <v>166</v>
      </c>
      <c r="E364" t="str">
        <f>"109TNTQ0Q697"</f>
        <v>109TNTQ0Q697</v>
      </c>
      <c r="F364" t="s">
        <v>30</v>
      </c>
      <c r="I364" t="s">
        <v>31</v>
      </c>
      <c r="J364" t="s">
        <v>32</v>
      </c>
      <c r="N364" t="s">
        <v>886</v>
      </c>
      <c r="O364" t="s">
        <v>34</v>
      </c>
      <c r="P364">
        <v>4</v>
      </c>
      <c r="Q364">
        <v>202109</v>
      </c>
      <c r="R364">
        <v>20211102</v>
      </c>
      <c r="S364" t="s">
        <v>887</v>
      </c>
      <c r="T364">
        <v>20211213</v>
      </c>
      <c r="Z364" t="s">
        <v>36</v>
      </c>
    </row>
    <row r="365" spans="1:26" x14ac:dyDescent="0.25">
      <c r="A365" t="s">
        <v>26</v>
      </c>
      <c r="B365" t="s">
        <v>27</v>
      </c>
      <c r="C365" t="s">
        <v>28</v>
      </c>
      <c r="D365" t="s">
        <v>29</v>
      </c>
      <c r="E365" t="str">
        <f>"107TNPC23384"</f>
        <v>107TNPC23384</v>
      </c>
      <c r="F365" t="s">
        <v>30</v>
      </c>
      <c r="I365" t="s">
        <v>586</v>
      </c>
      <c r="J365" t="s">
        <v>58</v>
      </c>
      <c r="N365" t="s">
        <v>888</v>
      </c>
      <c r="O365" t="s">
        <v>34</v>
      </c>
      <c r="P365">
        <v>6</v>
      </c>
      <c r="Q365">
        <v>202107</v>
      </c>
      <c r="R365">
        <v>20211201</v>
      </c>
      <c r="S365" t="s">
        <v>889</v>
      </c>
      <c r="T365">
        <v>20211213</v>
      </c>
      <c r="U365" t="s">
        <v>144</v>
      </c>
      <c r="Z365" t="s">
        <v>36</v>
      </c>
    </row>
    <row r="366" spans="1:26" x14ac:dyDescent="0.25">
      <c r="A366" t="s">
        <v>26</v>
      </c>
      <c r="B366" t="s">
        <v>27</v>
      </c>
      <c r="C366" t="s">
        <v>28</v>
      </c>
      <c r="D366" t="s">
        <v>37</v>
      </c>
      <c r="E366" t="str">
        <f>"109TNRL0E198"</f>
        <v>109TNRL0E198</v>
      </c>
      <c r="F366" t="s">
        <v>30</v>
      </c>
      <c r="I366" t="s">
        <v>129</v>
      </c>
      <c r="J366" t="s">
        <v>48</v>
      </c>
      <c r="N366" t="s">
        <v>890</v>
      </c>
      <c r="O366" t="s">
        <v>34</v>
      </c>
      <c r="P366">
        <v>4</v>
      </c>
      <c r="Q366">
        <v>202109</v>
      </c>
      <c r="R366">
        <v>20211016</v>
      </c>
      <c r="S366" t="s">
        <v>891</v>
      </c>
      <c r="T366">
        <v>20211213</v>
      </c>
      <c r="Z366" t="s">
        <v>36</v>
      </c>
    </row>
    <row r="367" spans="1:26" x14ac:dyDescent="0.25">
      <c r="A367" t="s">
        <v>26</v>
      </c>
      <c r="B367" t="s">
        <v>27</v>
      </c>
      <c r="C367" t="s">
        <v>28</v>
      </c>
      <c r="D367" t="s">
        <v>115</v>
      </c>
      <c r="E367" t="str">
        <f>"107TNMX27211"</f>
        <v>107TNMX27211</v>
      </c>
      <c r="F367" t="s">
        <v>30</v>
      </c>
      <c r="I367" t="s">
        <v>31</v>
      </c>
      <c r="J367" t="s">
        <v>32</v>
      </c>
      <c r="N367" t="s">
        <v>892</v>
      </c>
      <c r="O367" t="s">
        <v>34</v>
      </c>
      <c r="P367">
        <v>6</v>
      </c>
      <c r="Q367">
        <v>202107</v>
      </c>
      <c r="R367">
        <v>20211113</v>
      </c>
      <c r="S367" t="s">
        <v>893</v>
      </c>
      <c r="T367">
        <v>20211213</v>
      </c>
      <c r="Z367" t="s">
        <v>36</v>
      </c>
    </row>
    <row r="368" spans="1:26" x14ac:dyDescent="0.25">
      <c r="A368" t="s">
        <v>26</v>
      </c>
      <c r="B368" t="s">
        <v>27</v>
      </c>
      <c r="C368" t="s">
        <v>28</v>
      </c>
      <c r="D368" t="s">
        <v>46</v>
      </c>
      <c r="E368" t="str">
        <f>"110TNGY0D935"</f>
        <v>110TNGY0D935</v>
      </c>
      <c r="F368" t="s">
        <v>30</v>
      </c>
      <c r="I368" t="s">
        <v>89</v>
      </c>
      <c r="J368" t="s">
        <v>90</v>
      </c>
      <c r="N368" t="s">
        <v>894</v>
      </c>
      <c r="O368" t="s">
        <v>34</v>
      </c>
      <c r="P368">
        <v>3</v>
      </c>
      <c r="Q368">
        <v>202110</v>
      </c>
      <c r="R368">
        <v>20211202</v>
      </c>
      <c r="S368" t="s">
        <v>895</v>
      </c>
      <c r="T368">
        <v>20211213</v>
      </c>
      <c r="U368" t="s">
        <v>75</v>
      </c>
      <c r="Z368" t="s">
        <v>36</v>
      </c>
    </row>
    <row r="369" spans="1:26" x14ac:dyDescent="0.25">
      <c r="A369" t="s">
        <v>26</v>
      </c>
      <c r="B369" t="s">
        <v>27</v>
      </c>
      <c r="C369" t="s">
        <v>28</v>
      </c>
      <c r="D369" t="s">
        <v>380</v>
      </c>
      <c r="E369" t="str">
        <f>"111TNYT2D330"</f>
        <v>111TNYT2D330</v>
      </c>
      <c r="F369" t="s">
        <v>30</v>
      </c>
      <c r="I369" t="s">
        <v>31</v>
      </c>
      <c r="J369" t="s">
        <v>32</v>
      </c>
      <c r="N369" t="s">
        <v>896</v>
      </c>
      <c r="O369" t="s">
        <v>34</v>
      </c>
      <c r="P369">
        <v>2</v>
      </c>
      <c r="Q369">
        <v>202111</v>
      </c>
      <c r="R369">
        <v>20211120</v>
      </c>
      <c r="S369" t="s">
        <v>897</v>
      </c>
      <c r="T369">
        <v>20211213</v>
      </c>
      <c r="Z369" t="s">
        <v>36</v>
      </c>
    </row>
    <row r="370" spans="1:26" x14ac:dyDescent="0.25">
      <c r="A370" t="s">
        <v>26</v>
      </c>
      <c r="B370" t="s">
        <v>27</v>
      </c>
      <c r="C370" t="s">
        <v>28</v>
      </c>
      <c r="D370" t="s">
        <v>64</v>
      </c>
      <c r="E370" t="str">
        <f>"106TNLE1P160"</f>
        <v>106TNLE1P160</v>
      </c>
      <c r="F370" t="s">
        <v>30</v>
      </c>
      <c r="I370" t="s">
        <v>129</v>
      </c>
      <c r="J370" t="s">
        <v>58</v>
      </c>
      <c r="N370" t="s">
        <v>898</v>
      </c>
      <c r="O370" t="s">
        <v>34</v>
      </c>
      <c r="P370">
        <v>7</v>
      </c>
      <c r="Q370">
        <v>202106</v>
      </c>
      <c r="R370">
        <v>20211117</v>
      </c>
      <c r="S370" t="s">
        <v>899</v>
      </c>
      <c r="T370">
        <v>20211213</v>
      </c>
      <c r="U370" t="s">
        <v>328</v>
      </c>
      <c r="V370" t="s">
        <v>111</v>
      </c>
      <c r="W370" t="s">
        <v>267</v>
      </c>
      <c r="X370" t="s">
        <v>497</v>
      </c>
      <c r="Y370" t="s">
        <v>506</v>
      </c>
      <c r="Z370" t="s">
        <v>36</v>
      </c>
    </row>
    <row r="371" spans="1:26" x14ac:dyDescent="0.25">
      <c r="A371" t="s">
        <v>26</v>
      </c>
      <c r="B371" t="s">
        <v>27</v>
      </c>
      <c r="C371" t="s">
        <v>28</v>
      </c>
      <c r="D371" t="s">
        <v>29</v>
      </c>
      <c r="E371" t="str">
        <f>"107TNPC08504"</f>
        <v>107TNPC08504</v>
      </c>
      <c r="F371" t="s">
        <v>30</v>
      </c>
      <c r="I371" t="s">
        <v>129</v>
      </c>
      <c r="J371" t="s">
        <v>58</v>
      </c>
      <c r="N371" t="s">
        <v>900</v>
      </c>
      <c r="O371" t="s">
        <v>34</v>
      </c>
      <c r="P371">
        <v>6</v>
      </c>
      <c r="Q371">
        <v>202107</v>
      </c>
      <c r="R371">
        <v>20211103</v>
      </c>
      <c r="S371" t="s">
        <v>901</v>
      </c>
      <c r="T371">
        <v>20211213</v>
      </c>
      <c r="U371" t="s">
        <v>151</v>
      </c>
      <c r="Z371" t="s">
        <v>36</v>
      </c>
    </row>
    <row r="372" spans="1:26" x14ac:dyDescent="0.25">
      <c r="A372" t="s">
        <v>26</v>
      </c>
      <c r="B372" t="s">
        <v>27</v>
      </c>
      <c r="C372" t="s">
        <v>28</v>
      </c>
      <c r="D372" t="s">
        <v>64</v>
      </c>
      <c r="E372" t="str">
        <f>"109TNBK11901"</f>
        <v>109TNBK11901</v>
      </c>
      <c r="F372" t="s">
        <v>30</v>
      </c>
      <c r="I372" t="s">
        <v>129</v>
      </c>
      <c r="J372" t="s">
        <v>39</v>
      </c>
      <c r="N372" t="s">
        <v>902</v>
      </c>
      <c r="O372" t="s">
        <v>34</v>
      </c>
      <c r="P372">
        <v>4</v>
      </c>
      <c r="Q372">
        <v>202109</v>
      </c>
      <c r="R372">
        <v>20211123</v>
      </c>
      <c r="S372" t="s">
        <v>903</v>
      </c>
      <c r="T372">
        <v>20211213</v>
      </c>
      <c r="Z372" t="s">
        <v>36</v>
      </c>
    </row>
    <row r="373" spans="1:26" x14ac:dyDescent="0.25">
      <c r="A373" t="s">
        <v>26</v>
      </c>
      <c r="B373" t="s">
        <v>27</v>
      </c>
      <c r="C373" t="s">
        <v>28</v>
      </c>
      <c r="D373" t="s">
        <v>115</v>
      </c>
      <c r="E373" t="str">
        <f>"110TNGY0Y135"</f>
        <v>110TNGY0Y135</v>
      </c>
      <c r="F373" t="s">
        <v>30</v>
      </c>
      <c r="I373" t="s">
        <v>51</v>
      </c>
      <c r="J373" t="s">
        <v>77</v>
      </c>
      <c r="N373" t="s">
        <v>904</v>
      </c>
      <c r="O373" t="s">
        <v>34</v>
      </c>
      <c r="P373">
        <v>3</v>
      </c>
      <c r="Q373">
        <v>202110</v>
      </c>
      <c r="R373">
        <v>20211025</v>
      </c>
      <c r="S373" t="s">
        <v>905</v>
      </c>
      <c r="T373">
        <v>20211213</v>
      </c>
      <c r="Z373" t="s">
        <v>36</v>
      </c>
    </row>
    <row r="374" spans="1:26" x14ac:dyDescent="0.25">
      <c r="A374" t="s">
        <v>26</v>
      </c>
      <c r="B374" t="s">
        <v>27</v>
      </c>
      <c r="C374" t="s">
        <v>28</v>
      </c>
      <c r="D374" t="s">
        <v>29</v>
      </c>
      <c r="E374" t="str">
        <f>"106TNLE26864"</f>
        <v>106TNLE26864</v>
      </c>
      <c r="F374" t="s">
        <v>30</v>
      </c>
      <c r="I374" t="s">
        <v>76</v>
      </c>
      <c r="J374" t="s">
        <v>163</v>
      </c>
      <c r="N374" t="s">
        <v>906</v>
      </c>
      <c r="O374" t="s">
        <v>34</v>
      </c>
      <c r="P374">
        <v>7</v>
      </c>
      <c r="Q374">
        <v>202106</v>
      </c>
      <c r="R374">
        <v>20211209</v>
      </c>
      <c r="S374" t="s">
        <v>907</v>
      </c>
      <c r="T374">
        <v>20211213</v>
      </c>
      <c r="Z374" t="s">
        <v>36</v>
      </c>
    </row>
    <row r="375" spans="1:26" x14ac:dyDescent="0.25">
      <c r="A375" t="s">
        <v>26</v>
      </c>
      <c r="B375" t="s">
        <v>27</v>
      </c>
      <c r="C375" t="s">
        <v>28</v>
      </c>
      <c r="D375" t="s">
        <v>46</v>
      </c>
      <c r="E375" t="str">
        <f>"110TNCZ2P915"</f>
        <v>110TNCZ2P915</v>
      </c>
      <c r="F375" t="s">
        <v>30</v>
      </c>
      <c r="I375" t="s">
        <v>123</v>
      </c>
      <c r="J375" t="s">
        <v>48</v>
      </c>
      <c r="N375" t="s">
        <v>908</v>
      </c>
      <c r="O375" t="s">
        <v>34</v>
      </c>
      <c r="P375">
        <v>3</v>
      </c>
      <c r="Q375">
        <v>202110</v>
      </c>
      <c r="R375">
        <v>20211208</v>
      </c>
      <c r="S375" t="s">
        <v>909</v>
      </c>
      <c r="T375">
        <v>20211213</v>
      </c>
      <c r="Z375" t="s">
        <v>36</v>
      </c>
    </row>
    <row r="376" spans="1:26" x14ac:dyDescent="0.25">
      <c r="A376" t="s">
        <v>26</v>
      </c>
      <c r="B376" t="s">
        <v>27</v>
      </c>
      <c r="C376" t="s">
        <v>28</v>
      </c>
      <c r="D376" t="s">
        <v>29</v>
      </c>
      <c r="E376" t="str">
        <f>"108TNEP24796"</f>
        <v>108TNEP24796</v>
      </c>
      <c r="F376" t="s">
        <v>30</v>
      </c>
      <c r="I376" t="s">
        <v>910</v>
      </c>
      <c r="J376" t="s">
        <v>90</v>
      </c>
      <c r="N376" t="s">
        <v>911</v>
      </c>
      <c r="O376" t="s">
        <v>34</v>
      </c>
      <c r="P376">
        <v>5</v>
      </c>
      <c r="Q376">
        <v>202108</v>
      </c>
      <c r="R376">
        <v>20211124</v>
      </c>
      <c r="S376" t="s">
        <v>912</v>
      </c>
      <c r="T376">
        <v>20211213</v>
      </c>
      <c r="U376" t="s">
        <v>913</v>
      </c>
      <c r="Z376" t="s">
        <v>36</v>
      </c>
    </row>
    <row r="377" spans="1:26" x14ac:dyDescent="0.25">
      <c r="A377" t="s">
        <v>26</v>
      </c>
      <c r="B377" t="s">
        <v>27</v>
      </c>
      <c r="C377" t="s">
        <v>28</v>
      </c>
      <c r="D377" t="s">
        <v>29</v>
      </c>
      <c r="E377" t="str">
        <f>"108TNWG2D489"</f>
        <v>108TNWG2D489</v>
      </c>
      <c r="F377" t="s">
        <v>30</v>
      </c>
      <c r="I377" t="s">
        <v>82</v>
      </c>
      <c r="J377" t="s">
        <v>116</v>
      </c>
      <c r="N377" t="s">
        <v>914</v>
      </c>
      <c r="O377" t="s">
        <v>34</v>
      </c>
      <c r="P377">
        <v>5</v>
      </c>
      <c r="Q377">
        <v>202108</v>
      </c>
      <c r="R377">
        <v>20211110</v>
      </c>
      <c r="S377" t="s">
        <v>915</v>
      </c>
      <c r="T377">
        <v>20211213</v>
      </c>
      <c r="Z377" t="s">
        <v>36</v>
      </c>
    </row>
    <row r="378" spans="1:26" x14ac:dyDescent="0.25">
      <c r="A378" t="s">
        <v>26</v>
      </c>
      <c r="B378" t="s">
        <v>27</v>
      </c>
      <c r="C378" t="s">
        <v>28</v>
      </c>
      <c r="D378" t="s">
        <v>29</v>
      </c>
      <c r="E378" t="str">
        <f>"107TNTQ22721"</f>
        <v>107TNTQ22721</v>
      </c>
      <c r="F378" t="s">
        <v>30</v>
      </c>
      <c r="I378" t="s">
        <v>38</v>
      </c>
      <c r="J378" t="s">
        <v>77</v>
      </c>
      <c r="N378" t="s">
        <v>916</v>
      </c>
      <c r="O378" t="s">
        <v>34</v>
      </c>
      <c r="P378">
        <v>6</v>
      </c>
      <c r="Q378">
        <v>202107</v>
      </c>
      <c r="R378">
        <v>20211128</v>
      </c>
      <c r="S378" t="s">
        <v>917</v>
      </c>
      <c r="T378">
        <v>20211213</v>
      </c>
      <c r="Z378" t="s">
        <v>36</v>
      </c>
    </row>
    <row r="379" spans="1:26" x14ac:dyDescent="0.25">
      <c r="A379" t="s">
        <v>26</v>
      </c>
      <c r="B379" t="s">
        <v>27</v>
      </c>
      <c r="C379" t="s">
        <v>28</v>
      </c>
      <c r="D379" t="s">
        <v>64</v>
      </c>
      <c r="E379" t="str">
        <f>"105TNAB22640"</f>
        <v>105TNAB22640</v>
      </c>
      <c r="F379" t="s">
        <v>30</v>
      </c>
      <c r="I379" t="s">
        <v>57</v>
      </c>
      <c r="J379" t="s">
        <v>58</v>
      </c>
      <c r="N379" t="s">
        <v>918</v>
      </c>
      <c r="O379" t="s">
        <v>34</v>
      </c>
      <c r="P379">
        <v>8</v>
      </c>
      <c r="Q379">
        <v>202105</v>
      </c>
      <c r="R379">
        <v>20211112</v>
      </c>
      <c r="S379" t="s">
        <v>919</v>
      </c>
      <c r="T379">
        <v>20211213</v>
      </c>
      <c r="U379" t="s">
        <v>920</v>
      </c>
      <c r="Z379" t="s">
        <v>36</v>
      </c>
    </row>
    <row r="380" spans="1:26" x14ac:dyDescent="0.25">
      <c r="A380" t="s">
        <v>26</v>
      </c>
      <c r="B380" t="s">
        <v>27</v>
      </c>
      <c r="C380" t="s">
        <v>28</v>
      </c>
      <c r="D380" t="s">
        <v>46</v>
      </c>
      <c r="E380" t="str">
        <f>"109TNXR2Q770"</f>
        <v>109TNXR2Q770</v>
      </c>
      <c r="F380" t="s">
        <v>30</v>
      </c>
      <c r="I380" t="s">
        <v>38</v>
      </c>
      <c r="J380" t="s">
        <v>90</v>
      </c>
      <c r="N380" t="s">
        <v>921</v>
      </c>
      <c r="O380" t="s">
        <v>34</v>
      </c>
      <c r="P380">
        <v>4</v>
      </c>
      <c r="Q380">
        <v>202109</v>
      </c>
      <c r="R380">
        <v>20211016</v>
      </c>
      <c r="S380" t="s">
        <v>922</v>
      </c>
      <c r="T380">
        <v>20211213</v>
      </c>
      <c r="U380" t="s">
        <v>151</v>
      </c>
      <c r="Z380" t="s">
        <v>36</v>
      </c>
    </row>
    <row r="381" spans="1:26" x14ac:dyDescent="0.25">
      <c r="A381" t="s">
        <v>26</v>
      </c>
      <c r="B381" t="s">
        <v>27</v>
      </c>
      <c r="C381" t="s">
        <v>28</v>
      </c>
      <c r="D381" t="s">
        <v>42</v>
      </c>
      <c r="E381" t="str">
        <f>"108TNAB1G008"</f>
        <v>108TNAB1G008</v>
      </c>
      <c r="F381" t="s">
        <v>30</v>
      </c>
      <c r="I381" t="s">
        <v>38</v>
      </c>
      <c r="J381" t="s">
        <v>39</v>
      </c>
      <c r="N381" t="s">
        <v>923</v>
      </c>
      <c r="O381" t="s">
        <v>34</v>
      </c>
      <c r="P381">
        <v>5</v>
      </c>
      <c r="Q381">
        <v>202108</v>
      </c>
      <c r="R381">
        <v>20211130</v>
      </c>
      <c r="S381" t="s">
        <v>924</v>
      </c>
      <c r="T381">
        <v>20211213</v>
      </c>
      <c r="Z381" t="s">
        <v>36</v>
      </c>
    </row>
    <row r="382" spans="1:26" x14ac:dyDescent="0.25">
      <c r="A382" t="s">
        <v>26</v>
      </c>
      <c r="B382" t="s">
        <v>27</v>
      </c>
      <c r="C382" t="s">
        <v>28</v>
      </c>
      <c r="D382" t="s">
        <v>115</v>
      </c>
      <c r="E382" t="str">
        <f>"109TNMX2Y099"</f>
        <v>109TNMX2Y099</v>
      </c>
      <c r="F382" t="s">
        <v>30</v>
      </c>
      <c r="I382" t="s">
        <v>71</v>
      </c>
      <c r="J382" t="s">
        <v>90</v>
      </c>
      <c r="N382" t="s">
        <v>925</v>
      </c>
      <c r="O382" t="s">
        <v>34</v>
      </c>
      <c r="P382">
        <v>4</v>
      </c>
      <c r="Q382">
        <v>202109</v>
      </c>
      <c r="R382">
        <v>20211101</v>
      </c>
      <c r="S382" t="s">
        <v>926</v>
      </c>
      <c r="T382">
        <v>20211213</v>
      </c>
      <c r="U382" t="s">
        <v>206</v>
      </c>
      <c r="Z382" t="s">
        <v>36</v>
      </c>
    </row>
    <row r="383" spans="1:26" x14ac:dyDescent="0.25">
      <c r="A383" t="s">
        <v>26</v>
      </c>
      <c r="B383" t="s">
        <v>27</v>
      </c>
      <c r="C383" t="s">
        <v>28</v>
      </c>
      <c r="D383" t="s">
        <v>46</v>
      </c>
      <c r="E383" t="str">
        <f>"107TNTQ1R537"</f>
        <v>107TNTQ1R537</v>
      </c>
      <c r="F383" t="s">
        <v>30</v>
      </c>
      <c r="I383" t="s">
        <v>31</v>
      </c>
      <c r="J383" t="s">
        <v>58</v>
      </c>
      <c r="N383" t="s">
        <v>927</v>
      </c>
      <c r="O383" t="s">
        <v>34</v>
      </c>
      <c r="P383">
        <v>6</v>
      </c>
      <c r="Q383">
        <v>202107</v>
      </c>
      <c r="R383">
        <v>20211105</v>
      </c>
      <c r="S383" t="s">
        <v>928</v>
      </c>
      <c r="T383">
        <v>20211213</v>
      </c>
      <c r="Z383" t="s">
        <v>36</v>
      </c>
    </row>
    <row r="384" spans="1:26" x14ac:dyDescent="0.25">
      <c r="A384" t="s">
        <v>26</v>
      </c>
      <c r="B384" t="s">
        <v>27</v>
      </c>
      <c r="C384" t="s">
        <v>28</v>
      </c>
      <c r="D384" t="s">
        <v>46</v>
      </c>
      <c r="E384" t="str">
        <f>"109TNBK0U149"</f>
        <v>109TNBK0U149</v>
      </c>
      <c r="F384" t="s">
        <v>30</v>
      </c>
      <c r="I384" t="s">
        <v>31</v>
      </c>
      <c r="J384" t="s">
        <v>58</v>
      </c>
      <c r="N384" t="s">
        <v>929</v>
      </c>
      <c r="O384" t="s">
        <v>34</v>
      </c>
      <c r="P384">
        <v>4</v>
      </c>
      <c r="Q384">
        <v>202109</v>
      </c>
      <c r="R384">
        <v>20211115</v>
      </c>
      <c r="S384" t="s">
        <v>930</v>
      </c>
      <c r="T384">
        <v>20211214</v>
      </c>
      <c r="U384" t="s">
        <v>265</v>
      </c>
      <c r="V384" t="s">
        <v>722</v>
      </c>
      <c r="W384" t="s">
        <v>151</v>
      </c>
      <c r="X384" t="s">
        <v>211</v>
      </c>
      <c r="Y384" t="s">
        <v>329</v>
      </c>
      <c r="Z384" t="s">
        <v>36</v>
      </c>
    </row>
    <row r="385" spans="1:26" x14ac:dyDescent="0.25">
      <c r="A385" t="s">
        <v>26</v>
      </c>
      <c r="B385" t="s">
        <v>27</v>
      </c>
      <c r="C385" t="s">
        <v>28</v>
      </c>
      <c r="D385" t="s">
        <v>115</v>
      </c>
      <c r="E385" t="str">
        <f>"109TNMX2Y003"</f>
        <v>109TNMX2Y003</v>
      </c>
      <c r="F385" t="s">
        <v>30</v>
      </c>
      <c r="I385" t="s">
        <v>97</v>
      </c>
      <c r="J385" t="s">
        <v>39</v>
      </c>
      <c r="N385" t="s">
        <v>931</v>
      </c>
      <c r="O385" t="s">
        <v>34</v>
      </c>
      <c r="P385">
        <v>4</v>
      </c>
      <c r="Q385">
        <v>202109</v>
      </c>
      <c r="R385">
        <v>20211009</v>
      </c>
      <c r="S385" t="s">
        <v>932</v>
      </c>
      <c r="T385">
        <v>20211214</v>
      </c>
      <c r="Z385" t="s">
        <v>36</v>
      </c>
    </row>
    <row r="386" spans="1:26" x14ac:dyDescent="0.25">
      <c r="A386" t="s">
        <v>26</v>
      </c>
      <c r="B386" t="s">
        <v>27</v>
      </c>
      <c r="C386" t="s">
        <v>28</v>
      </c>
      <c r="D386" t="s">
        <v>46</v>
      </c>
      <c r="E386" t="str">
        <f>"111TNMX0J267"</f>
        <v>111TNMX0J267</v>
      </c>
      <c r="F386" t="s">
        <v>30</v>
      </c>
      <c r="I386" t="s">
        <v>76</v>
      </c>
      <c r="J386" t="s">
        <v>77</v>
      </c>
      <c r="N386" t="s">
        <v>933</v>
      </c>
      <c r="O386" t="s">
        <v>34</v>
      </c>
      <c r="P386">
        <v>2</v>
      </c>
      <c r="Q386">
        <v>202111</v>
      </c>
      <c r="R386">
        <v>20211120</v>
      </c>
      <c r="S386" t="s">
        <v>934</v>
      </c>
      <c r="T386">
        <v>20211214</v>
      </c>
      <c r="Z386" t="s">
        <v>36</v>
      </c>
    </row>
    <row r="387" spans="1:26" x14ac:dyDescent="0.25">
      <c r="A387" t="s">
        <v>26</v>
      </c>
      <c r="B387" t="s">
        <v>27</v>
      </c>
      <c r="C387" t="s">
        <v>28</v>
      </c>
      <c r="D387" t="s">
        <v>46</v>
      </c>
      <c r="E387" t="str">
        <f>"102TNCZ00667"</f>
        <v>102TNCZ00667</v>
      </c>
      <c r="F387" t="s">
        <v>30</v>
      </c>
      <c r="I387" t="s">
        <v>38</v>
      </c>
      <c r="J387" t="s">
        <v>130</v>
      </c>
      <c r="N387" t="s">
        <v>935</v>
      </c>
      <c r="O387" t="s">
        <v>34</v>
      </c>
      <c r="P387">
        <v>11</v>
      </c>
      <c r="Q387">
        <v>202102</v>
      </c>
      <c r="R387">
        <v>20211121</v>
      </c>
      <c r="S387" t="s">
        <v>936</v>
      </c>
      <c r="T387">
        <v>20211214</v>
      </c>
      <c r="U387" t="s">
        <v>264</v>
      </c>
      <c r="V387" t="s">
        <v>111</v>
      </c>
      <c r="Z387" t="s">
        <v>36</v>
      </c>
    </row>
    <row r="388" spans="1:26" x14ac:dyDescent="0.25">
      <c r="A388" t="s">
        <v>26</v>
      </c>
      <c r="B388" t="s">
        <v>27</v>
      </c>
      <c r="C388" t="s">
        <v>28</v>
      </c>
      <c r="D388" t="s">
        <v>37</v>
      </c>
      <c r="E388" t="str">
        <f>"102TNQD1M804"</f>
        <v>102TNQD1M804</v>
      </c>
      <c r="F388" t="s">
        <v>30</v>
      </c>
      <c r="I388" t="s">
        <v>162</v>
      </c>
      <c r="J388" t="s">
        <v>39</v>
      </c>
      <c r="N388" t="s">
        <v>937</v>
      </c>
      <c r="O388" t="s">
        <v>34</v>
      </c>
      <c r="P388">
        <v>11</v>
      </c>
      <c r="Q388">
        <v>202102</v>
      </c>
      <c r="R388">
        <v>20211023</v>
      </c>
      <c r="S388" t="s">
        <v>938</v>
      </c>
      <c r="T388">
        <v>20211214</v>
      </c>
      <c r="Z388" t="s">
        <v>36</v>
      </c>
    </row>
    <row r="389" spans="1:26" x14ac:dyDescent="0.25">
      <c r="A389" t="s">
        <v>26</v>
      </c>
      <c r="B389" t="s">
        <v>27</v>
      </c>
      <c r="C389" t="s">
        <v>28</v>
      </c>
      <c r="D389" t="s">
        <v>29</v>
      </c>
      <c r="E389" t="str">
        <f>"107TNNH1K007"</f>
        <v>107TNNH1K007</v>
      </c>
      <c r="F389" t="s">
        <v>30</v>
      </c>
      <c r="I389" t="s">
        <v>31</v>
      </c>
      <c r="J389" t="s">
        <v>39</v>
      </c>
      <c r="N389" t="s">
        <v>939</v>
      </c>
      <c r="O389" t="s">
        <v>34</v>
      </c>
      <c r="P389">
        <v>6</v>
      </c>
      <c r="Q389">
        <v>202107</v>
      </c>
      <c r="R389">
        <v>20211015</v>
      </c>
      <c r="S389" t="s">
        <v>940</v>
      </c>
      <c r="T389">
        <v>20211214</v>
      </c>
      <c r="Z389" t="s">
        <v>36</v>
      </c>
    </row>
    <row r="390" spans="1:26" x14ac:dyDescent="0.25">
      <c r="A390" t="s">
        <v>26</v>
      </c>
      <c r="B390" t="s">
        <v>27</v>
      </c>
      <c r="C390" t="s">
        <v>28</v>
      </c>
      <c r="D390" t="s">
        <v>29</v>
      </c>
      <c r="E390" t="str">
        <f>"106TNPC27408"</f>
        <v>106TNPC27408</v>
      </c>
      <c r="F390" t="s">
        <v>30</v>
      </c>
      <c r="I390" t="s">
        <v>38</v>
      </c>
      <c r="J390" t="s">
        <v>941</v>
      </c>
      <c r="N390" t="s">
        <v>942</v>
      </c>
      <c r="O390" t="s">
        <v>34</v>
      </c>
      <c r="P390">
        <v>7</v>
      </c>
      <c r="Q390">
        <v>202106</v>
      </c>
      <c r="R390">
        <v>20211117</v>
      </c>
      <c r="S390" t="s">
        <v>943</v>
      </c>
      <c r="T390">
        <v>20211214</v>
      </c>
      <c r="Z390" t="s">
        <v>36</v>
      </c>
    </row>
    <row r="391" spans="1:26" x14ac:dyDescent="0.25">
      <c r="A391" t="s">
        <v>26</v>
      </c>
      <c r="B391" t="s">
        <v>27</v>
      </c>
      <c r="C391" t="s">
        <v>28</v>
      </c>
      <c r="D391" t="s">
        <v>64</v>
      </c>
      <c r="E391" t="str">
        <f>"109TNMX10979"</f>
        <v>109TNMX10979</v>
      </c>
      <c r="F391" t="s">
        <v>30</v>
      </c>
      <c r="I391" t="s">
        <v>57</v>
      </c>
      <c r="J391" t="s">
        <v>39</v>
      </c>
      <c r="N391" t="s">
        <v>944</v>
      </c>
      <c r="O391" t="s">
        <v>34</v>
      </c>
      <c r="P391">
        <v>4</v>
      </c>
      <c r="Q391">
        <v>202109</v>
      </c>
      <c r="R391">
        <v>20211024</v>
      </c>
      <c r="S391" t="s">
        <v>945</v>
      </c>
      <c r="T391">
        <v>20211214</v>
      </c>
      <c r="Z391" t="s">
        <v>36</v>
      </c>
    </row>
    <row r="392" spans="1:26" x14ac:dyDescent="0.25">
      <c r="A392" t="s">
        <v>26</v>
      </c>
      <c r="B392" t="s">
        <v>27</v>
      </c>
      <c r="C392" t="s">
        <v>28</v>
      </c>
      <c r="D392" t="s">
        <v>115</v>
      </c>
      <c r="E392" t="str">
        <f>"108TNWG0E833"</f>
        <v>108TNWG0E833</v>
      </c>
      <c r="F392" t="s">
        <v>30</v>
      </c>
      <c r="I392" t="s">
        <v>71</v>
      </c>
      <c r="J392" t="s">
        <v>83</v>
      </c>
      <c r="N392" t="s">
        <v>946</v>
      </c>
      <c r="O392" t="s">
        <v>34</v>
      </c>
      <c r="P392">
        <v>5</v>
      </c>
      <c r="Q392">
        <v>202108</v>
      </c>
      <c r="R392">
        <v>20211011</v>
      </c>
      <c r="S392" t="s">
        <v>947</v>
      </c>
      <c r="T392">
        <v>20211214</v>
      </c>
      <c r="Z392" t="s">
        <v>36</v>
      </c>
    </row>
    <row r="393" spans="1:26" x14ac:dyDescent="0.25">
      <c r="A393" t="s">
        <v>26</v>
      </c>
      <c r="B393" t="s">
        <v>27</v>
      </c>
      <c r="C393" t="s">
        <v>28</v>
      </c>
      <c r="D393" t="s">
        <v>380</v>
      </c>
      <c r="E393" t="str">
        <f>"111TNEP10684"</f>
        <v>111TNEP10684</v>
      </c>
      <c r="F393" t="s">
        <v>30</v>
      </c>
      <c r="I393" t="s">
        <v>38</v>
      </c>
      <c r="J393" t="s">
        <v>77</v>
      </c>
      <c r="N393" t="s">
        <v>948</v>
      </c>
      <c r="O393" t="s">
        <v>34</v>
      </c>
      <c r="P393">
        <v>2</v>
      </c>
      <c r="Q393">
        <v>202111</v>
      </c>
      <c r="R393">
        <v>20211201</v>
      </c>
      <c r="S393" t="s">
        <v>949</v>
      </c>
      <c r="T393">
        <v>20211214</v>
      </c>
      <c r="Z393" t="s">
        <v>36</v>
      </c>
    </row>
    <row r="394" spans="1:26" x14ac:dyDescent="0.25">
      <c r="A394" t="s">
        <v>26</v>
      </c>
      <c r="B394" t="s">
        <v>27</v>
      </c>
      <c r="C394" t="s">
        <v>28</v>
      </c>
      <c r="D394" t="s">
        <v>115</v>
      </c>
      <c r="E394" t="str">
        <f>"110TNSU18662"</f>
        <v>110TNSU18662</v>
      </c>
      <c r="F394" t="s">
        <v>30</v>
      </c>
      <c r="I394" t="s">
        <v>38</v>
      </c>
      <c r="J394" t="s">
        <v>39</v>
      </c>
      <c r="N394" t="s">
        <v>950</v>
      </c>
      <c r="O394" t="s">
        <v>34</v>
      </c>
      <c r="P394">
        <v>3</v>
      </c>
      <c r="Q394">
        <v>202110</v>
      </c>
      <c r="R394">
        <v>20211101</v>
      </c>
      <c r="S394" t="s">
        <v>951</v>
      </c>
      <c r="T394">
        <v>20211214</v>
      </c>
      <c r="Z394" t="s">
        <v>36</v>
      </c>
    </row>
    <row r="395" spans="1:26" x14ac:dyDescent="0.25">
      <c r="A395" t="s">
        <v>26</v>
      </c>
      <c r="B395" t="s">
        <v>27</v>
      </c>
      <c r="C395" t="s">
        <v>28</v>
      </c>
      <c r="D395" t="s">
        <v>37</v>
      </c>
      <c r="E395" t="str">
        <f>"108TNMX03171"</f>
        <v>108TNMX03171</v>
      </c>
      <c r="F395" t="s">
        <v>30</v>
      </c>
      <c r="I395" t="s">
        <v>157</v>
      </c>
      <c r="J395" t="s">
        <v>90</v>
      </c>
      <c r="N395" t="s">
        <v>952</v>
      </c>
      <c r="O395" t="s">
        <v>34</v>
      </c>
      <c r="P395">
        <v>5</v>
      </c>
      <c r="Q395">
        <v>202108</v>
      </c>
      <c r="R395">
        <v>20211111</v>
      </c>
      <c r="S395" t="s">
        <v>953</v>
      </c>
      <c r="T395">
        <v>20211214</v>
      </c>
      <c r="U395" t="s">
        <v>793</v>
      </c>
      <c r="Z395" t="s">
        <v>36</v>
      </c>
    </row>
    <row r="396" spans="1:26" x14ac:dyDescent="0.25">
      <c r="A396" t="s">
        <v>26</v>
      </c>
      <c r="B396" t="s">
        <v>27</v>
      </c>
      <c r="C396" t="s">
        <v>28</v>
      </c>
      <c r="D396" t="s">
        <v>42</v>
      </c>
      <c r="E396" t="str">
        <f>"110TNEP2K252"</f>
        <v>110TNEP2K252</v>
      </c>
      <c r="F396" t="s">
        <v>30</v>
      </c>
      <c r="I396" t="s">
        <v>31</v>
      </c>
      <c r="J396" t="s">
        <v>39</v>
      </c>
      <c r="N396" t="s">
        <v>401</v>
      </c>
      <c r="O396" t="s">
        <v>34</v>
      </c>
      <c r="P396">
        <v>3</v>
      </c>
      <c r="Q396">
        <v>202110</v>
      </c>
      <c r="R396">
        <v>20211120</v>
      </c>
      <c r="S396" t="s">
        <v>954</v>
      </c>
      <c r="T396">
        <v>20211214</v>
      </c>
      <c r="Z396" t="s">
        <v>36</v>
      </c>
    </row>
    <row r="397" spans="1:26" x14ac:dyDescent="0.25">
      <c r="A397" t="s">
        <v>26</v>
      </c>
      <c r="B397" t="s">
        <v>27</v>
      </c>
      <c r="C397" t="s">
        <v>28</v>
      </c>
      <c r="D397" t="s">
        <v>37</v>
      </c>
      <c r="E397" t="str">
        <f>"106TNPC2A504"</f>
        <v>106TNPC2A504</v>
      </c>
      <c r="F397" t="s">
        <v>30</v>
      </c>
      <c r="I397" t="s">
        <v>38</v>
      </c>
      <c r="J397" t="s">
        <v>58</v>
      </c>
      <c r="N397" t="s">
        <v>955</v>
      </c>
      <c r="O397" t="s">
        <v>34</v>
      </c>
      <c r="P397">
        <v>7</v>
      </c>
      <c r="Q397">
        <v>202106</v>
      </c>
      <c r="R397">
        <v>20211002</v>
      </c>
      <c r="S397" t="s">
        <v>956</v>
      </c>
      <c r="T397">
        <v>20211215</v>
      </c>
      <c r="U397" t="s">
        <v>180</v>
      </c>
      <c r="Z397" t="s">
        <v>36</v>
      </c>
    </row>
    <row r="398" spans="1:26" x14ac:dyDescent="0.25">
      <c r="A398" t="s">
        <v>26</v>
      </c>
      <c r="B398" t="s">
        <v>27</v>
      </c>
      <c r="C398" t="s">
        <v>28</v>
      </c>
      <c r="D398" t="s">
        <v>64</v>
      </c>
      <c r="E398" t="str">
        <f>"105TNLE1Y056"</f>
        <v>105TNLE1Y056</v>
      </c>
      <c r="F398" t="s">
        <v>30</v>
      </c>
      <c r="I398" t="s">
        <v>31</v>
      </c>
      <c r="J398" t="s">
        <v>58</v>
      </c>
      <c r="N398" t="s">
        <v>957</v>
      </c>
      <c r="O398" t="s">
        <v>34</v>
      </c>
      <c r="P398">
        <v>8</v>
      </c>
      <c r="Q398">
        <v>202105</v>
      </c>
      <c r="R398">
        <v>20211015</v>
      </c>
      <c r="S398" t="s">
        <v>958</v>
      </c>
      <c r="T398">
        <v>20211215</v>
      </c>
      <c r="U398" t="s">
        <v>211</v>
      </c>
      <c r="Z398" t="s">
        <v>36</v>
      </c>
    </row>
    <row r="399" spans="1:26" x14ac:dyDescent="0.25">
      <c r="A399" t="s">
        <v>26</v>
      </c>
      <c r="B399" t="s">
        <v>27</v>
      </c>
      <c r="C399" t="s">
        <v>28</v>
      </c>
      <c r="D399" t="s">
        <v>46</v>
      </c>
      <c r="E399" t="str">
        <f>"110TNPC19640"</f>
        <v>110TNPC19640</v>
      </c>
      <c r="F399" t="s">
        <v>30</v>
      </c>
      <c r="I399" t="s">
        <v>71</v>
      </c>
      <c r="J399" t="s">
        <v>39</v>
      </c>
      <c r="N399" t="s">
        <v>959</v>
      </c>
      <c r="O399" t="s">
        <v>34</v>
      </c>
      <c r="P399">
        <v>3</v>
      </c>
      <c r="Q399">
        <v>202110</v>
      </c>
      <c r="R399">
        <v>20211103</v>
      </c>
      <c r="S399" t="s">
        <v>960</v>
      </c>
      <c r="T399">
        <v>20211215</v>
      </c>
      <c r="Z399" t="s">
        <v>36</v>
      </c>
    </row>
    <row r="400" spans="1:26" x14ac:dyDescent="0.25">
      <c r="A400" t="s">
        <v>26</v>
      </c>
      <c r="B400" t="s">
        <v>27</v>
      </c>
      <c r="C400" t="s">
        <v>28</v>
      </c>
      <c r="D400" t="s">
        <v>115</v>
      </c>
      <c r="E400" t="str">
        <f>"110TNAB0A632"</f>
        <v>110TNAB0A632</v>
      </c>
      <c r="F400" t="s">
        <v>30</v>
      </c>
      <c r="I400" t="s">
        <v>38</v>
      </c>
      <c r="J400" t="s">
        <v>48</v>
      </c>
      <c r="N400" t="s">
        <v>961</v>
      </c>
      <c r="O400" t="s">
        <v>34</v>
      </c>
      <c r="P400">
        <v>3</v>
      </c>
      <c r="Q400">
        <v>202110</v>
      </c>
      <c r="R400">
        <v>20211027</v>
      </c>
      <c r="S400" t="s">
        <v>962</v>
      </c>
      <c r="T400">
        <v>20211215</v>
      </c>
      <c r="Z400" t="s">
        <v>36</v>
      </c>
    </row>
    <row r="401" spans="1:26" x14ac:dyDescent="0.25">
      <c r="A401" t="s">
        <v>26</v>
      </c>
      <c r="B401" t="s">
        <v>27</v>
      </c>
      <c r="C401" t="s">
        <v>28</v>
      </c>
      <c r="D401" t="s">
        <v>166</v>
      </c>
      <c r="E401" t="str">
        <f>"103TNZN2P549"</f>
        <v>103TNZN2P549</v>
      </c>
      <c r="F401" t="s">
        <v>30</v>
      </c>
      <c r="I401" t="s">
        <v>31</v>
      </c>
      <c r="J401" t="s">
        <v>32</v>
      </c>
      <c r="N401" t="s">
        <v>963</v>
      </c>
      <c r="O401" t="s">
        <v>34</v>
      </c>
      <c r="P401">
        <v>10</v>
      </c>
      <c r="Q401">
        <v>202103</v>
      </c>
      <c r="R401">
        <v>20211123</v>
      </c>
      <c r="S401" t="s">
        <v>964</v>
      </c>
      <c r="T401">
        <v>20211215</v>
      </c>
      <c r="Z401" t="s">
        <v>36</v>
      </c>
    </row>
    <row r="402" spans="1:26" x14ac:dyDescent="0.25">
      <c r="A402" t="s">
        <v>26</v>
      </c>
      <c r="B402" t="s">
        <v>27</v>
      </c>
      <c r="C402" t="s">
        <v>28</v>
      </c>
      <c r="D402" t="s">
        <v>42</v>
      </c>
      <c r="E402" t="str">
        <f>"109TNEPOX364"</f>
        <v>109TNEPOX364</v>
      </c>
      <c r="F402" t="s">
        <v>30</v>
      </c>
      <c r="I402" t="s">
        <v>31</v>
      </c>
      <c r="J402" t="s">
        <v>32</v>
      </c>
      <c r="N402" t="s">
        <v>965</v>
      </c>
      <c r="O402" t="s">
        <v>34</v>
      </c>
      <c r="P402">
        <v>4</v>
      </c>
      <c r="Q402">
        <v>202109</v>
      </c>
      <c r="R402">
        <v>20211101</v>
      </c>
      <c r="S402" t="s">
        <v>966</v>
      </c>
      <c r="T402">
        <v>20211215</v>
      </c>
      <c r="Z402" t="s">
        <v>36</v>
      </c>
    </row>
    <row r="403" spans="1:26" x14ac:dyDescent="0.25">
      <c r="A403" t="s">
        <v>26</v>
      </c>
      <c r="B403" t="s">
        <v>27</v>
      </c>
      <c r="C403" t="s">
        <v>28</v>
      </c>
      <c r="D403" t="s">
        <v>29</v>
      </c>
      <c r="E403" t="str">
        <f>"106TNFA19819"</f>
        <v>106TNFA19819</v>
      </c>
      <c r="F403" t="s">
        <v>30</v>
      </c>
      <c r="I403" t="s">
        <v>38</v>
      </c>
      <c r="J403" t="s">
        <v>39</v>
      </c>
      <c r="N403" t="s">
        <v>967</v>
      </c>
      <c r="O403" t="s">
        <v>34</v>
      </c>
      <c r="P403">
        <v>7</v>
      </c>
      <c r="Q403">
        <v>202106</v>
      </c>
      <c r="R403">
        <v>20211120</v>
      </c>
      <c r="S403" t="s">
        <v>968</v>
      </c>
      <c r="T403">
        <v>20211215</v>
      </c>
      <c r="Z403" t="s">
        <v>36</v>
      </c>
    </row>
    <row r="404" spans="1:26" x14ac:dyDescent="0.25">
      <c r="A404" t="s">
        <v>26</v>
      </c>
      <c r="B404" t="s">
        <v>27</v>
      </c>
      <c r="C404" t="s">
        <v>28</v>
      </c>
      <c r="D404" t="s">
        <v>115</v>
      </c>
      <c r="E404" t="str">
        <f>"109TNUW17366"</f>
        <v>109TNUW17366</v>
      </c>
      <c r="F404" t="s">
        <v>30</v>
      </c>
      <c r="I404" t="s">
        <v>82</v>
      </c>
      <c r="J404" t="s">
        <v>39</v>
      </c>
      <c r="N404" t="s">
        <v>969</v>
      </c>
      <c r="O404" t="s">
        <v>34</v>
      </c>
      <c r="P404">
        <v>4</v>
      </c>
      <c r="Q404">
        <v>202109</v>
      </c>
      <c r="R404">
        <v>20211003</v>
      </c>
      <c r="S404" t="s">
        <v>970</v>
      </c>
      <c r="T404">
        <v>20211215</v>
      </c>
      <c r="Z404" t="s">
        <v>36</v>
      </c>
    </row>
    <row r="405" spans="1:26" x14ac:dyDescent="0.25">
      <c r="A405" t="s">
        <v>26</v>
      </c>
      <c r="B405" t="s">
        <v>27</v>
      </c>
      <c r="C405" t="s">
        <v>28</v>
      </c>
      <c r="D405" t="s">
        <v>29</v>
      </c>
      <c r="E405" t="str">
        <f>"108TNZN0S469"</f>
        <v>108TNZN0S469</v>
      </c>
      <c r="F405" t="s">
        <v>30</v>
      </c>
      <c r="I405" t="s">
        <v>31</v>
      </c>
      <c r="J405" t="s">
        <v>32</v>
      </c>
      <c r="N405" t="s">
        <v>971</v>
      </c>
      <c r="O405" t="s">
        <v>34</v>
      </c>
      <c r="P405">
        <v>5</v>
      </c>
      <c r="Q405">
        <v>202108</v>
      </c>
      <c r="R405">
        <v>20211202</v>
      </c>
      <c r="S405" t="s">
        <v>972</v>
      </c>
      <c r="T405">
        <v>20211215</v>
      </c>
      <c r="Z405" t="s">
        <v>36</v>
      </c>
    </row>
    <row r="406" spans="1:26" x14ac:dyDescent="0.25">
      <c r="A406" t="s">
        <v>26</v>
      </c>
      <c r="B406" t="s">
        <v>27</v>
      </c>
      <c r="C406" t="s">
        <v>28</v>
      </c>
      <c r="D406" t="s">
        <v>29</v>
      </c>
      <c r="E406" t="str">
        <f>"104TNHM0L137"</f>
        <v>104TNHM0L137</v>
      </c>
      <c r="F406" t="s">
        <v>30</v>
      </c>
      <c r="I406" t="s">
        <v>157</v>
      </c>
      <c r="J406" t="s">
        <v>555</v>
      </c>
      <c r="N406" t="s">
        <v>973</v>
      </c>
      <c r="O406" t="s">
        <v>34</v>
      </c>
      <c r="P406">
        <v>9</v>
      </c>
      <c r="Q406">
        <v>202104</v>
      </c>
      <c r="R406">
        <v>20211023</v>
      </c>
      <c r="S406" t="s">
        <v>974</v>
      </c>
      <c r="T406">
        <v>20211215</v>
      </c>
      <c r="Z406" t="s">
        <v>36</v>
      </c>
    </row>
    <row r="407" spans="1:26" x14ac:dyDescent="0.25">
      <c r="A407" t="s">
        <v>26</v>
      </c>
      <c r="B407" t="s">
        <v>27</v>
      </c>
      <c r="C407" t="s">
        <v>28</v>
      </c>
      <c r="D407" t="s">
        <v>29</v>
      </c>
      <c r="E407" t="str">
        <f>"108TNMX1L379"</f>
        <v>108TNMX1L379</v>
      </c>
      <c r="F407" t="s">
        <v>30</v>
      </c>
      <c r="I407" t="s">
        <v>123</v>
      </c>
      <c r="J407" t="s">
        <v>48</v>
      </c>
      <c r="N407" t="s">
        <v>975</v>
      </c>
      <c r="O407" t="s">
        <v>34</v>
      </c>
      <c r="P407">
        <v>5</v>
      </c>
      <c r="Q407">
        <v>202108</v>
      </c>
      <c r="R407">
        <v>20211209</v>
      </c>
      <c r="S407" t="s">
        <v>976</v>
      </c>
      <c r="T407">
        <v>20211215</v>
      </c>
      <c r="Z407" t="s">
        <v>36</v>
      </c>
    </row>
    <row r="408" spans="1:26" x14ac:dyDescent="0.25">
      <c r="A408" t="s">
        <v>26</v>
      </c>
      <c r="B408" t="s">
        <v>27</v>
      </c>
      <c r="C408" t="s">
        <v>28</v>
      </c>
      <c r="D408" t="s">
        <v>115</v>
      </c>
      <c r="E408" t="str">
        <f>"108TNEP0F780"</f>
        <v>108TNEP0F780</v>
      </c>
      <c r="F408" t="s">
        <v>30</v>
      </c>
      <c r="I408" t="s">
        <v>38</v>
      </c>
      <c r="J408" t="s">
        <v>58</v>
      </c>
      <c r="N408" t="s">
        <v>977</v>
      </c>
      <c r="O408" t="s">
        <v>34</v>
      </c>
      <c r="P408">
        <v>5</v>
      </c>
      <c r="Q408">
        <v>202108</v>
      </c>
      <c r="R408">
        <v>20211113</v>
      </c>
      <c r="S408" t="s">
        <v>978</v>
      </c>
      <c r="T408">
        <v>20211215</v>
      </c>
      <c r="U408" t="s">
        <v>497</v>
      </c>
      <c r="Z408" t="s">
        <v>36</v>
      </c>
    </row>
    <row r="409" spans="1:26" x14ac:dyDescent="0.25">
      <c r="A409" t="s">
        <v>26</v>
      </c>
      <c r="B409" t="s">
        <v>27</v>
      </c>
      <c r="C409" t="s">
        <v>28</v>
      </c>
      <c r="D409" t="s">
        <v>46</v>
      </c>
      <c r="E409" t="str">
        <f>"111TNCZ0P115"</f>
        <v>111TNCZ0P115</v>
      </c>
      <c r="F409" t="s">
        <v>30</v>
      </c>
      <c r="I409" t="s">
        <v>38</v>
      </c>
      <c r="J409" t="s">
        <v>130</v>
      </c>
      <c r="N409" t="s">
        <v>979</v>
      </c>
      <c r="O409" t="s">
        <v>34</v>
      </c>
      <c r="P409">
        <v>2</v>
      </c>
      <c r="Q409">
        <v>202111</v>
      </c>
      <c r="R409">
        <v>20211208</v>
      </c>
      <c r="S409" t="s">
        <v>980</v>
      </c>
      <c r="T409">
        <v>20211215</v>
      </c>
      <c r="Z409" t="s">
        <v>36</v>
      </c>
    </row>
    <row r="410" spans="1:26" x14ac:dyDescent="0.25">
      <c r="A410" t="s">
        <v>26</v>
      </c>
      <c r="B410" t="s">
        <v>27</v>
      </c>
      <c r="C410" t="s">
        <v>28</v>
      </c>
      <c r="D410" t="s">
        <v>29</v>
      </c>
      <c r="E410" t="str">
        <f>"109TNKF04165"</f>
        <v>109TNKF04165</v>
      </c>
      <c r="F410" t="s">
        <v>30</v>
      </c>
      <c r="I410" t="s">
        <v>38</v>
      </c>
      <c r="J410" t="s">
        <v>90</v>
      </c>
      <c r="N410" t="s">
        <v>981</v>
      </c>
      <c r="O410" t="s">
        <v>34</v>
      </c>
      <c r="P410">
        <v>4</v>
      </c>
      <c r="Q410">
        <v>202109</v>
      </c>
      <c r="R410">
        <v>20211211</v>
      </c>
      <c r="S410" t="s">
        <v>982</v>
      </c>
      <c r="T410">
        <v>20211215</v>
      </c>
      <c r="U410" t="s">
        <v>151</v>
      </c>
      <c r="Z410" t="s">
        <v>36</v>
      </c>
    </row>
    <row r="411" spans="1:26" x14ac:dyDescent="0.25">
      <c r="A411" t="s">
        <v>26</v>
      </c>
      <c r="B411" t="s">
        <v>27</v>
      </c>
      <c r="C411" t="s">
        <v>28</v>
      </c>
      <c r="D411" t="s">
        <v>133</v>
      </c>
      <c r="E411" t="str">
        <f>"107TNRL14838"</f>
        <v>107TNRL14838</v>
      </c>
      <c r="F411" t="s">
        <v>30</v>
      </c>
      <c r="I411" t="s">
        <v>47</v>
      </c>
      <c r="J411" t="s">
        <v>90</v>
      </c>
      <c r="N411" t="s">
        <v>983</v>
      </c>
      <c r="O411" t="s">
        <v>34</v>
      </c>
      <c r="P411">
        <v>6</v>
      </c>
      <c r="Q411">
        <v>202107</v>
      </c>
      <c r="R411">
        <v>20211021</v>
      </c>
      <c r="S411" t="s">
        <v>984</v>
      </c>
      <c r="T411">
        <v>20211215</v>
      </c>
      <c r="U411" t="s">
        <v>205</v>
      </c>
      <c r="Z411" t="s">
        <v>36</v>
      </c>
    </row>
    <row r="412" spans="1:26" x14ac:dyDescent="0.25">
      <c r="A412" t="s">
        <v>26</v>
      </c>
      <c r="B412" t="s">
        <v>27</v>
      </c>
      <c r="C412" t="s">
        <v>28</v>
      </c>
      <c r="D412" t="s">
        <v>380</v>
      </c>
      <c r="E412" t="str">
        <f>"110TNUW0V694"</f>
        <v>110TNUW0V694</v>
      </c>
      <c r="F412" t="s">
        <v>30</v>
      </c>
      <c r="I412" t="s">
        <v>89</v>
      </c>
      <c r="J412" t="s">
        <v>77</v>
      </c>
      <c r="N412" t="s">
        <v>985</v>
      </c>
      <c r="O412" t="s">
        <v>34</v>
      </c>
      <c r="P412">
        <v>3</v>
      </c>
      <c r="Q412">
        <v>202110</v>
      </c>
      <c r="R412">
        <v>20211111</v>
      </c>
      <c r="S412" t="s">
        <v>986</v>
      </c>
      <c r="T412">
        <v>20211215</v>
      </c>
      <c r="Z412" t="s">
        <v>36</v>
      </c>
    </row>
    <row r="413" spans="1:26" x14ac:dyDescent="0.25">
      <c r="A413" t="s">
        <v>26</v>
      </c>
      <c r="B413" t="s">
        <v>27</v>
      </c>
      <c r="C413" t="s">
        <v>28</v>
      </c>
      <c r="D413" t="s">
        <v>42</v>
      </c>
      <c r="E413" t="str">
        <f>"109TNKF0Y157"</f>
        <v>109TNKF0Y157</v>
      </c>
      <c r="F413" t="s">
        <v>30</v>
      </c>
      <c r="I413" t="s">
        <v>97</v>
      </c>
      <c r="J413" t="s">
        <v>39</v>
      </c>
      <c r="N413" t="s">
        <v>987</v>
      </c>
      <c r="O413" t="s">
        <v>34</v>
      </c>
      <c r="P413">
        <v>4</v>
      </c>
      <c r="Q413">
        <v>202109</v>
      </c>
      <c r="R413">
        <v>20211027</v>
      </c>
      <c r="S413" t="s">
        <v>988</v>
      </c>
      <c r="T413">
        <v>20211215</v>
      </c>
      <c r="Z413" t="s">
        <v>36</v>
      </c>
    </row>
    <row r="414" spans="1:26" x14ac:dyDescent="0.25">
      <c r="A414" t="s">
        <v>26</v>
      </c>
      <c r="B414" t="s">
        <v>27</v>
      </c>
      <c r="C414" t="s">
        <v>28</v>
      </c>
      <c r="D414" t="s">
        <v>37</v>
      </c>
      <c r="E414" t="str">
        <f>"106TNUW0S582"</f>
        <v>106TNUW0S582</v>
      </c>
      <c r="F414" t="s">
        <v>30</v>
      </c>
      <c r="I414" t="s">
        <v>31</v>
      </c>
      <c r="J414" t="s">
        <v>77</v>
      </c>
      <c r="N414" t="s">
        <v>989</v>
      </c>
      <c r="O414" t="s">
        <v>34</v>
      </c>
      <c r="P414">
        <v>7</v>
      </c>
      <c r="Q414">
        <v>202106</v>
      </c>
      <c r="R414">
        <v>20211202</v>
      </c>
      <c r="S414" t="s">
        <v>990</v>
      </c>
      <c r="T414">
        <v>20211215</v>
      </c>
      <c r="Z414" t="s">
        <v>36</v>
      </c>
    </row>
    <row r="415" spans="1:26" x14ac:dyDescent="0.25">
      <c r="A415" t="s">
        <v>26</v>
      </c>
      <c r="B415" t="s">
        <v>27</v>
      </c>
      <c r="C415" t="s">
        <v>28</v>
      </c>
      <c r="D415" t="s">
        <v>115</v>
      </c>
      <c r="E415" t="str">
        <f>"110TNZN04117"</f>
        <v>110TNZN04117</v>
      </c>
      <c r="F415" t="s">
        <v>30</v>
      </c>
      <c r="I415" t="s">
        <v>134</v>
      </c>
      <c r="J415" t="s">
        <v>77</v>
      </c>
      <c r="N415" t="s">
        <v>991</v>
      </c>
      <c r="O415" t="s">
        <v>34</v>
      </c>
      <c r="P415">
        <v>3</v>
      </c>
      <c r="Q415">
        <v>202110</v>
      </c>
      <c r="R415">
        <v>20211119</v>
      </c>
      <c r="S415" t="s">
        <v>992</v>
      </c>
      <c r="T415">
        <v>20211215</v>
      </c>
      <c r="Z415" t="s">
        <v>36</v>
      </c>
    </row>
    <row r="416" spans="1:26" x14ac:dyDescent="0.25">
      <c r="A416" t="s">
        <v>26</v>
      </c>
      <c r="B416" t="s">
        <v>27</v>
      </c>
      <c r="C416" t="s">
        <v>28</v>
      </c>
      <c r="D416" t="s">
        <v>37</v>
      </c>
      <c r="E416" t="str">
        <f>"106TNBK2A021"</f>
        <v>106TNBK2A021</v>
      </c>
      <c r="F416" t="s">
        <v>30</v>
      </c>
      <c r="I416" t="s">
        <v>646</v>
      </c>
      <c r="J416" t="s">
        <v>819</v>
      </c>
      <c r="N416" t="s">
        <v>993</v>
      </c>
      <c r="O416" t="s">
        <v>34</v>
      </c>
      <c r="P416">
        <v>7</v>
      </c>
      <c r="Q416">
        <v>202106</v>
      </c>
      <c r="R416">
        <v>20211015</v>
      </c>
      <c r="S416" t="s">
        <v>994</v>
      </c>
      <c r="T416">
        <v>20211215</v>
      </c>
      <c r="Z416" t="s">
        <v>36</v>
      </c>
    </row>
    <row r="417" spans="1:26" x14ac:dyDescent="0.25">
      <c r="A417" t="s">
        <v>26</v>
      </c>
      <c r="B417" t="s">
        <v>27</v>
      </c>
      <c r="C417" t="s">
        <v>28</v>
      </c>
      <c r="D417" t="s">
        <v>29</v>
      </c>
      <c r="E417" t="str">
        <f>"108TNQD0J356"</f>
        <v>108TNQD0J356</v>
      </c>
      <c r="F417" t="s">
        <v>30</v>
      </c>
      <c r="I417" t="s">
        <v>82</v>
      </c>
      <c r="J417" t="s">
        <v>83</v>
      </c>
      <c r="N417" t="s">
        <v>995</v>
      </c>
      <c r="O417" t="s">
        <v>34</v>
      </c>
      <c r="P417">
        <v>5</v>
      </c>
      <c r="Q417">
        <v>202108</v>
      </c>
      <c r="R417">
        <v>20211027</v>
      </c>
      <c r="S417" t="s">
        <v>996</v>
      </c>
      <c r="T417">
        <v>20211215</v>
      </c>
      <c r="Z417" t="s">
        <v>36</v>
      </c>
    </row>
    <row r="418" spans="1:26" x14ac:dyDescent="0.25">
      <c r="A418" t="s">
        <v>26</v>
      </c>
      <c r="B418" t="s">
        <v>27</v>
      </c>
      <c r="C418" t="s">
        <v>28</v>
      </c>
      <c r="D418" t="s">
        <v>42</v>
      </c>
      <c r="E418" t="str">
        <f>"104TNLE2P416"</f>
        <v>104TNLE2P416</v>
      </c>
      <c r="F418" t="s">
        <v>30</v>
      </c>
      <c r="I418" t="s">
        <v>123</v>
      </c>
      <c r="J418" t="s">
        <v>271</v>
      </c>
      <c r="N418" t="s">
        <v>997</v>
      </c>
      <c r="O418" t="s">
        <v>34</v>
      </c>
      <c r="P418">
        <v>9</v>
      </c>
      <c r="Q418">
        <v>202104</v>
      </c>
      <c r="R418">
        <v>20211206</v>
      </c>
      <c r="S418" t="s">
        <v>998</v>
      </c>
      <c r="T418">
        <v>20211215</v>
      </c>
      <c r="Z418" t="s">
        <v>36</v>
      </c>
    </row>
    <row r="419" spans="1:26" x14ac:dyDescent="0.25">
      <c r="A419" t="s">
        <v>26</v>
      </c>
      <c r="B419" t="s">
        <v>27</v>
      </c>
      <c r="C419" t="s">
        <v>28</v>
      </c>
      <c r="D419" t="s">
        <v>29</v>
      </c>
      <c r="E419" t="str">
        <f>"107TNPC23384"</f>
        <v>107TNPC23384</v>
      </c>
      <c r="F419" t="s">
        <v>30</v>
      </c>
      <c r="I419" t="s">
        <v>38</v>
      </c>
      <c r="J419" t="s">
        <v>39</v>
      </c>
      <c r="N419" t="s">
        <v>999</v>
      </c>
      <c r="O419" t="s">
        <v>34</v>
      </c>
      <c r="P419">
        <v>6</v>
      </c>
      <c r="Q419">
        <v>202107</v>
      </c>
      <c r="R419">
        <v>20211109</v>
      </c>
      <c r="S419" t="s">
        <v>1000</v>
      </c>
      <c r="T419">
        <v>20211216</v>
      </c>
      <c r="Z419" t="s">
        <v>36</v>
      </c>
    </row>
    <row r="420" spans="1:26" x14ac:dyDescent="0.25">
      <c r="A420" t="s">
        <v>26</v>
      </c>
      <c r="B420" t="s">
        <v>27</v>
      </c>
      <c r="C420" t="s">
        <v>28</v>
      </c>
      <c r="D420" t="s">
        <v>29</v>
      </c>
      <c r="E420" t="str">
        <f>"108TNTQ13081"</f>
        <v>108TNTQ13081</v>
      </c>
      <c r="F420" t="s">
        <v>30</v>
      </c>
      <c r="I420" t="s">
        <v>38</v>
      </c>
      <c r="J420" t="s">
        <v>77</v>
      </c>
      <c r="N420" t="s">
        <v>1001</v>
      </c>
      <c r="O420" t="s">
        <v>34</v>
      </c>
      <c r="P420">
        <v>5</v>
      </c>
      <c r="Q420">
        <v>202108</v>
      </c>
      <c r="R420">
        <v>20211008</v>
      </c>
      <c r="S420" t="s">
        <v>1002</v>
      </c>
      <c r="T420">
        <v>20211216</v>
      </c>
      <c r="U420" t="s">
        <v>267</v>
      </c>
      <c r="Z420" t="s">
        <v>36</v>
      </c>
    </row>
    <row r="421" spans="1:26" x14ac:dyDescent="0.25">
      <c r="A421" t="s">
        <v>26</v>
      </c>
      <c r="B421" t="s">
        <v>27</v>
      </c>
      <c r="C421" t="s">
        <v>28</v>
      </c>
      <c r="D421" t="s">
        <v>37</v>
      </c>
      <c r="E421" t="str">
        <f>"109TNUW2P222"</f>
        <v>109TNUW2P222</v>
      </c>
      <c r="F421" t="s">
        <v>30</v>
      </c>
      <c r="I421" t="s">
        <v>76</v>
      </c>
      <c r="J421" t="s">
        <v>163</v>
      </c>
      <c r="N421" t="s">
        <v>1003</v>
      </c>
      <c r="O421" t="s">
        <v>34</v>
      </c>
      <c r="P421">
        <v>4</v>
      </c>
      <c r="Q421">
        <v>202109</v>
      </c>
      <c r="R421">
        <v>20211014</v>
      </c>
      <c r="S421" t="s">
        <v>1004</v>
      </c>
      <c r="T421">
        <v>20211216</v>
      </c>
      <c r="Z421" t="s">
        <v>36</v>
      </c>
    </row>
    <row r="422" spans="1:26" x14ac:dyDescent="0.25">
      <c r="A422" t="s">
        <v>26</v>
      </c>
      <c r="B422" t="s">
        <v>27</v>
      </c>
      <c r="C422" t="s">
        <v>28</v>
      </c>
      <c r="D422" t="s">
        <v>46</v>
      </c>
      <c r="E422" t="str">
        <f>"106TNAV0K472"</f>
        <v>106TNAV0K472</v>
      </c>
      <c r="F422" t="s">
        <v>30</v>
      </c>
      <c r="I422" t="s">
        <v>646</v>
      </c>
      <c r="J422" t="s">
        <v>90</v>
      </c>
      <c r="N422" t="s">
        <v>1005</v>
      </c>
      <c r="O422" t="s">
        <v>34</v>
      </c>
      <c r="P422">
        <v>7</v>
      </c>
      <c r="Q422">
        <v>202106</v>
      </c>
      <c r="R422">
        <v>20211119</v>
      </c>
      <c r="S422" t="s">
        <v>1006</v>
      </c>
      <c r="T422">
        <v>20211216</v>
      </c>
      <c r="U422" t="s">
        <v>74</v>
      </c>
      <c r="Z422" t="s">
        <v>36</v>
      </c>
    </row>
    <row r="423" spans="1:26" x14ac:dyDescent="0.25">
      <c r="A423" t="s">
        <v>26</v>
      </c>
      <c r="B423" t="s">
        <v>27</v>
      </c>
      <c r="C423" t="s">
        <v>28</v>
      </c>
      <c r="D423" t="s">
        <v>37</v>
      </c>
      <c r="E423" t="str">
        <f>"104TNDV2Q794"</f>
        <v>104TNDV2Q794</v>
      </c>
      <c r="F423" t="s">
        <v>30</v>
      </c>
      <c r="I423" t="s">
        <v>31</v>
      </c>
      <c r="J423" t="s">
        <v>32</v>
      </c>
      <c r="N423" t="s">
        <v>1007</v>
      </c>
      <c r="O423" t="s">
        <v>34</v>
      </c>
      <c r="P423">
        <v>9</v>
      </c>
      <c r="Q423">
        <v>202104</v>
      </c>
      <c r="R423">
        <v>20211006</v>
      </c>
      <c r="S423" t="s">
        <v>1008</v>
      </c>
      <c r="T423">
        <v>20211216</v>
      </c>
      <c r="Z423" t="s">
        <v>36</v>
      </c>
    </row>
    <row r="424" spans="1:26" x14ac:dyDescent="0.25">
      <c r="A424" t="s">
        <v>26</v>
      </c>
      <c r="B424" t="s">
        <v>27</v>
      </c>
      <c r="C424" t="s">
        <v>28</v>
      </c>
      <c r="D424" t="s">
        <v>42</v>
      </c>
      <c r="E424" t="str">
        <f>"109TNBK24165"</f>
        <v>109TNBK24165</v>
      </c>
      <c r="F424" t="s">
        <v>30</v>
      </c>
      <c r="I424" t="s">
        <v>1009</v>
      </c>
      <c r="J424" t="s">
        <v>90</v>
      </c>
      <c r="N424" t="s">
        <v>1010</v>
      </c>
      <c r="O424" t="s">
        <v>34</v>
      </c>
      <c r="P424">
        <v>4</v>
      </c>
      <c r="Q424">
        <v>202109</v>
      </c>
      <c r="R424">
        <v>20211023</v>
      </c>
      <c r="S424" t="s">
        <v>1011</v>
      </c>
      <c r="T424">
        <v>20211216</v>
      </c>
      <c r="U424" t="s">
        <v>1012</v>
      </c>
      <c r="V424" t="s">
        <v>180</v>
      </c>
      <c r="Z424" t="s">
        <v>36</v>
      </c>
    </row>
    <row r="425" spans="1:26" x14ac:dyDescent="0.25">
      <c r="A425" t="s">
        <v>26</v>
      </c>
      <c r="B425" t="s">
        <v>27</v>
      </c>
      <c r="C425" t="s">
        <v>28</v>
      </c>
      <c r="D425" t="s">
        <v>166</v>
      </c>
      <c r="E425" t="str">
        <f>"111TNCZ1F659"</f>
        <v>111TNCZ1F659</v>
      </c>
      <c r="F425" t="s">
        <v>30</v>
      </c>
      <c r="I425" t="s">
        <v>1013</v>
      </c>
      <c r="J425" t="s">
        <v>39</v>
      </c>
      <c r="N425" t="s">
        <v>1014</v>
      </c>
      <c r="O425" t="s">
        <v>34</v>
      </c>
      <c r="P425">
        <v>2</v>
      </c>
      <c r="Q425">
        <v>202111</v>
      </c>
      <c r="R425">
        <v>20211201</v>
      </c>
      <c r="S425" t="s">
        <v>1015</v>
      </c>
      <c r="T425">
        <v>20211216</v>
      </c>
      <c r="Z425" t="s">
        <v>36</v>
      </c>
    </row>
    <row r="426" spans="1:26" x14ac:dyDescent="0.25">
      <c r="A426" t="s">
        <v>26</v>
      </c>
      <c r="B426" t="s">
        <v>27</v>
      </c>
      <c r="C426" t="s">
        <v>28</v>
      </c>
      <c r="D426" t="s">
        <v>46</v>
      </c>
      <c r="E426" t="str">
        <f>"110TNPC19640"</f>
        <v>110TNPC19640</v>
      </c>
      <c r="F426" t="s">
        <v>30</v>
      </c>
      <c r="I426" t="s">
        <v>157</v>
      </c>
      <c r="J426" t="s">
        <v>58</v>
      </c>
      <c r="N426" t="s">
        <v>1016</v>
      </c>
      <c r="O426" t="s">
        <v>34</v>
      </c>
      <c r="P426">
        <v>3</v>
      </c>
      <c r="Q426">
        <v>202110</v>
      </c>
      <c r="R426">
        <v>20211103</v>
      </c>
      <c r="S426" t="s">
        <v>1017</v>
      </c>
      <c r="T426">
        <v>20211216</v>
      </c>
      <c r="U426" t="s">
        <v>128</v>
      </c>
      <c r="Z426" t="s">
        <v>36</v>
      </c>
    </row>
    <row r="427" spans="1:26" x14ac:dyDescent="0.25">
      <c r="A427" t="s">
        <v>26</v>
      </c>
      <c r="B427" t="s">
        <v>27</v>
      </c>
      <c r="C427" t="s">
        <v>28</v>
      </c>
      <c r="D427" t="s">
        <v>29</v>
      </c>
      <c r="E427" t="str">
        <f>"108TNBK0U645"</f>
        <v>108TNBK0U645</v>
      </c>
      <c r="F427" t="s">
        <v>30</v>
      </c>
      <c r="I427" t="s">
        <v>123</v>
      </c>
      <c r="J427" t="s">
        <v>271</v>
      </c>
      <c r="N427" t="s">
        <v>1018</v>
      </c>
      <c r="O427" t="s">
        <v>34</v>
      </c>
      <c r="P427">
        <v>5</v>
      </c>
      <c r="Q427">
        <v>202108</v>
      </c>
      <c r="R427">
        <v>20211120</v>
      </c>
      <c r="S427" t="s">
        <v>1019</v>
      </c>
      <c r="T427">
        <v>20211216</v>
      </c>
      <c r="Z427" t="s">
        <v>36</v>
      </c>
    </row>
    <row r="428" spans="1:26" x14ac:dyDescent="0.25">
      <c r="A428" t="s">
        <v>26</v>
      </c>
      <c r="B428" t="s">
        <v>27</v>
      </c>
      <c r="C428" t="s">
        <v>28</v>
      </c>
      <c r="D428" t="s">
        <v>37</v>
      </c>
      <c r="E428" t="str">
        <f>"109TNNHOT191"</f>
        <v>109TNNHOT191</v>
      </c>
      <c r="F428" t="s">
        <v>30</v>
      </c>
      <c r="I428" t="s">
        <v>123</v>
      </c>
      <c r="J428" t="s">
        <v>130</v>
      </c>
      <c r="N428" t="s">
        <v>1020</v>
      </c>
      <c r="O428" t="s">
        <v>34</v>
      </c>
      <c r="P428">
        <v>4</v>
      </c>
      <c r="Q428">
        <v>202109</v>
      </c>
      <c r="R428">
        <v>20211118</v>
      </c>
      <c r="S428" t="s">
        <v>1021</v>
      </c>
      <c r="T428">
        <v>20211216</v>
      </c>
      <c r="Z428" t="s">
        <v>36</v>
      </c>
    </row>
    <row r="429" spans="1:26" x14ac:dyDescent="0.25">
      <c r="A429" t="s">
        <v>26</v>
      </c>
      <c r="B429" t="s">
        <v>27</v>
      </c>
      <c r="C429" t="s">
        <v>28</v>
      </c>
      <c r="D429" t="s">
        <v>46</v>
      </c>
      <c r="E429" t="str">
        <f>"109TNWG0U457"</f>
        <v>109TNWG0U457</v>
      </c>
      <c r="F429" t="s">
        <v>30</v>
      </c>
      <c r="I429" t="s">
        <v>38</v>
      </c>
      <c r="J429" t="s">
        <v>163</v>
      </c>
      <c r="N429" t="s">
        <v>1022</v>
      </c>
      <c r="O429" t="s">
        <v>34</v>
      </c>
      <c r="P429">
        <v>4</v>
      </c>
      <c r="Q429">
        <v>202109</v>
      </c>
      <c r="R429">
        <v>20211207</v>
      </c>
      <c r="S429" t="s">
        <v>1023</v>
      </c>
      <c r="T429">
        <v>20211216</v>
      </c>
      <c r="Z429" t="s">
        <v>36</v>
      </c>
    </row>
    <row r="430" spans="1:26" x14ac:dyDescent="0.25">
      <c r="A430" t="s">
        <v>26</v>
      </c>
      <c r="B430" t="s">
        <v>27</v>
      </c>
      <c r="C430" t="s">
        <v>28</v>
      </c>
      <c r="D430" t="s">
        <v>133</v>
      </c>
      <c r="E430" t="str">
        <f>"110TNPC1F240"</f>
        <v>110TNPC1F240</v>
      </c>
      <c r="F430" t="s">
        <v>30</v>
      </c>
      <c r="I430" t="s">
        <v>57</v>
      </c>
      <c r="J430" t="s">
        <v>39</v>
      </c>
      <c r="N430" t="s">
        <v>1024</v>
      </c>
      <c r="O430" t="s">
        <v>34</v>
      </c>
      <c r="P430">
        <v>3</v>
      </c>
      <c r="Q430">
        <v>202110</v>
      </c>
      <c r="R430">
        <v>20211211</v>
      </c>
      <c r="S430" t="s">
        <v>1025</v>
      </c>
      <c r="T430">
        <v>20211216</v>
      </c>
      <c r="Z430" t="s">
        <v>36</v>
      </c>
    </row>
    <row r="431" spans="1:26" x14ac:dyDescent="0.25">
      <c r="A431" t="s">
        <v>26</v>
      </c>
      <c r="B431" t="s">
        <v>27</v>
      </c>
      <c r="C431" t="s">
        <v>28</v>
      </c>
      <c r="D431" t="s">
        <v>42</v>
      </c>
      <c r="E431" t="str">
        <f>"109TNVS1Z887"</f>
        <v>109TNVS1Z887</v>
      </c>
      <c r="F431" t="s">
        <v>30</v>
      </c>
      <c r="I431" t="s">
        <v>38</v>
      </c>
      <c r="J431" t="s">
        <v>77</v>
      </c>
      <c r="N431" t="s">
        <v>1026</v>
      </c>
      <c r="O431" t="s">
        <v>34</v>
      </c>
      <c r="P431">
        <v>4</v>
      </c>
      <c r="Q431">
        <v>202109</v>
      </c>
      <c r="R431">
        <v>20211202</v>
      </c>
      <c r="S431" t="s">
        <v>1027</v>
      </c>
      <c r="T431">
        <v>20211216</v>
      </c>
      <c r="Z431" t="s">
        <v>36</v>
      </c>
    </row>
    <row r="432" spans="1:26" x14ac:dyDescent="0.25">
      <c r="A432" t="s">
        <v>26</v>
      </c>
      <c r="B432" t="s">
        <v>27</v>
      </c>
      <c r="C432" t="s">
        <v>28</v>
      </c>
      <c r="D432" t="s">
        <v>115</v>
      </c>
      <c r="E432" t="str">
        <f>"108TNFA31499"</f>
        <v>108TNFA31499</v>
      </c>
      <c r="F432" t="s">
        <v>30</v>
      </c>
      <c r="I432" t="s">
        <v>1028</v>
      </c>
      <c r="J432" t="s">
        <v>39</v>
      </c>
      <c r="N432" t="s">
        <v>1029</v>
      </c>
      <c r="O432" t="s">
        <v>34</v>
      </c>
      <c r="P432">
        <v>5</v>
      </c>
      <c r="Q432">
        <v>202108</v>
      </c>
      <c r="R432">
        <v>20211111</v>
      </c>
      <c r="S432" t="s">
        <v>1030</v>
      </c>
      <c r="T432">
        <v>20211216</v>
      </c>
      <c r="Z432" t="s">
        <v>36</v>
      </c>
    </row>
    <row r="433" spans="1:26" x14ac:dyDescent="0.25">
      <c r="A433" t="s">
        <v>26</v>
      </c>
      <c r="B433" t="s">
        <v>27</v>
      </c>
      <c r="C433" t="s">
        <v>28</v>
      </c>
      <c r="D433" t="s">
        <v>46</v>
      </c>
      <c r="E433" t="str">
        <f>"110TNYT1W330"</f>
        <v>110TNYT1W330</v>
      </c>
      <c r="F433" t="s">
        <v>30</v>
      </c>
      <c r="I433" t="s">
        <v>475</v>
      </c>
      <c r="J433" t="s">
        <v>39</v>
      </c>
      <c r="N433" t="s">
        <v>1031</v>
      </c>
      <c r="O433" t="s">
        <v>34</v>
      </c>
      <c r="P433">
        <v>3</v>
      </c>
      <c r="Q433">
        <v>202110</v>
      </c>
      <c r="R433">
        <v>20211118</v>
      </c>
      <c r="S433" t="s">
        <v>1032</v>
      </c>
      <c r="T433">
        <v>20211216</v>
      </c>
      <c r="Z433" t="s">
        <v>36</v>
      </c>
    </row>
    <row r="434" spans="1:26" x14ac:dyDescent="0.25">
      <c r="A434" t="s">
        <v>26</v>
      </c>
      <c r="B434" t="s">
        <v>27</v>
      </c>
      <c r="C434" t="s">
        <v>28</v>
      </c>
      <c r="D434" t="s">
        <v>37</v>
      </c>
      <c r="E434" t="str">
        <f>"106TNPC2H368"</f>
        <v>106TNPC2H368</v>
      </c>
      <c r="F434" t="s">
        <v>30</v>
      </c>
      <c r="I434" t="s">
        <v>38</v>
      </c>
      <c r="J434" t="s">
        <v>58</v>
      </c>
      <c r="N434" t="s">
        <v>1033</v>
      </c>
      <c r="O434" t="s">
        <v>34</v>
      </c>
      <c r="P434">
        <v>7</v>
      </c>
      <c r="Q434">
        <v>202106</v>
      </c>
      <c r="R434">
        <v>20211023</v>
      </c>
      <c r="S434" t="s">
        <v>1034</v>
      </c>
      <c r="T434">
        <v>20211217</v>
      </c>
      <c r="Z434" t="s">
        <v>36</v>
      </c>
    </row>
    <row r="435" spans="1:26" x14ac:dyDescent="0.25">
      <c r="A435" t="s">
        <v>26</v>
      </c>
      <c r="B435" t="s">
        <v>27</v>
      </c>
      <c r="C435" t="s">
        <v>28</v>
      </c>
      <c r="D435" t="s">
        <v>29</v>
      </c>
      <c r="E435" t="str">
        <f>"106TNHM09241"</f>
        <v>106TNHM09241</v>
      </c>
      <c r="F435" t="s">
        <v>30</v>
      </c>
      <c r="I435" t="s">
        <v>31</v>
      </c>
      <c r="J435" t="s">
        <v>58</v>
      </c>
      <c r="N435" t="s">
        <v>1035</v>
      </c>
      <c r="O435" t="s">
        <v>34</v>
      </c>
      <c r="P435">
        <v>7</v>
      </c>
      <c r="Q435">
        <v>202106</v>
      </c>
      <c r="R435">
        <v>20211009</v>
      </c>
      <c r="S435" t="s">
        <v>1036</v>
      </c>
      <c r="T435">
        <v>20211217</v>
      </c>
      <c r="U435" t="s">
        <v>75</v>
      </c>
      <c r="V435" t="s">
        <v>487</v>
      </c>
      <c r="W435" t="s">
        <v>506</v>
      </c>
      <c r="X435" t="s">
        <v>1037</v>
      </c>
      <c r="Y435" t="s">
        <v>1038</v>
      </c>
      <c r="Z435" t="s">
        <v>36</v>
      </c>
    </row>
    <row r="436" spans="1:26" x14ac:dyDescent="0.25">
      <c r="A436" t="s">
        <v>26</v>
      </c>
      <c r="B436" t="s">
        <v>27</v>
      </c>
      <c r="C436" t="s">
        <v>28</v>
      </c>
      <c r="D436" t="s">
        <v>42</v>
      </c>
      <c r="E436" t="str">
        <f>"107TNSU29654"</f>
        <v>107TNSU29654</v>
      </c>
      <c r="F436" t="s">
        <v>30</v>
      </c>
      <c r="I436" t="s">
        <v>31</v>
      </c>
      <c r="J436" t="s">
        <v>58</v>
      </c>
      <c r="N436" t="s">
        <v>1039</v>
      </c>
      <c r="O436" t="s">
        <v>34</v>
      </c>
      <c r="P436">
        <v>6</v>
      </c>
      <c r="Q436">
        <v>202107</v>
      </c>
      <c r="R436">
        <v>20211013</v>
      </c>
      <c r="S436" t="s">
        <v>1040</v>
      </c>
      <c r="T436">
        <v>20211217</v>
      </c>
      <c r="U436" t="s">
        <v>1041</v>
      </c>
      <c r="Z436" t="s">
        <v>36</v>
      </c>
    </row>
    <row r="437" spans="1:26" x14ac:dyDescent="0.25">
      <c r="A437" t="s">
        <v>26</v>
      </c>
      <c r="B437" t="s">
        <v>27</v>
      </c>
      <c r="C437" t="s">
        <v>28</v>
      </c>
      <c r="D437" t="s">
        <v>42</v>
      </c>
      <c r="E437" t="str">
        <f>"110TNEP1L348"</f>
        <v>110TNEP1L348</v>
      </c>
      <c r="F437" t="s">
        <v>30</v>
      </c>
      <c r="I437" t="s">
        <v>31</v>
      </c>
      <c r="J437" t="s">
        <v>32</v>
      </c>
      <c r="N437" t="s">
        <v>1042</v>
      </c>
      <c r="O437" t="s">
        <v>34</v>
      </c>
      <c r="P437">
        <v>3</v>
      </c>
      <c r="Q437">
        <v>202110</v>
      </c>
      <c r="R437">
        <v>20211119</v>
      </c>
      <c r="S437" t="s">
        <v>1043</v>
      </c>
      <c r="T437">
        <v>20211217</v>
      </c>
      <c r="Z437" t="s">
        <v>36</v>
      </c>
    </row>
    <row r="438" spans="1:26" x14ac:dyDescent="0.25">
      <c r="A438" t="s">
        <v>26</v>
      </c>
      <c r="B438" t="s">
        <v>27</v>
      </c>
      <c r="C438" t="s">
        <v>28</v>
      </c>
      <c r="D438" t="s">
        <v>166</v>
      </c>
      <c r="E438" t="str">
        <f>"108TNZN31773"</f>
        <v>108TNZN31773</v>
      </c>
      <c r="F438" t="s">
        <v>30</v>
      </c>
      <c r="I438" t="s">
        <v>31</v>
      </c>
      <c r="J438" t="s">
        <v>32</v>
      </c>
      <c r="N438" t="s">
        <v>1044</v>
      </c>
      <c r="O438" t="s">
        <v>34</v>
      </c>
      <c r="P438">
        <v>5</v>
      </c>
      <c r="Q438">
        <v>202108</v>
      </c>
      <c r="R438">
        <v>20211028</v>
      </c>
      <c r="S438" t="s">
        <v>1045</v>
      </c>
      <c r="T438">
        <v>20211217</v>
      </c>
      <c r="Z438" t="s">
        <v>36</v>
      </c>
    </row>
    <row r="439" spans="1:26" x14ac:dyDescent="0.25">
      <c r="A439" t="s">
        <v>26</v>
      </c>
      <c r="B439" t="s">
        <v>27</v>
      </c>
      <c r="C439" t="s">
        <v>28</v>
      </c>
      <c r="D439" t="s">
        <v>29</v>
      </c>
      <c r="E439" t="str">
        <f>"109TNUW25214"</f>
        <v>109TNUW25214</v>
      </c>
      <c r="F439" t="s">
        <v>30</v>
      </c>
      <c r="I439" t="s">
        <v>162</v>
      </c>
      <c r="J439" t="s">
        <v>58</v>
      </c>
      <c r="N439" t="s">
        <v>1046</v>
      </c>
      <c r="O439" t="s">
        <v>34</v>
      </c>
      <c r="P439">
        <v>4</v>
      </c>
      <c r="Q439">
        <v>202109</v>
      </c>
      <c r="R439">
        <v>20211119</v>
      </c>
      <c r="S439" t="s">
        <v>1047</v>
      </c>
      <c r="T439">
        <v>20211217</v>
      </c>
      <c r="U439" t="s">
        <v>151</v>
      </c>
      <c r="Z439" t="s">
        <v>36</v>
      </c>
    </row>
    <row r="440" spans="1:26" x14ac:dyDescent="0.25">
      <c r="A440" t="s">
        <v>26</v>
      </c>
      <c r="B440" t="s">
        <v>27</v>
      </c>
      <c r="C440" t="s">
        <v>28</v>
      </c>
      <c r="D440" t="s">
        <v>133</v>
      </c>
      <c r="E440" t="str">
        <f>"109TNRL0G950"</f>
        <v>109TNRL0G950</v>
      </c>
      <c r="F440" t="s">
        <v>30</v>
      </c>
      <c r="I440" t="s">
        <v>31</v>
      </c>
      <c r="J440" t="s">
        <v>58</v>
      </c>
      <c r="N440" t="s">
        <v>1048</v>
      </c>
      <c r="O440" t="s">
        <v>34</v>
      </c>
      <c r="P440">
        <v>4</v>
      </c>
      <c r="Q440">
        <v>202109</v>
      </c>
      <c r="R440">
        <v>20211119</v>
      </c>
      <c r="S440" t="s">
        <v>1049</v>
      </c>
      <c r="T440">
        <v>20211217</v>
      </c>
      <c r="U440" t="s">
        <v>487</v>
      </c>
      <c r="Z440" t="s">
        <v>36</v>
      </c>
    </row>
    <row r="441" spans="1:26" x14ac:dyDescent="0.25">
      <c r="A441" t="s">
        <v>26</v>
      </c>
      <c r="B441" t="s">
        <v>27</v>
      </c>
      <c r="C441" t="s">
        <v>28</v>
      </c>
      <c r="D441" t="s">
        <v>115</v>
      </c>
      <c r="E441" t="str">
        <f>"105TNYT2S410"</f>
        <v>105TNYT2S410</v>
      </c>
      <c r="F441" t="s">
        <v>30</v>
      </c>
      <c r="I441" t="s">
        <v>38</v>
      </c>
      <c r="J441" t="s">
        <v>39</v>
      </c>
      <c r="N441" t="s">
        <v>1050</v>
      </c>
      <c r="O441" t="s">
        <v>34</v>
      </c>
      <c r="P441">
        <v>8</v>
      </c>
      <c r="Q441">
        <v>202105</v>
      </c>
      <c r="R441">
        <v>20211107</v>
      </c>
      <c r="S441" t="s">
        <v>1051</v>
      </c>
      <c r="T441">
        <v>20211217</v>
      </c>
      <c r="Z441" t="s">
        <v>36</v>
      </c>
    </row>
    <row r="442" spans="1:26" x14ac:dyDescent="0.25">
      <c r="A442" t="s">
        <v>26</v>
      </c>
      <c r="B442" t="s">
        <v>27</v>
      </c>
      <c r="C442" t="s">
        <v>28</v>
      </c>
      <c r="D442" t="s">
        <v>1052</v>
      </c>
      <c r="E442" t="str">
        <f>"009TNLE2C088"</f>
        <v>009TNLE2C088</v>
      </c>
      <c r="F442" t="s">
        <v>30</v>
      </c>
      <c r="I442" t="s">
        <v>129</v>
      </c>
      <c r="J442" t="s">
        <v>90</v>
      </c>
      <c r="N442" t="s">
        <v>1053</v>
      </c>
      <c r="O442" t="s">
        <v>34</v>
      </c>
      <c r="P442">
        <v>16</v>
      </c>
      <c r="Q442">
        <v>202009</v>
      </c>
      <c r="R442">
        <v>20211128</v>
      </c>
      <c r="S442" t="s">
        <v>1054</v>
      </c>
      <c r="T442">
        <v>20211217</v>
      </c>
      <c r="U442" t="s">
        <v>265</v>
      </c>
      <c r="V442" t="s">
        <v>496</v>
      </c>
      <c r="W442" t="s">
        <v>497</v>
      </c>
      <c r="X442" t="s">
        <v>1055</v>
      </c>
      <c r="Y442" t="s">
        <v>1056</v>
      </c>
      <c r="Z442" t="s">
        <v>36</v>
      </c>
    </row>
    <row r="443" spans="1:26" x14ac:dyDescent="0.25">
      <c r="A443" t="s">
        <v>26</v>
      </c>
      <c r="B443" t="s">
        <v>27</v>
      </c>
      <c r="C443" t="s">
        <v>28</v>
      </c>
      <c r="D443" t="s">
        <v>115</v>
      </c>
      <c r="E443" t="str">
        <f>"109TNSU1L358"</f>
        <v>109TNSU1L358</v>
      </c>
      <c r="F443" t="s">
        <v>30</v>
      </c>
      <c r="I443" t="s">
        <v>57</v>
      </c>
      <c r="J443" t="s">
        <v>58</v>
      </c>
      <c r="N443" t="s">
        <v>1057</v>
      </c>
      <c r="O443" t="s">
        <v>34</v>
      </c>
      <c r="P443">
        <v>4</v>
      </c>
      <c r="Q443">
        <v>202109</v>
      </c>
      <c r="R443">
        <v>20211208</v>
      </c>
      <c r="S443" t="s">
        <v>1058</v>
      </c>
      <c r="T443">
        <v>20211217</v>
      </c>
      <c r="U443" t="s">
        <v>114</v>
      </c>
      <c r="Z443" t="s">
        <v>36</v>
      </c>
    </row>
    <row r="444" spans="1:26" x14ac:dyDescent="0.25">
      <c r="A444" t="s">
        <v>26</v>
      </c>
      <c r="B444" t="s">
        <v>27</v>
      </c>
      <c r="C444" t="s">
        <v>28</v>
      </c>
      <c r="D444" t="s">
        <v>46</v>
      </c>
      <c r="E444" t="str">
        <f>"107TNKF2C157"</f>
        <v>107TNKF2C157</v>
      </c>
      <c r="F444" t="s">
        <v>30</v>
      </c>
      <c r="I444" t="s">
        <v>71</v>
      </c>
      <c r="J444" t="s">
        <v>90</v>
      </c>
      <c r="N444" t="s">
        <v>1059</v>
      </c>
      <c r="O444" t="s">
        <v>34</v>
      </c>
      <c r="P444">
        <v>6</v>
      </c>
      <c r="Q444">
        <v>202107</v>
      </c>
      <c r="R444">
        <v>20211110</v>
      </c>
      <c r="S444" t="s">
        <v>1060</v>
      </c>
      <c r="T444">
        <v>20211217</v>
      </c>
      <c r="U444" t="s">
        <v>722</v>
      </c>
      <c r="V444" t="s">
        <v>75</v>
      </c>
      <c r="Z444" t="s">
        <v>36</v>
      </c>
    </row>
    <row r="445" spans="1:26" x14ac:dyDescent="0.25">
      <c r="A445" t="s">
        <v>26</v>
      </c>
      <c r="B445" t="s">
        <v>27</v>
      </c>
      <c r="C445" t="s">
        <v>28</v>
      </c>
      <c r="D445" t="s">
        <v>46</v>
      </c>
      <c r="E445" t="str">
        <f>"109TNDV0T834"</f>
        <v>109TNDV0T834</v>
      </c>
      <c r="F445" t="s">
        <v>30</v>
      </c>
      <c r="I445" t="s">
        <v>31</v>
      </c>
      <c r="J445" t="s">
        <v>32</v>
      </c>
      <c r="N445" t="s">
        <v>1061</v>
      </c>
      <c r="O445" t="s">
        <v>34</v>
      </c>
      <c r="P445">
        <v>4</v>
      </c>
      <c r="Q445">
        <v>202109</v>
      </c>
      <c r="R445">
        <v>20211001</v>
      </c>
      <c r="S445" t="s">
        <v>1062</v>
      </c>
      <c r="T445">
        <v>20211217</v>
      </c>
      <c r="Z445" t="s">
        <v>36</v>
      </c>
    </row>
    <row r="446" spans="1:26" x14ac:dyDescent="0.25">
      <c r="A446" t="s">
        <v>26</v>
      </c>
      <c r="B446" t="s">
        <v>27</v>
      </c>
      <c r="C446" t="s">
        <v>28</v>
      </c>
      <c r="D446" t="s">
        <v>133</v>
      </c>
      <c r="E446" t="str">
        <f>"108TNFA0X411"</f>
        <v>108TNFA0X411</v>
      </c>
      <c r="F446" t="s">
        <v>30</v>
      </c>
      <c r="I446" t="s">
        <v>38</v>
      </c>
      <c r="J446" t="s">
        <v>90</v>
      </c>
      <c r="N446" t="s">
        <v>1063</v>
      </c>
      <c r="O446" t="s">
        <v>34</v>
      </c>
      <c r="P446">
        <v>5</v>
      </c>
      <c r="Q446">
        <v>202108</v>
      </c>
      <c r="R446">
        <v>20211210</v>
      </c>
      <c r="S446" t="s">
        <v>1064</v>
      </c>
      <c r="T446">
        <v>20211217</v>
      </c>
      <c r="U446" t="s">
        <v>573</v>
      </c>
      <c r="V446" t="s">
        <v>1065</v>
      </c>
      <c r="Z446" t="s">
        <v>36</v>
      </c>
    </row>
    <row r="447" spans="1:26" x14ac:dyDescent="0.25">
      <c r="A447" t="s">
        <v>26</v>
      </c>
      <c r="B447" t="s">
        <v>27</v>
      </c>
      <c r="C447" t="s">
        <v>28</v>
      </c>
      <c r="D447" t="s">
        <v>29</v>
      </c>
      <c r="E447" t="str">
        <f>"107TNUW1K078"</f>
        <v>107TNUW1K078</v>
      </c>
      <c r="F447" t="s">
        <v>30</v>
      </c>
      <c r="I447" t="s">
        <v>57</v>
      </c>
      <c r="J447" t="s">
        <v>439</v>
      </c>
      <c r="N447" t="s">
        <v>1066</v>
      </c>
      <c r="O447" t="s">
        <v>34</v>
      </c>
      <c r="P447">
        <v>6</v>
      </c>
      <c r="Q447">
        <v>202107</v>
      </c>
      <c r="R447">
        <v>20211001</v>
      </c>
      <c r="S447" t="s">
        <v>1067</v>
      </c>
      <c r="T447">
        <v>20211217</v>
      </c>
      <c r="Z447" t="s">
        <v>36</v>
      </c>
    </row>
    <row r="448" spans="1:26" x14ac:dyDescent="0.25">
      <c r="A448" t="s">
        <v>26</v>
      </c>
      <c r="B448" t="s">
        <v>27</v>
      </c>
      <c r="C448" t="s">
        <v>28</v>
      </c>
      <c r="D448" t="s">
        <v>115</v>
      </c>
      <c r="E448" t="str">
        <f>"106TNXR04722"</f>
        <v>106TNXR04722</v>
      </c>
      <c r="F448" t="s">
        <v>30</v>
      </c>
      <c r="I448" t="s">
        <v>38</v>
      </c>
      <c r="J448" t="s">
        <v>77</v>
      </c>
      <c r="N448" t="s">
        <v>1068</v>
      </c>
      <c r="O448" t="s">
        <v>34</v>
      </c>
      <c r="P448">
        <v>7</v>
      </c>
      <c r="Q448">
        <v>202106</v>
      </c>
      <c r="R448">
        <v>20211109</v>
      </c>
      <c r="S448" t="s">
        <v>1069</v>
      </c>
      <c r="T448">
        <v>20211217</v>
      </c>
      <c r="Z448" t="s">
        <v>36</v>
      </c>
    </row>
    <row r="449" spans="1:26" x14ac:dyDescent="0.25">
      <c r="A449" t="s">
        <v>26</v>
      </c>
      <c r="B449" t="s">
        <v>27</v>
      </c>
      <c r="C449" t="s">
        <v>28</v>
      </c>
      <c r="D449" t="s">
        <v>64</v>
      </c>
      <c r="E449" t="str">
        <f>"105TNZN22653"</f>
        <v>105TNZN22653</v>
      </c>
      <c r="F449" t="s">
        <v>30</v>
      </c>
      <c r="I449" t="s">
        <v>38</v>
      </c>
      <c r="J449" t="s">
        <v>77</v>
      </c>
      <c r="N449" t="s">
        <v>1070</v>
      </c>
      <c r="O449" t="s">
        <v>34</v>
      </c>
      <c r="P449">
        <v>8</v>
      </c>
      <c r="Q449">
        <v>202105</v>
      </c>
      <c r="R449">
        <v>20211103</v>
      </c>
      <c r="S449" t="s">
        <v>1071</v>
      </c>
      <c r="T449">
        <v>20211217</v>
      </c>
      <c r="U449" t="s">
        <v>111</v>
      </c>
      <c r="Z449" t="s">
        <v>36</v>
      </c>
    </row>
    <row r="450" spans="1:26" x14ac:dyDescent="0.25">
      <c r="A450" t="s">
        <v>26</v>
      </c>
      <c r="B450" t="s">
        <v>27</v>
      </c>
      <c r="C450" t="s">
        <v>28</v>
      </c>
      <c r="D450" t="s">
        <v>46</v>
      </c>
      <c r="E450" t="str">
        <f>"108TNVS1Y911"</f>
        <v>108TNVS1Y911</v>
      </c>
      <c r="F450" t="s">
        <v>30</v>
      </c>
      <c r="I450" t="s">
        <v>57</v>
      </c>
      <c r="J450" t="s">
        <v>941</v>
      </c>
      <c r="N450" t="s">
        <v>1072</v>
      </c>
      <c r="O450" t="s">
        <v>34</v>
      </c>
      <c r="P450">
        <v>5</v>
      </c>
      <c r="Q450">
        <v>202108</v>
      </c>
      <c r="R450">
        <v>20211206</v>
      </c>
      <c r="S450" t="s">
        <v>1073</v>
      </c>
      <c r="T450">
        <v>20211217</v>
      </c>
      <c r="Z450" t="s">
        <v>36</v>
      </c>
    </row>
    <row r="451" spans="1:26" x14ac:dyDescent="0.25">
      <c r="A451" t="s">
        <v>26</v>
      </c>
      <c r="B451" t="s">
        <v>27</v>
      </c>
      <c r="C451" t="s">
        <v>28</v>
      </c>
      <c r="D451" t="s">
        <v>166</v>
      </c>
      <c r="E451" t="str">
        <f>"110TNKF1L997"</f>
        <v>110TNKF1L997</v>
      </c>
      <c r="F451" t="s">
        <v>30</v>
      </c>
      <c r="I451" t="s">
        <v>129</v>
      </c>
      <c r="J451" t="s">
        <v>39</v>
      </c>
      <c r="N451" t="s">
        <v>1074</v>
      </c>
      <c r="O451" t="s">
        <v>34</v>
      </c>
      <c r="P451">
        <v>3</v>
      </c>
      <c r="Q451">
        <v>202110</v>
      </c>
      <c r="R451">
        <v>20211212</v>
      </c>
      <c r="S451" t="s">
        <v>1075</v>
      </c>
      <c r="T451">
        <v>20211217</v>
      </c>
      <c r="Z451" t="s">
        <v>36</v>
      </c>
    </row>
    <row r="452" spans="1:26" x14ac:dyDescent="0.25">
      <c r="A452" t="s">
        <v>26</v>
      </c>
      <c r="B452" t="s">
        <v>27</v>
      </c>
      <c r="C452" t="s">
        <v>28</v>
      </c>
      <c r="D452" t="s">
        <v>46</v>
      </c>
      <c r="E452" t="str">
        <f>"111TNDV09434"</f>
        <v>111TNDV09434</v>
      </c>
      <c r="F452" t="s">
        <v>30</v>
      </c>
      <c r="I452" t="s">
        <v>157</v>
      </c>
      <c r="J452" t="s">
        <v>39</v>
      </c>
      <c r="N452" t="s">
        <v>1076</v>
      </c>
      <c r="O452" t="s">
        <v>34</v>
      </c>
      <c r="P452">
        <v>2</v>
      </c>
      <c r="Q452">
        <v>202111</v>
      </c>
      <c r="R452">
        <v>20211112</v>
      </c>
      <c r="S452" t="s">
        <v>1077</v>
      </c>
      <c r="T452">
        <v>20211217</v>
      </c>
      <c r="Z452" t="s">
        <v>36</v>
      </c>
    </row>
    <row r="453" spans="1:26" x14ac:dyDescent="0.25">
      <c r="A453" t="s">
        <v>26</v>
      </c>
      <c r="B453" t="s">
        <v>27</v>
      </c>
      <c r="C453" t="s">
        <v>28</v>
      </c>
      <c r="D453" t="s">
        <v>133</v>
      </c>
      <c r="E453" t="str">
        <f>"104TNDV0C930"</f>
        <v>104TNDV0C930</v>
      </c>
      <c r="F453" t="s">
        <v>30</v>
      </c>
      <c r="I453" t="s">
        <v>1078</v>
      </c>
      <c r="J453" t="s">
        <v>130</v>
      </c>
      <c r="N453" t="s">
        <v>1079</v>
      </c>
      <c r="O453" t="s">
        <v>34</v>
      </c>
      <c r="P453">
        <v>9</v>
      </c>
      <c r="Q453">
        <v>202104</v>
      </c>
      <c r="R453">
        <v>20211118</v>
      </c>
      <c r="S453" t="s">
        <v>1080</v>
      </c>
      <c r="T453">
        <v>20211217</v>
      </c>
      <c r="Z453" t="s">
        <v>36</v>
      </c>
    </row>
    <row r="454" spans="1:26" x14ac:dyDescent="0.25">
      <c r="A454" t="s">
        <v>26</v>
      </c>
      <c r="B454" t="s">
        <v>27</v>
      </c>
      <c r="C454" t="s">
        <v>28</v>
      </c>
      <c r="D454" t="s">
        <v>37</v>
      </c>
      <c r="E454" t="str">
        <f>"104TNDV2F954"</f>
        <v>104TNDV2F954</v>
      </c>
      <c r="F454" t="s">
        <v>30</v>
      </c>
      <c r="I454" t="s">
        <v>38</v>
      </c>
      <c r="J454" t="s">
        <v>90</v>
      </c>
      <c r="N454" t="s">
        <v>1081</v>
      </c>
      <c r="O454" t="s">
        <v>34</v>
      </c>
      <c r="P454">
        <v>9</v>
      </c>
      <c r="Q454">
        <v>202104</v>
      </c>
      <c r="R454">
        <v>20211126</v>
      </c>
      <c r="S454" t="s">
        <v>1082</v>
      </c>
      <c r="T454">
        <v>20211217</v>
      </c>
      <c r="U454" t="s">
        <v>1083</v>
      </c>
      <c r="V454" t="s">
        <v>1084</v>
      </c>
      <c r="Z454" t="s">
        <v>36</v>
      </c>
    </row>
    <row r="455" spans="1:26" x14ac:dyDescent="0.25">
      <c r="A455" t="s">
        <v>26</v>
      </c>
      <c r="B455" t="s">
        <v>27</v>
      </c>
      <c r="C455" t="s">
        <v>28</v>
      </c>
      <c r="D455" t="s">
        <v>42</v>
      </c>
      <c r="E455" t="str">
        <f>"109TNZN04589"</f>
        <v>109TNZN04589</v>
      </c>
      <c r="F455" t="s">
        <v>30</v>
      </c>
      <c r="I455" t="s">
        <v>97</v>
      </c>
      <c r="J455" t="s">
        <v>58</v>
      </c>
      <c r="N455" t="s">
        <v>1085</v>
      </c>
      <c r="O455" t="s">
        <v>34</v>
      </c>
      <c r="P455">
        <v>4</v>
      </c>
      <c r="Q455">
        <v>202109</v>
      </c>
      <c r="R455">
        <v>20211025</v>
      </c>
      <c r="S455" t="s">
        <v>1086</v>
      </c>
      <c r="T455">
        <v>20211217</v>
      </c>
      <c r="U455" t="s">
        <v>114</v>
      </c>
      <c r="Z455" t="s">
        <v>36</v>
      </c>
    </row>
    <row r="456" spans="1:26" x14ac:dyDescent="0.25">
      <c r="A456" t="s">
        <v>26</v>
      </c>
      <c r="B456" t="s">
        <v>27</v>
      </c>
      <c r="C456" t="s">
        <v>28</v>
      </c>
      <c r="D456" t="s">
        <v>29</v>
      </c>
      <c r="E456" t="str">
        <f>"109TNYT0A994"</f>
        <v>109TNYT0A994</v>
      </c>
      <c r="F456" t="s">
        <v>30</v>
      </c>
      <c r="I456" t="s">
        <v>31</v>
      </c>
      <c r="J456" t="s">
        <v>32</v>
      </c>
      <c r="N456" t="s">
        <v>1087</v>
      </c>
      <c r="O456" t="s">
        <v>34</v>
      </c>
      <c r="P456">
        <v>4</v>
      </c>
      <c r="Q456">
        <v>202109</v>
      </c>
      <c r="R456">
        <v>20211002</v>
      </c>
      <c r="S456" t="s">
        <v>1088</v>
      </c>
      <c r="T456">
        <v>20211220</v>
      </c>
      <c r="Z456" t="s">
        <v>36</v>
      </c>
    </row>
    <row r="457" spans="1:26" x14ac:dyDescent="0.25">
      <c r="A457" t="s">
        <v>26</v>
      </c>
      <c r="B457" t="s">
        <v>27</v>
      </c>
      <c r="C457" t="s">
        <v>28</v>
      </c>
      <c r="D457" t="s">
        <v>46</v>
      </c>
      <c r="E457" t="str">
        <f>"110TNQD08196"</f>
        <v>110TNQD08196</v>
      </c>
      <c r="F457" t="s">
        <v>30</v>
      </c>
      <c r="I457" t="s">
        <v>71</v>
      </c>
      <c r="J457" t="s">
        <v>39</v>
      </c>
      <c r="N457" t="s">
        <v>1089</v>
      </c>
      <c r="O457" t="s">
        <v>34</v>
      </c>
      <c r="P457">
        <v>3</v>
      </c>
      <c r="Q457">
        <v>202110</v>
      </c>
      <c r="R457">
        <v>20211123</v>
      </c>
      <c r="S457" t="s">
        <v>1090</v>
      </c>
      <c r="T457">
        <v>20211220</v>
      </c>
      <c r="Z457" t="s">
        <v>36</v>
      </c>
    </row>
    <row r="458" spans="1:26" x14ac:dyDescent="0.25">
      <c r="A458" t="s">
        <v>26</v>
      </c>
      <c r="B458" t="s">
        <v>27</v>
      </c>
      <c r="C458" t="s">
        <v>28</v>
      </c>
      <c r="D458" t="s">
        <v>42</v>
      </c>
      <c r="E458" t="str">
        <f>"112TNVS09527"</f>
        <v>112TNVS09527</v>
      </c>
      <c r="F458" t="s">
        <v>30</v>
      </c>
      <c r="I458" t="s">
        <v>31</v>
      </c>
      <c r="J458" t="s">
        <v>32</v>
      </c>
      <c r="N458" t="s">
        <v>1091</v>
      </c>
      <c r="O458" t="s">
        <v>34</v>
      </c>
      <c r="P458">
        <v>1</v>
      </c>
      <c r="Q458">
        <v>202112</v>
      </c>
      <c r="R458">
        <v>20211210</v>
      </c>
      <c r="S458" t="s">
        <v>1092</v>
      </c>
      <c r="T458">
        <v>20211220</v>
      </c>
      <c r="Z458" t="s">
        <v>36</v>
      </c>
    </row>
    <row r="459" spans="1:26" x14ac:dyDescent="0.25">
      <c r="A459" t="s">
        <v>26</v>
      </c>
      <c r="B459" t="s">
        <v>27</v>
      </c>
      <c r="C459" t="s">
        <v>28</v>
      </c>
      <c r="D459" t="s">
        <v>115</v>
      </c>
      <c r="E459" t="str">
        <f>"110TNKF0A077"</f>
        <v>110TNKF0A077</v>
      </c>
      <c r="F459" t="s">
        <v>30</v>
      </c>
      <c r="I459" t="s">
        <v>1093</v>
      </c>
      <c r="J459" t="s">
        <v>58</v>
      </c>
      <c r="N459" t="s">
        <v>1094</v>
      </c>
      <c r="O459" t="s">
        <v>34</v>
      </c>
      <c r="P459">
        <v>3</v>
      </c>
      <c r="Q459">
        <v>202110</v>
      </c>
      <c r="R459">
        <v>20211019</v>
      </c>
      <c r="S459" t="s">
        <v>1095</v>
      </c>
      <c r="T459">
        <v>20211220</v>
      </c>
      <c r="U459" t="s">
        <v>206</v>
      </c>
      <c r="Z459" t="s">
        <v>36</v>
      </c>
    </row>
    <row r="460" spans="1:26" x14ac:dyDescent="0.25">
      <c r="A460" t="s">
        <v>26</v>
      </c>
      <c r="B460" t="s">
        <v>27</v>
      </c>
      <c r="C460" t="s">
        <v>28</v>
      </c>
      <c r="D460" t="s">
        <v>37</v>
      </c>
      <c r="E460" t="str">
        <f>"109TNTQ09177"</f>
        <v>109TNTQ09177</v>
      </c>
      <c r="F460" t="s">
        <v>30</v>
      </c>
      <c r="I460" t="s">
        <v>89</v>
      </c>
      <c r="J460" t="s">
        <v>90</v>
      </c>
      <c r="N460" t="s">
        <v>1096</v>
      </c>
      <c r="O460" t="s">
        <v>34</v>
      </c>
      <c r="P460">
        <v>4</v>
      </c>
      <c r="Q460">
        <v>202109</v>
      </c>
      <c r="R460">
        <v>20211004</v>
      </c>
      <c r="S460" t="s">
        <v>1097</v>
      </c>
      <c r="T460">
        <v>20211220</v>
      </c>
      <c r="U460" t="s">
        <v>128</v>
      </c>
      <c r="Z460" t="s">
        <v>36</v>
      </c>
    </row>
    <row r="461" spans="1:26" x14ac:dyDescent="0.25">
      <c r="A461" t="s">
        <v>26</v>
      </c>
      <c r="B461" t="s">
        <v>27</v>
      </c>
      <c r="C461" t="s">
        <v>28</v>
      </c>
      <c r="D461" t="s">
        <v>29</v>
      </c>
      <c r="E461" t="str">
        <f>"107TNRL16614"</f>
        <v>107TNRL16614</v>
      </c>
      <c r="F461" t="s">
        <v>30</v>
      </c>
      <c r="I461" t="s">
        <v>47</v>
      </c>
      <c r="J461" t="s">
        <v>77</v>
      </c>
      <c r="N461" t="s">
        <v>1098</v>
      </c>
      <c r="O461" t="s">
        <v>34</v>
      </c>
      <c r="P461">
        <v>6</v>
      </c>
      <c r="Q461">
        <v>202107</v>
      </c>
      <c r="R461">
        <v>20211025</v>
      </c>
      <c r="S461" t="s">
        <v>1099</v>
      </c>
      <c r="T461">
        <v>20211220</v>
      </c>
      <c r="Z461" t="s">
        <v>36</v>
      </c>
    </row>
    <row r="462" spans="1:26" x14ac:dyDescent="0.25">
      <c r="A462" t="s">
        <v>26</v>
      </c>
      <c r="B462" t="s">
        <v>27</v>
      </c>
      <c r="C462" t="s">
        <v>28</v>
      </c>
      <c r="D462" t="s">
        <v>380</v>
      </c>
      <c r="E462" t="str">
        <f>"110TNXR0G690"</f>
        <v>110TNXR0G690</v>
      </c>
      <c r="F462" t="s">
        <v>30</v>
      </c>
      <c r="I462" t="s">
        <v>31</v>
      </c>
      <c r="J462" t="s">
        <v>32</v>
      </c>
      <c r="N462" t="s">
        <v>1100</v>
      </c>
      <c r="O462" t="s">
        <v>34</v>
      </c>
      <c r="P462">
        <v>3</v>
      </c>
      <c r="Q462">
        <v>202110</v>
      </c>
      <c r="R462">
        <v>20211124</v>
      </c>
      <c r="S462" t="s">
        <v>1101</v>
      </c>
      <c r="T462">
        <v>20211220</v>
      </c>
      <c r="Z462" t="s">
        <v>36</v>
      </c>
    </row>
    <row r="463" spans="1:26" x14ac:dyDescent="0.25">
      <c r="A463" t="s">
        <v>26</v>
      </c>
      <c r="B463" t="s">
        <v>27</v>
      </c>
      <c r="C463" t="s">
        <v>28</v>
      </c>
      <c r="D463" t="s">
        <v>29</v>
      </c>
      <c r="E463" t="str">
        <f>"104TNHM0L137"</f>
        <v>104TNHM0L137</v>
      </c>
      <c r="F463" t="s">
        <v>30</v>
      </c>
      <c r="I463" t="s">
        <v>31</v>
      </c>
      <c r="J463" t="s">
        <v>32</v>
      </c>
      <c r="N463" t="s">
        <v>1102</v>
      </c>
      <c r="O463" t="s">
        <v>34</v>
      </c>
      <c r="P463">
        <v>9</v>
      </c>
      <c r="Q463">
        <v>202104</v>
      </c>
      <c r="R463">
        <v>20211001</v>
      </c>
      <c r="S463" t="s">
        <v>1103</v>
      </c>
      <c r="T463">
        <v>20211220</v>
      </c>
      <c r="Z463" t="s">
        <v>36</v>
      </c>
    </row>
    <row r="464" spans="1:26" x14ac:dyDescent="0.25">
      <c r="A464" t="s">
        <v>26</v>
      </c>
      <c r="B464" t="s">
        <v>27</v>
      </c>
      <c r="C464" t="s">
        <v>28</v>
      </c>
      <c r="D464" t="s">
        <v>380</v>
      </c>
      <c r="E464" t="str">
        <f>"111TNRL2W270"</f>
        <v>111TNRL2W270</v>
      </c>
      <c r="F464" t="s">
        <v>30</v>
      </c>
      <c r="I464" t="s">
        <v>38</v>
      </c>
      <c r="J464" t="s">
        <v>77</v>
      </c>
      <c r="N464" t="s">
        <v>1104</v>
      </c>
      <c r="O464" t="s">
        <v>34</v>
      </c>
      <c r="P464">
        <v>2</v>
      </c>
      <c r="Q464">
        <v>202111</v>
      </c>
      <c r="R464">
        <v>20211215</v>
      </c>
      <c r="S464" t="s">
        <v>1105</v>
      </c>
      <c r="T464">
        <v>20211220</v>
      </c>
      <c r="Z464" t="s">
        <v>36</v>
      </c>
    </row>
    <row r="465" spans="1:26" x14ac:dyDescent="0.25">
      <c r="A465" t="s">
        <v>26</v>
      </c>
      <c r="B465" t="s">
        <v>27</v>
      </c>
      <c r="C465" t="s">
        <v>28</v>
      </c>
      <c r="D465" t="s">
        <v>115</v>
      </c>
      <c r="E465" t="str">
        <f>"107TNZN0G077"</f>
        <v>107TNZN0G077</v>
      </c>
      <c r="F465" t="s">
        <v>30</v>
      </c>
      <c r="I465" t="s">
        <v>38</v>
      </c>
      <c r="J465" t="s">
        <v>77</v>
      </c>
      <c r="N465" t="s">
        <v>1106</v>
      </c>
      <c r="O465" t="s">
        <v>34</v>
      </c>
      <c r="P465">
        <v>6</v>
      </c>
      <c r="Q465">
        <v>202107</v>
      </c>
      <c r="R465">
        <v>20211126</v>
      </c>
      <c r="S465" t="s">
        <v>1107</v>
      </c>
      <c r="T465">
        <v>20211220</v>
      </c>
      <c r="Z465" t="s">
        <v>36</v>
      </c>
    </row>
    <row r="466" spans="1:26" x14ac:dyDescent="0.25">
      <c r="A466" t="s">
        <v>26</v>
      </c>
      <c r="B466" t="s">
        <v>27</v>
      </c>
      <c r="C466" t="s">
        <v>28</v>
      </c>
      <c r="D466" t="s">
        <v>115</v>
      </c>
      <c r="E466" t="str">
        <f>"109TNNMQY783"</f>
        <v>109TNNMQY783</v>
      </c>
      <c r="F466" t="s">
        <v>30</v>
      </c>
      <c r="I466" t="s">
        <v>38</v>
      </c>
      <c r="J466" t="s">
        <v>58</v>
      </c>
      <c r="N466" t="s">
        <v>1108</v>
      </c>
      <c r="O466" t="s">
        <v>34</v>
      </c>
      <c r="P466">
        <v>4</v>
      </c>
      <c r="Q466">
        <v>202109</v>
      </c>
      <c r="R466">
        <v>20211203</v>
      </c>
      <c r="S466" t="s">
        <v>1109</v>
      </c>
      <c r="T466">
        <v>20211220</v>
      </c>
      <c r="U466" t="s">
        <v>1110</v>
      </c>
      <c r="V466" t="s">
        <v>236</v>
      </c>
      <c r="Z466" t="s">
        <v>36</v>
      </c>
    </row>
    <row r="467" spans="1:26" x14ac:dyDescent="0.25">
      <c r="A467" t="s">
        <v>26</v>
      </c>
      <c r="B467" t="s">
        <v>27</v>
      </c>
      <c r="C467" t="s">
        <v>28</v>
      </c>
      <c r="D467" t="s">
        <v>46</v>
      </c>
      <c r="E467" t="str">
        <f>"111TNXR03250"</f>
        <v>111TNXR03250</v>
      </c>
      <c r="F467" t="s">
        <v>30</v>
      </c>
      <c r="I467" t="s">
        <v>31</v>
      </c>
      <c r="J467" t="s">
        <v>32</v>
      </c>
      <c r="N467" t="s">
        <v>1111</v>
      </c>
      <c r="O467" t="s">
        <v>34</v>
      </c>
      <c r="P467">
        <v>2</v>
      </c>
      <c r="Q467">
        <v>202111</v>
      </c>
      <c r="R467">
        <v>20211116</v>
      </c>
      <c r="S467" t="s">
        <v>1112</v>
      </c>
      <c r="T467">
        <v>20211220</v>
      </c>
      <c r="Z467" t="s">
        <v>36</v>
      </c>
    </row>
    <row r="468" spans="1:26" x14ac:dyDescent="0.25">
      <c r="A468" t="s">
        <v>26</v>
      </c>
      <c r="B468" t="s">
        <v>27</v>
      </c>
      <c r="C468" t="s">
        <v>28</v>
      </c>
      <c r="D468" t="s">
        <v>29</v>
      </c>
      <c r="E468" t="str">
        <f>"107TNCZ22835"</f>
        <v>107TNCZ22835</v>
      </c>
      <c r="F468" t="s">
        <v>30</v>
      </c>
      <c r="I468" t="s">
        <v>82</v>
      </c>
      <c r="J468" t="s">
        <v>58</v>
      </c>
      <c r="N468" t="s">
        <v>1113</v>
      </c>
      <c r="O468" t="s">
        <v>34</v>
      </c>
      <c r="P468">
        <v>6</v>
      </c>
      <c r="Q468">
        <v>202107</v>
      </c>
      <c r="R468">
        <v>20211111</v>
      </c>
      <c r="S468" t="s">
        <v>1114</v>
      </c>
      <c r="T468">
        <v>20211220</v>
      </c>
      <c r="U468" t="s">
        <v>144</v>
      </c>
      <c r="Z468" t="s">
        <v>36</v>
      </c>
    </row>
    <row r="469" spans="1:26" x14ac:dyDescent="0.25">
      <c r="A469" t="s">
        <v>26</v>
      </c>
      <c r="B469" t="s">
        <v>27</v>
      </c>
      <c r="C469" t="s">
        <v>28</v>
      </c>
      <c r="D469" t="s">
        <v>64</v>
      </c>
      <c r="E469" t="str">
        <f>"102TNNH1W471"</f>
        <v>102TNNH1W471</v>
      </c>
      <c r="F469" t="s">
        <v>30</v>
      </c>
      <c r="I469" t="s">
        <v>129</v>
      </c>
      <c r="J469" t="s">
        <v>77</v>
      </c>
      <c r="N469" t="s">
        <v>1115</v>
      </c>
      <c r="O469" t="s">
        <v>34</v>
      </c>
      <c r="P469">
        <v>11</v>
      </c>
      <c r="Q469">
        <v>202102</v>
      </c>
      <c r="R469">
        <v>20211120</v>
      </c>
      <c r="S469" t="s">
        <v>1116</v>
      </c>
      <c r="T469">
        <v>20211220</v>
      </c>
      <c r="Z469" t="s">
        <v>36</v>
      </c>
    </row>
    <row r="470" spans="1:26" x14ac:dyDescent="0.25">
      <c r="A470" t="s">
        <v>26</v>
      </c>
      <c r="B470" t="s">
        <v>27</v>
      </c>
      <c r="C470" t="s">
        <v>28</v>
      </c>
      <c r="D470" t="s">
        <v>115</v>
      </c>
      <c r="E470" t="str">
        <f>"010TNEP0F740"</f>
        <v>010TNEP0F740</v>
      </c>
      <c r="F470" t="s">
        <v>30</v>
      </c>
      <c r="I470" t="s">
        <v>129</v>
      </c>
      <c r="J470" t="s">
        <v>39</v>
      </c>
      <c r="N470" t="s">
        <v>1117</v>
      </c>
      <c r="O470" t="s">
        <v>34</v>
      </c>
      <c r="P470">
        <v>15</v>
      </c>
      <c r="Q470">
        <v>202010</v>
      </c>
      <c r="R470">
        <v>20211101</v>
      </c>
      <c r="S470" t="s">
        <v>1118</v>
      </c>
      <c r="T470">
        <v>20211220</v>
      </c>
      <c r="Z470" t="s">
        <v>36</v>
      </c>
    </row>
    <row r="471" spans="1:26" x14ac:dyDescent="0.25">
      <c r="A471" t="s">
        <v>26</v>
      </c>
      <c r="B471" t="s">
        <v>27</v>
      </c>
      <c r="C471" t="s">
        <v>28</v>
      </c>
      <c r="D471" t="s">
        <v>133</v>
      </c>
      <c r="E471" t="str">
        <f>"107TNPC0G720"</f>
        <v>107TNPC0G720</v>
      </c>
      <c r="F471" t="s">
        <v>30</v>
      </c>
      <c r="I471" t="s">
        <v>38</v>
      </c>
      <c r="J471" t="s">
        <v>39</v>
      </c>
      <c r="N471" t="s">
        <v>1119</v>
      </c>
      <c r="O471" t="s">
        <v>34</v>
      </c>
      <c r="P471">
        <v>6</v>
      </c>
      <c r="Q471">
        <v>202107</v>
      </c>
      <c r="R471">
        <v>20211119</v>
      </c>
      <c r="S471" t="s">
        <v>1120</v>
      </c>
      <c r="T471">
        <v>20211220</v>
      </c>
      <c r="Z471" t="s">
        <v>36</v>
      </c>
    </row>
    <row r="472" spans="1:26" x14ac:dyDescent="0.25">
      <c r="A472" t="s">
        <v>26</v>
      </c>
      <c r="B472" t="s">
        <v>27</v>
      </c>
      <c r="C472" t="s">
        <v>28</v>
      </c>
      <c r="D472" t="s">
        <v>64</v>
      </c>
      <c r="E472" t="str">
        <f>"106TNVS1J391"</f>
        <v>106TNVS1J391</v>
      </c>
      <c r="F472" t="s">
        <v>30</v>
      </c>
      <c r="I472" t="s">
        <v>129</v>
      </c>
      <c r="J472" t="s">
        <v>39</v>
      </c>
      <c r="N472" t="s">
        <v>1121</v>
      </c>
      <c r="O472" t="s">
        <v>34</v>
      </c>
      <c r="P472">
        <v>7</v>
      </c>
      <c r="Q472">
        <v>202106</v>
      </c>
      <c r="R472">
        <v>20211112</v>
      </c>
      <c r="S472" t="s">
        <v>1122</v>
      </c>
      <c r="T472">
        <v>20211220</v>
      </c>
      <c r="Z472" t="s">
        <v>36</v>
      </c>
    </row>
    <row r="473" spans="1:26" x14ac:dyDescent="0.25">
      <c r="A473" t="s">
        <v>26</v>
      </c>
      <c r="B473" t="s">
        <v>27</v>
      </c>
      <c r="C473" t="s">
        <v>28</v>
      </c>
      <c r="D473" t="s">
        <v>29</v>
      </c>
      <c r="E473" t="str">
        <f>"107TNRL23286"</f>
        <v>107TNRL23286</v>
      </c>
      <c r="F473" t="s">
        <v>30</v>
      </c>
      <c r="I473" t="s">
        <v>123</v>
      </c>
      <c r="J473" t="s">
        <v>271</v>
      </c>
      <c r="N473" t="s">
        <v>1123</v>
      </c>
      <c r="O473" t="s">
        <v>34</v>
      </c>
      <c r="P473">
        <v>6</v>
      </c>
      <c r="Q473">
        <v>202107</v>
      </c>
      <c r="R473">
        <v>20211205</v>
      </c>
      <c r="S473" t="s">
        <v>1124</v>
      </c>
      <c r="T473">
        <v>20211220</v>
      </c>
      <c r="Z473" t="s">
        <v>36</v>
      </c>
    </row>
    <row r="474" spans="1:26" x14ac:dyDescent="0.25">
      <c r="A474" t="s">
        <v>26</v>
      </c>
      <c r="B474" t="s">
        <v>27</v>
      </c>
      <c r="C474" t="s">
        <v>28</v>
      </c>
      <c r="D474" t="s">
        <v>29</v>
      </c>
      <c r="E474" t="str">
        <f>"108TNBK2C773"</f>
        <v>108TNBK2C773</v>
      </c>
      <c r="F474" t="s">
        <v>30</v>
      </c>
      <c r="I474" t="s">
        <v>31</v>
      </c>
      <c r="J474" t="s">
        <v>58</v>
      </c>
      <c r="N474" t="s">
        <v>1125</v>
      </c>
      <c r="O474" t="s">
        <v>34</v>
      </c>
      <c r="P474">
        <v>5</v>
      </c>
      <c r="Q474">
        <v>202108</v>
      </c>
      <c r="R474">
        <v>20211117</v>
      </c>
      <c r="S474" t="s">
        <v>1126</v>
      </c>
      <c r="T474">
        <v>20211220</v>
      </c>
      <c r="U474" t="s">
        <v>267</v>
      </c>
      <c r="Z474" t="s">
        <v>36</v>
      </c>
    </row>
    <row r="475" spans="1:26" x14ac:dyDescent="0.25">
      <c r="A475" t="s">
        <v>26</v>
      </c>
      <c r="B475" t="s">
        <v>27</v>
      </c>
      <c r="C475" t="s">
        <v>28</v>
      </c>
      <c r="D475" t="s">
        <v>64</v>
      </c>
      <c r="E475" t="str">
        <f>"101TNMX0T219"</f>
        <v>101TNMX0T219</v>
      </c>
      <c r="F475" t="s">
        <v>30</v>
      </c>
      <c r="I475" t="s">
        <v>31</v>
      </c>
      <c r="J475" t="s">
        <v>39</v>
      </c>
      <c r="N475" t="s">
        <v>1127</v>
      </c>
      <c r="O475" t="s">
        <v>34</v>
      </c>
      <c r="P475">
        <v>12</v>
      </c>
      <c r="Q475">
        <v>202101</v>
      </c>
      <c r="R475">
        <v>20211031</v>
      </c>
      <c r="S475" t="s">
        <v>1128</v>
      </c>
      <c r="T475">
        <v>20211220</v>
      </c>
      <c r="Z475" t="s">
        <v>36</v>
      </c>
    </row>
    <row r="476" spans="1:26" x14ac:dyDescent="0.25">
      <c r="A476" t="s">
        <v>26</v>
      </c>
      <c r="B476" t="s">
        <v>27</v>
      </c>
      <c r="C476" t="s">
        <v>28</v>
      </c>
      <c r="D476" t="s">
        <v>46</v>
      </c>
      <c r="E476" t="str">
        <f>"107TNZN2C749"</f>
        <v>107TNZN2C749</v>
      </c>
      <c r="F476" t="s">
        <v>30</v>
      </c>
      <c r="I476" t="s">
        <v>38</v>
      </c>
      <c r="J476" t="s">
        <v>58</v>
      </c>
      <c r="N476" t="s">
        <v>1129</v>
      </c>
      <c r="O476" t="s">
        <v>34</v>
      </c>
      <c r="P476">
        <v>6</v>
      </c>
      <c r="Q476">
        <v>202107</v>
      </c>
      <c r="R476">
        <v>20211009</v>
      </c>
      <c r="S476" t="s">
        <v>1130</v>
      </c>
      <c r="T476">
        <v>20211221</v>
      </c>
      <c r="U476" t="s">
        <v>722</v>
      </c>
      <c r="V476" t="s">
        <v>75</v>
      </c>
      <c r="Z476" t="s">
        <v>36</v>
      </c>
    </row>
    <row r="477" spans="1:26" x14ac:dyDescent="0.25">
      <c r="A477" t="s">
        <v>26</v>
      </c>
      <c r="B477" t="s">
        <v>27</v>
      </c>
      <c r="C477" t="s">
        <v>28</v>
      </c>
      <c r="D477" t="s">
        <v>42</v>
      </c>
      <c r="E477" t="str">
        <f>"109TNNH0Y159"</f>
        <v>109TNNH0Y159</v>
      </c>
      <c r="F477" t="s">
        <v>30</v>
      </c>
      <c r="I477" t="s">
        <v>1131</v>
      </c>
      <c r="J477" t="s">
        <v>39</v>
      </c>
      <c r="N477" t="s">
        <v>1132</v>
      </c>
      <c r="O477" t="s">
        <v>34</v>
      </c>
      <c r="P477">
        <v>4</v>
      </c>
      <c r="Q477">
        <v>202109</v>
      </c>
      <c r="R477">
        <v>20211020</v>
      </c>
      <c r="S477" t="s">
        <v>1133</v>
      </c>
      <c r="T477">
        <v>20211221</v>
      </c>
      <c r="Z477" t="s">
        <v>36</v>
      </c>
    </row>
    <row r="478" spans="1:26" x14ac:dyDescent="0.25">
      <c r="A478" t="s">
        <v>26</v>
      </c>
      <c r="B478" t="s">
        <v>27</v>
      </c>
      <c r="C478" t="s">
        <v>28</v>
      </c>
      <c r="D478" t="s">
        <v>46</v>
      </c>
      <c r="E478" t="str">
        <f>"111TNKF08429"</f>
        <v>111TNKF08429</v>
      </c>
      <c r="F478" t="s">
        <v>30</v>
      </c>
      <c r="I478" t="s">
        <v>57</v>
      </c>
      <c r="J478" t="s">
        <v>58</v>
      </c>
      <c r="N478" t="s">
        <v>1134</v>
      </c>
      <c r="O478" t="s">
        <v>34</v>
      </c>
      <c r="P478">
        <v>2</v>
      </c>
      <c r="Q478">
        <v>202111</v>
      </c>
      <c r="R478">
        <v>20211110</v>
      </c>
      <c r="S478" t="s">
        <v>1135</v>
      </c>
      <c r="T478">
        <v>20211221</v>
      </c>
      <c r="U478" t="s">
        <v>61</v>
      </c>
      <c r="Z478" t="s">
        <v>36</v>
      </c>
    </row>
    <row r="479" spans="1:26" x14ac:dyDescent="0.25">
      <c r="A479" t="s">
        <v>26</v>
      </c>
      <c r="B479" t="s">
        <v>27</v>
      </c>
      <c r="C479" t="s">
        <v>28</v>
      </c>
      <c r="D479" t="s">
        <v>37</v>
      </c>
      <c r="E479" t="str">
        <f>"109TNQD0D300"</f>
        <v>109TNQD0D300</v>
      </c>
      <c r="F479" t="s">
        <v>30</v>
      </c>
      <c r="I479" t="s">
        <v>162</v>
      </c>
      <c r="J479" t="s">
        <v>58</v>
      </c>
      <c r="N479" t="s">
        <v>1136</v>
      </c>
      <c r="O479" t="s">
        <v>34</v>
      </c>
      <c r="P479">
        <v>4</v>
      </c>
      <c r="Q479">
        <v>202109</v>
      </c>
      <c r="R479">
        <v>20211009</v>
      </c>
      <c r="S479" t="s">
        <v>1137</v>
      </c>
      <c r="T479">
        <v>20211221</v>
      </c>
      <c r="Z479" t="s">
        <v>36</v>
      </c>
    </row>
    <row r="480" spans="1:26" x14ac:dyDescent="0.25">
      <c r="A480" t="s">
        <v>26</v>
      </c>
      <c r="B480" t="s">
        <v>27</v>
      </c>
      <c r="C480" t="s">
        <v>28</v>
      </c>
      <c r="D480" t="s">
        <v>166</v>
      </c>
      <c r="E480" t="str">
        <f>"109TNCZ0Q715"</f>
        <v>109TNCZ0Q715</v>
      </c>
      <c r="F480" t="s">
        <v>30</v>
      </c>
      <c r="I480" t="s">
        <v>129</v>
      </c>
      <c r="J480" t="s">
        <v>840</v>
      </c>
      <c r="N480" t="s">
        <v>1138</v>
      </c>
      <c r="O480" t="s">
        <v>34</v>
      </c>
      <c r="P480">
        <v>4</v>
      </c>
      <c r="Q480">
        <v>202109</v>
      </c>
      <c r="R480">
        <v>20211017</v>
      </c>
      <c r="S480" t="s">
        <v>1139</v>
      </c>
      <c r="T480">
        <v>20211221</v>
      </c>
      <c r="U480" t="s">
        <v>265</v>
      </c>
      <c r="V480" t="s">
        <v>506</v>
      </c>
      <c r="Z480" t="s">
        <v>36</v>
      </c>
    </row>
    <row r="481" spans="1:26" x14ac:dyDescent="0.25">
      <c r="A481" t="s">
        <v>26</v>
      </c>
      <c r="B481" t="s">
        <v>27</v>
      </c>
      <c r="C481" t="s">
        <v>28</v>
      </c>
      <c r="D481" t="s">
        <v>37</v>
      </c>
      <c r="E481" t="str">
        <f>"110TNEP1G428"</f>
        <v>110TNEP1G428</v>
      </c>
      <c r="F481" t="s">
        <v>30</v>
      </c>
      <c r="I481" t="s">
        <v>38</v>
      </c>
      <c r="J481" t="s">
        <v>90</v>
      </c>
      <c r="N481" t="s">
        <v>1140</v>
      </c>
      <c r="O481" t="s">
        <v>34</v>
      </c>
      <c r="P481">
        <v>3</v>
      </c>
      <c r="Q481">
        <v>202110</v>
      </c>
      <c r="R481">
        <v>20211207</v>
      </c>
      <c r="S481" t="s">
        <v>1141</v>
      </c>
      <c r="T481">
        <v>20211221</v>
      </c>
      <c r="Z481" t="s">
        <v>36</v>
      </c>
    </row>
    <row r="482" spans="1:26" x14ac:dyDescent="0.25">
      <c r="A482" t="s">
        <v>26</v>
      </c>
      <c r="B482" t="s">
        <v>27</v>
      </c>
      <c r="C482" t="s">
        <v>28</v>
      </c>
      <c r="D482" t="s">
        <v>64</v>
      </c>
      <c r="E482" t="str">
        <f>"103TNSU22158"</f>
        <v>103TNSU22158</v>
      </c>
      <c r="F482" t="s">
        <v>30</v>
      </c>
      <c r="I482" t="s">
        <v>38</v>
      </c>
      <c r="J482" t="s">
        <v>58</v>
      </c>
      <c r="N482" t="s">
        <v>1142</v>
      </c>
      <c r="O482" t="s">
        <v>34</v>
      </c>
      <c r="P482">
        <v>10</v>
      </c>
      <c r="Q482">
        <v>202103</v>
      </c>
      <c r="R482">
        <v>20211030</v>
      </c>
      <c r="S482" t="s">
        <v>1143</v>
      </c>
      <c r="T482">
        <v>20211221</v>
      </c>
      <c r="U482" t="s">
        <v>205</v>
      </c>
      <c r="Z482" t="s">
        <v>36</v>
      </c>
    </row>
    <row r="483" spans="1:26" x14ac:dyDescent="0.25">
      <c r="A483" t="s">
        <v>26</v>
      </c>
      <c r="B483" t="s">
        <v>27</v>
      </c>
      <c r="C483" t="s">
        <v>28</v>
      </c>
      <c r="D483" t="s">
        <v>29</v>
      </c>
      <c r="E483" t="str">
        <f>"109TNFA03619"</f>
        <v>109TNFA03619</v>
      </c>
      <c r="F483" t="s">
        <v>30</v>
      </c>
      <c r="I483" t="s">
        <v>38</v>
      </c>
      <c r="J483" t="s">
        <v>90</v>
      </c>
      <c r="N483" t="s">
        <v>1144</v>
      </c>
      <c r="O483" t="s">
        <v>34</v>
      </c>
      <c r="P483">
        <v>4</v>
      </c>
      <c r="Q483">
        <v>202109</v>
      </c>
      <c r="R483">
        <v>20211212</v>
      </c>
      <c r="S483" t="s">
        <v>1145</v>
      </c>
      <c r="T483">
        <v>20211221</v>
      </c>
      <c r="U483" t="s">
        <v>265</v>
      </c>
      <c r="V483" t="s">
        <v>496</v>
      </c>
      <c r="W483" t="s">
        <v>267</v>
      </c>
      <c r="Z483" t="s">
        <v>36</v>
      </c>
    </row>
    <row r="484" spans="1:26" x14ac:dyDescent="0.25">
      <c r="A484" t="s">
        <v>26</v>
      </c>
      <c r="B484" t="s">
        <v>27</v>
      </c>
      <c r="C484" t="s">
        <v>28</v>
      </c>
      <c r="D484" t="s">
        <v>42</v>
      </c>
      <c r="E484" t="str">
        <f>"110TNNH1L351"</f>
        <v>110TNNH1L351</v>
      </c>
      <c r="F484" t="s">
        <v>30</v>
      </c>
      <c r="I484" t="s">
        <v>51</v>
      </c>
      <c r="J484" t="s">
        <v>32</v>
      </c>
      <c r="N484" t="s">
        <v>1146</v>
      </c>
      <c r="O484" t="s">
        <v>34</v>
      </c>
      <c r="P484">
        <v>3</v>
      </c>
      <c r="Q484">
        <v>202110</v>
      </c>
      <c r="R484">
        <v>20211115</v>
      </c>
      <c r="S484" t="s">
        <v>1147</v>
      </c>
      <c r="T484">
        <v>20211221</v>
      </c>
      <c r="Z484" t="s">
        <v>36</v>
      </c>
    </row>
    <row r="485" spans="1:26" x14ac:dyDescent="0.25">
      <c r="A485" t="s">
        <v>26</v>
      </c>
      <c r="B485" t="s">
        <v>27</v>
      </c>
      <c r="C485" t="s">
        <v>28</v>
      </c>
      <c r="D485" t="s">
        <v>29</v>
      </c>
      <c r="E485" t="str">
        <f>"108TNVS0J015"</f>
        <v>108TNVS0J015</v>
      </c>
      <c r="F485" t="s">
        <v>30</v>
      </c>
      <c r="I485" t="s">
        <v>89</v>
      </c>
      <c r="J485" t="s">
        <v>90</v>
      </c>
      <c r="N485" t="s">
        <v>1148</v>
      </c>
      <c r="O485" t="s">
        <v>34</v>
      </c>
      <c r="P485">
        <v>5</v>
      </c>
      <c r="Q485">
        <v>202108</v>
      </c>
      <c r="R485">
        <v>20211204</v>
      </c>
      <c r="S485" t="s">
        <v>1149</v>
      </c>
      <c r="T485">
        <v>20211221</v>
      </c>
      <c r="U485" t="s">
        <v>144</v>
      </c>
      <c r="Z485" t="s">
        <v>36</v>
      </c>
    </row>
    <row r="486" spans="1:26" x14ac:dyDescent="0.25">
      <c r="A486" t="s">
        <v>26</v>
      </c>
      <c r="B486" t="s">
        <v>27</v>
      </c>
      <c r="C486" t="s">
        <v>28</v>
      </c>
      <c r="D486" t="s">
        <v>37</v>
      </c>
      <c r="E486" t="str">
        <f>"108TNFA27275"</f>
        <v>108TNFA27275</v>
      </c>
      <c r="F486" t="s">
        <v>30</v>
      </c>
      <c r="I486" t="s">
        <v>38</v>
      </c>
      <c r="J486" t="s">
        <v>90</v>
      </c>
      <c r="N486" t="s">
        <v>1150</v>
      </c>
      <c r="O486" t="s">
        <v>34</v>
      </c>
      <c r="P486">
        <v>5</v>
      </c>
      <c r="Q486">
        <v>202108</v>
      </c>
      <c r="R486">
        <v>20211123</v>
      </c>
      <c r="S486" t="s">
        <v>1151</v>
      </c>
      <c r="T486">
        <v>20211221</v>
      </c>
      <c r="U486" t="s">
        <v>180</v>
      </c>
      <c r="V486" t="s">
        <v>1152</v>
      </c>
      <c r="Z486" t="s">
        <v>36</v>
      </c>
    </row>
    <row r="487" spans="1:26" x14ac:dyDescent="0.25">
      <c r="A487" t="s">
        <v>26</v>
      </c>
      <c r="B487" t="s">
        <v>27</v>
      </c>
      <c r="C487" t="s">
        <v>28</v>
      </c>
      <c r="D487" t="s">
        <v>46</v>
      </c>
      <c r="E487" t="str">
        <f>"109TNAB2Y704"</f>
        <v>109TNAB2Y704</v>
      </c>
      <c r="F487" t="s">
        <v>30</v>
      </c>
      <c r="I487" t="s">
        <v>1153</v>
      </c>
      <c r="J487" t="s">
        <v>58</v>
      </c>
      <c r="N487" t="s">
        <v>1154</v>
      </c>
      <c r="O487" t="s">
        <v>34</v>
      </c>
      <c r="P487">
        <v>4</v>
      </c>
      <c r="Q487">
        <v>202109</v>
      </c>
      <c r="R487">
        <v>20211001</v>
      </c>
      <c r="S487" t="s">
        <v>1155</v>
      </c>
      <c r="T487">
        <v>20211221</v>
      </c>
      <c r="Z487" t="s">
        <v>36</v>
      </c>
    </row>
    <row r="488" spans="1:26" x14ac:dyDescent="0.25">
      <c r="A488" t="s">
        <v>26</v>
      </c>
      <c r="B488" t="s">
        <v>27</v>
      </c>
      <c r="C488" t="s">
        <v>28</v>
      </c>
      <c r="D488" t="s">
        <v>133</v>
      </c>
      <c r="E488" t="str">
        <f>"107TNBK0W605"</f>
        <v>107TNBK0W605</v>
      </c>
      <c r="F488" t="s">
        <v>30</v>
      </c>
      <c r="I488" t="s">
        <v>38</v>
      </c>
      <c r="J488" t="s">
        <v>439</v>
      </c>
      <c r="N488" t="s">
        <v>1156</v>
      </c>
      <c r="O488" t="s">
        <v>34</v>
      </c>
      <c r="P488">
        <v>6</v>
      </c>
      <c r="Q488">
        <v>202107</v>
      </c>
      <c r="R488">
        <v>20211111</v>
      </c>
      <c r="S488" t="s">
        <v>1157</v>
      </c>
      <c r="T488">
        <v>20211221</v>
      </c>
      <c r="Z488" t="s">
        <v>36</v>
      </c>
    </row>
    <row r="489" spans="1:26" x14ac:dyDescent="0.25">
      <c r="A489" t="s">
        <v>26</v>
      </c>
      <c r="B489" t="s">
        <v>27</v>
      </c>
      <c r="C489" t="s">
        <v>28</v>
      </c>
      <c r="D489" t="s">
        <v>115</v>
      </c>
      <c r="E489" t="str">
        <f>"105TNYT2S410"</f>
        <v>105TNYT2S410</v>
      </c>
      <c r="F489" t="s">
        <v>30</v>
      </c>
      <c r="I489" t="s">
        <v>31</v>
      </c>
      <c r="J489" t="s">
        <v>90</v>
      </c>
      <c r="N489" t="s">
        <v>1158</v>
      </c>
      <c r="O489" t="s">
        <v>34</v>
      </c>
      <c r="P489">
        <v>8</v>
      </c>
      <c r="Q489">
        <v>202105</v>
      </c>
      <c r="R489">
        <v>20211107</v>
      </c>
      <c r="S489" t="s">
        <v>1159</v>
      </c>
      <c r="T489">
        <v>20211221</v>
      </c>
      <c r="U489" t="s">
        <v>369</v>
      </c>
      <c r="V489" t="s">
        <v>206</v>
      </c>
      <c r="Z489" t="s">
        <v>36</v>
      </c>
    </row>
    <row r="490" spans="1:26" x14ac:dyDescent="0.25">
      <c r="A490" t="s">
        <v>26</v>
      </c>
      <c r="B490" t="s">
        <v>27</v>
      </c>
      <c r="C490" t="s">
        <v>28</v>
      </c>
      <c r="D490" t="s">
        <v>29</v>
      </c>
      <c r="E490" t="str">
        <f>"111TNLEOUO56"</f>
        <v>111TNLEOUO56</v>
      </c>
      <c r="F490" t="s">
        <v>30</v>
      </c>
      <c r="I490" t="s">
        <v>31</v>
      </c>
      <c r="J490" t="s">
        <v>130</v>
      </c>
      <c r="N490" t="s">
        <v>1160</v>
      </c>
      <c r="O490" t="s">
        <v>34</v>
      </c>
      <c r="P490">
        <v>2</v>
      </c>
      <c r="Q490">
        <v>202111</v>
      </c>
      <c r="R490">
        <v>20211129</v>
      </c>
      <c r="S490" t="s">
        <v>1161</v>
      </c>
      <c r="T490">
        <v>20211221</v>
      </c>
      <c r="Z490" t="s">
        <v>36</v>
      </c>
    </row>
    <row r="491" spans="1:26" x14ac:dyDescent="0.25">
      <c r="A491" t="s">
        <v>26</v>
      </c>
      <c r="B491" t="s">
        <v>27</v>
      </c>
      <c r="C491" t="s">
        <v>28</v>
      </c>
      <c r="D491" t="s">
        <v>46</v>
      </c>
      <c r="E491" t="str">
        <f>"110TNTQ0D145"</f>
        <v>110TNTQ0D145</v>
      </c>
      <c r="F491" t="s">
        <v>30</v>
      </c>
      <c r="I491" t="s">
        <v>38</v>
      </c>
      <c r="J491" t="s">
        <v>90</v>
      </c>
      <c r="N491" t="s">
        <v>1162</v>
      </c>
      <c r="O491" t="s">
        <v>34</v>
      </c>
      <c r="P491">
        <v>3</v>
      </c>
      <c r="Q491">
        <v>202110</v>
      </c>
      <c r="R491">
        <v>20211115</v>
      </c>
      <c r="S491" t="s">
        <v>1163</v>
      </c>
      <c r="T491">
        <v>20211221</v>
      </c>
      <c r="U491" t="s">
        <v>793</v>
      </c>
      <c r="Z491" t="s">
        <v>36</v>
      </c>
    </row>
    <row r="492" spans="1:26" x14ac:dyDescent="0.25">
      <c r="A492" t="s">
        <v>26</v>
      </c>
      <c r="B492" t="s">
        <v>27</v>
      </c>
      <c r="C492" t="s">
        <v>28</v>
      </c>
      <c r="D492" t="s">
        <v>115</v>
      </c>
      <c r="E492" t="str">
        <f>"109TNYT2L074"</f>
        <v>109TNYT2L074</v>
      </c>
      <c r="F492" t="s">
        <v>30</v>
      </c>
      <c r="I492" t="s">
        <v>123</v>
      </c>
      <c r="J492" t="s">
        <v>778</v>
      </c>
      <c r="N492" t="s">
        <v>1164</v>
      </c>
      <c r="O492" t="s">
        <v>34</v>
      </c>
      <c r="P492">
        <v>4</v>
      </c>
      <c r="Q492">
        <v>202109</v>
      </c>
      <c r="R492">
        <v>20211009</v>
      </c>
      <c r="S492" t="s">
        <v>1165</v>
      </c>
      <c r="T492">
        <v>20211221</v>
      </c>
      <c r="Z492" t="s">
        <v>36</v>
      </c>
    </row>
    <row r="493" spans="1:26" x14ac:dyDescent="0.25">
      <c r="A493" t="s">
        <v>26</v>
      </c>
      <c r="B493" t="s">
        <v>27</v>
      </c>
      <c r="C493" t="s">
        <v>28</v>
      </c>
      <c r="D493" t="s">
        <v>115</v>
      </c>
      <c r="E493" t="str">
        <f>"104TNRL2E294"</f>
        <v>104TNRL2E294</v>
      </c>
      <c r="F493" t="s">
        <v>30</v>
      </c>
      <c r="I493" t="s">
        <v>38</v>
      </c>
      <c r="J493" t="s">
        <v>58</v>
      </c>
      <c r="N493" t="s">
        <v>1166</v>
      </c>
      <c r="O493" t="s">
        <v>34</v>
      </c>
      <c r="P493">
        <v>9</v>
      </c>
      <c r="Q493">
        <v>202104</v>
      </c>
      <c r="R493">
        <v>20211127</v>
      </c>
      <c r="S493" t="s">
        <v>1167</v>
      </c>
      <c r="T493">
        <v>20211221</v>
      </c>
      <c r="Z493" t="s">
        <v>36</v>
      </c>
    </row>
    <row r="494" spans="1:26" x14ac:dyDescent="0.25">
      <c r="A494" t="s">
        <v>26</v>
      </c>
      <c r="B494" t="s">
        <v>27</v>
      </c>
      <c r="C494" t="s">
        <v>28</v>
      </c>
      <c r="D494" t="s">
        <v>115</v>
      </c>
      <c r="E494" t="str">
        <f>"111TNPC0R192"</f>
        <v>111TNPC0R192</v>
      </c>
      <c r="F494" t="s">
        <v>30</v>
      </c>
      <c r="I494" t="s">
        <v>129</v>
      </c>
      <c r="J494" t="s">
        <v>130</v>
      </c>
      <c r="N494" t="s">
        <v>1168</v>
      </c>
      <c r="O494" t="s">
        <v>34</v>
      </c>
      <c r="P494">
        <v>2</v>
      </c>
      <c r="Q494">
        <v>202111</v>
      </c>
      <c r="R494">
        <v>20211126</v>
      </c>
      <c r="S494" t="s">
        <v>1169</v>
      </c>
      <c r="T494">
        <v>20211221</v>
      </c>
      <c r="Z494" t="s">
        <v>36</v>
      </c>
    </row>
    <row r="495" spans="1:26" x14ac:dyDescent="0.25">
      <c r="A495" t="s">
        <v>26</v>
      </c>
      <c r="B495" t="s">
        <v>27</v>
      </c>
      <c r="C495" t="s">
        <v>28</v>
      </c>
      <c r="D495" t="s">
        <v>29</v>
      </c>
      <c r="E495" t="str">
        <f>"108TNLE35352"</f>
        <v>108TNLE35352</v>
      </c>
      <c r="F495" t="s">
        <v>30</v>
      </c>
      <c r="I495" t="s">
        <v>31</v>
      </c>
      <c r="J495" t="s">
        <v>58</v>
      </c>
      <c r="N495" t="s">
        <v>1170</v>
      </c>
      <c r="O495" t="s">
        <v>34</v>
      </c>
      <c r="P495">
        <v>5</v>
      </c>
      <c r="Q495">
        <v>202108</v>
      </c>
      <c r="R495">
        <v>20211027</v>
      </c>
      <c r="S495" t="s">
        <v>1171</v>
      </c>
      <c r="T495">
        <v>20211221</v>
      </c>
      <c r="U495" t="s">
        <v>1172</v>
      </c>
      <c r="Z495" t="s">
        <v>36</v>
      </c>
    </row>
    <row r="496" spans="1:26" x14ac:dyDescent="0.25">
      <c r="A496" t="s">
        <v>26</v>
      </c>
      <c r="B496" t="s">
        <v>27</v>
      </c>
      <c r="C496" t="s">
        <v>28</v>
      </c>
      <c r="D496" t="s">
        <v>64</v>
      </c>
      <c r="E496" t="str">
        <f>"101TNTQ29393"</f>
        <v>101TNTQ29393</v>
      </c>
      <c r="F496" t="s">
        <v>30</v>
      </c>
      <c r="I496" t="s">
        <v>38</v>
      </c>
      <c r="J496" t="s">
        <v>39</v>
      </c>
      <c r="N496" t="s">
        <v>1173</v>
      </c>
      <c r="O496" t="s">
        <v>34</v>
      </c>
      <c r="P496">
        <v>12</v>
      </c>
      <c r="Q496">
        <v>202101</v>
      </c>
      <c r="R496">
        <v>20211216</v>
      </c>
      <c r="S496" t="s">
        <v>1174</v>
      </c>
      <c r="T496">
        <v>20211221</v>
      </c>
      <c r="Z496" t="s">
        <v>36</v>
      </c>
    </row>
    <row r="497" spans="1:26" x14ac:dyDescent="0.25">
      <c r="A497" t="s">
        <v>26</v>
      </c>
      <c r="B497" t="s">
        <v>27</v>
      </c>
      <c r="C497" t="s">
        <v>28</v>
      </c>
      <c r="D497" t="s">
        <v>37</v>
      </c>
      <c r="E497" t="str">
        <f>"108TNUW26214"</f>
        <v>108TNUW26214</v>
      </c>
      <c r="F497" t="s">
        <v>30</v>
      </c>
      <c r="I497" t="s">
        <v>82</v>
      </c>
      <c r="J497" t="s">
        <v>90</v>
      </c>
      <c r="N497" t="s">
        <v>1175</v>
      </c>
      <c r="O497" t="s">
        <v>34</v>
      </c>
      <c r="P497">
        <v>5</v>
      </c>
      <c r="Q497">
        <v>202108</v>
      </c>
      <c r="R497">
        <v>20211107</v>
      </c>
      <c r="S497" t="s">
        <v>1176</v>
      </c>
      <c r="T497">
        <v>20211221</v>
      </c>
      <c r="U497" t="s">
        <v>1177</v>
      </c>
      <c r="V497" t="s">
        <v>205</v>
      </c>
      <c r="W497" t="s">
        <v>436</v>
      </c>
      <c r="Z497" t="s">
        <v>36</v>
      </c>
    </row>
    <row r="498" spans="1:26" x14ac:dyDescent="0.25">
      <c r="A498" t="s">
        <v>26</v>
      </c>
      <c r="B498" t="s">
        <v>27</v>
      </c>
      <c r="C498" t="s">
        <v>28</v>
      </c>
      <c r="D498" t="s">
        <v>133</v>
      </c>
      <c r="E498" t="str">
        <f>"104TNHM2T561"</f>
        <v>104TNHM2T561</v>
      </c>
      <c r="F498" t="s">
        <v>30</v>
      </c>
      <c r="I498" t="s">
        <v>38</v>
      </c>
      <c r="J498" t="s">
        <v>39</v>
      </c>
      <c r="N498" t="s">
        <v>1178</v>
      </c>
      <c r="O498" t="s">
        <v>34</v>
      </c>
      <c r="P498">
        <v>9</v>
      </c>
      <c r="Q498">
        <v>202104</v>
      </c>
      <c r="R498">
        <v>20211216</v>
      </c>
      <c r="S498" t="s">
        <v>1179</v>
      </c>
      <c r="T498">
        <v>20211221</v>
      </c>
      <c r="Z498" t="s">
        <v>36</v>
      </c>
    </row>
    <row r="499" spans="1:26" x14ac:dyDescent="0.25">
      <c r="A499" t="s">
        <v>26</v>
      </c>
      <c r="B499" t="s">
        <v>27</v>
      </c>
      <c r="C499" t="s">
        <v>28</v>
      </c>
      <c r="D499" t="s">
        <v>29</v>
      </c>
      <c r="E499" t="str">
        <f>"104TNFA22323"</f>
        <v>104TNFA22323</v>
      </c>
      <c r="F499" t="s">
        <v>30</v>
      </c>
      <c r="I499" t="s">
        <v>71</v>
      </c>
      <c r="J499" t="s">
        <v>58</v>
      </c>
      <c r="N499" t="s">
        <v>1180</v>
      </c>
      <c r="O499" t="s">
        <v>34</v>
      </c>
      <c r="P499">
        <v>9</v>
      </c>
      <c r="Q499">
        <v>202104</v>
      </c>
      <c r="R499">
        <v>20211001</v>
      </c>
      <c r="S499" t="s">
        <v>1181</v>
      </c>
      <c r="T499">
        <v>20211222</v>
      </c>
      <c r="Z499" t="s">
        <v>36</v>
      </c>
    </row>
    <row r="500" spans="1:26" x14ac:dyDescent="0.25">
      <c r="A500" t="s">
        <v>26</v>
      </c>
      <c r="B500" t="s">
        <v>27</v>
      </c>
      <c r="C500" t="s">
        <v>28</v>
      </c>
      <c r="D500" t="s">
        <v>37</v>
      </c>
      <c r="E500" t="str">
        <f>"108TNHM1M057"</f>
        <v>108TNHM1M057</v>
      </c>
      <c r="F500" t="s">
        <v>30</v>
      </c>
      <c r="I500" t="s">
        <v>71</v>
      </c>
      <c r="J500" t="s">
        <v>58</v>
      </c>
      <c r="N500" t="s">
        <v>1182</v>
      </c>
      <c r="O500" t="s">
        <v>34</v>
      </c>
      <c r="P500">
        <v>5</v>
      </c>
      <c r="Q500">
        <v>202108</v>
      </c>
      <c r="R500">
        <v>20211111</v>
      </c>
      <c r="S500" t="s">
        <v>1183</v>
      </c>
      <c r="T500">
        <v>20211222</v>
      </c>
      <c r="U500" t="s">
        <v>1184</v>
      </c>
      <c r="Z500" t="s">
        <v>36</v>
      </c>
    </row>
    <row r="501" spans="1:26" x14ac:dyDescent="0.25">
      <c r="A501" t="s">
        <v>26</v>
      </c>
      <c r="B501" t="s">
        <v>27</v>
      </c>
      <c r="C501" t="s">
        <v>28</v>
      </c>
      <c r="D501" t="s">
        <v>29</v>
      </c>
      <c r="E501" t="str">
        <f>"108TNNH21583"</f>
        <v>108TNNH21583</v>
      </c>
      <c r="F501" t="s">
        <v>30</v>
      </c>
      <c r="I501" t="s">
        <v>31</v>
      </c>
      <c r="J501" t="s">
        <v>58</v>
      </c>
      <c r="N501" t="s">
        <v>1185</v>
      </c>
      <c r="O501" t="s">
        <v>34</v>
      </c>
      <c r="P501">
        <v>5</v>
      </c>
      <c r="Q501">
        <v>202108</v>
      </c>
      <c r="R501">
        <v>20211027</v>
      </c>
      <c r="S501" t="s">
        <v>1186</v>
      </c>
      <c r="T501">
        <v>20211222</v>
      </c>
      <c r="U501" t="s">
        <v>114</v>
      </c>
      <c r="Z501" t="s">
        <v>36</v>
      </c>
    </row>
    <row r="502" spans="1:26" x14ac:dyDescent="0.25">
      <c r="A502" t="s">
        <v>26</v>
      </c>
      <c r="B502" t="s">
        <v>27</v>
      </c>
      <c r="C502" t="s">
        <v>28</v>
      </c>
      <c r="D502" t="s">
        <v>46</v>
      </c>
      <c r="E502" t="str">
        <f>"109TNKF0U213"</f>
        <v>109TNKF0U213</v>
      </c>
      <c r="F502" t="s">
        <v>30</v>
      </c>
      <c r="I502" t="s">
        <v>129</v>
      </c>
      <c r="J502" t="s">
        <v>163</v>
      </c>
      <c r="N502" t="s">
        <v>1187</v>
      </c>
      <c r="O502" t="s">
        <v>34</v>
      </c>
      <c r="P502">
        <v>4</v>
      </c>
      <c r="Q502">
        <v>202109</v>
      </c>
      <c r="R502">
        <v>20211106</v>
      </c>
      <c r="S502" t="s">
        <v>1188</v>
      </c>
      <c r="T502">
        <v>20211222</v>
      </c>
      <c r="Z502" t="s">
        <v>36</v>
      </c>
    </row>
    <row r="503" spans="1:26" x14ac:dyDescent="0.25">
      <c r="A503" t="s">
        <v>26</v>
      </c>
      <c r="B503" t="s">
        <v>27</v>
      </c>
      <c r="C503" t="s">
        <v>28</v>
      </c>
      <c r="D503" t="s">
        <v>115</v>
      </c>
      <c r="E503" t="str">
        <f>"108TNGY1D015"</f>
        <v>108TNGY1D015</v>
      </c>
      <c r="F503" t="s">
        <v>30</v>
      </c>
      <c r="I503" t="s">
        <v>38</v>
      </c>
      <c r="J503" t="s">
        <v>90</v>
      </c>
      <c r="N503" t="s">
        <v>1189</v>
      </c>
      <c r="O503" t="s">
        <v>34</v>
      </c>
      <c r="P503">
        <v>5</v>
      </c>
      <c r="Q503">
        <v>202108</v>
      </c>
      <c r="R503">
        <v>20211107</v>
      </c>
      <c r="S503" t="s">
        <v>1190</v>
      </c>
      <c r="T503">
        <v>20211222</v>
      </c>
      <c r="U503" t="s">
        <v>128</v>
      </c>
      <c r="V503" t="s">
        <v>496</v>
      </c>
      <c r="W503" t="s">
        <v>497</v>
      </c>
      <c r="X503" t="s">
        <v>206</v>
      </c>
      <c r="Y503" t="s">
        <v>206</v>
      </c>
      <c r="Z503" t="s">
        <v>36</v>
      </c>
    </row>
    <row r="504" spans="1:26" x14ac:dyDescent="0.25">
      <c r="A504" t="s">
        <v>26</v>
      </c>
      <c r="B504" t="s">
        <v>27</v>
      </c>
      <c r="C504" t="s">
        <v>28</v>
      </c>
      <c r="D504" t="s">
        <v>29</v>
      </c>
      <c r="E504" t="str">
        <f>"105TNSU0R198"</f>
        <v>105TNSU0R198</v>
      </c>
      <c r="F504" t="s">
        <v>30</v>
      </c>
      <c r="I504" t="s">
        <v>71</v>
      </c>
      <c r="J504" t="s">
        <v>90</v>
      </c>
      <c r="N504" t="s">
        <v>1191</v>
      </c>
      <c r="O504" t="s">
        <v>34</v>
      </c>
      <c r="P504">
        <v>8</v>
      </c>
      <c r="Q504">
        <v>202105</v>
      </c>
      <c r="R504">
        <v>20211023</v>
      </c>
      <c r="S504" t="s">
        <v>1192</v>
      </c>
      <c r="T504">
        <v>20211222</v>
      </c>
      <c r="U504" t="s">
        <v>144</v>
      </c>
      <c r="Z504" t="s">
        <v>36</v>
      </c>
    </row>
    <row r="505" spans="1:26" x14ac:dyDescent="0.25">
      <c r="A505" t="s">
        <v>26</v>
      </c>
      <c r="B505" t="s">
        <v>27</v>
      </c>
      <c r="C505" t="s">
        <v>28</v>
      </c>
      <c r="D505" t="s">
        <v>42</v>
      </c>
      <c r="E505" t="str">
        <f>"101TNNH0D103"</f>
        <v>101TNNH0D103</v>
      </c>
      <c r="F505" t="s">
        <v>30</v>
      </c>
      <c r="I505" t="s">
        <v>1093</v>
      </c>
      <c r="J505" t="s">
        <v>90</v>
      </c>
      <c r="N505" t="s">
        <v>1193</v>
      </c>
      <c r="O505" t="s">
        <v>34</v>
      </c>
      <c r="P505">
        <v>12</v>
      </c>
      <c r="Q505">
        <v>202101</v>
      </c>
      <c r="R505">
        <v>20211129</v>
      </c>
      <c r="S505" t="s">
        <v>1194</v>
      </c>
      <c r="T505">
        <v>20211222</v>
      </c>
      <c r="U505" t="s">
        <v>205</v>
      </c>
      <c r="Z505" t="s">
        <v>36</v>
      </c>
    </row>
    <row r="506" spans="1:26" x14ac:dyDescent="0.25">
      <c r="A506" t="s">
        <v>26</v>
      </c>
      <c r="B506" t="s">
        <v>27</v>
      </c>
      <c r="C506" t="s">
        <v>28</v>
      </c>
      <c r="D506" t="s">
        <v>115</v>
      </c>
      <c r="E506" t="str">
        <f>"104TNWG2E913"</f>
        <v>104TNWG2E913</v>
      </c>
      <c r="F506" t="s">
        <v>30</v>
      </c>
      <c r="I506" t="s">
        <v>31</v>
      </c>
      <c r="J506" t="s">
        <v>32</v>
      </c>
      <c r="N506" t="s">
        <v>1195</v>
      </c>
      <c r="O506" t="s">
        <v>34</v>
      </c>
      <c r="P506">
        <v>9</v>
      </c>
      <c r="Q506">
        <v>202104</v>
      </c>
      <c r="R506">
        <v>20211214</v>
      </c>
      <c r="S506" t="s">
        <v>1196</v>
      </c>
      <c r="T506">
        <v>20211222</v>
      </c>
      <c r="Z506" t="s">
        <v>36</v>
      </c>
    </row>
    <row r="507" spans="1:26" x14ac:dyDescent="0.25">
      <c r="A507" t="s">
        <v>26</v>
      </c>
      <c r="B507" t="s">
        <v>27</v>
      </c>
      <c r="C507" t="s">
        <v>28</v>
      </c>
      <c r="D507" t="s">
        <v>37</v>
      </c>
      <c r="E507" t="str">
        <f>"109TNPC09144"</f>
        <v>109TNPC09144</v>
      </c>
      <c r="F507" t="s">
        <v>30</v>
      </c>
      <c r="I507" t="s">
        <v>71</v>
      </c>
      <c r="J507" t="s">
        <v>90</v>
      </c>
      <c r="N507" t="s">
        <v>1197</v>
      </c>
      <c r="O507" t="s">
        <v>34</v>
      </c>
      <c r="P507">
        <v>4</v>
      </c>
      <c r="Q507">
        <v>202109</v>
      </c>
      <c r="R507">
        <v>20211004</v>
      </c>
      <c r="S507" t="s">
        <v>1198</v>
      </c>
      <c r="T507">
        <v>20211222</v>
      </c>
      <c r="U507" t="s">
        <v>1199</v>
      </c>
      <c r="V507" t="s">
        <v>179</v>
      </c>
      <c r="W507" t="s">
        <v>180</v>
      </c>
      <c r="Z507" t="s">
        <v>36</v>
      </c>
    </row>
    <row r="508" spans="1:26" x14ac:dyDescent="0.25">
      <c r="A508" t="s">
        <v>26</v>
      </c>
      <c r="B508" t="s">
        <v>27</v>
      </c>
      <c r="C508" t="s">
        <v>28</v>
      </c>
      <c r="D508" t="s">
        <v>29</v>
      </c>
      <c r="E508" t="str">
        <f>"107TNDV00090"</f>
        <v>107TNDV00090</v>
      </c>
      <c r="F508" t="s">
        <v>30</v>
      </c>
      <c r="I508" t="s">
        <v>31</v>
      </c>
      <c r="J508" t="s">
        <v>32</v>
      </c>
      <c r="N508" t="s">
        <v>1200</v>
      </c>
      <c r="O508" t="s">
        <v>34</v>
      </c>
      <c r="P508">
        <v>6</v>
      </c>
      <c r="Q508">
        <v>202107</v>
      </c>
      <c r="R508">
        <v>20211030</v>
      </c>
      <c r="S508" t="s">
        <v>1201</v>
      </c>
      <c r="T508">
        <v>20211222</v>
      </c>
      <c r="Z508" t="s">
        <v>36</v>
      </c>
    </row>
    <row r="509" spans="1:26" x14ac:dyDescent="0.25">
      <c r="A509" t="s">
        <v>26</v>
      </c>
      <c r="B509" t="s">
        <v>27</v>
      </c>
      <c r="C509" t="s">
        <v>28</v>
      </c>
      <c r="D509" t="s">
        <v>133</v>
      </c>
      <c r="E509" t="str">
        <f>"110TNJJOJ436"</f>
        <v>110TNJJOJ436</v>
      </c>
      <c r="F509" t="s">
        <v>30</v>
      </c>
      <c r="I509" t="s">
        <v>38</v>
      </c>
      <c r="J509" t="s">
        <v>58</v>
      </c>
      <c r="N509" t="s">
        <v>1202</v>
      </c>
      <c r="O509" t="s">
        <v>34</v>
      </c>
      <c r="P509">
        <v>3</v>
      </c>
      <c r="Q509">
        <v>202110</v>
      </c>
      <c r="R509">
        <v>20211106</v>
      </c>
      <c r="S509" t="s">
        <v>1203</v>
      </c>
      <c r="T509">
        <v>20211222</v>
      </c>
      <c r="U509" t="s">
        <v>1110</v>
      </c>
      <c r="V509" t="s">
        <v>236</v>
      </c>
      <c r="Z509" t="s">
        <v>36</v>
      </c>
    </row>
    <row r="510" spans="1:26" x14ac:dyDescent="0.25">
      <c r="A510" t="s">
        <v>26</v>
      </c>
      <c r="B510" t="s">
        <v>27</v>
      </c>
      <c r="C510" t="s">
        <v>28</v>
      </c>
      <c r="D510" t="s">
        <v>42</v>
      </c>
      <c r="E510" t="str">
        <f>"107TNMX00883"</f>
        <v>107TNMX00883</v>
      </c>
      <c r="F510" t="s">
        <v>30</v>
      </c>
      <c r="I510" t="s">
        <v>31</v>
      </c>
      <c r="J510" t="s">
        <v>32</v>
      </c>
      <c r="N510" t="s">
        <v>1204</v>
      </c>
      <c r="O510" t="s">
        <v>34</v>
      </c>
      <c r="P510">
        <v>6</v>
      </c>
      <c r="Q510">
        <v>202107</v>
      </c>
      <c r="R510">
        <v>20211215</v>
      </c>
      <c r="S510" t="s">
        <v>1205</v>
      </c>
      <c r="T510">
        <v>20211222</v>
      </c>
      <c r="Z510" t="s">
        <v>36</v>
      </c>
    </row>
    <row r="511" spans="1:26" x14ac:dyDescent="0.25">
      <c r="A511" t="s">
        <v>26</v>
      </c>
      <c r="B511" t="s">
        <v>27</v>
      </c>
      <c r="C511" t="s">
        <v>28</v>
      </c>
      <c r="D511" t="s">
        <v>133</v>
      </c>
      <c r="E511" t="str">
        <f>"108TNDV1Q458"</f>
        <v>108TNDV1Q458</v>
      </c>
      <c r="F511" t="s">
        <v>30</v>
      </c>
      <c r="I511" t="s">
        <v>38</v>
      </c>
      <c r="J511" t="s">
        <v>58</v>
      </c>
      <c r="N511" t="s">
        <v>1206</v>
      </c>
      <c r="O511" t="s">
        <v>34</v>
      </c>
      <c r="P511">
        <v>5</v>
      </c>
      <c r="Q511">
        <v>202108</v>
      </c>
      <c r="R511">
        <v>20211215</v>
      </c>
      <c r="S511" t="s">
        <v>1207</v>
      </c>
      <c r="T511">
        <v>20211222</v>
      </c>
      <c r="Z511" t="s">
        <v>36</v>
      </c>
    </row>
    <row r="512" spans="1:26" x14ac:dyDescent="0.25">
      <c r="A512" t="s">
        <v>26</v>
      </c>
      <c r="B512" t="s">
        <v>27</v>
      </c>
      <c r="C512" t="s">
        <v>28</v>
      </c>
      <c r="D512" t="s">
        <v>46</v>
      </c>
      <c r="E512" t="str">
        <f>"108TNJJ0D860"</f>
        <v>108TNJJ0D860</v>
      </c>
      <c r="F512" t="s">
        <v>30</v>
      </c>
      <c r="I512" t="s">
        <v>38</v>
      </c>
      <c r="J512" t="s">
        <v>90</v>
      </c>
      <c r="N512" t="s">
        <v>1208</v>
      </c>
      <c r="O512" t="s">
        <v>34</v>
      </c>
      <c r="P512">
        <v>5</v>
      </c>
      <c r="Q512">
        <v>202108</v>
      </c>
      <c r="R512">
        <v>20211218</v>
      </c>
      <c r="S512" t="s">
        <v>1209</v>
      </c>
      <c r="T512">
        <v>20211222</v>
      </c>
      <c r="U512" t="s">
        <v>1210</v>
      </c>
      <c r="Z512" t="s">
        <v>36</v>
      </c>
    </row>
    <row r="513" spans="1:26" x14ac:dyDescent="0.25">
      <c r="A513" t="s">
        <v>26</v>
      </c>
      <c r="B513" t="s">
        <v>27</v>
      </c>
      <c r="C513" t="s">
        <v>28</v>
      </c>
      <c r="D513" t="s">
        <v>29</v>
      </c>
      <c r="E513" t="str">
        <f>"106TNZN1Z125"</f>
        <v>106TNZN1Z125</v>
      </c>
      <c r="F513" t="s">
        <v>30</v>
      </c>
      <c r="I513" t="s">
        <v>57</v>
      </c>
      <c r="J513" t="s">
        <v>90</v>
      </c>
      <c r="N513" t="s">
        <v>1211</v>
      </c>
      <c r="O513" t="s">
        <v>34</v>
      </c>
      <c r="P513">
        <v>7</v>
      </c>
      <c r="Q513">
        <v>202106</v>
      </c>
      <c r="R513">
        <v>20211215</v>
      </c>
      <c r="S513" t="s">
        <v>1212</v>
      </c>
      <c r="T513">
        <v>20211222</v>
      </c>
      <c r="U513" t="s">
        <v>144</v>
      </c>
      <c r="Z513" t="s">
        <v>36</v>
      </c>
    </row>
    <row r="514" spans="1:26" x14ac:dyDescent="0.25">
      <c r="A514" t="s">
        <v>26</v>
      </c>
      <c r="B514" t="s">
        <v>27</v>
      </c>
      <c r="C514" t="s">
        <v>28</v>
      </c>
      <c r="D514" t="s">
        <v>29</v>
      </c>
      <c r="E514" t="str">
        <f>"107TNLE09112"</f>
        <v>107TNLE09112</v>
      </c>
      <c r="F514" t="s">
        <v>30</v>
      </c>
      <c r="I514" t="s">
        <v>71</v>
      </c>
      <c r="J514" t="s">
        <v>52</v>
      </c>
      <c r="N514" t="s">
        <v>1213</v>
      </c>
      <c r="O514" t="s">
        <v>34</v>
      </c>
      <c r="P514">
        <v>6</v>
      </c>
      <c r="Q514">
        <v>202107</v>
      </c>
      <c r="R514">
        <v>20211124</v>
      </c>
      <c r="S514" t="s">
        <v>1214</v>
      </c>
      <c r="T514">
        <v>20211222</v>
      </c>
      <c r="Z514" t="s">
        <v>36</v>
      </c>
    </row>
    <row r="515" spans="1:26" x14ac:dyDescent="0.25">
      <c r="A515" t="s">
        <v>26</v>
      </c>
      <c r="B515" t="s">
        <v>27</v>
      </c>
      <c r="C515" t="s">
        <v>28</v>
      </c>
      <c r="D515" t="s">
        <v>115</v>
      </c>
      <c r="E515" t="str">
        <f>"108TNPC0F792"</f>
        <v>108TNPC0F792</v>
      </c>
      <c r="F515" t="s">
        <v>30</v>
      </c>
      <c r="I515" t="s">
        <v>38</v>
      </c>
      <c r="J515" t="s">
        <v>58</v>
      </c>
      <c r="N515" t="s">
        <v>1215</v>
      </c>
      <c r="O515" t="s">
        <v>34</v>
      </c>
      <c r="P515">
        <v>5</v>
      </c>
      <c r="Q515">
        <v>202108</v>
      </c>
      <c r="R515">
        <v>20211120</v>
      </c>
      <c r="S515" t="s">
        <v>1216</v>
      </c>
      <c r="T515">
        <v>20211222</v>
      </c>
      <c r="U515" t="s">
        <v>55</v>
      </c>
      <c r="Z515" t="s">
        <v>36</v>
      </c>
    </row>
    <row r="516" spans="1:26" x14ac:dyDescent="0.25">
      <c r="A516" t="s">
        <v>26</v>
      </c>
      <c r="B516" t="s">
        <v>27</v>
      </c>
      <c r="C516" t="s">
        <v>28</v>
      </c>
      <c r="D516" t="s">
        <v>42</v>
      </c>
      <c r="E516" t="str">
        <f>"111TNWGOE713"</f>
        <v>111TNWGOE713</v>
      </c>
      <c r="F516" t="s">
        <v>30</v>
      </c>
      <c r="I516" t="s">
        <v>31</v>
      </c>
      <c r="J516" t="s">
        <v>32</v>
      </c>
      <c r="N516" t="s">
        <v>1217</v>
      </c>
      <c r="O516" t="s">
        <v>34</v>
      </c>
      <c r="P516">
        <v>2</v>
      </c>
      <c r="Q516">
        <v>202111</v>
      </c>
      <c r="R516">
        <v>20211112</v>
      </c>
      <c r="S516" t="s">
        <v>1218</v>
      </c>
      <c r="T516">
        <v>20211222</v>
      </c>
      <c r="Z516" t="s">
        <v>36</v>
      </c>
    </row>
    <row r="517" spans="1:26" x14ac:dyDescent="0.25">
      <c r="A517" t="s">
        <v>26</v>
      </c>
      <c r="B517" t="s">
        <v>27</v>
      </c>
      <c r="C517" t="s">
        <v>28</v>
      </c>
      <c r="D517" t="s">
        <v>115</v>
      </c>
      <c r="E517" t="str">
        <f>"108TNNH0F879"</f>
        <v>108TNNH0F879</v>
      </c>
      <c r="F517" t="s">
        <v>30</v>
      </c>
      <c r="I517" t="s">
        <v>89</v>
      </c>
      <c r="J517" t="s">
        <v>58</v>
      </c>
      <c r="N517" t="s">
        <v>1219</v>
      </c>
      <c r="O517" t="s">
        <v>34</v>
      </c>
      <c r="P517">
        <v>5</v>
      </c>
      <c r="Q517">
        <v>202108</v>
      </c>
      <c r="R517">
        <v>20211026</v>
      </c>
      <c r="S517" t="s">
        <v>1220</v>
      </c>
      <c r="T517">
        <v>20211222</v>
      </c>
      <c r="U517" t="s">
        <v>144</v>
      </c>
      <c r="Z517" t="s">
        <v>36</v>
      </c>
    </row>
    <row r="518" spans="1:26" x14ac:dyDescent="0.25">
      <c r="A518" t="s">
        <v>26</v>
      </c>
      <c r="B518" t="s">
        <v>27</v>
      </c>
      <c r="C518" t="s">
        <v>28</v>
      </c>
      <c r="D518" t="s">
        <v>64</v>
      </c>
      <c r="E518" t="str">
        <f>"108TNSU2E814"</f>
        <v>108TNSU2E814</v>
      </c>
      <c r="F518" t="s">
        <v>30</v>
      </c>
      <c r="I518" t="s">
        <v>82</v>
      </c>
      <c r="J518" t="s">
        <v>58</v>
      </c>
      <c r="N518" t="s">
        <v>1221</v>
      </c>
      <c r="O518" t="s">
        <v>34</v>
      </c>
      <c r="P518">
        <v>5</v>
      </c>
      <c r="Q518">
        <v>202108</v>
      </c>
      <c r="R518">
        <v>20211112</v>
      </c>
      <c r="S518" t="s">
        <v>1222</v>
      </c>
      <c r="T518">
        <v>20211222</v>
      </c>
      <c r="U518" t="s">
        <v>487</v>
      </c>
      <c r="V518" t="s">
        <v>149</v>
      </c>
      <c r="W518" t="s">
        <v>1223</v>
      </c>
      <c r="X518" t="s">
        <v>1224</v>
      </c>
      <c r="Y518" t="s">
        <v>266</v>
      </c>
      <c r="Z518" t="s">
        <v>36</v>
      </c>
    </row>
    <row r="519" spans="1:26" x14ac:dyDescent="0.25">
      <c r="A519" t="s">
        <v>26</v>
      </c>
      <c r="B519" t="s">
        <v>27</v>
      </c>
      <c r="C519" t="s">
        <v>28</v>
      </c>
      <c r="D519" t="s">
        <v>115</v>
      </c>
      <c r="E519" t="str">
        <f>"104TNNH0F559"</f>
        <v>104TNNH0F559</v>
      </c>
      <c r="F519" t="s">
        <v>30</v>
      </c>
      <c r="I519" t="s">
        <v>38</v>
      </c>
      <c r="J519" t="s">
        <v>58</v>
      </c>
      <c r="N519" t="s">
        <v>1225</v>
      </c>
      <c r="O519" t="s">
        <v>34</v>
      </c>
      <c r="P519">
        <v>9</v>
      </c>
      <c r="Q519">
        <v>202104</v>
      </c>
      <c r="R519">
        <v>20211127</v>
      </c>
      <c r="S519" t="s">
        <v>1226</v>
      </c>
      <c r="T519">
        <v>20211222</v>
      </c>
      <c r="U519" t="s">
        <v>339</v>
      </c>
      <c r="V519" t="s">
        <v>236</v>
      </c>
      <c r="W519" t="s">
        <v>1227</v>
      </c>
      <c r="Z519" t="s">
        <v>36</v>
      </c>
    </row>
    <row r="520" spans="1:26" x14ac:dyDescent="0.25">
      <c r="A520" t="s">
        <v>26</v>
      </c>
      <c r="B520" t="s">
        <v>27</v>
      </c>
      <c r="C520" t="s">
        <v>28</v>
      </c>
      <c r="D520" t="s">
        <v>29</v>
      </c>
      <c r="E520" t="str">
        <f>"106TNHM19417"</f>
        <v>106TNHM19417</v>
      </c>
      <c r="F520" t="s">
        <v>30</v>
      </c>
      <c r="I520" t="s">
        <v>31</v>
      </c>
      <c r="J520" t="s">
        <v>58</v>
      </c>
      <c r="N520" t="s">
        <v>1228</v>
      </c>
      <c r="O520" t="s">
        <v>34</v>
      </c>
      <c r="P520">
        <v>7</v>
      </c>
      <c r="Q520">
        <v>202106</v>
      </c>
      <c r="R520">
        <v>20211012</v>
      </c>
      <c r="S520" t="s">
        <v>1229</v>
      </c>
      <c r="T520">
        <v>20211227</v>
      </c>
      <c r="U520" t="s">
        <v>128</v>
      </c>
      <c r="V520" t="s">
        <v>229</v>
      </c>
      <c r="Z520" t="s">
        <v>36</v>
      </c>
    </row>
    <row r="521" spans="1:26" x14ac:dyDescent="0.25">
      <c r="A521" t="s">
        <v>26</v>
      </c>
      <c r="B521" t="s">
        <v>27</v>
      </c>
      <c r="C521" t="s">
        <v>28</v>
      </c>
      <c r="D521" t="s">
        <v>29</v>
      </c>
      <c r="E521" t="str">
        <f>"111TNKF0U037"</f>
        <v>111TNKF0U037</v>
      </c>
      <c r="F521" t="s">
        <v>30</v>
      </c>
      <c r="I521" t="s">
        <v>129</v>
      </c>
      <c r="J521" t="s">
        <v>58</v>
      </c>
      <c r="N521" t="s">
        <v>1230</v>
      </c>
      <c r="O521" t="s">
        <v>34</v>
      </c>
      <c r="P521">
        <v>2</v>
      </c>
      <c r="Q521">
        <v>202111</v>
      </c>
      <c r="R521">
        <v>20211115</v>
      </c>
      <c r="S521" t="s">
        <v>1231</v>
      </c>
      <c r="T521">
        <v>20211227</v>
      </c>
      <c r="U521" t="s">
        <v>1232</v>
      </c>
      <c r="Z521" t="s">
        <v>36</v>
      </c>
    </row>
    <row r="522" spans="1:26" x14ac:dyDescent="0.25">
      <c r="A522" t="s">
        <v>26</v>
      </c>
      <c r="B522" t="s">
        <v>27</v>
      </c>
      <c r="C522" t="s">
        <v>28</v>
      </c>
      <c r="D522" t="s">
        <v>115</v>
      </c>
      <c r="E522" t="str">
        <f>"110TNUW11782"</f>
        <v>110TNUW11782</v>
      </c>
      <c r="F522" t="s">
        <v>30</v>
      </c>
      <c r="I522" t="s">
        <v>82</v>
      </c>
      <c r="J522" t="s">
        <v>83</v>
      </c>
      <c r="N522" t="s">
        <v>1233</v>
      </c>
      <c r="O522" t="s">
        <v>34</v>
      </c>
      <c r="P522">
        <v>3</v>
      </c>
      <c r="Q522">
        <v>202110</v>
      </c>
      <c r="R522">
        <v>20211113</v>
      </c>
      <c r="S522" t="s">
        <v>1234</v>
      </c>
      <c r="T522">
        <v>20211227</v>
      </c>
      <c r="Z522" t="s">
        <v>36</v>
      </c>
    </row>
    <row r="523" spans="1:26" x14ac:dyDescent="0.25">
      <c r="A523" t="s">
        <v>26</v>
      </c>
      <c r="B523" t="s">
        <v>27</v>
      </c>
      <c r="C523" t="s">
        <v>28</v>
      </c>
      <c r="D523" t="s">
        <v>133</v>
      </c>
      <c r="E523" t="str">
        <f>"106TNXR2K874"</f>
        <v>106TNXR2K874</v>
      </c>
      <c r="F523" t="s">
        <v>30</v>
      </c>
      <c r="I523" t="s">
        <v>57</v>
      </c>
      <c r="J523" t="s">
        <v>39</v>
      </c>
      <c r="N523" t="s">
        <v>1235</v>
      </c>
      <c r="O523" t="s">
        <v>34</v>
      </c>
      <c r="P523">
        <v>7</v>
      </c>
      <c r="Q523">
        <v>202106</v>
      </c>
      <c r="R523">
        <v>20211007</v>
      </c>
      <c r="S523" t="s">
        <v>1236</v>
      </c>
      <c r="T523">
        <v>20211227</v>
      </c>
      <c r="Z523" t="s">
        <v>36</v>
      </c>
    </row>
    <row r="524" spans="1:26" x14ac:dyDescent="0.25">
      <c r="A524" t="s">
        <v>26</v>
      </c>
      <c r="B524" t="s">
        <v>27</v>
      </c>
      <c r="C524" t="s">
        <v>28</v>
      </c>
      <c r="D524" t="s">
        <v>166</v>
      </c>
      <c r="E524" t="str">
        <f>"107TNVS1V879"</f>
        <v>107TNVS1V879</v>
      </c>
      <c r="F524" t="s">
        <v>30</v>
      </c>
      <c r="I524" t="s">
        <v>57</v>
      </c>
      <c r="J524" t="s">
        <v>77</v>
      </c>
      <c r="N524" t="s">
        <v>1237</v>
      </c>
      <c r="O524" t="s">
        <v>34</v>
      </c>
      <c r="P524">
        <v>6</v>
      </c>
      <c r="Q524">
        <v>202107</v>
      </c>
      <c r="R524">
        <v>20211109</v>
      </c>
      <c r="S524" t="s">
        <v>1238</v>
      </c>
      <c r="T524">
        <v>20211227</v>
      </c>
      <c r="Z524" t="s">
        <v>36</v>
      </c>
    </row>
    <row r="525" spans="1:26" x14ac:dyDescent="0.25">
      <c r="A525" t="s">
        <v>26</v>
      </c>
      <c r="B525" t="s">
        <v>27</v>
      </c>
      <c r="C525" t="s">
        <v>28</v>
      </c>
      <c r="D525" t="s">
        <v>133</v>
      </c>
      <c r="E525" t="str">
        <f>"108TNZN1Q0237"</f>
        <v>108TNZN1Q0237</v>
      </c>
      <c r="F525" t="s">
        <v>30</v>
      </c>
      <c r="I525" t="s">
        <v>71</v>
      </c>
      <c r="J525" t="s">
        <v>1239</v>
      </c>
      <c r="N525" t="s">
        <v>1240</v>
      </c>
      <c r="O525" t="s">
        <v>34</v>
      </c>
      <c r="P525">
        <v>5</v>
      </c>
      <c r="Q525">
        <v>202108</v>
      </c>
      <c r="R525">
        <v>20211207</v>
      </c>
      <c r="S525" t="s">
        <v>1241</v>
      </c>
      <c r="T525">
        <v>20211227</v>
      </c>
      <c r="U525" t="s">
        <v>1110</v>
      </c>
      <c r="V525" t="s">
        <v>236</v>
      </c>
      <c r="W525" t="s">
        <v>128</v>
      </c>
      <c r="Z525" t="s">
        <v>36</v>
      </c>
    </row>
    <row r="526" spans="1:26" x14ac:dyDescent="0.25">
      <c r="A526" t="s">
        <v>26</v>
      </c>
      <c r="B526" t="s">
        <v>27</v>
      </c>
      <c r="C526" t="s">
        <v>28</v>
      </c>
      <c r="D526" t="s">
        <v>29</v>
      </c>
      <c r="E526" t="str">
        <f>"110TNKF26997"</f>
        <v>110TNKF26997</v>
      </c>
      <c r="F526" t="s">
        <v>30</v>
      </c>
      <c r="I526" t="s">
        <v>31</v>
      </c>
      <c r="J526" t="s">
        <v>32</v>
      </c>
      <c r="N526" t="s">
        <v>1242</v>
      </c>
      <c r="O526" t="s">
        <v>34</v>
      </c>
      <c r="P526">
        <v>3</v>
      </c>
      <c r="Q526">
        <v>202110</v>
      </c>
      <c r="R526">
        <v>20211001</v>
      </c>
      <c r="S526" t="s">
        <v>1243</v>
      </c>
      <c r="T526">
        <v>20211227</v>
      </c>
      <c r="Z526" t="s">
        <v>36</v>
      </c>
    </row>
    <row r="527" spans="1:26" x14ac:dyDescent="0.25">
      <c r="A527" t="s">
        <v>26</v>
      </c>
      <c r="B527" t="s">
        <v>27</v>
      </c>
      <c r="C527" t="s">
        <v>28</v>
      </c>
      <c r="D527" t="s">
        <v>115</v>
      </c>
      <c r="E527" t="str">
        <f>"107TNVS1E047"</f>
        <v>107TNVS1E047</v>
      </c>
      <c r="F527" t="s">
        <v>30</v>
      </c>
      <c r="I527" t="s">
        <v>38</v>
      </c>
      <c r="J527" t="s">
        <v>58</v>
      </c>
      <c r="N527" t="s">
        <v>1244</v>
      </c>
      <c r="O527" t="s">
        <v>34</v>
      </c>
      <c r="P527">
        <v>6</v>
      </c>
      <c r="Q527">
        <v>202107</v>
      </c>
      <c r="R527">
        <v>20211123</v>
      </c>
      <c r="S527" t="s">
        <v>1245</v>
      </c>
      <c r="T527">
        <v>20211227</v>
      </c>
      <c r="Z527" t="s">
        <v>36</v>
      </c>
    </row>
    <row r="528" spans="1:26" x14ac:dyDescent="0.25">
      <c r="A528" t="s">
        <v>26</v>
      </c>
      <c r="B528" t="s">
        <v>27</v>
      </c>
      <c r="C528" t="s">
        <v>28</v>
      </c>
      <c r="D528" t="s">
        <v>46</v>
      </c>
      <c r="E528" t="str">
        <f>"110TNRL07878"</f>
        <v>110TNRL07878</v>
      </c>
      <c r="F528" t="s">
        <v>30</v>
      </c>
      <c r="I528" t="s">
        <v>31</v>
      </c>
      <c r="J528" t="s">
        <v>32</v>
      </c>
      <c r="N528" t="s">
        <v>1246</v>
      </c>
      <c r="O528" t="s">
        <v>34</v>
      </c>
      <c r="P528">
        <v>3</v>
      </c>
      <c r="Q528">
        <v>202110</v>
      </c>
      <c r="R528">
        <v>20211107</v>
      </c>
      <c r="S528" t="s">
        <v>1247</v>
      </c>
      <c r="T528">
        <v>20211227</v>
      </c>
      <c r="Z528" t="s">
        <v>36</v>
      </c>
    </row>
    <row r="529" spans="1:26" x14ac:dyDescent="0.25">
      <c r="A529" t="s">
        <v>26</v>
      </c>
      <c r="B529" t="s">
        <v>27</v>
      </c>
      <c r="C529" t="s">
        <v>28</v>
      </c>
      <c r="D529" t="s">
        <v>380</v>
      </c>
      <c r="E529" t="str">
        <f>"110TNLE0G464"</f>
        <v>110TNLE0G464</v>
      </c>
      <c r="F529" t="s">
        <v>30</v>
      </c>
      <c r="I529" t="s">
        <v>38</v>
      </c>
      <c r="J529" t="s">
        <v>39</v>
      </c>
      <c r="N529" t="s">
        <v>1248</v>
      </c>
      <c r="O529" t="s">
        <v>34</v>
      </c>
      <c r="P529">
        <v>3</v>
      </c>
      <c r="Q529">
        <v>202110</v>
      </c>
      <c r="R529">
        <v>20211215</v>
      </c>
      <c r="S529" t="s">
        <v>1249</v>
      </c>
      <c r="T529">
        <v>20211227</v>
      </c>
      <c r="Z529" t="s">
        <v>36</v>
      </c>
    </row>
    <row r="530" spans="1:26" x14ac:dyDescent="0.25">
      <c r="A530" t="s">
        <v>26</v>
      </c>
      <c r="B530" t="s">
        <v>27</v>
      </c>
      <c r="C530" t="s">
        <v>28</v>
      </c>
      <c r="D530" t="s">
        <v>29</v>
      </c>
      <c r="E530" t="str">
        <f>"105TNMX25299"</f>
        <v>105TNMX25299</v>
      </c>
      <c r="F530" t="s">
        <v>30</v>
      </c>
      <c r="I530" t="s">
        <v>1153</v>
      </c>
      <c r="J530" t="s">
        <v>90</v>
      </c>
      <c r="N530" t="s">
        <v>1250</v>
      </c>
      <c r="O530" t="s">
        <v>34</v>
      </c>
      <c r="P530">
        <v>8</v>
      </c>
      <c r="Q530">
        <v>202105</v>
      </c>
      <c r="R530">
        <v>20211205</v>
      </c>
      <c r="S530" t="s">
        <v>1251</v>
      </c>
      <c r="T530">
        <v>20211227</v>
      </c>
      <c r="U530" t="s">
        <v>497</v>
      </c>
      <c r="V530" t="s">
        <v>75</v>
      </c>
      <c r="Z530" t="s">
        <v>36</v>
      </c>
    </row>
    <row r="531" spans="1:26" x14ac:dyDescent="0.25">
      <c r="A531" t="s">
        <v>26</v>
      </c>
      <c r="B531" t="s">
        <v>27</v>
      </c>
      <c r="C531" t="s">
        <v>28</v>
      </c>
      <c r="D531" t="s">
        <v>46</v>
      </c>
      <c r="E531" t="str">
        <f>"106TNYT1C130"</f>
        <v>106TNYT1C130</v>
      </c>
      <c r="F531" t="s">
        <v>30</v>
      </c>
      <c r="I531" t="s">
        <v>38</v>
      </c>
      <c r="J531" t="s">
        <v>39</v>
      </c>
      <c r="N531" t="s">
        <v>1252</v>
      </c>
      <c r="O531" t="s">
        <v>34</v>
      </c>
      <c r="P531">
        <v>7</v>
      </c>
      <c r="Q531">
        <v>202106</v>
      </c>
      <c r="R531">
        <v>20211118</v>
      </c>
      <c r="S531" t="s">
        <v>1253</v>
      </c>
      <c r="T531">
        <v>20211227</v>
      </c>
      <c r="Z531" t="s">
        <v>36</v>
      </c>
    </row>
    <row r="532" spans="1:26" x14ac:dyDescent="0.25">
      <c r="A532" t="s">
        <v>26</v>
      </c>
      <c r="B532" t="s">
        <v>27</v>
      </c>
      <c r="C532" t="s">
        <v>28</v>
      </c>
      <c r="D532" t="s">
        <v>166</v>
      </c>
      <c r="E532" t="str">
        <f>"111TNUW1V134"</f>
        <v>111TNUW1V134</v>
      </c>
      <c r="F532" t="s">
        <v>30</v>
      </c>
      <c r="I532" t="s">
        <v>31</v>
      </c>
      <c r="J532" t="s">
        <v>32</v>
      </c>
      <c r="N532" t="s">
        <v>1254</v>
      </c>
      <c r="O532" t="s">
        <v>34</v>
      </c>
      <c r="P532">
        <v>2</v>
      </c>
      <c r="Q532">
        <v>202111</v>
      </c>
      <c r="R532">
        <v>20211121</v>
      </c>
      <c r="S532" t="s">
        <v>1255</v>
      </c>
      <c r="T532">
        <v>20211227</v>
      </c>
      <c r="Z532" t="s">
        <v>36</v>
      </c>
    </row>
    <row r="533" spans="1:26" x14ac:dyDescent="0.25">
      <c r="A533" t="s">
        <v>26</v>
      </c>
      <c r="B533" t="s">
        <v>27</v>
      </c>
      <c r="C533" t="s">
        <v>28</v>
      </c>
      <c r="D533" t="s">
        <v>46</v>
      </c>
      <c r="E533" t="str">
        <f>"106TNFW2J827"</f>
        <v>106TNFW2J827</v>
      </c>
      <c r="F533" t="s">
        <v>30</v>
      </c>
      <c r="I533" t="s">
        <v>57</v>
      </c>
      <c r="J533" t="s">
        <v>778</v>
      </c>
      <c r="N533" t="s">
        <v>1256</v>
      </c>
      <c r="O533" t="s">
        <v>34</v>
      </c>
      <c r="P533">
        <v>7</v>
      </c>
      <c r="Q533">
        <v>202106</v>
      </c>
      <c r="R533">
        <v>20211207</v>
      </c>
      <c r="S533" t="s">
        <v>1257</v>
      </c>
      <c r="T533">
        <v>20211227</v>
      </c>
      <c r="Z533" t="s">
        <v>36</v>
      </c>
    </row>
    <row r="534" spans="1:26" x14ac:dyDescent="0.25">
      <c r="A534" t="s">
        <v>26</v>
      </c>
      <c r="B534" t="s">
        <v>27</v>
      </c>
      <c r="C534" t="s">
        <v>28</v>
      </c>
      <c r="D534" t="s">
        <v>115</v>
      </c>
      <c r="E534" t="str">
        <f>"110TNUW1D110"</f>
        <v>110TNUW1D110</v>
      </c>
      <c r="F534" t="s">
        <v>30</v>
      </c>
      <c r="I534" t="s">
        <v>71</v>
      </c>
      <c r="J534" t="s">
        <v>48</v>
      </c>
      <c r="N534" t="s">
        <v>1258</v>
      </c>
      <c r="O534" t="s">
        <v>34</v>
      </c>
      <c r="P534">
        <v>3</v>
      </c>
      <c r="Q534">
        <v>202110</v>
      </c>
      <c r="R534">
        <v>20211122</v>
      </c>
      <c r="S534" t="s">
        <v>1259</v>
      </c>
      <c r="T534">
        <v>20211227</v>
      </c>
      <c r="Z534" t="s">
        <v>36</v>
      </c>
    </row>
    <row r="535" spans="1:26" x14ac:dyDescent="0.25">
      <c r="A535" t="s">
        <v>26</v>
      </c>
      <c r="B535" t="s">
        <v>27</v>
      </c>
      <c r="C535" t="s">
        <v>28</v>
      </c>
      <c r="D535" t="s">
        <v>115</v>
      </c>
      <c r="E535" t="str">
        <f>"110TNVS0C631"</f>
        <v>110TNVS0C631</v>
      </c>
      <c r="F535" t="s">
        <v>30</v>
      </c>
      <c r="I535" t="s">
        <v>31</v>
      </c>
      <c r="J535" t="s">
        <v>32</v>
      </c>
      <c r="N535" t="s">
        <v>1260</v>
      </c>
      <c r="O535" t="s">
        <v>34</v>
      </c>
      <c r="P535">
        <v>3</v>
      </c>
      <c r="Q535">
        <v>202110</v>
      </c>
      <c r="R535">
        <v>20211130</v>
      </c>
      <c r="S535" t="s">
        <v>1261</v>
      </c>
      <c r="T535">
        <v>20211227</v>
      </c>
      <c r="Z535" t="s">
        <v>36</v>
      </c>
    </row>
    <row r="536" spans="1:26" x14ac:dyDescent="0.25">
      <c r="A536" t="s">
        <v>26</v>
      </c>
      <c r="B536" t="s">
        <v>27</v>
      </c>
      <c r="C536" t="s">
        <v>28</v>
      </c>
      <c r="D536" t="s">
        <v>29</v>
      </c>
      <c r="E536" t="str">
        <f>"109TNQD0K796"</f>
        <v>109TNQD0K796</v>
      </c>
      <c r="F536" t="s">
        <v>30</v>
      </c>
      <c r="I536" t="s">
        <v>47</v>
      </c>
      <c r="J536" t="s">
        <v>90</v>
      </c>
      <c r="N536" t="s">
        <v>1262</v>
      </c>
      <c r="O536" t="s">
        <v>34</v>
      </c>
      <c r="P536">
        <v>4</v>
      </c>
      <c r="Q536">
        <v>202109</v>
      </c>
      <c r="R536">
        <v>20211216</v>
      </c>
      <c r="S536" t="s">
        <v>1263</v>
      </c>
      <c r="T536">
        <v>20211227</v>
      </c>
      <c r="U536" t="s">
        <v>128</v>
      </c>
      <c r="V536" t="s">
        <v>144</v>
      </c>
      <c r="Z536" t="s">
        <v>36</v>
      </c>
    </row>
    <row r="537" spans="1:26" x14ac:dyDescent="0.25">
      <c r="A537" t="s">
        <v>26</v>
      </c>
      <c r="B537" t="s">
        <v>27</v>
      </c>
      <c r="C537" t="s">
        <v>28</v>
      </c>
      <c r="D537" t="s">
        <v>29</v>
      </c>
      <c r="E537" t="str">
        <f>"108TNRL08534"</f>
        <v>108TNRL08534</v>
      </c>
      <c r="F537" t="s">
        <v>30</v>
      </c>
      <c r="I537" t="s">
        <v>57</v>
      </c>
      <c r="J537" t="s">
        <v>58</v>
      </c>
      <c r="N537" t="s">
        <v>1264</v>
      </c>
      <c r="O537" t="s">
        <v>34</v>
      </c>
      <c r="P537">
        <v>5</v>
      </c>
      <c r="Q537">
        <v>202108</v>
      </c>
      <c r="R537">
        <v>20211115</v>
      </c>
      <c r="S537" t="s">
        <v>1265</v>
      </c>
      <c r="T537">
        <v>20211227</v>
      </c>
      <c r="U537" t="s">
        <v>229</v>
      </c>
      <c r="Z537" t="s">
        <v>36</v>
      </c>
    </row>
    <row r="538" spans="1:26" x14ac:dyDescent="0.25">
      <c r="A538" t="s">
        <v>26</v>
      </c>
      <c r="B538" t="s">
        <v>27</v>
      </c>
      <c r="C538" t="s">
        <v>28</v>
      </c>
      <c r="D538" t="s">
        <v>64</v>
      </c>
      <c r="E538" t="str">
        <f>"106TNDV1K114"</f>
        <v>106TNDV1K114</v>
      </c>
      <c r="F538" t="s">
        <v>30</v>
      </c>
      <c r="I538" t="s">
        <v>31</v>
      </c>
      <c r="J538" t="s">
        <v>32</v>
      </c>
      <c r="N538" t="s">
        <v>1266</v>
      </c>
      <c r="O538" t="s">
        <v>34</v>
      </c>
      <c r="P538">
        <v>7</v>
      </c>
      <c r="Q538">
        <v>202106</v>
      </c>
      <c r="R538">
        <v>20211203</v>
      </c>
      <c r="S538" t="s">
        <v>1267</v>
      </c>
      <c r="T538">
        <v>20211227</v>
      </c>
      <c r="Z538" t="s">
        <v>36</v>
      </c>
    </row>
    <row r="539" spans="1:26" x14ac:dyDescent="0.25">
      <c r="A539" t="s">
        <v>26</v>
      </c>
      <c r="B539" t="s">
        <v>27</v>
      </c>
      <c r="C539" t="s">
        <v>28</v>
      </c>
      <c r="D539" t="s">
        <v>133</v>
      </c>
      <c r="E539" t="str">
        <f>"107TNCZ20699"</f>
        <v>107TNCZ20699</v>
      </c>
      <c r="F539" t="s">
        <v>30</v>
      </c>
      <c r="I539" t="s">
        <v>123</v>
      </c>
      <c r="J539" t="s">
        <v>271</v>
      </c>
      <c r="N539" t="s">
        <v>1268</v>
      </c>
      <c r="O539" t="s">
        <v>34</v>
      </c>
      <c r="P539">
        <v>6</v>
      </c>
      <c r="Q539">
        <v>202107</v>
      </c>
      <c r="R539">
        <v>20211113</v>
      </c>
      <c r="S539" t="s">
        <v>1269</v>
      </c>
      <c r="T539">
        <v>20211227</v>
      </c>
      <c r="U539" t="s">
        <v>660</v>
      </c>
      <c r="Z539" t="s">
        <v>36</v>
      </c>
    </row>
    <row r="540" spans="1:26" x14ac:dyDescent="0.25">
      <c r="A540" t="s">
        <v>26</v>
      </c>
      <c r="B540" t="s">
        <v>27</v>
      </c>
      <c r="C540" t="s">
        <v>28</v>
      </c>
      <c r="D540" t="s">
        <v>380</v>
      </c>
      <c r="E540" t="str">
        <f>"110TNNH1Z215"</f>
        <v>110TNNH1Z215</v>
      </c>
      <c r="F540" t="s">
        <v>30</v>
      </c>
      <c r="I540" t="s">
        <v>123</v>
      </c>
      <c r="J540" t="s">
        <v>498</v>
      </c>
      <c r="N540" t="s">
        <v>1270</v>
      </c>
      <c r="O540" t="s">
        <v>34</v>
      </c>
      <c r="P540">
        <v>3</v>
      </c>
      <c r="Q540">
        <v>202110</v>
      </c>
      <c r="R540">
        <v>20211210</v>
      </c>
      <c r="S540" t="s">
        <v>1271</v>
      </c>
      <c r="T540">
        <v>20211227</v>
      </c>
      <c r="Z540" t="s">
        <v>36</v>
      </c>
    </row>
    <row r="541" spans="1:26" x14ac:dyDescent="0.25">
      <c r="A541" t="s">
        <v>26</v>
      </c>
      <c r="B541" t="s">
        <v>27</v>
      </c>
      <c r="C541" t="s">
        <v>28</v>
      </c>
      <c r="D541" t="s">
        <v>166</v>
      </c>
      <c r="E541" t="str">
        <f>"110TNJJ1S220"</f>
        <v>110TNJJ1S220</v>
      </c>
      <c r="F541" t="s">
        <v>30</v>
      </c>
      <c r="I541" t="s">
        <v>157</v>
      </c>
      <c r="J541" t="s">
        <v>58</v>
      </c>
      <c r="N541" t="s">
        <v>1272</v>
      </c>
      <c r="O541" t="s">
        <v>34</v>
      </c>
      <c r="P541">
        <v>3</v>
      </c>
      <c r="Q541">
        <v>202110</v>
      </c>
      <c r="R541">
        <v>20211205</v>
      </c>
      <c r="S541" t="s">
        <v>1273</v>
      </c>
      <c r="T541">
        <v>20211227</v>
      </c>
      <c r="Z541" t="s">
        <v>36</v>
      </c>
    </row>
    <row r="542" spans="1:26" x14ac:dyDescent="0.25">
      <c r="A542" t="s">
        <v>26</v>
      </c>
      <c r="B542" t="s">
        <v>27</v>
      </c>
      <c r="C542" t="s">
        <v>28</v>
      </c>
      <c r="D542" t="s">
        <v>115</v>
      </c>
      <c r="E542" t="str">
        <f>"009TNMX28923"</f>
        <v>009TNMX28923</v>
      </c>
      <c r="F542" t="s">
        <v>30</v>
      </c>
      <c r="I542" t="s">
        <v>89</v>
      </c>
      <c r="J542" t="s">
        <v>819</v>
      </c>
      <c r="N542" t="s">
        <v>1274</v>
      </c>
      <c r="O542" t="s">
        <v>34</v>
      </c>
      <c r="P542">
        <v>16</v>
      </c>
      <c r="Q542">
        <v>202009</v>
      </c>
      <c r="R542">
        <v>20211119</v>
      </c>
      <c r="S542" t="s">
        <v>1275</v>
      </c>
      <c r="T542">
        <v>20211227</v>
      </c>
      <c r="Z542" t="s">
        <v>36</v>
      </c>
    </row>
    <row r="543" spans="1:26" x14ac:dyDescent="0.25">
      <c r="A543" t="s">
        <v>26</v>
      </c>
      <c r="B543" t="s">
        <v>27</v>
      </c>
      <c r="C543" t="s">
        <v>28</v>
      </c>
      <c r="D543" t="s">
        <v>42</v>
      </c>
      <c r="E543" t="str">
        <f>"111TNLE2G488"</f>
        <v>111TNLE2G488</v>
      </c>
      <c r="F543" t="s">
        <v>30</v>
      </c>
      <c r="I543" t="s">
        <v>31</v>
      </c>
      <c r="J543" t="s">
        <v>32</v>
      </c>
      <c r="N543" t="s">
        <v>1276</v>
      </c>
      <c r="O543" t="s">
        <v>34</v>
      </c>
      <c r="P543">
        <v>2</v>
      </c>
      <c r="Q543">
        <v>202111</v>
      </c>
      <c r="R543">
        <v>20211220</v>
      </c>
      <c r="S543" t="s">
        <v>1277</v>
      </c>
      <c r="T543">
        <v>20211227</v>
      </c>
      <c r="Z543" t="s">
        <v>36</v>
      </c>
    </row>
    <row r="544" spans="1:26" x14ac:dyDescent="0.25">
      <c r="A544" t="s">
        <v>26</v>
      </c>
      <c r="B544" t="s">
        <v>27</v>
      </c>
      <c r="C544" t="s">
        <v>28</v>
      </c>
      <c r="D544" t="s">
        <v>29</v>
      </c>
      <c r="E544" t="str">
        <f>"106TNPC2P784"</f>
        <v>106TNPC2P784</v>
      </c>
      <c r="F544" t="s">
        <v>30</v>
      </c>
      <c r="I544" t="s">
        <v>586</v>
      </c>
      <c r="J544" t="s">
        <v>58</v>
      </c>
      <c r="N544" t="s">
        <v>1278</v>
      </c>
      <c r="O544" t="s">
        <v>34</v>
      </c>
      <c r="P544">
        <v>7</v>
      </c>
      <c r="Q544">
        <v>202106</v>
      </c>
      <c r="R544">
        <v>20211019</v>
      </c>
      <c r="S544" t="s">
        <v>1279</v>
      </c>
      <c r="T544">
        <v>20211227</v>
      </c>
      <c r="U544" t="s">
        <v>144</v>
      </c>
      <c r="Z544" t="s">
        <v>36</v>
      </c>
    </row>
    <row r="545" spans="1:26" x14ac:dyDescent="0.25">
      <c r="A545" t="s">
        <v>26</v>
      </c>
      <c r="B545" t="s">
        <v>27</v>
      </c>
      <c r="C545" t="s">
        <v>28</v>
      </c>
      <c r="D545" t="s">
        <v>29</v>
      </c>
      <c r="E545" t="str">
        <f>"109TNXR13338"</f>
        <v>109TNXR13338</v>
      </c>
      <c r="F545" t="s">
        <v>30</v>
      </c>
      <c r="I545" t="s">
        <v>31</v>
      </c>
      <c r="J545" t="s">
        <v>32</v>
      </c>
      <c r="N545" t="s">
        <v>1280</v>
      </c>
      <c r="O545" t="s">
        <v>34</v>
      </c>
      <c r="P545">
        <v>4</v>
      </c>
      <c r="Q545">
        <v>202109</v>
      </c>
      <c r="R545">
        <v>20211001</v>
      </c>
      <c r="S545" t="s">
        <v>1281</v>
      </c>
      <c r="T545">
        <v>20211227</v>
      </c>
      <c r="Z545" t="s">
        <v>36</v>
      </c>
    </row>
    <row r="546" spans="1:26" x14ac:dyDescent="0.25">
      <c r="A546" t="s">
        <v>26</v>
      </c>
      <c r="B546" t="s">
        <v>27</v>
      </c>
      <c r="C546" t="s">
        <v>28</v>
      </c>
      <c r="D546" t="s">
        <v>380</v>
      </c>
      <c r="E546" t="str">
        <f>"111TNSU1A326"</f>
        <v>111TNSU1A326</v>
      </c>
      <c r="F546" t="s">
        <v>30</v>
      </c>
      <c r="I546" t="s">
        <v>31</v>
      </c>
      <c r="J546" t="s">
        <v>32</v>
      </c>
      <c r="N546" t="s">
        <v>1282</v>
      </c>
      <c r="O546" t="s">
        <v>34</v>
      </c>
      <c r="P546">
        <v>2</v>
      </c>
      <c r="Q546">
        <v>202111</v>
      </c>
      <c r="R546">
        <v>20211220</v>
      </c>
      <c r="S546" t="s">
        <v>1283</v>
      </c>
      <c r="T546">
        <v>20211227</v>
      </c>
      <c r="Z546" t="s">
        <v>36</v>
      </c>
    </row>
    <row r="547" spans="1:26" x14ac:dyDescent="0.25">
      <c r="A547" t="s">
        <v>26</v>
      </c>
      <c r="B547" t="s">
        <v>27</v>
      </c>
      <c r="C547" t="s">
        <v>28</v>
      </c>
      <c r="D547" t="s">
        <v>37</v>
      </c>
      <c r="E547" t="str">
        <f>"109TNPC2A888"</f>
        <v>109TNPC2A888</v>
      </c>
      <c r="F547" t="s">
        <v>30</v>
      </c>
      <c r="I547" t="s">
        <v>31</v>
      </c>
      <c r="J547" t="s">
        <v>58</v>
      </c>
      <c r="N547" t="s">
        <v>1284</v>
      </c>
      <c r="O547" t="s">
        <v>34</v>
      </c>
      <c r="P547">
        <v>4</v>
      </c>
      <c r="Q547">
        <v>202109</v>
      </c>
      <c r="R547">
        <v>20211022</v>
      </c>
      <c r="S547" t="s">
        <v>1285</v>
      </c>
      <c r="T547">
        <v>20211227</v>
      </c>
      <c r="U547" t="s">
        <v>313</v>
      </c>
      <c r="Z547" t="s">
        <v>36</v>
      </c>
    </row>
    <row r="548" spans="1:26" x14ac:dyDescent="0.25">
      <c r="A548" t="s">
        <v>26</v>
      </c>
      <c r="B548" t="s">
        <v>27</v>
      </c>
      <c r="C548" t="s">
        <v>28</v>
      </c>
      <c r="D548" t="s">
        <v>46</v>
      </c>
      <c r="E548" t="str">
        <f>"107TNBK0L013"</f>
        <v>107TNBK0L013</v>
      </c>
      <c r="F548" t="s">
        <v>30</v>
      </c>
      <c r="I548" t="s">
        <v>57</v>
      </c>
      <c r="J548" t="s">
        <v>58</v>
      </c>
      <c r="N548" t="s">
        <v>1286</v>
      </c>
      <c r="O548" t="s">
        <v>34</v>
      </c>
      <c r="P548">
        <v>6</v>
      </c>
      <c r="Q548">
        <v>202107</v>
      </c>
      <c r="R548">
        <v>20211203</v>
      </c>
      <c r="S548" t="s">
        <v>1287</v>
      </c>
      <c r="T548">
        <v>20211227</v>
      </c>
      <c r="U548" t="s">
        <v>1288</v>
      </c>
      <c r="Z548" t="s">
        <v>36</v>
      </c>
    </row>
    <row r="549" spans="1:26" x14ac:dyDescent="0.25">
      <c r="A549" t="s">
        <v>26</v>
      </c>
      <c r="B549" t="s">
        <v>27</v>
      </c>
      <c r="C549" t="s">
        <v>28</v>
      </c>
      <c r="D549" t="s">
        <v>115</v>
      </c>
      <c r="E549" t="str">
        <f>"107TNQD0G364"</f>
        <v>107TNQD0G364</v>
      </c>
      <c r="F549" t="s">
        <v>30</v>
      </c>
      <c r="I549" t="s">
        <v>38</v>
      </c>
      <c r="J549" t="s">
        <v>43</v>
      </c>
      <c r="N549" t="s">
        <v>1289</v>
      </c>
      <c r="O549" t="s">
        <v>34</v>
      </c>
      <c r="P549">
        <v>6</v>
      </c>
      <c r="Q549">
        <v>202107</v>
      </c>
      <c r="R549">
        <v>20211211</v>
      </c>
      <c r="S549" t="s">
        <v>1290</v>
      </c>
      <c r="T549">
        <v>20211227</v>
      </c>
      <c r="Z549" t="s">
        <v>36</v>
      </c>
    </row>
    <row r="550" spans="1:26" x14ac:dyDescent="0.25">
      <c r="A550" t="s">
        <v>26</v>
      </c>
      <c r="B550" t="s">
        <v>27</v>
      </c>
      <c r="C550" t="s">
        <v>28</v>
      </c>
      <c r="D550" t="s">
        <v>29</v>
      </c>
      <c r="E550" t="str">
        <f>"110TNHM2J505"</f>
        <v>110TNHM2J505</v>
      </c>
      <c r="F550" t="s">
        <v>30</v>
      </c>
      <c r="I550" t="s">
        <v>38</v>
      </c>
      <c r="J550" t="s">
        <v>90</v>
      </c>
      <c r="N550" t="s">
        <v>1291</v>
      </c>
      <c r="O550" t="s">
        <v>34</v>
      </c>
      <c r="P550">
        <v>3</v>
      </c>
      <c r="Q550">
        <v>202110</v>
      </c>
      <c r="R550">
        <v>20211020</v>
      </c>
      <c r="S550" t="s">
        <v>1292</v>
      </c>
      <c r="T550">
        <v>20211227</v>
      </c>
      <c r="Z550" t="s">
        <v>36</v>
      </c>
    </row>
    <row r="551" spans="1:26" x14ac:dyDescent="0.25">
      <c r="A551" t="s">
        <v>26</v>
      </c>
      <c r="B551" t="s">
        <v>27</v>
      </c>
      <c r="C551" t="s">
        <v>28</v>
      </c>
      <c r="D551" t="s">
        <v>37</v>
      </c>
      <c r="E551" t="str">
        <f>"108TNHM07625"</f>
        <v>108TNHM07625</v>
      </c>
      <c r="F551" t="s">
        <v>30</v>
      </c>
      <c r="I551" t="s">
        <v>38</v>
      </c>
      <c r="J551" t="s">
        <v>32</v>
      </c>
      <c r="N551" t="s">
        <v>1293</v>
      </c>
      <c r="O551" t="s">
        <v>34</v>
      </c>
      <c r="P551">
        <v>5</v>
      </c>
      <c r="Q551">
        <v>202108</v>
      </c>
      <c r="R551">
        <v>20211122</v>
      </c>
      <c r="S551" t="s">
        <v>1294</v>
      </c>
      <c r="T551">
        <v>20211227</v>
      </c>
      <c r="Z551" t="s">
        <v>36</v>
      </c>
    </row>
    <row r="552" spans="1:26" x14ac:dyDescent="0.25">
      <c r="A552" t="s">
        <v>26</v>
      </c>
      <c r="B552" t="s">
        <v>27</v>
      </c>
      <c r="C552" t="s">
        <v>28</v>
      </c>
      <c r="D552" t="s">
        <v>133</v>
      </c>
      <c r="E552" t="str">
        <f>"108TNWG2V169"</f>
        <v>108TNWG2V169</v>
      </c>
      <c r="F552" t="s">
        <v>30</v>
      </c>
      <c r="I552" t="s">
        <v>38</v>
      </c>
      <c r="J552" t="s">
        <v>32</v>
      </c>
      <c r="N552" t="s">
        <v>1295</v>
      </c>
      <c r="O552" t="s">
        <v>34</v>
      </c>
      <c r="P552">
        <v>5</v>
      </c>
      <c r="Q552">
        <v>202108</v>
      </c>
      <c r="R552">
        <v>20211123</v>
      </c>
      <c r="S552" t="s">
        <v>1296</v>
      </c>
      <c r="T552">
        <v>20211227</v>
      </c>
      <c r="Z552" t="s">
        <v>36</v>
      </c>
    </row>
    <row r="553" spans="1:26" x14ac:dyDescent="0.25">
      <c r="A553" t="s">
        <v>26</v>
      </c>
      <c r="B553" t="s">
        <v>27</v>
      </c>
      <c r="C553" t="s">
        <v>28</v>
      </c>
      <c r="D553" t="s">
        <v>42</v>
      </c>
      <c r="E553" t="str">
        <f>"106TNBK2D021"</f>
        <v>106TNBK2D021</v>
      </c>
      <c r="F553" t="s">
        <v>30</v>
      </c>
      <c r="I553" t="s">
        <v>97</v>
      </c>
      <c r="J553" t="s">
        <v>58</v>
      </c>
      <c r="N553" t="s">
        <v>1297</v>
      </c>
      <c r="O553" t="s">
        <v>34</v>
      </c>
      <c r="P553">
        <v>7</v>
      </c>
      <c r="Q553">
        <v>202106</v>
      </c>
      <c r="R553">
        <v>20211108</v>
      </c>
      <c r="S553" t="s">
        <v>1298</v>
      </c>
      <c r="T553">
        <v>20211227</v>
      </c>
      <c r="U553" t="s">
        <v>211</v>
      </c>
      <c r="Z553" t="s">
        <v>36</v>
      </c>
    </row>
    <row r="554" spans="1:26" x14ac:dyDescent="0.25">
      <c r="A554" t="s">
        <v>26</v>
      </c>
      <c r="B554" t="s">
        <v>27</v>
      </c>
      <c r="C554" t="s">
        <v>28</v>
      </c>
      <c r="D554" t="s">
        <v>29</v>
      </c>
      <c r="E554" t="str">
        <f>"105TNZN2L789"</f>
        <v>105TNZN2L789</v>
      </c>
      <c r="F554" t="s">
        <v>30</v>
      </c>
      <c r="I554" t="s">
        <v>97</v>
      </c>
      <c r="J554" t="s">
        <v>39</v>
      </c>
      <c r="N554" t="s">
        <v>1299</v>
      </c>
      <c r="O554" t="s">
        <v>34</v>
      </c>
      <c r="P554">
        <v>8</v>
      </c>
      <c r="Q554">
        <v>202105</v>
      </c>
      <c r="R554">
        <v>20211018</v>
      </c>
      <c r="S554" t="s">
        <v>1300</v>
      </c>
      <c r="T554">
        <v>20211227</v>
      </c>
      <c r="Z554" t="s">
        <v>36</v>
      </c>
    </row>
    <row r="555" spans="1:26" x14ac:dyDescent="0.25">
      <c r="A555" t="s">
        <v>26</v>
      </c>
      <c r="B555" t="s">
        <v>27</v>
      </c>
      <c r="C555" t="s">
        <v>28</v>
      </c>
      <c r="D555" t="s">
        <v>46</v>
      </c>
      <c r="E555" t="str">
        <f>"111TNCZ0P331"</f>
        <v>111TNCZ0P331</v>
      </c>
      <c r="F555" t="s">
        <v>30</v>
      </c>
      <c r="I555" t="s">
        <v>57</v>
      </c>
      <c r="J555" t="s">
        <v>58</v>
      </c>
      <c r="N555" t="s">
        <v>1301</v>
      </c>
      <c r="O555" t="s">
        <v>34</v>
      </c>
      <c r="P555">
        <v>2</v>
      </c>
      <c r="Q555">
        <v>202111</v>
      </c>
      <c r="R555">
        <v>20211119</v>
      </c>
      <c r="S555" t="s">
        <v>1302</v>
      </c>
      <c r="T555">
        <v>20211228</v>
      </c>
      <c r="U555" t="s">
        <v>144</v>
      </c>
      <c r="Z555" t="s">
        <v>36</v>
      </c>
    </row>
    <row r="556" spans="1:26" x14ac:dyDescent="0.25">
      <c r="A556" t="s">
        <v>26</v>
      </c>
      <c r="B556" t="s">
        <v>27</v>
      </c>
      <c r="C556" t="s">
        <v>28</v>
      </c>
      <c r="D556" t="s">
        <v>37</v>
      </c>
      <c r="E556" t="str">
        <f>"101TNLE08584"</f>
        <v>101TNLE08584</v>
      </c>
      <c r="F556" t="s">
        <v>30</v>
      </c>
      <c r="I556" t="s">
        <v>1153</v>
      </c>
      <c r="J556" t="s">
        <v>90</v>
      </c>
      <c r="N556" t="s">
        <v>1303</v>
      </c>
      <c r="O556" t="s">
        <v>34</v>
      </c>
      <c r="P556">
        <v>12</v>
      </c>
      <c r="Q556">
        <v>202101</v>
      </c>
      <c r="R556">
        <v>20211101</v>
      </c>
      <c r="S556" t="s">
        <v>1304</v>
      </c>
      <c r="T556">
        <v>20211228</v>
      </c>
      <c r="U556" t="s">
        <v>144</v>
      </c>
      <c r="Z556" t="s">
        <v>36</v>
      </c>
    </row>
    <row r="557" spans="1:26" x14ac:dyDescent="0.25">
      <c r="A557" t="s">
        <v>26</v>
      </c>
      <c r="B557" t="s">
        <v>27</v>
      </c>
      <c r="C557" t="s">
        <v>28</v>
      </c>
      <c r="D557" t="s">
        <v>115</v>
      </c>
      <c r="E557" t="str">
        <f>"107TNKF1V149"</f>
        <v>107TNKF1V149</v>
      </c>
      <c r="F557" t="s">
        <v>30</v>
      </c>
      <c r="I557" t="s">
        <v>57</v>
      </c>
      <c r="J557" t="s">
        <v>90</v>
      </c>
      <c r="N557" t="s">
        <v>1305</v>
      </c>
      <c r="O557" t="s">
        <v>34</v>
      </c>
      <c r="P557">
        <v>6</v>
      </c>
      <c r="Q557">
        <v>202107</v>
      </c>
      <c r="R557">
        <v>20211114</v>
      </c>
      <c r="S557" t="s">
        <v>1306</v>
      </c>
      <c r="T557">
        <v>20211228</v>
      </c>
      <c r="U557" t="s">
        <v>61</v>
      </c>
      <c r="Z557" t="s">
        <v>36</v>
      </c>
    </row>
    <row r="558" spans="1:26" x14ac:dyDescent="0.25">
      <c r="A558" t="s">
        <v>26</v>
      </c>
      <c r="B558" t="s">
        <v>27</v>
      </c>
      <c r="C558" t="s">
        <v>28</v>
      </c>
      <c r="D558" t="s">
        <v>115</v>
      </c>
      <c r="E558" t="str">
        <f>"108TNRL1D174"</f>
        <v>108TNRL1D174</v>
      </c>
      <c r="F558" t="s">
        <v>30</v>
      </c>
      <c r="I558" t="s">
        <v>129</v>
      </c>
      <c r="J558" t="s">
        <v>90</v>
      </c>
      <c r="N558" t="s">
        <v>1307</v>
      </c>
      <c r="O558" t="s">
        <v>34</v>
      </c>
      <c r="P558">
        <v>5</v>
      </c>
      <c r="Q558">
        <v>202108</v>
      </c>
      <c r="R558">
        <v>20211007</v>
      </c>
      <c r="S558" t="s">
        <v>1308</v>
      </c>
      <c r="T558">
        <v>20211228</v>
      </c>
      <c r="U558" t="s">
        <v>369</v>
      </c>
      <c r="V558" t="s">
        <v>497</v>
      </c>
      <c r="W558" t="s">
        <v>267</v>
      </c>
      <c r="X558" t="s">
        <v>206</v>
      </c>
      <c r="Y558" t="s">
        <v>339</v>
      </c>
      <c r="Z558" t="s">
        <v>36</v>
      </c>
    </row>
    <row r="559" spans="1:26" x14ac:dyDescent="0.25">
      <c r="A559" t="s">
        <v>26</v>
      </c>
      <c r="B559" t="s">
        <v>27</v>
      </c>
      <c r="C559" t="s">
        <v>28</v>
      </c>
      <c r="D559" t="s">
        <v>37</v>
      </c>
      <c r="E559" t="str">
        <f>"106TNUW2G646"</f>
        <v>106TNUW2G646</v>
      </c>
      <c r="F559" t="s">
        <v>30</v>
      </c>
      <c r="I559" t="s">
        <v>123</v>
      </c>
      <c r="J559" t="s">
        <v>77</v>
      </c>
      <c r="N559" t="s">
        <v>1309</v>
      </c>
      <c r="O559" t="s">
        <v>34</v>
      </c>
      <c r="P559">
        <v>7</v>
      </c>
      <c r="Q559">
        <v>202106</v>
      </c>
      <c r="R559">
        <v>20211101</v>
      </c>
      <c r="S559" t="s">
        <v>1310</v>
      </c>
      <c r="T559">
        <v>20211228</v>
      </c>
      <c r="Z559" t="s">
        <v>36</v>
      </c>
    </row>
    <row r="560" spans="1:26" x14ac:dyDescent="0.25">
      <c r="A560" t="s">
        <v>26</v>
      </c>
      <c r="B560" t="s">
        <v>27</v>
      </c>
      <c r="C560" t="s">
        <v>28</v>
      </c>
      <c r="D560" t="s">
        <v>37</v>
      </c>
      <c r="E560" t="str">
        <f>"109TNZN2A845"</f>
        <v>109TNZN2A845</v>
      </c>
      <c r="F560" t="s">
        <v>30</v>
      </c>
      <c r="I560" t="s">
        <v>38</v>
      </c>
      <c r="J560" t="s">
        <v>86</v>
      </c>
      <c r="N560" t="s">
        <v>1311</v>
      </c>
      <c r="O560" t="s">
        <v>34</v>
      </c>
      <c r="P560">
        <v>4</v>
      </c>
      <c r="Q560">
        <v>202109</v>
      </c>
      <c r="R560">
        <v>20211204</v>
      </c>
      <c r="S560" t="s">
        <v>1312</v>
      </c>
      <c r="T560">
        <v>20211228</v>
      </c>
      <c r="U560" t="s">
        <v>328</v>
      </c>
      <c r="V560" t="s">
        <v>506</v>
      </c>
      <c r="W560" t="s">
        <v>497</v>
      </c>
      <c r="X560" t="s">
        <v>267</v>
      </c>
      <c r="Y560" t="s">
        <v>180</v>
      </c>
      <c r="Z560" t="s">
        <v>36</v>
      </c>
    </row>
    <row r="561" spans="1:26" x14ac:dyDescent="0.25">
      <c r="A561" t="s">
        <v>26</v>
      </c>
      <c r="B561" t="s">
        <v>27</v>
      </c>
      <c r="C561" t="s">
        <v>28</v>
      </c>
      <c r="D561" t="s">
        <v>46</v>
      </c>
      <c r="E561" t="str">
        <f>"109TNWG2W921"</f>
        <v>109TNWG2W921</v>
      </c>
      <c r="F561" t="s">
        <v>30</v>
      </c>
      <c r="I561" t="s">
        <v>76</v>
      </c>
      <c r="J561" t="s">
        <v>77</v>
      </c>
      <c r="N561" t="s">
        <v>1313</v>
      </c>
      <c r="O561" t="s">
        <v>34</v>
      </c>
      <c r="P561">
        <v>4</v>
      </c>
      <c r="Q561">
        <v>202109</v>
      </c>
      <c r="R561">
        <v>20211108</v>
      </c>
      <c r="S561" t="s">
        <v>1314</v>
      </c>
      <c r="T561">
        <v>20211228</v>
      </c>
      <c r="Z561" t="s">
        <v>36</v>
      </c>
    </row>
    <row r="562" spans="1:26" x14ac:dyDescent="0.25">
      <c r="A562" t="s">
        <v>26</v>
      </c>
      <c r="B562" t="s">
        <v>27</v>
      </c>
      <c r="C562" t="s">
        <v>28</v>
      </c>
      <c r="D562" t="s">
        <v>37</v>
      </c>
      <c r="E562" t="str">
        <f>"908TNLE03304"</f>
        <v>908TNLE03304</v>
      </c>
      <c r="F562" t="s">
        <v>30</v>
      </c>
      <c r="I562" t="s">
        <v>38</v>
      </c>
      <c r="J562" t="s">
        <v>1315</v>
      </c>
      <c r="N562" t="s">
        <v>1316</v>
      </c>
      <c r="O562" t="s">
        <v>34</v>
      </c>
      <c r="P562">
        <v>29</v>
      </c>
      <c r="Q562">
        <v>201908</v>
      </c>
      <c r="R562">
        <v>20211122</v>
      </c>
      <c r="S562" t="s">
        <v>1317</v>
      </c>
      <c r="T562">
        <v>20211228</v>
      </c>
      <c r="U562" t="s">
        <v>1199</v>
      </c>
      <c r="V562" t="s">
        <v>180</v>
      </c>
      <c r="Z562" t="s">
        <v>36</v>
      </c>
    </row>
    <row r="563" spans="1:26" x14ac:dyDescent="0.25">
      <c r="A563" t="s">
        <v>26</v>
      </c>
      <c r="B563" t="s">
        <v>27</v>
      </c>
      <c r="C563" t="s">
        <v>28</v>
      </c>
      <c r="D563" t="s">
        <v>133</v>
      </c>
      <c r="E563" t="str">
        <f>"102TNCZ1U179"</f>
        <v>102TNCZ1U179</v>
      </c>
      <c r="F563" t="s">
        <v>30</v>
      </c>
      <c r="I563" t="s">
        <v>123</v>
      </c>
      <c r="J563" t="s">
        <v>77</v>
      </c>
      <c r="N563" t="s">
        <v>1318</v>
      </c>
      <c r="O563" t="s">
        <v>34</v>
      </c>
      <c r="P563">
        <v>11</v>
      </c>
      <c r="Q563">
        <v>202102</v>
      </c>
      <c r="R563">
        <v>20211210</v>
      </c>
      <c r="S563" t="s">
        <v>1319</v>
      </c>
      <c r="T563">
        <v>20211228</v>
      </c>
      <c r="Z563" t="s">
        <v>36</v>
      </c>
    </row>
    <row r="564" spans="1:26" x14ac:dyDescent="0.25">
      <c r="A564" t="s">
        <v>26</v>
      </c>
      <c r="B564" t="s">
        <v>27</v>
      </c>
      <c r="C564" t="s">
        <v>28</v>
      </c>
      <c r="D564" t="s">
        <v>46</v>
      </c>
      <c r="E564" t="str">
        <f>"106TNRL1S502"</f>
        <v>106TNRL1S502</v>
      </c>
      <c r="F564" t="s">
        <v>30</v>
      </c>
      <c r="I564" t="s">
        <v>38</v>
      </c>
      <c r="J564" t="s">
        <v>90</v>
      </c>
      <c r="N564" t="s">
        <v>1320</v>
      </c>
      <c r="O564" t="s">
        <v>34</v>
      </c>
      <c r="P564">
        <v>7</v>
      </c>
      <c r="Q564">
        <v>202106</v>
      </c>
      <c r="R564">
        <v>20211114</v>
      </c>
      <c r="S564" t="s">
        <v>1321</v>
      </c>
      <c r="T564">
        <v>20211228</v>
      </c>
      <c r="U564" t="s">
        <v>144</v>
      </c>
      <c r="Z564" t="s">
        <v>36</v>
      </c>
    </row>
    <row r="565" spans="1:26" x14ac:dyDescent="0.25">
      <c r="A565" t="s">
        <v>26</v>
      </c>
      <c r="B565" t="s">
        <v>27</v>
      </c>
      <c r="C565" t="s">
        <v>28</v>
      </c>
      <c r="D565" t="s">
        <v>37</v>
      </c>
      <c r="E565" t="str">
        <f>"111TNLE1G672"</f>
        <v>111TNLE1G672</v>
      </c>
      <c r="F565" t="s">
        <v>30</v>
      </c>
      <c r="I565" t="s">
        <v>38</v>
      </c>
      <c r="J565" t="s">
        <v>39</v>
      </c>
      <c r="N565" t="s">
        <v>1322</v>
      </c>
      <c r="O565" t="s">
        <v>34</v>
      </c>
      <c r="P565">
        <v>2</v>
      </c>
      <c r="Q565">
        <v>202111</v>
      </c>
      <c r="R565">
        <v>20211121</v>
      </c>
      <c r="S565" t="s">
        <v>1323</v>
      </c>
      <c r="T565">
        <v>20211228</v>
      </c>
      <c r="U565" t="s">
        <v>1210</v>
      </c>
      <c r="Z565" t="s">
        <v>36</v>
      </c>
    </row>
    <row r="566" spans="1:26" x14ac:dyDescent="0.25">
      <c r="A566" t="s">
        <v>26</v>
      </c>
      <c r="B566" t="s">
        <v>27</v>
      </c>
      <c r="C566" t="s">
        <v>28</v>
      </c>
      <c r="D566" t="s">
        <v>29</v>
      </c>
      <c r="E566" t="str">
        <f>"108TNAB2D464"</f>
        <v>108TNAB2D464</v>
      </c>
      <c r="F566" t="s">
        <v>30</v>
      </c>
      <c r="I566" t="s">
        <v>89</v>
      </c>
      <c r="J566" t="s">
        <v>39</v>
      </c>
      <c r="N566" t="s">
        <v>1324</v>
      </c>
      <c r="O566" t="s">
        <v>34</v>
      </c>
      <c r="P566">
        <v>5</v>
      </c>
      <c r="Q566">
        <v>202108</v>
      </c>
      <c r="R566">
        <v>20211107</v>
      </c>
      <c r="S566" t="s">
        <v>1325</v>
      </c>
      <c r="T566">
        <v>20211228</v>
      </c>
      <c r="Z566" t="s">
        <v>36</v>
      </c>
    </row>
    <row r="567" spans="1:26" x14ac:dyDescent="0.25">
      <c r="A567" t="s">
        <v>26</v>
      </c>
      <c r="B567" t="s">
        <v>27</v>
      </c>
      <c r="C567" t="s">
        <v>28</v>
      </c>
      <c r="D567" t="s">
        <v>42</v>
      </c>
      <c r="E567" t="str">
        <f>"107TNNH0E775"</f>
        <v>107TNNH0E775</v>
      </c>
      <c r="F567" t="s">
        <v>30</v>
      </c>
      <c r="I567" t="s">
        <v>82</v>
      </c>
      <c r="J567" t="s">
        <v>90</v>
      </c>
      <c r="N567" t="s">
        <v>1326</v>
      </c>
      <c r="O567" t="s">
        <v>34</v>
      </c>
      <c r="P567">
        <v>6</v>
      </c>
      <c r="Q567">
        <v>202107</v>
      </c>
      <c r="R567">
        <v>20211016</v>
      </c>
      <c r="S567" t="s">
        <v>1327</v>
      </c>
      <c r="T567">
        <v>20211228</v>
      </c>
      <c r="U567" t="s">
        <v>94</v>
      </c>
      <c r="V567" t="s">
        <v>128</v>
      </c>
      <c r="Z567" t="s">
        <v>36</v>
      </c>
    </row>
    <row r="568" spans="1:26" x14ac:dyDescent="0.25">
      <c r="A568" t="s">
        <v>26</v>
      </c>
      <c r="B568" t="s">
        <v>27</v>
      </c>
      <c r="C568" t="s">
        <v>28</v>
      </c>
      <c r="D568" t="s">
        <v>29</v>
      </c>
      <c r="E568" t="str">
        <f>"105TNVS2C391"</f>
        <v>105TNVS2C391</v>
      </c>
      <c r="F568" t="s">
        <v>30</v>
      </c>
      <c r="I568" t="s">
        <v>31</v>
      </c>
      <c r="J568" t="s">
        <v>32</v>
      </c>
      <c r="N568" t="s">
        <v>1328</v>
      </c>
      <c r="O568" t="s">
        <v>34</v>
      </c>
      <c r="P568">
        <v>8</v>
      </c>
      <c r="Q568">
        <v>202105</v>
      </c>
      <c r="R568">
        <v>20211016</v>
      </c>
      <c r="S568" t="s">
        <v>1329</v>
      </c>
      <c r="T568">
        <v>20211229</v>
      </c>
      <c r="Z568" t="s">
        <v>36</v>
      </c>
    </row>
    <row r="569" spans="1:26" x14ac:dyDescent="0.25">
      <c r="A569" t="s">
        <v>26</v>
      </c>
      <c r="B569" t="s">
        <v>27</v>
      </c>
      <c r="C569" t="s">
        <v>28</v>
      </c>
      <c r="D569" t="s">
        <v>1330</v>
      </c>
      <c r="E569" t="str">
        <f>"911TNPC0P776"</f>
        <v>911TNPC0P776</v>
      </c>
      <c r="F569" t="s">
        <v>30</v>
      </c>
      <c r="I569" t="s">
        <v>71</v>
      </c>
      <c r="J569" t="s">
        <v>52</v>
      </c>
      <c r="N569" t="s">
        <v>1331</v>
      </c>
      <c r="O569" t="s">
        <v>34</v>
      </c>
      <c r="P569">
        <v>26</v>
      </c>
      <c r="Q569">
        <v>201911</v>
      </c>
      <c r="R569">
        <v>20211115</v>
      </c>
      <c r="S569" t="s">
        <v>1332</v>
      </c>
      <c r="T569">
        <v>20211229</v>
      </c>
      <c r="U569" t="s">
        <v>1056</v>
      </c>
      <c r="V569" t="s">
        <v>1333</v>
      </c>
      <c r="Z569" t="s">
        <v>36</v>
      </c>
    </row>
    <row r="570" spans="1:26" x14ac:dyDescent="0.25">
      <c r="A570" t="s">
        <v>26</v>
      </c>
      <c r="B570" t="s">
        <v>27</v>
      </c>
      <c r="C570" t="s">
        <v>28</v>
      </c>
      <c r="D570" t="s">
        <v>37</v>
      </c>
      <c r="E570" t="str">
        <f>"012TNHM1L081"</f>
        <v>012TNHM1L081</v>
      </c>
      <c r="F570" t="s">
        <v>30</v>
      </c>
      <c r="I570" t="s">
        <v>82</v>
      </c>
      <c r="J570" t="s">
        <v>39</v>
      </c>
      <c r="N570" t="s">
        <v>1334</v>
      </c>
      <c r="O570" t="s">
        <v>34</v>
      </c>
      <c r="P570">
        <v>13</v>
      </c>
      <c r="Q570">
        <v>202012</v>
      </c>
      <c r="R570">
        <v>20211005</v>
      </c>
      <c r="S570" t="s">
        <v>1335</v>
      </c>
      <c r="T570">
        <v>20211229</v>
      </c>
      <c r="Z570" t="s">
        <v>36</v>
      </c>
    </row>
    <row r="571" spans="1:26" x14ac:dyDescent="0.25">
      <c r="A571" t="s">
        <v>26</v>
      </c>
      <c r="B571" t="s">
        <v>27</v>
      </c>
      <c r="C571" t="s">
        <v>28</v>
      </c>
      <c r="D571" t="s">
        <v>133</v>
      </c>
      <c r="E571" t="str">
        <f>"108TNYT1Q474"</f>
        <v>108TNYT1Q474</v>
      </c>
      <c r="F571" t="s">
        <v>30</v>
      </c>
      <c r="I571" t="s">
        <v>38</v>
      </c>
      <c r="J571" t="s">
        <v>58</v>
      </c>
      <c r="N571" t="s">
        <v>1336</v>
      </c>
      <c r="O571" t="s">
        <v>34</v>
      </c>
      <c r="P571">
        <v>5</v>
      </c>
      <c r="Q571">
        <v>202108</v>
      </c>
      <c r="R571">
        <v>20211204</v>
      </c>
      <c r="S571" t="s">
        <v>1337</v>
      </c>
      <c r="T571">
        <v>20211229</v>
      </c>
      <c r="U571" t="s">
        <v>497</v>
      </c>
      <c r="Z571" t="s">
        <v>36</v>
      </c>
    </row>
    <row r="572" spans="1:26" x14ac:dyDescent="0.25">
      <c r="A572" t="s">
        <v>26</v>
      </c>
      <c r="B572" t="s">
        <v>27</v>
      </c>
      <c r="C572" t="s">
        <v>28</v>
      </c>
      <c r="D572" t="s">
        <v>29</v>
      </c>
      <c r="E572" t="str">
        <f>"108TNLE22824"</f>
        <v>108TNLE22824</v>
      </c>
      <c r="F572" t="s">
        <v>30</v>
      </c>
      <c r="I572" t="s">
        <v>31</v>
      </c>
      <c r="J572" t="s">
        <v>32</v>
      </c>
      <c r="N572" t="s">
        <v>1338</v>
      </c>
      <c r="O572" t="s">
        <v>34</v>
      </c>
      <c r="P572">
        <v>5</v>
      </c>
      <c r="Q572">
        <v>202108</v>
      </c>
      <c r="R572">
        <v>20211130</v>
      </c>
      <c r="S572" t="s">
        <v>1339</v>
      </c>
      <c r="T572">
        <v>20211229</v>
      </c>
      <c r="Z572" t="s">
        <v>36</v>
      </c>
    </row>
    <row r="573" spans="1:26" x14ac:dyDescent="0.25">
      <c r="A573" t="s">
        <v>26</v>
      </c>
      <c r="B573" t="s">
        <v>27</v>
      </c>
      <c r="C573" t="s">
        <v>28</v>
      </c>
      <c r="D573" t="s">
        <v>46</v>
      </c>
      <c r="E573" t="str">
        <f>"110TNBK2D245"</f>
        <v>110TNBK2D245</v>
      </c>
      <c r="F573" t="s">
        <v>30</v>
      </c>
      <c r="I573" t="s">
        <v>129</v>
      </c>
      <c r="J573" t="s">
        <v>39</v>
      </c>
      <c r="N573" t="s">
        <v>1340</v>
      </c>
      <c r="O573" t="s">
        <v>34</v>
      </c>
      <c r="P573">
        <v>3</v>
      </c>
      <c r="Q573">
        <v>202110</v>
      </c>
      <c r="R573">
        <v>20211208</v>
      </c>
      <c r="S573" t="s">
        <v>1341</v>
      </c>
      <c r="T573">
        <v>20211229</v>
      </c>
      <c r="Z573" t="s">
        <v>36</v>
      </c>
    </row>
    <row r="574" spans="1:26" x14ac:dyDescent="0.25">
      <c r="A574" t="s">
        <v>26</v>
      </c>
      <c r="B574" t="s">
        <v>27</v>
      </c>
      <c r="C574" t="s">
        <v>28</v>
      </c>
      <c r="D574" t="s">
        <v>29</v>
      </c>
      <c r="E574" t="str">
        <f>"109TNQD0A300"</f>
        <v>109TNQD0A300</v>
      </c>
      <c r="F574" t="s">
        <v>30</v>
      </c>
      <c r="I574" t="s">
        <v>57</v>
      </c>
      <c r="J574" t="s">
        <v>116</v>
      </c>
      <c r="N574" t="s">
        <v>1342</v>
      </c>
      <c r="O574" t="s">
        <v>34</v>
      </c>
      <c r="P574">
        <v>4</v>
      </c>
      <c r="Q574">
        <v>202109</v>
      </c>
      <c r="R574">
        <v>20211102</v>
      </c>
      <c r="S574" t="s">
        <v>1343</v>
      </c>
      <c r="T574">
        <v>20211229</v>
      </c>
      <c r="Z574" t="s">
        <v>36</v>
      </c>
    </row>
    <row r="575" spans="1:26" x14ac:dyDescent="0.25">
      <c r="A575" t="s">
        <v>26</v>
      </c>
      <c r="B575" t="s">
        <v>27</v>
      </c>
      <c r="C575" t="s">
        <v>28</v>
      </c>
      <c r="D575" t="s">
        <v>37</v>
      </c>
      <c r="E575" t="str">
        <f>"008TNRL1P854"</f>
        <v>008TNRL1P854</v>
      </c>
      <c r="F575" t="s">
        <v>30</v>
      </c>
      <c r="I575" t="s">
        <v>38</v>
      </c>
      <c r="J575" t="s">
        <v>58</v>
      </c>
      <c r="N575" t="s">
        <v>1344</v>
      </c>
      <c r="O575" t="s">
        <v>34</v>
      </c>
      <c r="P575">
        <v>17</v>
      </c>
      <c r="Q575">
        <v>202008</v>
      </c>
      <c r="R575">
        <v>20211001</v>
      </c>
      <c r="S575" t="s">
        <v>1345</v>
      </c>
      <c r="T575">
        <v>20211229</v>
      </c>
      <c r="U575" t="s">
        <v>151</v>
      </c>
      <c r="Z575" t="s">
        <v>36</v>
      </c>
    </row>
    <row r="576" spans="1:26" x14ac:dyDescent="0.25">
      <c r="A576" t="s">
        <v>26</v>
      </c>
      <c r="B576" t="s">
        <v>27</v>
      </c>
      <c r="C576" t="s">
        <v>28</v>
      </c>
      <c r="D576" t="s">
        <v>42</v>
      </c>
      <c r="E576" t="str">
        <f>"109TNQD1U812"</f>
        <v>109TNQD1U812</v>
      </c>
      <c r="F576" t="s">
        <v>30</v>
      </c>
      <c r="I576" t="s">
        <v>38</v>
      </c>
      <c r="J576" t="s">
        <v>58</v>
      </c>
      <c r="N576" t="s">
        <v>1346</v>
      </c>
      <c r="O576" t="s">
        <v>34</v>
      </c>
      <c r="P576">
        <v>4</v>
      </c>
      <c r="Q576">
        <v>202109</v>
      </c>
      <c r="R576">
        <v>20211012</v>
      </c>
      <c r="S576" t="s">
        <v>1347</v>
      </c>
      <c r="T576">
        <v>20211229</v>
      </c>
      <c r="U576" t="s">
        <v>1348</v>
      </c>
      <c r="V576" t="s">
        <v>1349</v>
      </c>
      <c r="W576" t="s">
        <v>1350</v>
      </c>
      <c r="Z576" t="s">
        <v>36</v>
      </c>
    </row>
    <row r="577" spans="1:26" x14ac:dyDescent="0.25">
      <c r="A577" t="s">
        <v>26</v>
      </c>
      <c r="B577" t="s">
        <v>27</v>
      </c>
      <c r="C577" t="s">
        <v>28</v>
      </c>
      <c r="D577" t="s">
        <v>46</v>
      </c>
      <c r="E577" t="str">
        <f>"109TNRL0M558"</f>
        <v>109TNRL0M558</v>
      </c>
      <c r="F577" t="s">
        <v>30</v>
      </c>
      <c r="I577" t="s">
        <v>89</v>
      </c>
      <c r="J577" t="s">
        <v>90</v>
      </c>
      <c r="N577" t="s">
        <v>1351</v>
      </c>
      <c r="O577" t="s">
        <v>34</v>
      </c>
      <c r="P577">
        <v>4</v>
      </c>
      <c r="Q577">
        <v>202109</v>
      </c>
      <c r="R577">
        <v>20211219</v>
      </c>
      <c r="S577" t="s">
        <v>1352</v>
      </c>
      <c r="T577">
        <v>20211229</v>
      </c>
      <c r="U577" t="s">
        <v>151</v>
      </c>
      <c r="V577" t="s">
        <v>75</v>
      </c>
      <c r="Z577" t="s">
        <v>36</v>
      </c>
    </row>
    <row r="578" spans="1:26" x14ac:dyDescent="0.25">
      <c r="A578" t="s">
        <v>26</v>
      </c>
      <c r="B578" t="s">
        <v>27</v>
      </c>
      <c r="C578" t="s">
        <v>28</v>
      </c>
      <c r="D578" t="s">
        <v>37</v>
      </c>
      <c r="E578" t="str">
        <f>"109TNBK0E317"</f>
        <v>109TNBK0E317</v>
      </c>
      <c r="F578" t="s">
        <v>30</v>
      </c>
      <c r="I578" t="s">
        <v>129</v>
      </c>
      <c r="J578" t="s">
        <v>39</v>
      </c>
      <c r="N578" t="s">
        <v>1353</v>
      </c>
      <c r="O578" t="s">
        <v>34</v>
      </c>
      <c r="P578">
        <v>4</v>
      </c>
      <c r="Q578">
        <v>202109</v>
      </c>
      <c r="R578">
        <v>20211104</v>
      </c>
      <c r="S578" t="s">
        <v>1354</v>
      </c>
      <c r="T578">
        <v>20211229</v>
      </c>
      <c r="Z578" t="s">
        <v>36</v>
      </c>
    </row>
    <row r="579" spans="1:26" x14ac:dyDescent="0.25">
      <c r="A579" t="s">
        <v>26</v>
      </c>
      <c r="B579" t="s">
        <v>27</v>
      </c>
      <c r="C579" t="s">
        <v>28</v>
      </c>
      <c r="D579" t="s">
        <v>29</v>
      </c>
      <c r="E579" t="str">
        <f>"103TNTQ1F097"</f>
        <v>103TNTQ1F097</v>
      </c>
      <c r="F579" t="s">
        <v>30</v>
      </c>
      <c r="I579" t="s">
        <v>31</v>
      </c>
      <c r="J579" t="s">
        <v>32</v>
      </c>
      <c r="N579" t="s">
        <v>1355</v>
      </c>
      <c r="O579" t="s">
        <v>34</v>
      </c>
      <c r="P579">
        <v>10</v>
      </c>
      <c r="Q579">
        <v>202103</v>
      </c>
      <c r="R579">
        <v>20211116</v>
      </c>
      <c r="S579" t="s">
        <v>1356</v>
      </c>
      <c r="T579">
        <v>20211229</v>
      </c>
      <c r="Z579" t="s">
        <v>36</v>
      </c>
    </row>
    <row r="580" spans="1:26" x14ac:dyDescent="0.25">
      <c r="A580" t="s">
        <v>26</v>
      </c>
      <c r="B580" t="s">
        <v>27</v>
      </c>
      <c r="C580" t="s">
        <v>28</v>
      </c>
      <c r="D580" t="s">
        <v>42</v>
      </c>
      <c r="E580" t="str">
        <f>"109TNLE1M720"</f>
        <v>109TNLE1M720</v>
      </c>
      <c r="F580" t="s">
        <v>30</v>
      </c>
      <c r="I580" t="s">
        <v>129</v>
      </c>
      <c r="J580" t="s">
        <v>52</v>
      </c>
      <c r="N580" t="s">
        <v>1357</v>
      </c>
      <c r="O580" t="s">
        <v>34</v>
      </c>
      <c r="P580">
        <v>4</v>
      </c>
      <c r="Q580">
        <v>202109</v>
      </c>
      <c r="R580">
        <v>20211208</v>
      </c>
      <c r="S580" t="s">
        <v>1358</v>
      </c>
      <c r="T580">
        <v>20211229</v>
      </c>
      <c r="U580" t="s">
        <v>56</v>
      </c>
      <c r="V580" t="s">
        <v>211</v>
      </c>
      <c r="Z580" t="s">
        <v>36</v>
      </c>
    </row>
    <row r="581" spans="1:26" x14ac:dyDescent="0.25">
      <c r="A581" t="s">
        <v>26</v>
      </c>
      <c r="B581" t="s">
        <v>27</v>
      </c>
      <c r="C581" t="s">
        <v>28</v>
      </c>
      <c r="D581" t="s">
        <v>42</v>
      </c>
      <c r="E581" t="str">
        <f>"111TNAB0F640"</f>
        <v>111TNAB0F640</v>
      </c>
      <c r="F581" t="s">
        <v>30</v>
      </c>
      <c r="I581" t="s">
        <v>31</v>
      </c>
      <c r="J581" t="s">
        <v>32</v>
      </c>
      <c r="N581" t="s">
        <v>1359</v>
      </c>
      <c r="O581" t="s">
        <v>34</v>
      </c>
      <c r="P581">
        <v>2</v>
      </c>
      <c r="Q581">
        <v>202111</v>
      </c>
      <c r="R581">
        <v>20211128</v>
      </c>
      <c r="S581" t="s">
        <v>1360</v>
      </c>
      <c r="T581">
        <v>20211229</v>
      </c>
      <c r="Z581" t="s">
        <v>36</v>
      </c>
    </row>
    <row r="582" spans="1:26" x14ac:dyDescent="0.25">
      <c r="A582" t="s">
        <v>26</v>
      </c>
      <c r="B582" t="s">
        <v>27</v>
      </c>
      <c r="C582" t="s">
        <v>28</v>
      </c>
      <c r="D582" t="s">
        <v>380</v>
      </c>
      <c r="E582" t="str">
        <f>"111TNLE1B024"</f>
        <v>111TNLE1B024</v>
      </c>
      <c r="F582" t="s">
        <v>30</v>
      </c>
      <c r="I582" t="s">
        <v>475</v>
      </c>
      <c r="J582" t="s">
        <v>39</v>
      </c>
      <c r="N582" t="s">
        <v>1361</v>
      </c>
      <c r="O582" t="s">
        <v>34</v>
      </c>
      <c r="P582">
        <v>2</v>
      </c>
      <c r="Q582">
        <v>202111</v>
      </c>
      <c r="R582">
        <v>20211130</v>
      </c>
      <c r="S582" t="s">
        <v>1362</v>
      </c>
      <c r="T582">
        <v>20211229</v>
      </c>
      <c r="Z582" t="s">
        <v>36</v>
      </c>
    </row>
    <row r="583" spans="1:26" x14ac:dyDescent="0.25">
      <c r="A583" t="s">
        <v>26</v>
      </c>
      <c r="B583" t="s">
        <v>27</v>
      </c>
      <c r="C583" t="s">
        <v>28</v>
      </c>
      <c r="D583" t="s">
        <v>46</v>
      </c>
      <c r="E583" t="str">
        <f>"110TNBK01541"</f>
        <v>110TNBK01541</v>
      </c>
      <c r="F583" t="s">
        <v>30</v>
      </c>
      <c r="I583" t="s">
        <v>57</v>
      </c>
      <c r="J583" t="s">
        <v>498</v>
      </c>
      <c r="N583" t="s">
        <v>1363</v>
      </c>
      <c r="O583" t="s">
        <v>34</v>
      </c>
      <c r="P583">
        <v>3</v>
      </c>
      <c r="Q583">
        <v>202110</v>
      </c>
      <c r="R583">
        <v>20211015</v>
      </c>
      <c r="S583" t="s">
        <v>1364</v>
      </c>
      <c r="T583">
        <v>20211229</v>
      </c>
      <c r="U583" t="s">
        <v>264</v>
      </c>
      <c r="V583" t="s">
        <v>111</v>
      </c>
      <c r="Z583" t="s">
        <v>36</v>
      </c>
    </row>
    <row r="584" spans="1:26" x14ac:dyDescent="0.25">
      <c r="A584" t="s">
        <v>26</v>
      </c>
      <c r="B584" t="s">
        <v>27</v>
      </c>
      <c r="C584" t="s">
        <v>28</v>
      </c>
      <c r="D584" t="s">
        <v>29</v>
      </c>
      <c r="E584" t="str">
        <f>"105TNEP0N788"</f>
        <v>105TNEP0N788</v>
      </c>
      <c r="F584" t="s">
        <v>30</v>
      </c>
      <c r="I584" t="s">
        <v>57</v>
      </c>
      <c r="J584" t="s">
        <v>83</v>
      </c>
      <c r="N584" t="s">
        <v>1365</v>
      </c>
      <c r="O584" t="s">
        <v>34</v>
      </c>
      <c r="P584">
        <v>8</v>
      </c>
      <c r="Q584">
        <v>202105</v>
      </c>
      <c r="R584">
        <v>20211209</v>
      </c>
      <c r="S584" t="s">
        <v>1366</v>
      </c>
      <c r="T584">
        <v>20211229</v>
      </c>
      <c r="Z584" t="s">
        <v>36</v>
      </c>
    </row>
    <row r="585" spans="1:26" x14ac:dyDescent="0.25">
      <c r="A585" t="s">
        <v>26</v>
      </c>
      <c r="B585" t="s">
        <v>27</v>
      </c>
      <c r="C585" t="s">
        <v>28</v>
      </c>
      <c r="D585" t="s">
        <v>64</v>
      </c>
      <c r="E585" t="str">
        <f>"105TNFA23387"</f>
        <v>105TNFA23387</v>
      </c>
      <c r="F585" t="s">
        <v>30</v>
      </c>
      <c r="I585" t="s">
        <v>129</v>
      </c>
      <c r="J585" t="s">
        <v>32</v>
      </c>
      <c r="N585" t="s">
        <v>1367</v>
      </c>
      <c r="O585" t="s">
        <v>34</v>
      </c>
      <c r="P585">
        <v>8</v>
      </c>
      <c r="Q585">
        <v>202105</v>
      </c>
      <c r="R585">
        <v>20211118</v>
      </c>
      <c r="S585" t="s">
        <v>1368</v>
      </c>
      <c r="T585">
        <v>20211229</v>
      </c>
      <c r="Z585" t="s">
        <v>36</v>
      </c>
    </row>
    <row r="586" spans="1:26" x14ac:dyDescent="0.25">
      <c r="A586" t="s">
        <v>26</v>
      </c>
      <c r="B586" t="s">
        <v>27</v>
      </c>
      <c r="C586" t="s">
        <v>28</v>
      </c>
      <c r="D586" t="s">
        <v>42</v>
      </c>
      <c r="E586" t="str">
        <f>"109TNVS20159"</f>
        <v>109TNVS20159</v>
      </c>
      <c r="F586" t="s">
        <v>30</v>
      </c>
      <c r="I586" t="s">
        <v>57</v>
      </c>
      <c r="J586" t="s">
        <v>58</v>
      </c>
      <c r="N586" t="s">
        <v>1369</v>
      </c>
      <c r="O586" t="s">
        <v>34</v>
      </c>
      <c r="P586">
        <v>4</v>
      </c>
      <c r="Q586">
        <v>202109</v>
      </c>
      <c r="R586">
        <v>20211113</v>
      </c>
      <c r="S586" t="s">
        <v>1370</v>
      </c>
      <c r="T586">
        <v>20211229</v>
      </c>
      <c r="U586" t="s">
        <v>114</v>
      </c>
      <c r="Z586" t="s">
        <v>36</v>
      </c>
    </row>
    <row r="587" spans="1:26" x14ac:dyDescent="0.25">
      <c r="A587" t="s">
        <v>26</v>
      </c>
      <c r="B587" t="s">
        <v>27</v>
      </c>
      <c r="C587" t="s">
        <v>28</v>
      </c>
      <c r="D587" t="s">
        <v>166</v>
      </c>
      <c r="E587" t="str">
        <f>"108TNEP2Q612"</f>
        <v>108TNEP2Q612</v>
      </c>
      <c r="F587" t="s">
        <v>30</v>
      </c>
      <c r="I587" t="s">
        <v>38</v>
      </c>
      <c r="J587" t="s">
        <v>39</v>
      </c>
      <c r="N587" t="s">
        <v>1371</v>
      </c>
      <c r="O587" t="s">
        <v>34</v>
      </c>
      <c r="P587">
        <v>5</v>
      </c>
      <c r="Q587">
        <v>202108</v>
      </c>
      <c r="R587">
        <v>20211202</v>
      </c>
      <c r="S587" t="s">
        <v>1372</v>
      </c>
      <c r="T587">
        <v>20211229</v>
      </c>
      <c r="Z587" t="s">
        <v>36</v>
      </c>
    </row>
    <row r="588" spans="1:26" x14ac:dyDescent="0.25">
      <c r="A588" t="s">
        <v>26</v>
      </c>
      <c r="B588" t="s">
        <v>27</v>
      </c>
      <c r="C588" t="s">
        <v>28</v>
      </c>
      <c r="D588" t="s">
        <v>46</v>
      </c>
      <c r="E588" t="str">
        <f>"105TNYT2V058"</f>
        <v>105TNYT2V058</v>
      </c>
      <c r="F588" t="s">
        <v>30</v>
      </c>
      <c r="I588" t="s">
        <v>82</v>
      </c>
      <c r="J588" t="s">
        <v>39</v>
      </c>
      <c r="N588" t="s">
        <v>1373</v>
      </c>
      <c r="O588" t="s">
        <v>34</v>
      </c>
      <c r="P588">
        <v>8</v>
      </c>
      <c r="Q588">
        <v>202105</v>
      </c>
      <c r="R588">
        <v>20211121</v>
      </c>
      <c r="S588" t="s">
        <v>1374</v>
      </c>
      <c r="T588">
        <v>20211229</v>
      </c>
      <c r="Z588" t="s">
        <v>36</v>
      </c>
    </row>
    <row r="589" spans="1:26" x14ac:dyDescent="0.25">
      <c r="A589" t="s">
        <v>26</v>
      </c>
      <c r="B589" t="s">
        <v>27</v>
      </c>
      <c r="C589" t="s">
        <v>28</v>
      </c>
      <c r="D589" t="s">
        <v>115</v>
      </c>
      <c r="E589" t="str">
        <f>"104TNMX2D379"</f>
        <v>104TNMX2D379</v>
      </c>
      <c r="F589" t="s">
        <v>30</v>
      </c>
      <c r="I589" t="s">
        <v>157</v>
      </c>
      <c r="J589" t="s">
        <v>77</v>
      </c>
      <c r="N589" t="s">
        <v>1375</v>
      </c>
      <c r="O589" t="s">
        <v>34</v>
      </c>
      <c r="P589">
        <v>9</v>
      </c>
      <c r="Q589">
        <v>202104</v>
      </c>
      <c r="R589">
        <v>20211006</v>
      </c>
      <c r="S589" t="s">
        <v>1376</v>
      </c>
      <c r="T589">
        <v>20211229</v>
      </c>
      <c r="Z589" t="s">
        <v>36</v>
      </c>
    </row>
    <row r="590" spans="1:26" x14ac:dyDescent="0.25">
      <c r="A590" t="s">
        <v>26</v>
      </c>
      <c r="B590" t="s">
        <v>27</v>
      </c>
      <c r="C590" t="s">
        <v>28</v>
      </c>
      <c r="D590" t="s">
        <v>133</v>
      </c>
      <c r="E590" t="str">
        <f>"010TNBK03573"</f>
        <v>010TNBK03573</v>
      </c>
      <c r="F590" t="s">
        <v>30</v>
      </c>
      <c r="I590" t="s">
        <v>475</v>
      </c>
      <c r="J590" t="s">
        <v>48</v>
      </c>
      <c r="N590" t="s">
        <v>1377</v>
      </c>
      <c r="O590" t="s">
        <v>34</v>
      </c>
      <c r="P590">
        <v>15</v>
      </c>
      <c r="Q590">
        <v>202010</v>
      </c>
      <c r="R590">
        <v>20211130</v>
      </c>
      <c r="S590" t="s">
        <v>1378</v>
      </c>
      <c r="T590">
        <v>20211230</v>
      </c>
      <c r="Z590" t="s">
        <v>36</v>
      </c>
    </row>
    <row r="591" spans="1:26" x14ac:dyDescent="0.25">
      <c r="A591" t="s">
        <v>26</v>
      </c>
      <c r="B591" t="s">
        <v>27</v>
      </c>
      <c r="C591" t="s">
        <v>28</v>
      </c>
      <c r="D591" t="s">
        <v>29</v>
      </c>
      <c r="E591" t="str">
        <f>"106TNAB1A392"</f>
        <v>106TNAB1A392</v>
      </c>
      <c r="F591" t="s">
        <v>30</v>
      </c>
      <c r="I591" t="s">
        <v>31</v>
      </c>
      <c r="J591" t="s">
        <v>58</v>
      </c>
      <c r="N591" t="s">
        <v>1379</v>
      </c>
      <c r="O591" t="s">
        <v>34</v>
      </c>
      <c r="P591">
        <v>7</v>
      </c>
      <c r="Q591">
        <v>202106</v>
      </c>
      <c r="R591">
        <v>20211106</v>
      </c>
      <c r="S591" t="s">
        <v>1380</v>
      </c>
      <c r="T591">
        <v>20211230</v>
      </c>
      <c r="U591" t="s">
        <v>144</v>
      </c>
      <c r="Z591" t="s">
        <v>36</v>
      </c>
    </row>
    <row r="592" spans="1:26" x14ac:dyDescent="0.25">
      <c r="A592" t="s">
        <v>26</v>
      </c>
      <c r="B592" t="s">
        <v>27</v>
      </c>
      <c r="C592" t="s">
        <v>28</v>
      </c>
      <c r="D592" t="s">
        <v>380</v>
      </c>
      <c r="E592" t="str">
        <f>"110TNAB0R200"</f>
        <v>110TNAB0R200</v>
      </c>
      <c r="F592" t="s">
        <v>30</v>
      </c>
      <c r="I592" t="s">
        <v>38</v>
      </c>
      <c r="J592" t="s">
        <v>90</v>
      </c>
      <c r="N592" t="s">
        <v>1381</v>
      </c>
      <c r="O592" t="s">
        <v>34</v>
      </c>
      <c r="P592">
        <v>3</v>
      </c>
      <c r="Q592">
        <v>202110</v>
      </c>
      <c r="R592">
        <v>20211025</v>
      </c>
      <c r="S592" t="s">
        <v>1382</v>
      </c>
      <c r="T592">
        <v>20211230</v>
      </c>
      <c r="U592" t="s">
        <v>144</v>
      </c>
      <c r="V592" t="s">
        <v>1383</v>
      </c>
      <c r="W592" t="s">
        <v>267</v>
      </c>
      <c r="Z592" t="s">
        <v>36</v>
      </c>
    </row>
    <row r="593" spans="1:26" x14ac:dyDescent="0.25">
      <c r="A593" t="s">
        <v>26</v>
      </c>
      <c r="B593" t="s">
        <v>27</v>
      </c>
      <c r="C593" t="s">
        <v>28</v>
      </c>
      <c r="D593" t="s">
        <v>42</v>
      </c>
      <c r="E593" t="str">
        <f>"110TNAB0S761"</f>
        <v>110TNAB0S761</v>
      </c>
      <c r="F593" t="s">
        <v>30</v>
      </c>
      <c r="I593" t="s">
        <v>31</v>
      </c>
      <c r="J593" t="s">
        <v>32</v>
      </c>
      <c r="N593" t="s">
        <v>1384</v>
      </c>
      <c r="O593" t="s">
        <v>34</v>
      </c>
      <c r="P593">
        <v>3</v>
      </c>
      <c r="Q593">
        <v>202110</v>
      </c>
      <c r="R593">
        <v>20211206</v>
      </c>
      <c r="S593" t="s">
        <v>1385</v>
      </c>
      <c r="T593">
        <v>20211230</v>
      </c>
      <c r="Z593" t="s">
        <v>36</v>
      </c>
    </row>
    <row r="594" spans="1:26" x14ac:dyDescent="0.25">
      <c r="A594" t="s">
        <v>26</v>
      </c>
      <c r="B594" t="s">
        <v>27</v>
      </c>
      <c r="C594" t="s">
        <v>28</v>
      </c>
      <c r="D594" t="s">
        <v>46</v>
      </c>
      <c r="E594" t="str">
        <f>"110TNNH2C327"</f>
        <v>110TNNH2C327</v>
      </c>
      <c r="F594" t="s">
        <v>30</v>
      </c>
      <c r="I594" t="s">
        <v>31</v>
      </c>
      <c r="J594" t="s">
        <v>58</v>
      </c>
      <c r="N594" t="s">
        <v>1386</v>
      </c>
      <c r="O594" t="s">
        <v>34</v>
      </c>
      <c r="P594">
        <v>3</v>
      </c>
      <c r="Q594">
        <v>202110</v>
      </c>
      <c r="R594">
        <v>20211201</v>
      </c>
      <c r="S594" t="s">
        <v>1387</v>
      </c>
      <c r="T594">
        <v>20211230</v>
      </c>
      <c r="U594" t="s">
        <v>1388</v>
      </c>
      <c r="V594" t="s">
        <v>1389</v>
      </c>
      <c r="Z594" t="s">
        <v>36</v>
      </c>
    </row>
    <row r="595" spans="1:26" x14ac:dyDescent="0.25">
      <c r="A595" t="s">
        <v>26</v>
      </c>
      <c r="B595" t="s">
        <v>27</v>
      </c>
      <c r="C595" t="s">
        <v>28</v>
      </c>
      <c r="D595" t="s">
        <v>37</v>
      </c>
      <c r="E595" t="str">
        <f>"111TNSU2G006"</f>
        <v>111TNSU2G006</v>
      </c>
      <c r="F595" t="s">
        <v>30</v>
      </c>
      <c r="I595" t="s">
        <v>31</v>
      </c>
      <c r="J595" t="s">
        <v>58</v>
      </c>
      <c r="N595" t="s">
        <v>1390</v>
      </c>
      <c r="O595" t="s">
        <v>34</v>
      </c>
      <c r="P595">
        <v>2</v>
      </c>
      <c r="Q595">
        <v>202111</v>
      </c>
      <c r="R595">
        <v>20211128</v>
      </c>
      <c r="S595" t="s">
        <v>1391</v>
      </c>
      <c r="T595">
        <v>20211230</v>
      </c>
      <c r="U595" t="s">
        <v>128</v>
      </c>
      <c r="Z595" t="s">
        <v>36</v>
      </c>
    </row>
    <row r="596" spans="1:26" x14ac:dyDescent="0.25">
      <c r="A596" t="s">
        <v>26</v>
      </c>
      <c r="B596" t="s">
        <v>27</v>
      </c>
      <c r="C596" t="s">
        <v>28</v>
      </c>
      <c r="D596" t="s">
        <v>29</v>
      </c>
      <c r="E596" t="str">
        <f>"110TNSU04718"</f>
        <v>110TNSU04718</v>
      </c>
      <c r="F596" t="s">
        <v>30</v>
      </c>
      <c r="I596" t="s">
        <v>89</v>
      </c>
      <c r="J596" t="s">
        <v>86</v>
      </c>
      <c r="N596" t="s">
        <v>1392</v>
      </c>
      <c r="O596" t="s">
        <v>34</v>
      </c>
      <c r="P596">
        <v>3</v>
      </c>
      <c r="Q596">
        <v>202110</v>
      </c>
      <c r="R596">
        <v>20211210</v>
      </c>
      <c r="S596" t="s">
        <v>1393</v>
      </c>
      <c r="T596">
        <v>20211230</v>
      </c>
      <c r="Z596" t="s">
        <v>36</v>
      </c>
    </row>
    <row r="597" spans="1:26" x14ac:dyDescent="0.25">
      <c r="A597" t="s">
        <v>26</v>
      </c>
      <c r="B597" t="s">
        <v>27</v>
      </c>
      <c r="C597" t="s">
        <v>28</v>
      </c>
      <c r="D597" t="s">
        <v>42</v>
      </c>
      <c r="E597" t="str">
        <f>"107TNJJ2A532"</f>
        <v>107TNJJ2A532</v>
      </c>
      <c r="F597" t="s">
        <v>30</v>
      </c>
      <c r="I597" t="s">
        <v>31</v>
      </c>
      <c r="J597" t="s">
        <v>32</v>
      </c>
      <c r="N597" t="s">
        <v>1394</v>
      </c>
      <c r="O597" t="s">
        <v>34</v>
      </c>
      <c r="P597">
        <v>6</v>
      </c>
      <c r="Q597">
        <v>202107</v>
      </c>
      <c r="R597">
        <v>20211008</v>
      </c>
      <c r="S597" t="s">
        <v>1395</v>
      </c>
      <c r="T597">
        <v>20211230</v>
      </c>
      <c r="Z597" t="s">
        <v>36</v>
      </c>
    </row>
    <row r="598" spans="1:26" x14ac:dyDescent="0.25">
      <c r="A598" t="s">
        <v>26</v>
      </c>
      <c r="B598" t="s">
        <v>27</v>
      </c>
      <c r="C598" t="s">
        <v>28</v>
      </c>
      <c r="D598" t="s">
        <v>133</v>
      </c>
      <c r="E598" t="str">
        <f>"109TNPC29544"</f>
        <v>109TNPC29544</v>
      </c>
      <c r="F598" t="s">
        <v>30</v>
      </c>
      <c r="I598" t="s">
        <v>38</v>
      </c>
      <c r="J598" t="s">
        <v>90</v>
      </c>
      <c r="N598" t="s">
        <v>1396</v>
      </c>
      <c r="O598" t="s">
        <v>34</v>
      </c>
      <c r="P598">
        <v>4</v>
      </c>
      <c r="Q598">
        <v>202109</v>
      </c>
      <c r="R598">
        <v>20211102</v>
      </c>
      <c r="S598" t="s">
        <v>1397</v>
      </c>
      <c r="T598">
        <v>20211230</v>
      </c>
      <c r="U598" t="s">
        <v>211</v>
      </c>
      <c r="Z598" t="s">
        <v>36</v>
      </c>
    </row>
    <row r="599" spans="1:26" x14ac:dyDescent="0.25">
      <c r="A599" t="s">
        <v>26</v>
      </c>
      <c r="B599" t="s">
        <v>27</v>
      </c>
      <c r="C599" t="s">
        <v>28</v>
      </c>
      <c r="D599" t="s">
        <v>115</v>
      </c>
      <c r="E599" t="str">
        <f>"106TNSU22134"</f>
        <v>106TNSU22134</v>
      </c>
      <c r="F599" t="s">
        <v>30</v>
      </c>
      <c r="I599" t="s">
        <v>89</v>
      </c>
      <c r="J599" t="s">
        <v>90</v>
      </c>
      <c r="N599" t="s">
        <v>1398</v>
      </c>
      <c r="O599" t="s">
        <v>34</v>
      </c>
      <c r="P599">
        <v>7</v>
      </c>
      <c r="Q599">
        <v>202106</v>
      </c>
      <c r="R599">
        <v>20211111</v>
      </c>
      <c r="S599" t="s">
        <v>1399</v>
      </c>
      <c r="T599">
        <v>20211230</v>
      </c>
      <c r="U599" t="s">
        <v>211</v>
      </c>
      <c r="V599" t="s">
        <v>206</v>
      </c>
      <c r="Z599" t="s">
        <v>36</v>
      </c>
    </row>
    <row r="600" spans="1:26" x14ac:dyDescent="0.25">
      <c r="A600" t="s">
        <v>26</v>
      </c>
      <c r="B600" t="s">
        <v>27</v>
      </c>
      <c r="C600" t="s">
        <v>28</v>
      </c>
      <c r="D600" t="s">
        <v>133</v>
      </c>
      <c r="E600" t="str">
        <f>"109TNEP0Z508"</f>
        <v>109TNEP0Z508</v>
      </c>
      <c r="F600" t="s">
        <v>30</v>
      </c>
      <c r="I600" t="s">
        <v>38</v>
      </c>
      <c r="J600" t="s">
        <v>90</v>
      </c>
      <c r="N600" t="s">
        <v>1400</v>
      </c>
      <c r="O600" t="s">
        <v>34</v>
      </c>
      <c r="P600">
        <v>4</v>
      </c>
      <c r="Q600">
        <v>202109</v>
      </c>
      <c r="R600">
        <v>20211129</v>
      </c>
      <c r="S600" t="s">
        <v>1401</v>
      </c>
      <c r="T600">
        <v>20211230</v>
      </c>
      <c r="U600" t="s">
        <v>128</v>
      </c>
      <c r="V600" t="s">
        <v>206</v>
      </c>
      <c r="Z600" t="s">
        <v>36</v>
      </c>
    </row>
    <row r="601" spans="1:26" x14ac:dyDescent="0.25">
      <c r="A601" t="s">
        <v>26</v>
      </c>
      <c r="B601" t="s">
        <v>27</v>
      </c>
      <c r="C601" t="s">
        <v>28</v>
      </c>
      <c r="D601" t="s">
        <v>37</v>
      </c>
      <c r="E601" t="str">
        <f>"109TNEP2A444"</f>
        <v>109TNEP2A444</v>
      </c>
      <c r="F601" t="s">
        <v>30</v>
      </c>
      <c r="I601" t="s">
        <v>31</v>
      </c>
      <c r="J601" t="s">
        <v>32</v>
      </c>
      <c r="N601" t="s">
        <v>1402</v>
      </c>
      <c r="O601" t="s">
        <v>34</v>
      </c>
      <c r="P601">
        <v>4</v>
      </c>
      <c r="Q601">
        <v>202109</v>
      </c>
      <c r="R601">
        <v>20211101</v>
      </c>
      <c r="S601" t="s">
        <v>1403</v>
      </c>
      <c r="T601">
        <v>20211230</v>
      </c>
      <c r="Z601" t="s">
        <v>36</v>
      </c>
    </row>
    <row r="602" spans="1:26" x14ac:dyDescent="0.25">
      <c r="A602" t="s">
        <v>26</v>
      </c>
      <c r="B602" t="s">
        <v>27</v>
      </c>
      <c r="C602" t="s">
        <v>28</v>
      </c>
      <c r="D602" t="s">
        <v>115</v>
      </c>
      <c r="E602" t="str">
        <f>"109TNCZ22659"</f>
        <v>109TNCZ22659</v>
      </c>
      <c r="F602" t="s">
        <v>30</v>
      </c>
      <c r="I602" t="s">
        <v>31</v>
      </c>
      <c r="J602" t="s">
        <v>77</v>
      </c>
      <c r="N602" t="s">
        <v>1404</v>
      </c>
      <c r="O602" t="s">
        <v>34</v>
      </c>
      <c r="P602">
        <v>4</v>
      </c>
      <c r="Q602">
        <v>202109</v>
      </c>
      <c r="R602">
        <v>20211129</v>
      </c>
      <c r="S602" t="s">
        <v>1405</v>
      </c>
      <c r="T602">
        <v>20211230</v>
      </c>
      <c r="Z602" t="s">
        <v>36</v>
      </c>
    </row>
    <row r="603" spans="1:26" x14ac:dyDescent="0.25">
      <c r="A603" t="s">
        <v>26</v>
      </c>
      <c r="B603" t="s">
        <v>27</v>
      </c>
      <c r="C603" t="s">
        <v>28</v>
      </c>
      <c r="D603" t="s">
        <v>37</v>
      </c>
      <c r="E603" t="str">
        <f>"109TNTQ0J969"</f>
        <v>109TNTQ0J969</v>
      </c>
      <c r="F603" t="s">
        <v>30</v>
      </c>
      <c r="I603" t="s">
        <v>129</v>
      </c>
      <c r="J603" t="s">
        <v>32</v>
      </c>
      <c r="N603" t="s">
        <v>1406</v>
      </c>
      <c r="O603" t="s">
        <v>34</v>
      </c>
      <c r="P603">
        <v>4</v>
      </c>
      <c r="Q603">
        <v>202109</v>
      </c>
      <c r="R603">
        <v>20211020</v>
      </c>
      <c r="S603" t="s">
        <v>1407</v>
      </c>
      <c r="T603">
        <v>20211230</v>
      </c>
      <c r="Z603" t="s">
        <v>36</v>
      </c>
    </row>
    <row r="604" spans="1:26" x14ac:dyDescent="0.25">
      <c r="A604" t="s">
        <v>26</v>
      </c>
      <c r="B604" t="s">
        <v>27</v>
      </c>
      <c r="C604" t="s">
        <v>28</v>
      </c>
      <c r="D604" t="s">
        <v>42</v>
      </c>
      <c r="E604" t="str">
        <f>"108TNLE14376"</f>
        <v>108TNLE14376</v>
      </c>
      <c r="F604" t="s">
        <v>30</v>
      </c>
      <c r="I604" t="s">
        <v>57</v>
      </c>
      <c r="J604" t="s">
        <v>90</v>
      </c>
      <c r="N604" t="s">
        <v>1408</v>
      </c>
      <c r="O604" t="s">
        <v>34</v>
      </c>
      <c r="P604">
        <v>5</v>
      </c>
      <c r="Q604">
        <v>202108</v>
      </c>
      <c r="R604">
        <v>20211029</v>
      </c>
      <c r="S604" t="s">
        <v>1409</v>
      </c>
      <c r="T604">
        <v>20211230</v>
      </c>
      <c r="U604" t="s">
        <v>144</v>
      </c>
      <c r="Z604" t="s">
        <v>36</v>
      </c>
    </row>
    <row r="605" spans="1:26" x14ac:dyDescent="0.25">
      <c r="A605" t="s">
        <v>26</v>
      </c>
      <c r="B605" t="s">
        <v>27</v>
      </c>
      <c r="C605" t="s">
        <v>28</v>
      </c>
      <c r="D605" t="s">
        <v>1052</v>
      </c>
      <c r="E605" t="str">
        <f>"110TNAB2H512"</f>
        <v>110TNAB2H512</v>
      </c>
      <c r="F605" t="s">
        <v>30</v>
      </c>
      <c r="I605" t="s">
        <v>475</v>
      </c>
      <c r="J605" t="s">
        <v>116</v>
      </c>
      <c r="N605" t="s">
        <v>1410</v>
      </c>
      <c r="O605" t="s">
        <v>34</v>
      </c>
      <c r="P605">
        <v>3</v>
      </c>
      <c r="Q605">
        <v>202110</v>
      </c>
      <c r="R605">
        <v>20211029</v>
      </c>
      <c r="S605" t="s">
        <v>1411</v>
      </c>
      <c r="T605">
        <v>20211230</v>
      </c>
      <c r="Z605" t="s">
        <v>36</v>
      </c>
    </row>
    <row r="606" spans="1:26" x14ac:dyDescent="0.25">
      <c r="A606" t="s">
        <v>26</v>
      </c>
      <c r="B606" t="s">
        <v>27</v>
      </c>
      <c r="C606" t="s">
        <v>28</v>
      </c>
      <c r="D606" t="s">
        <v>115</v>
      </c>
      <c r="E606" t="str">
        <f>"107TNZNOA117"</f>
        <v>107TNZNOA117</v>
      </c>
      <c r="F606" t="s">
        <v>30</v>
      </c>
      <c r="I606" t="s">
        <v>97</v>
      </c>
      <c r="J606" t="s">
        <v>163</v>
      </c>
      <c r="N606" t="s">
        <v>1412</v>
      </c>
      <c r="O606" t="s">
        <v>34</v>
      </c>
      <c r="P606">
        <v>6</v>
      </c>
      <c r="Q606">
        <v>202107</v>
      </c>
      <c r="R606">
        <v>20211124</v>
      </c>
      <c r="S606" t="s">
        <v>1413</v>
      </c>
      <c r="T606">
        <v>20211230</v>
      </c>
      <c r="Z606" t="s">
        <v>36</v>
      </c>
    </row>
    <row r="607" spans="1:26" x14ac:dyDescent="0.25">
      <c r="A607" t="s">
        <v>26</v>
      </c>
      <c r="B607" t="s">
        <v>27</v>
      </c>
      <c r="C607" t="s">
        <v>28</v>
      </c>
      <c r="D607" t="s">
        <v>37</v>
      </c>
      <c r="E607" t="str">
        <f>"108TNWG26193"</f>
        <v>108TNWG26193</v>
      </c>
      <c r="F607" t="s">
        <v>30</v>
      </c>
      <c r="I607" t="s">
        <v>57</v>
      </c>
      <c r="J607" t="s">
        <v>58</v>
      </c>
      <c r="N607" t="s">
        <v>1414</v>
      </c>
      <c r="O607" t="s">
        <v>34</v>
      </c>
      <c r="P607">
        <v>5</v>
      </c>
      <c r="Q607">
        <v>202108</v>
      </c>
      <c r="R607">
        <v>20211211</v>
      </c>
      <c r="S607" t="s">
        <v>1415</v>
      </c>
      <c r="T607">
        <v>20211231</v>
      </c>
      <c r="U607" t="s">
        <v>114</v>
      </c>
      <c r="Z607" t="s">
        <v>36</v>
      </c>
    </row>
    <row r="608" spans="1:26" x14ac:dyDescent="0.25">
      <c r="A608" t="s">
        <v>26</v>
      </c>
      <c r="B608" t="s">
        <v>27</v>
      </c>
      <c r="C608" t="s">
        <v>28</v>
      </c>
      <c r="D608" t="s">
        <v>29</v>
      </c>
      <c r="E608" t="str">
        <f>"107TNZN23101"</f>
        <v>107TNZN23101</v>
      </c>
      <c r="F608" t="s">
        <v>30</v>
      </c>
      <c r="I608" t="s">
        <v>38</v>
      </c>
      <c r="J608" t="s">
        <v>58</v>
      </c>
      <c r="N608" t="s">
        <v>1416</v>
      </c>
      <c r="O608" t="s">
        <v>34</v>
      </c>
      <c r="P608">
        <v>6</v>
      </c>
      <c r="Q608">
        <v>202107</v>
      </c>
      <c r="R608">
        <v>20211227</v>
      </c>
      <c r="S608" t="s">
        <v>1417</v>
      </c>
      <c r="T608">
        <v>20211231</v>
      </c>
      <c r="U608" t="s">
        <v>128</v>
      </c>
      <c r="V608" t="s">
        <v>144</v>
      </c>
      <c r="W608" t="s">
        <v>75</v>
      </c>
      <c r="Z608" t="s">
        <v>36</v>
      </c>
    </row>
    <row r="609" spans="1:26" x14ac:dyDescent="0.25">
      <c r="A609" t="s">
        <v>26</v>
      </c>
      <c r="B609" t="s">
        <v>27</v>
      </c>
      <c r="C609" t="s">
        <v>28</v>
      </c>
      <c r="D609" t="s">
        <v>29</v>
      </c>
      <c r="E609" t="str">
        <f>"110TNCZ2E443"</f>
        <v>110TNCZ2E443</v>
      </c>
      <c r="F609" t="s">
        <v>30</v>
      </c>
      <c r="I609" t="s">
        <v>31</v>
      </c>
      <c r="J609" t="s">
        <v>32</v>
      </c>
      <c r="N609" t="s">
        <v>1418</v>
      </c>
      <c r="O609" t="s">
        <v>34</v>
      </c>
      <c r="P609">
        <v>4</v>
      </c>
      <c r="Q609">
        <v>202110</v>
      </c>
      <c r="R609">
        <v>20211115</v>
      </c>
      <c r="S609" t="s">
        <v>1419</v>
      </c>
      <c r="T609">
        <v>20220104</v>
      </c>
      <c r="Z609" t="s">
        <v>36</v>
      </c>
    </row>
    <row r="610" spans="1:26" x14ac:dyDescent="0.25">
      <c r="A610" t="s">
        <v>26</v>
      </c>
      <c r="B610" t="s">
        <v>27</v>
      </c>
      <c r="C610" t="s">
        <v>28</v>
      </c>
      <c r="D610" t="s">
        <v>115</v>
      </c>
      <c r="E610" t="str">
        <f>"106TNCZ2J499"</f>
        <v>106TNCZ2J499</v>
      </c>
      <c r="F610" t="s">
        <v>30</v>
      </c>
      <c r="I610" t="s">
        <v>31</v>
      </c>
      <c r="J610" t="s">
        <v>58</v>
      </c>
      <c r="N610" t="s">
        <v>1420</v>
      </c>
      <c r="O610" t="s">
        <v>34</v>
      </c>
      <c r="P610">
        <v>8</v>
      </c>
      <c r="Q610">
        <v>202106</v>
      </c>
      <c r="R610">
        <v>20211205</v>
      </c>
      <c r="S610" t="s">
        <v>1421</v>
      </c>
      <c r="T610">
        <v>20220104</v>
      </c>
      <c r="U610" t="s">
        <v>144</v>
      </c>
      <c r="Z610" t="s">
        <v>36</v>
      </c>
    </row>
    <row r="611" spans="1:26" x14ac:dyDescent="0.25">
      <c r="A611" t="s">
        <v>26</v>
      </c>
      <c r="B611" t="s">
        <v>27</v>
      </c>
      <c r="C611" t="s">
        <v>28</v>
      </c>
      <c r="D611" t="s">
        <v>46</v>
      </c>
      <c r="E611" t="str">
        <f>"110TNKF19677"</f>
        <v>110TNKF19677</v>
      </c>
      <c r="F611" t="s">
        <v>30</v>
      </c>
      <c r="I611" t="s">
        <v>82</v>
      </c>
      <c r="J611" t="s">
        <v>39</v>
      </c>
      <c r="N611" t="s">
        <v>1422</v>
      </c>
      <c r="O611" t="s">
        <v>34</v>
      </c>
      <c r="P611">
        <v>4</v>
      </c>
      <c r="Q611">
        <v>202110</v>
      </c>
      <c r="R611">
        <v>20211207</v>
      </c>
      <c r="S611" t="s">
        <v>1423</v>
      </c>
      <c r="T611">
        <v>20220104</v>
      </c>
      <c r="Z611" t="s">
        <v>36</v>
      </c>
    </row>
    <row r="612" spans="1:26" x14ac:dyDescent="0.25">
      <c r="A612" t="s">
        <v>26</v>
      </c>
      <c r="B612" t="s">
        <v>27</v>
      </c>
      <c r="C612" t="s">
        <v>28</v>
      </c>
      <c r="D612" t="s">
        <v>42</v>
      </c>
      <c r="E612" t="str">
        <f>"109TNNHOH415"</f>
        <v>109TNNHOH415</v>
      </c>
      <c r="F612" t="s">
        <v>30</v>
      </c>
      <c r="I612" t="s">
        <v>31</v>
      </c>
      <c r="J612" t="s">
        <v>32</v>
      </c>
      <c r="N612" t="s">
        <v>1424</v>
      </c>
      <c r="O612" t="s">
        <v>34</v>
      </c>
      <c r="P612">
        <v>5</v>
      </c>
      <c r="Q612">
        <v>202109</v>
      </c>
      <c r="R612">
        <v>20211110</v>
      </c>
      <c r="S612" t="s">
        <v>1425</v>
      </c>
      <c r="T612">
        <v>20220104</v>
      </c>
      <c r="Z612" t="s">
        <v>36</v>
      </c>
    </row>
    <row r="613" spans="1:26" x14ac:dyDescent="0.25">
      <c r="A613" t="s">
        <v>26</v>
      </c>
      <c r="B613" t="s">
        <v>27</v>
      </c>
      <c r="C613" t="s">
        <v>28</v>
      </c>
      <c r="D613" t="s">
        <v>46</v>
      </c>
      <c r="E613" t="str">
        <f>"111TNMX1L763"</f>
        <v>111TNMX1L763</v>
      </c>
      <c r="F613" t="s">
        <v>30</v>
      </c>
      <c r="I613" t="s">
        <v>162</v>
      </c>
      <c r="J613" t="s">
        <v>90</v>
      </c>
      <c r="N613" t="s">
        <v>1426</v>
      </c>
      <c r="O613" t="s">
        <v>34</v>
      </c>
      <c r="P613">
        <v>3</v>
      </c>
      <c r="Q613">
        <v>202111</v>
      </c>
      <c r="R613">
        <v>20211120</v>
      </c>
      <c r="S613" t="s">
        <v>1427</v>
      </c>
      <c r="T613">
        <v>20220104</v>
      </c>
      <c r="U613" t="s">
        <v>74</v>
      </c>
      <c r="V613" t="s">
        <v>75</v>
      </c>
      <c r="Z613" t="s">
        <v>36</v>
      </c>
    </row>
    <row r="614" spans="1:26" x14ac:dyDescent="0.25">
      <c r="A614" t="s">
        <v>26</v>
      </c>
      <c r="B614" t="s">
        <v>27</v>
      </c>
      <c r="C614" t="s">
        <v>28</v>
      </c>
      <c r="D614" t="s">
        <v>42</v>
      </c>
      <c r="E614" t="str">
        <f>"108TNXR14410"</f>
        <v>108TNXR14410</v>
      </c>
      <c r="F614" t="s">
        <v>30</v>
      </c>
      <c r="I614" t="s">
        <v>31</v>
      </c>
      <c r="J614" t="s">
        <v>32</v>
      </c>
      <c r="N614" t="s">
        <v>1428</v>
      </c>
      <c r="O614" t="s">
        <v>34</v>
      </c>
      <c r="P614">
        <v>6</v>
      </c>
      <c r="Q614">
        <v>202108</v>
      </c>
      <c r="R614">
        <v>20211009</v>
      </c>
      <c r="S614" t="s">
        <v>1429</v>
      </c>
      <c r="T614">
        <v>20220104</v>
      </c>
      <c r="Z614" t="s">
        <v>36</v>
      </c>
    </row>
    <row r="615" spans="1:26" x14ac:dyDescent="0.25">
      <c r="A615" t="s">
        <v>26</v>
      </c>
      <c r="B615" t="s">
        <v>27</v>
      </c>
      <c r="C615" t="s">
        <v>28</v>
      </c>
      <c r="D615" t="s">
        <v>29</v>
      </c>
      <c r="E615" t="str">
        <f>"110TNSU28286"</f>
        <v>110TNSU28286</v>
      </c>
      <c r="F615" t="s">
        <v>30</v>
      </c>
      <c r="I615" t="s">
        <v>129</v>
      </c>
      <c r="J615" t="s">
        <v>58</v>
      </c>
      <c r="N615" t="s">
        <v>1430</v>
      </c>
      <c r="O615" t="s">
        <v>34</v>
      </c>
      <c r="P615">
        <v>4</v>
      </c>
      <c r="Q615">
        <v>202110</v>
      </c>
      <c r="R615">
        <v>20211128</v>
      </c>
      <c r="S615" t="s">
        <v>1431</v>
      </c>
      <c r="T615">
        <v>20220104</v>
      </c>
      <c r="Z615" t="s">
        <v>36</v>
      </c>
    </row>
    <row r="616" spans="1:26" x14ac:dyDescent="0.25">
      <c r="A616" t="s">
        <v>26</v>
      </c>
      <c r="B616" t="s">
        <v>27</v>
      </c>
      <c r="C616" t="s">
        <v>28</v>
      </c>
      <c r="D616" t="s">
        <v>115</v>
      </c>
      <c r="E616" t="str">
        <f>"109TNMX1Y907"</f>
        <v>109TNMX1Y907</v>
      </c>
      <c r="F616" t="s">
        <v>30</v>
      </c>
      <c r="I616" t="s">
        <v>31</v>
      </c>
      <c r="J616" t="s">
        <v>32</v>
      </c>
      <c r="N616" t="s">
        <v>1432</v>
      </c>
      <c r="O616" t="s">
        <v>34</v>
      </c>
      <c r="P616">
        <v>5</v>
      </c>
      <c r="Q616">
        <v>202109</v>
      </c>
      <c r="R616">
        <v>20211116</v>
      </c>
      <c r="S616" t="s">
        <v>1433</v>
      </c>
      <c r="T616">
        <v>20220104</v>
      </c>
      <c r="Z616" t="s">
        <v>36</v>
      </c>
    </row>
    <row r="617" spans="1:26" x14ac:dyDescent="0.25">
      <c r="A617" t="s">
        <v>26</v>
      </c>
      <c r="B617" t="s">
        <v>27</v>
      </c>
      <c r="C617" t="s">
        <v>28</v>
      </c>
      <c r="D617" t="s">
        <v>115</v>
      </c>
      <c r="E617" t="str">
        <f>"107TNWG14521"</f>
        <v>107TNWG14521</v>
      </c>
      <c r="F617" t="s">
        <v>30</v>
      </c>
      <c r="I617" t="s">
        <v>38</v>
      </c>
      <c r="J617" t="s">
        <v>58</v>
      </c>
      <c r="N617" t="s">
        <v>1434</v>
      </c>
      <c r="O617" t="s">
        <v>34</v>
      </c>
      <c r="P617">
        <v>7</v>
      </c>
      <c r="Q617">
        <v>202107</v>
      </c>
      <c r="R617">
        <v>20211126</v>
      </c>
      <c r="S617" t="s">
        <v>1435</v>
      </c>
      <c r="T617">
        <v>20220104</v>
      </c>
      <c r="U617" t="s">
        <v>496</v>
      </c>
      <c r="V617" t="s">
        <v>878</v>
      </c>
      <c r="Z617" t="s">
        <v>36</v>
      </c>
    </row>
    <row r="618" spans="1:26" x14ac:dyDescent="0.25">
      <c r="A618" t="s">
        <v>26</v>
      </c>
      <c r="B618" t="s">
        <v>27</v>
      </c>
      <c r="C618" t="s">
        <v>28</v>
      </c>
      <c r="D618" t="s">
        <v>46</v>
      </c>
      <c r="E618" t="str">
        <f>"110TNXR0J602"</f>
        <v>110TNXR0J602</v>
      </c>
      <c r="F618" t="s">
        <v>30</v>
      </c>
      <c r="I618" t="s">
        <v>31</v>
      </c>
      <c r="J618" t="s">
        <v>32</v>
      </c>
      <c r="N618" t="s">
        <v>1436</v>
      </c>
      <c r="O618" t="s">
        <v>34</v>
      </c>
      <c r="P618">
        <v>4</v>
      </c>
      <c r="Q618">
        <v>202110</v>
      </c>
      <c r="R618">
        <v>20211120</v>
      </c>
      <c r="S618" t="s">
        <v>1437</v>
      </c>
      <c r="T618">
        <v>20220104</v>
      </c>
      <c r="Z618" t="s">
        <v>36</v>
      </c>
    </row>
    <row r="619" spans="1:26" x14ac:dyDescent="0.25">
      <c r="A619" t="s">
        <v>26</v>
      </c>
      <c r="B619" t="s">
        <v>27</v>
      </c>
      <c r="C619" t="s">
        <v>28</v>
      </c>
      <c r="D619" t="s">
        <v>42</v>
      </c>
      <c r="E619" t="str">
        <f>"112TNCZ0F371"</f>
        <v>112TNCZ0F371</v>
      </c>
      <c r="F619" t="s">
        <v>30</v>
      </c>
      <c r="I619" t="s">
        <v>31</v>
      </c>
      <c r="J619" t="s">
        <v>32</v>
      </c>
      <c r="N619" t="s">
        <v>1438</v>
      </c>
      <c r="O619" t="s">
        <v>34</v>
      </c>
      <c r="P619">
        <v>2</v>
      </c>
      <c r="Q619">
        <v>202112</v>
      </c>
      <c r="R619">
        <v>20211205</v>
      </c>
      <c r="S619" t="s">
        <v>1439</v>
      </c>
      <c r="T619">
        <v>20220104</v>
      </c>
      <c r="Z619" t="s">
        <v>36</v>
      </c>
    </row>
    <row r="620" spans="1:26" x14ac:dyDescent="0.25">
      <c r="A620" t="s">
        <v>26</v>
      </c>
      <c r="B620" t="s">
        <v>27</v>
      </c>
      <c r="C620" t="s">
        <v>28</v>
      </c>
      <c r="D620" t="s">
        <v>380</v>
      </c>
      <c r="E620" t="str">
        <f>"111TNCZ1Z019"</f>
        <v>111TNCZ1Z019</v>
      </c>
      <c r="F620" t="s">
        <v>30</v>
      </c>
      <c r="I620" t="s">
        <v>38</v>
      </c>
      <c r="J620" t="s">
        <v>163</v>
      </c>
      <c r="N620" t="s">
        <v>1440</v>
      </c>
      <c r="O620" t="s">
        <v>34</v>
      </c>
      <c r="P620">
        <v>3</v>
      </c>
      <c r="Q620">
        <v>202111</v>
      </c>
      <c r="R620">
        <v>20211221</v>
      </c>
      <c r="S620" t="s">
        <v>1441</v>
      </c>
      <c r="T620">
        <v>20220104</v>
      </c>
      <c r="Z620" t="s">
        <v>36</v>
      </c>
    </row>
    <row r="621" spans="1:26" x14ac:dyDescent="0.25">
      <c r="A621" t="s">
        <v>26</v>
      </c>
      <c r="B621" t="s">
        <v>27</v>
      </c>
      <c r="C621" t="s">
        <v>28</v>
      </c>
      <c r="D621" t="s">
        <v>29</v>
      </c>
      <c r="E621" t="str">
        <f>"111TNJJ1Q684"</f>
        <v>111TNJJ1Q684</v>
      </c>
      <c r="F621" t="s">
        <v>30</v>
      </c>
      <c r="I621" t="s">
        <v>31</v>
      </c>
      <c r="J621" t="s">
        <v>32</v>
      </c>
      <c r="N621" t="s">
        <v>1442</v>
      </c>
      <c r="O621" t="s">
        <v>34</v>
      </c>
      <c r="P621">
        <v>3</v>
      </c>
      <c r="Q621">
        <v>202111</v>
      </c>
      <c r="R621">
        <v>20211127</v>
      </c>
      <c r="S621" t="s">
        <v>1443</v>
      </c>
      <c r="T621">
        <v>20220104</v>
      </c>
      <c r="Z621" t="s">
        <v>36</v>
      </c>
    </row>
    <row r="622" spans="1:26" x14ac:dyDescent="0.25">
      <c r="A622" t="s">
        <v>26</v>
      </c>
      <c r="B622" t="s">
        <v>27</v>
      </c>
      <c r="C622" t="s">
        <v>28</v>
      </c>
      <c r="D622" t="s">
        <v>115</v>
      </c>
      <c r="E622" t="str">
        <f>"107TNKF1S261"</f>
        <v>107TNKF1S261</v>
      </c>
      <c r="F622" t="s">
        <v>30</v>
      </c>
      <c r="I622" t="s">
        <v>47</v>
      </c>
      <c r="J622" t="s">
        <v>58</v>
      </c>
      <c r="N622" t="s">
        <v>1444</v>
      </c>
      <c r="O622" t="s">
        <v>34</v>
      </c>
      <c r="P622">
        <v>7</v>
      </c>
      <c r="Q622">
        <v>202107</v>
      </c>
      <c r="R622">
        <v>20211116</v>
      </c>
      <c r="S622" t="s">
        <v>1445</v>
      </c>
      <c r="T622">
        <v>20220104</v>
      </c>
      <c r="U622" t="s">
        <v>206</v>
      </c>
      <c r="Z622" t="s">
        <v>36</v>
      </c>
    </row>
    <row r="623" spans="1:26" x14ac:dyDescent="0.25">
      <c r="A623" t="s">
        <v>26</v>
      </c>
      <c r="B623" t="s">
        <v>27</v>
      </c>
      <c r="C623" t="s">
        <v>28</v>
      </c>
      <c r="D623" t="s">
        <v>166</v>
      </c>
      <c r="E623" t="str">
        <f>"111TNQD1F972"</f>
        <v>111TNQD1F972</v>
      </c>
      <c r="F623" t="s">
        <v>30</v>
      </c>
      <c r="I623" t="s">
        <v>31</v>
      </c>
      <c r="J623" t="s">
        <v>39</v>
      </c>
      <c r="N623" t="s">
        <v>1446</v>
      </c>
      <c r="O623" t="s">
        <v>34</v>
      </c>
      <c r="P623">
        <v>3</v>
      </c>
      <c r="Q623">
        <v>202111</v>
      </c>
      <c r="R623">
        <v>20211129</v>
      </c>
      <c r="S623" t="s">
        <v>1447</v>
      </c>
      <c r="T623">
        <v>20220104</v>
      </c>
      <c r="Z623" t="s">
        <v>36</v>
      </c>
    </row>
    <row r="624" spans="1:26" x14ac:dyDescent="0.25">
      <c r="A624" t="s">
        <v>26</v>
      </c>
      <c r="B624" t="s">
        <v>27</v>
      </c>
      <c r="C624" t="s">
        <v>28</v>
      </c>
      <c r="D624" t="s">
        <v>380</v>
      </c>
      <c r="E624" t="str">
        <f>"111TNNH1Q415"</f>
        <v>111TNNH1Q415</v>
      </c>
      <c r="F624" t="s">
        <v>30</v>
      </c>
      <c r="I624" t="s">
        <v>51</v>
      </c>
      <c r="J624" t="s">
        <v>77</v>
      </c>
      <c r="N624" t="s">
        <v>1448</v>
      </c>
      <c r="O624" t="s">
        <v>34</v>
      </c>
      <c r="P624">
        <v>3</v>
      </c>
      <c r="Q624">
        <v>202111</v>
      </c>
      <c r="R624">
        <v>20211221</v>
      </c>
      <c r="S624" t="s">
        <v>1449</v>
      </c>
      <c r="T624">
        <v>20220104</v>
      </c>
      <c r="Z624" t="s">
        <v>36</v>
      </c>
    </row>
    <row r="625" spans="1:26" x14ac:dyDescent="0.25">
      <c r="A625" t="s">
        <v>26</v>
      </c>
      <c r="B625" t="s">
        <v>27</v>
      </c>
      <c r="C625" t="s">
        <v>28</v>
      </c>
      <c r="D625" t="s">
        <v>29</v>
      </c>
      <c r="E625" t="str">
        <f>"111TNPC28192"</f>
        <v>111TNPC28192</v>
      </c>
      <c r="F625" t="s">
        <v>30</v>
      </c>
      <c r="I625" t="s">
        <v>129</v>
      </c>
      <c r="J625" t="s">
        <v>77</v>
      </c>
      <c r="N625" t="s">
        <v>1450</v>
      </c>
      <c r="O625" t="s">
        <v>34</v>
      </c>
      <c r="P625">
        <v>3</v>
      </c>
      <c r="Q625">
        <v>202111</v>
      </c>
      <c r="R625">
        <v>20211127</v>
      </c>
      <c r="S625" t="s">
        <v>1451</v>
      </c>
      <c r="T625">
        <v>20220104</v>
      </c>
      <c r="Z625" t="s">
        <v>36</v>
      </c>
    </row>
    <row r="626" spans="1:26" x14ac:dyDescent="0.25">
      <c r="A626" t="s">
        <v>26</v>
      </c>
      <c r="B626" t="s">
        <v>27</v>
      </c>
      <c r="C626" t="s">
        <v>28</v>
      </c>
      <c r="D626" t="s">
        <v>29</v>
      </c>
      <c r="E626" t="str">
        <f>"111TNRL0Q486"</f>
        <v>111TNRL0Q486</v>
      </c>
      <c r="F626" t="s">
        <v>30</v>
      </c>
      <c r="I626" t="s">
        <v>57</v>
      </c>
      <c r="J626" t="s">
        <v>86</v>
      </c>
      <c r="N626" t="s">
        <v>1452</v>
      </c>
      <c r="O626" t="s">
        <v>34</v>
      </c>
      <c r="P626">
        <v>3</v>
      </c>
      <c r="Q626">
        <v>202111</v>
      </c>
      <c r="R626">
        <v>20211218</v>
      </c>
      <c r="S626" t="s">
        <v>1453</v>
      </c>
      <c r="T626">
        <v>20220104</v>
      </c>
      <c r="Z626" t="s">
        <v>36</v>
      </c>
    </row>
    <row r="627" spans="1:26" x14ac:dyDescent="0.25">
      <c r="A627" t="s">
        <v>26</v>
      </c>
      <c r="B627" t="s">
        <v>27</v>
      </c>
      <c r="C627" t="s">
        <v>28</v>
      </c>
      <c r="D627" t="s">
        <v>133</v>
      </c>
      <c r="E627" t="str">
        <f>"101TNYT01402"</f>
        <v>101TNYT01402</v>
      </c>
      <c r="F627" t="s">
        <v>30</v>
      </c>
      <c r="I627" t="s">
        <v>38</v>
      </c>
      <c r="J627" t="s">
        <v>58</v>
      </c>
      <c r="N627" t="s">
        <v>1454</v>
      </c>
      <c r="O627" t="s">
        <v>34</v>
      </c>
      <c r="P627">
        <v>13</v>
      </c>
      <c r="Q627">
        <v>202101</v>
      </c>
      <c r="R627">
        <v>20211118</v>
      </c>
      <c r="S627" t="s">
        <v>1455</v>
      </c>
      <c r="T627">
        <v>20220104</v>
      </c>
      <c r="U627" t="s">
        <v>595</v>
      </c>
      <c r="V627" t="s">
        <v>1456</v>
      </c>
      <c r="W627" t="s">
        <v>1457</v>
      </c>
      <c r="Z627" t="s">
        <v>36</v>
      </c>
    </row>
    <row r="628" spans="1:26" x14ac:dyDescent="0.25">
      <c r="A628" t="s">
        <v>26</v>
      </c>
      <c r="B628" t="s">
        <v>27</v>
      </c>
      <c r="C628" t="s">
        <v>28</v>
      </c>
      <c r="D628" t="s">
        <v>115</v>
      </c>
      <c r="E628" t="str">
        <f>"110TNRL1C902"</f>
        <v>110TNRL1C902</v>
      </c>
      <c r="F628" t="s">
        <v>30</v>
      </c>
      <c r="I628" t="s">
        <v>38</v>
      </c>
      <c r="J628" t="s">
        <v>58</v>
      </c>
      <c r="N628" t="s">
        <v>1458</v>
      </c>
      <c r="O628" t="s">
        <v>34</v>
      </c>
      <c r="P628">
        <v>4</v>
      </c>
      <c r="Q628">
        <v>202110</v>
      </c>
      <c r="R628">
        <v>20211110</v>
      </c>
      <c r="S628" t="s">
        <v>1459</v>
      </c>
      <c r="T628">
        <v>20220104</v>
      </c>
      <c r="U628" t="s">
        <v>144</v>
      </c>
      <c r="Z628" t="s">
        <v>36</v>
      </c>
    </row>
    <row r="629" spans="1:26" x14ac:dyDescent="0.25">
      <c r="A629" t="s">
        <v>26</v>
      </c>
      <c r="B629" t="s">
        <v>27</v>
      </c>
      <c r="C629" t="s">
        <v>28</v>
      </c>
      <c r="D629" t="s">
        <v>37</v>
      </c>
      <c r="E629" t="str">
        <f>"109TNMX09443"</f>
        <v>109TNMX09443</v>
      </c>
      <c r="F629" t="s">
        <v>30</v>
      </c>
      <c r="I629" t="s">
        <v>31</v>
      </c>
      <c r="J629" t="s">
        <v>48</v>
      </c>
      <c r="N629" t="s">
        <v>1460</v>
      </c>
      <c r="O629" t="s">
        <v>34</v>
      </c>
      <c r="P629">
        <v>5</v>
      </c>
      <c r="Q629">
        <v>202109</v>
      </c>
      <c r="R629">
        <v>20211209</v>
      </c>
      <c r="S629" t="s">
        <v>1461</v>
      </c>
      <c r="T629">
        <v>20220104</v>
      </c>
      <c r="Z629" t="s">
        <v>36</v>
      </c>
    </row>
    <row r="630" spans="1:26" x14ac:dyDescent="0.25">
      <c r="A630" t="s">
        <v>26</v>
      </c>
      <c r="B630" t="s">
        <v>27</v>
      </c>
      <c r="C630" t="s">
        <v>28</v>
      </c>
      <c r="D630" t="s">
        <v>42</v>
      </c>
      <c r="E630" t="str">
        <f>"101TNVS1G559"</f>
        <v>101TNVS1G559</v>
      </c>
      <c r="F630" t="s">
        <v>30</v>
      </c>
      <c r="I630" t="s">
        <v>157</v>
      </c>
      <c r="J630" t="s">
        <v>39</v>
      </c>
      <c r="N630" t="s">
        <v>1462</v>
      </c>
      <c r="O630" t="s">
        <v>34</v>
      </c>
      <c r="P630">
        <v>13</v>
      </c>
      <c r="Q630">
        <v>202101</v>
      </c>
      <c r="R630">
        <v>20211224</v>
      </c>
      <c r="S630" t="s">
        <v>1463</v>
      </c>
      <c r="T630">
        <v>20220104</v>
      </c>
      <c r="Z630" t="s">
        <v>36</v>
      </c>
    </row>
    <row r="631" spans="1:26" x14ac:dyDescent="0.25">
      <c r="A631" t="s">
        <v>26</v>
      </c>
      <c r="B631" t="s">
        <v>27</v>
      </c>
      <c r="C631" t="s">
        <v>28</v>
      </c>
      <c r="D631" t="s">
        <v>42</v>
      </c>
      <c r="E631" t="str">
        <f>"110TNWG1K945"</f>
        <v>110TNWG1K945</v>
      </c>
      <c r="F631" t="s">
        <v>30</v>
      </c>
      <c r="I631" t="s">
        <v>31</v>
      </c>
      <c r="J631" t="s">
        <v>39</v>
      </c>
      <c r="N631" t="s">
        <v>401</v>
      </c>
      <c r="O631" t="s">
        <v>34</v>
      </c>
      <c r="P631">
        <v>4</v>
      </c>
      <c r="Q631">
        <v>202110</v>
      </c>
      <c r="R631">
        <v>20211103</v>
      </c>
      <c r="S631" t="s">
        <v>1464</v>
      </c>
      <c r="T631">
        <v>20220105</v>
      </c>
      <c r="Z631" t="s">
        <v>36</v>
      </c>
    </row>
    <row r="632" spans="1:26" x14ac:dyDescent="0.25">
      <c r="A632" t="s">
        <v>26</v>
      </c>
      <c r="B632" t="s">
        <v>27</v>
      </c>
      <c r="C632" t="s">
        <v>28</v>
      </c>
      <c r="D632" t="s">
        <v>46</v>
      </c>
      <c r="E632" t="str">
        <f>"109TNRL2K710"</f>
        <v>109TNRL2K710</v>
      </c>
      <c r="F632" t="s">
        <v>30</v>
      </c>
      <c r="I632" t="s">
        <v>31</v>
      </c>
      <c r="J632" t="s">
        <v>58</v>
      </c>
      <c r="N632" t="s">
        <v>1465</v>
      </c>
      <c r="O632" t="s">
        <v>34</v>
      </c>
      <c r="P632">
        <v>5</v>
      </c>
      <c r="Q632">
        <v>202109</v>
      </c>
      <c r="R632">
        <v>20211118</v>
      </c>
      <c r="S632" t="s">
        <v>1466</v>
      </c>
      <c r="T632">
        <v>20220105</v>
      </c>
      <c r="U632" t="s">
        <v>913</v>
      </c>
      <c r="V632" t="s">
        <v>719</v>
      </c>
      <c r="Z632" t="s">
        <v>36</v>
      </c>
    </row>
    <row r="633" spans="1:26" x14ac:dyDescent="0.25">
      <c r="A633" t="s">
        <v>26</v>
      </c>
      <c r="B633" t="s">
        <v>27</v>
      </c>
      <c r="C633" t="s">
        <v>28</v>
      </c>
      <c r="D633" t="s">
        <v>29</v>
      </c>
      <c r="E633" t="str">
        <f>"109TNUW06542"</f>
        <v>109TNUW06542</v>
      </c>
      <c r="F633" t="s">
        <v>30</v>
      </c>
      <c r="I633" t="s">
        <v>31</v>
      </c>
      <c r="J633" t="s">
        <v>32</v>
      </c>
      <c r="N633" t="s">
        <v>1467</v>
      </c>
      <c r="O633" t="s">
        <v>34</v>
      </c>
      <c r="P633">
        <v>5</v>
      </c>
      <c r="Q633">
        <v>202109</v>
      </c>
      <c r="R633">
        <v>20211118</v>
      </c>
      <c r="S633" t="s">
        <v>1468</v>
      </c>
      <c r="T633">
        <v>20220105</v>
      </c>
      <c r="Z633" t="s">
        <v>36</v>
      </c>
    </row>
    <row r="634" spans="1:26" x14ac:dyDescent="0.25">
      <c r="A634" t="s">
        <v>26</v>
      </c>
      <c r="B634" t="s">
        <v>27</v>
      </c>
      <c r="C634" t="s">
        <v>28</v>
      </c>
      <c r="D634" t="s">
        <v>29</v>
      </c>
      <c r="E634" t="str">
        <f>"108TNEP25012"</f>
        <v>108TNEP25012</v>
      </c>
      <c r="F634" t="s">
        <v>30</v>
      </c>
      <c r="I634" t="s">
        <v>31</v>
      </c>
      <c r="J634" t="s">
        <v>58</v>
      </c>
      <c r="N634" t="s">
        <v>1469</v>
      </c>
      <c r="O634" t="s">
        <v>34</v>
      </c>
      <c r="P634">
        <v>6</v>
      </c>
      <c r="Q634">
        <v>202108</v>
      </c>
      <c r="R634">
        <v>20211114</v>
      </c>
      <c r="S634" t="s">
        <v>1470</v>
      </c>
      <c r="T634">
        <v>20220105</v>
      </c>
      <c r="U634" t="s">
        <v>913</v>
      </c>
      <c r="V634" t="s">
        <v>75</v>
      </c>
      <c r="Z634" t="s">
        <v>36</v>
      </c>
    </row>
    <row r="635" spans="1:26" x14ac:dyDescent="0.25">
      <c r="A635" t="s">
        <v>26</v>
      </c>
      <c r="B635" t="s">
        <v>27</v>
      </c>
      <c r="C635" t="s">
        <v>28</v>
      </c>
      <c r="D635" t="s">
        <v>133</v>
      </c>
      <c r="E635" t="str">
        <f>"107TNDV14922"</f>
        <v>107TNDV14922</v>
      </c>
      <c r="F635" t="s">
        <v>30</v>
      </c>
      <c r="I635" t="s">
        <v>38</v>
      </c>
      <c r="J635" t="s">
        <v>58</v>
      </c>
      <c r="N635" t="s">
        <v>1471</v>
      </c>
      <c r="O635" t="s">
        <v>34</v>
      </c>
      <c r="P635">
        <v>7</v>
      </c>
      <c r="Q635">
        <v>202107</v>
      </c>
      <c r="R635">
        <v>20211116</v>
      </c>
      <c r="S635" t="s">
        <v>1472</v>
      </c>
      <c r="T635">
        <v>20220105</v>
      </c>
      <c r="U635" t="s">
        <v>236</v>
      </c>
      <c r="Z635" t="s">
        <v>36</v>
      </c>
    </row>
    <row r="636" spans="1:26" x14ac:dyDescent="0.25">
      <c r="A636" t="s">
        <v>26</v>
      </c>
      <c r="B636" t="s">
        <v>27</v>
      </c>
      <c r="C636" t="s">
        <v>28</v>
      </c>
      <c r="D636" t="s">
        <v>29</v>
      </c>
      <c r="E636" t="str">
        <f>"107TNWG23185"</f>
        <v>107TNWG23185</v>
      </c>
      <c r="F636" t="s">
        <v>30</v>
      </c>
      <c r="I636" t="s">
        <v>57</v>
      </c>
      <c r="J636" t="s">
        <v>58</v>
      </c>
      <c r="N636" t="s">
        <v>1473</v>
      </c>
      <c r="O636" t="s">
        <v>34</v>
      </c>
      <c r="P636">
        <v>7</v>
      </c>
      <c r="Q636">
        <v>202107</v>
      </c>
      <c r="R636">
        <v>20211201</v>
      </c>
      <c r="S636" t="s">
        <v>1474</v>
      </c>
      <c r="T636">
        <v>20220105</v>
      </c>
      <c r="U636" t="s">
        <v>144</v>
      </c>
      <c r="V636" t="s">
        <v>1288</v>
      </c>
      <c r="Z636" t="s">
        <v>36</v>
      </c>
    </row>
    <row r="637" spans="1:26" x14ac:dyDescent="0.25">
      <c r="A637" t="s">
        <v>26</v>
      </c>
      <c r="B637" t="s">
        <v>27</v>
      </c>
      <c r="C637" t="s">
        <v>28</v>
      </c>
      <c r="D637" t="s">
        <v>46</v>
      </c>
      <c r="E637" t="str">
        <f>"109TNNH01023"</f>
        <v>109TNNH01023</v>
      </c>
      <c r="F637" t="s">
        <v>30</v>
      </c>
      <c r="I637" t="s">
        <v>31</v>
      </c>
      <c r="J637" t="s">
        <v>86</v>
      </c>
      <c r="N637" t="s">
        <v>1475</v>
      </c>
      <c r="O637" t="s">
        <v>34</v>
      </c>
      <c r="P637">
        <v>5</v>
      </c>
      <c r="Q637">
        <v>202109</v>
      </c>
      <c r="R637">
        <v>20211106</v>
      </c>
      <c r="S637" t="s">
        <v>1476</v>
      </c>
      <c r="T637">
        <v>20220105</v>
      </c>
      <c r="Z637" t="s">
        <v>36</v>
      </c>
    </row>
    <row r="638" spans="1:26" x14ac:dyDescent="0.25">
      <c r="A638" t="s">
        <v>26</v>
      </c>
      <c r="B638" t="s">
        <v>27</v>
      </c>
      <c r="C638" t="s">
        <v>28</v>
      </c>
      <c r="D638" t="s">
        <v>42</v>
      </c>
      <c r="E638" t="str">
        <f>"110TNAB0S928"</f>
        <v>110TNAB0S928</v>
      </c>
      <c r="F638" t="s">
        <v>30</v>
      </c>
      <c r="I638" t="s">
        <v>89</v>
      </c>
      <c r="J638" t="s">
        <v>58</v>
      </c>
      <c r="N638" t="s">
        <v>1477</v>
      </c>
      <c r="O638" t="s">
        <v>34</v>
      </c>
      <c r="P638">
        <v>4</v>
      </c>
      <c r="Q638">
        <v>202110</v>
      </c>
      <c r="R638">
        <v>20211109</v>
      </c>
      <c r="S638" t="s">
        <v>1478</v>
      </c>
      <c r="T638">
        <v>20220105</v>
      </c>
      <c r="Z638" t="s">
        <v>36</v>
      </c>
    </row>
    <row r="639" spans="1:26" x14ac:dyDescent="0.25">
      <c r="A639" t="s">
        <v>26</v>
      </c>
      <c r="B639" t="s">
        <v>27</v>
      </c>
      <c r="C639" t="s">
        <v>28</v>
      </c>
      <c r="D639" t="s">
        <v>46</v>
      </c>
      <c r="E639" t="str">
        <f>"111TNSU12934"</f>
        <v>111TNSU12934</v>
      </c>
      <c r="F639" t="s">
        <v>30</v>
      </c>
      <c r="I639" t="s">
        <v>57</v>
      </c>
      <c r="J639" t="s">
        <v>58</v>
      </c>
      <c r="N639" t="s">
        <v>1479</v>
      </c>
      <c r="O639" t="s">
        <v>34</v>
      </c>
      <c r="P639">
        <v>3</v>
      </c>
      <c r="Q639">
        <v>202111</v>
      </c>
      <c r="R639">
        <v>20211207</v>
      </c>
      <c r="S639" t="s">
        <v>1480</v>
      </c>
      <c r="T639">
        <v>20220105</v>
      </c>
      <c r="U639" t="s">
        <v>913</v>
      </c>
      <c r="V639" t="s">
        <v>128</v>
      </c>
      <c r="Z639" t="s">
        <v>36</v>
      </c>
    </row>
    <row r="640" spans="1:26" x14ac:dyDescent="0.25">
      <c r="A640" t="s">
        <v>26</v>
      </c>
      <c r="B640" t="s">
        <v>27</v>
      </c>
      <c r="C640" t="s">
        <v>28</v>
      </c>
      <c r="D640" t="s">
        <v>380</v>
      </c>
      <c r="E640" t="str">
        <f>"111TNVN2D309"</f>
        <v>111TNVN2D309</v>
      </c>
      <c r="F640" t="s">
        <v>30</v>
      </c>
      <c r="I640" t="s">
        <v>71</v>
      </c>
      <c r="J640" t="s">
        <v>568</v>
      </c>
      <c r="N640" t="s">
        <v>1481</v>
      </c>
      <c r="O640" t="s">
        <v>34</v>
      </c>
      <c r="P640">
        <v>3</v>
      </c>
      <c r="Q640">
        <v>202111</v>
      </c>
      <c r="R640">
        <v>20211202</v>
      </c>
      <c r="S640" t="s">
        <v>1482</v>
      </c>
      <c r="T640">
        <v>20220105</v>
      </c>
      <c r="Z640" t="s">
        <v>36</v>
      </c>
    </row>
    <row r="641" spans="1:26" x14ac:dyDescent="0.25">
      <c r="A641" t="s">
        <v>26</v>
      </c>
      <c r="B641" t="s">
        <v>27</v>
      </c>
      <c r="C641" t="s">
        <v>28</v>
      </c>
      <c r="D641" t="s">
        <v>29</v>
      </c>
      <c r="E641" t="str">
        <f>"107TNDV00090"</f>
        <v>107TNDV00090</v>
      </c>
      <c r="F641" t="s">
        <v>30</v>
      </c>
      <c r="I641" t="s">
        <v>38</v>
      </c>
      <c r="J641" t="s">
        <v>48</v>
      </c>
      <c r="N641" t="s">
        <v>1483</v>
      </c>
      <c r="O641" t="s">
        <v>34</v>
      </c>
      <c r="P641">
        <v>7</v>
      </c>
      <c r="Q641">
        <v>202107</v>
      </c>
      <c r="R641">
        <v>20211030</v>
      </c>
      <c r="S641" t="s">
        <v>1484</v>
      </c>
      <c r="T641">
        <v>20220105</v>
      </c>
      <c r="Z641" t="s">
        <v>36</v>
      </c>
    </row>
    <row r="642" spans="1:26" x14ac:dyDescent="0.25">
      <c r="A642" t="s">
        <v>26</v>
      </c>
      <c r="B642" t="s">
        <v>27</v>
      </c>
      <c r="C642" t="s">
        <v>28</v>
      </c>
      <c r="D642" t="s">
        <v>29</v>
      </c>
      <c r="E642" t="str">
        <f>"105TNNH2B831"</f>
        <v>105TNNH2B831</v>
      </c>
      <c r="F642" t="s">
        <v>30</v>
      </c>
      <c r="I642" t="s">
        <v>38</v>
      </c>
      <c r="J642" t="s">
        <v>77</v>
      </c>
      <c r="N642" t="s">
        <v>1485</v>
      </c>
      <c r="O642" t="s">
        <v>34</v>
      </c>
      <c r="P642">
        <v>9</v>
      </c>
      <c r="Q642">
        <v>202105</v>
      </c>
      <c r="R642">
        <v>20211130</v>
      </c>
      <c r="S642" t="s">
        <v>1486</v>
      </c>
      <c r="T642">
        <v>20220105</v>
      </c>
      <c r="Z642" t="s">
        <v>36</v>
      </c>
    </row>
    <row r="643" spans="1:26" x14ac:dyDescent="0.25">
      <c r="A643" t="s">
        <v>26</v>
      </c>
      <c r="B643" t="s">
        <v>27</v>
      </c>
      <c r="C643" t="s">
        <v>28</v>
      </c>
      <c r="D643" t="s">
        <v>42</v>
      </c>
      <c r="E643" t="str">
        <f>"111TNDV0E538"</f>
        <v>111TNDV0E538</v>
      </c>
      <c r="F643" t="s">
        <v>30</v>
      </c>
      <c r="I643" t="s">
        <v>38</v>
      </c>
      <c r="J643" t="s">
        <v>90</v>
      </c>
      <c r="N643" t="s">
        <v>1487</v>
      </c>
      <c r="O643" t="s">
        <v>34</v>
      </c>
      <c r="P643">
        <v>3</v>
      </c>
      <c r="Q643">
        <v>202111</v>
      </c>
      <c r="R643">
        <v>20211101</v>
      </c>
      <c r="S643" t="s">
        <v>1488</v>
      </c>
      <c r="T643">
        <v>20220105</v>
      </c>
      <c r="U643" t="s">
        <v>1489</v>
      </c>
      <c r="V643" t="s">
        <v>267</v>
      </c>
      <c r="Z643" t="s">
        <v>36</v>
      </c>
    </row>
    <row r="644" spans="1:26" x14ac:dyDescent="0.25">
      <c r="A644" t="s">
        <v>26</v>
      </c>
      <c r="B644" t="s">
        <v>27</v>
      </c>
      <c r="C644" t="s">
        <v>28</v>
      </c>
      <c r="D644" t="s">
        <v>37</v>
      </c>
      <c r="E644" t="str">
        <f>"109TNHM0K217"</f>
        <v>109TNHM0K217</v>
      </c>
      <c r="F644" t="s">
        <v>30</v>
      </c>
      <c r="I644" t="s">
        <v>123</v>
      </c>
      <c r="J644" t="s">
        <v>77</v>
      </c>
      <c r="N644" t="s">
        <v>1490</v>
      </c>
      <c r="O644" t="s">
        <v>34</v>
      </c>
      <c r="P644">
        <v>5</v>
      </c>
      <c r="Q644">
        <v>202109</v>
      </c>
      <c r="R644">
        <v>20211006</v>
      </c>
      <c r="S644" t="s">
        <v>1491</v>
      </c>
      <c r="T644">
        <v>20220105</v>
      </c>
      <c r="Z644" t="s">
        <v>36</v>
      </c>
    </row>
    <row r="645" spans="1:26" x14ac:dyDescent="0.25">
      <c r="A645" t="s">
        <v>26</v>
      </c>
      <c r="B645" t="s">
        <v>27</v>
      </c>
      <c r="C645" t="s">
        <v>28</v>
      </c>
      <c r="D645" t="s">
        <v>380</v>
      </c>
      <c r="E645" t="str">
        <f>"110TNHM1H633"</f>
        <v>110TNHM1H633</v>
      </c>
      <c r="F645" t="s">
        <v>30</v>
      </c>
      <c r="I645" t="s">
        <v>31</v>
      </c>
      <c r="J645" t="s">
        <v>32</v>
      </c>
      <c r="N645" t="s">
        <v>1492</v>
      </c>
      <c r="O645" t="s">
        <v>34</v>
      </c>
      <c r="P645">
        <v>4</v>
      </c>
      <c r="Q645">
        <v>202110</v>
      </c>
      <c r="R645">
        <v>20211123</v>
      </c>
      <c r="S645" t="s">
        <v>1493</v>
      </c>
      <c r="T645">
        <v>20220105</v>
      </c>
      <c r="Z645" t="s">
        <v>36</v>
      </c>
    </row>
    <row r="646" spans="1:26" x14ac:dyDescent="0.25">
      <c r="A646" t="s">
        <v>26</v>
      </c>
      <c r="B646" t="s">
        <v>27</v>
      </c>
      <c r="C646" t="s">
        <v>28</v>
      </c>
      <c r="D646" t="s">
        <v>29</v>
      </c>
      <c r="E646" t="str">
        <f>"109TNNH1D583"</f>
        <v>109TNNH1D583</v>
      </c>
      <c r="F646" t="s">
        <v>30</v>
      </c>
      <c r="I646" t="s">
        <v>31</v>
      </c>
      <c r="J646" t="s">
        <v>32</v>
      </c>
      <c r="N646" t="s">
        <v>1494</v>
      </c>
      <c r="O646" t="s">
        <v>34</v>
      </c>
      <c r="P646">
        <v>5</v>
      </c>
      <c r="Q646">
        <v>202109</v>
      </c>
      <c r="R646">
        <v>20211107</v>
      </c>
      <c r="S646" t="s">
        <v>1495</v>
      </c>
      <c r="T646">
        <v>20220105</v>
      </c>
      <c r="Z646" t="s">
        <v>36</v>
      </c>
    </row>
    <row r="647" spans="1:26" x14ac:dyDescent="0.25">
      <c r="A647" t="s">
        <v>26</v>
      </c>
      <c r="B647" t="s">
        <v>27</v>
      </c>
      <c r="C647" t="s">
        <v>28</v>
      </c>
      <c r="D647" t="s">
        <v>29</v>
      </c>
      <c r="E647" t="str">
        <f>"110TNZN04813"</f>
        <v>110TNZN04813</v>
      </c>
      <c r="F647" t="s">
        <v>30</v>
      </c>
      <c r="I647" t="s">
        <v>71</v>
      </c>
      <c r="J647" t="s">
        <v>116</v>
      </c>
      <c r="N647" t="s">
        <v>1496</v>
      </c>
      <c r="O647" t="s">
        <v>34</v>
      </c>
      <c r="P647">
        <v>4</v>
      </c>
      <c r="Q647">
        <v>202110</v>
      </c>
      <c r="R647">
        <v>20211208</v>
      </c>
      <c r="S647" t="s">
        <v>1497</v>
      </c>
      <c r="T647">
        <v>20220105</v>
      </c>
      <c r="Z647" t="s">
        <v>36</v>
      </c>
    </row>
    <row r="648" spans="1:26" x14ac:dyDescent="0.25">
      <c r="A648" t="s">
        <v>26</v>
      </c>
      <c r="B648" t="s">
        <v>27</v>
      </c>
      <c r="C648" t="s">
        <v>28</v>
      </c>
      <c r="D648" t="s">
        <v>29</v>
      </c>
      <c r="E648" t="str">
        <f>"108TNBK1Z877"</f>
        <v>108TNBK1Z877</v>
      </c>
      <c r="F648" t="s">
        <v>30</v>
      </c>
      <c r="I648" t="s">
        <v>31</v>
      </c>
      <c r="J648" t="s">
        <v>32</v>
      </c>
      <c r="N648" t="s">
        <v>1498</v>
      </c>
      <c r="O648" t="s">
        <v>34</v>
      </c>
      <c r="P648">
        <v>6</v>
      </c>
      <c r="Q648">
        <v>202108</v>
      </c>
      <c r="R648">
        <v>20211208</v>
      </c>
      <c r="S648" t="s">
        <v>1499</v>
      </c>
      <c r="T648">
        <v>20220105</v>
      </c>
      <c r="Z648" t="s">
        <v>36</v>
      </c>
    </row>
    <row r="649" spans="1:26" x14ac:dyDescent="0.25">
      <c r="A649" t="s">
        <v>26</v>
      </c>
      <c r="B649" t="s">
        <v>27</v>
      </c>
      <c r="C649" t="s">
        <v>28</v>
      </c>
      <c r="D649" t="s">
        <v>29</v>
      </c>
      <c r="E649" t="str">
        <f>"108TNGY1X215"</f>
        <v>108TNGY1X215</v>
      </c>
      <c r="F649" t="s">
        <v>30</v>
      </c>
      <c r="I649" t="s">
        <v>31</v>
      </c>
      <c r="J649" t="s">
        <v>32</v>
      </c>
      <c r="N649" t="s">
        <v>1500</v>
      </c>
      <c r="O649" t="s">
        <v>34</v>
      </c>
      <c r="P649">
        <v>6</v>
      </c>
      <c r="Q649">
        <v>202108</v>
      </c>
      <c r="R649">
        <v>20211027</v>
      </c>
      <c r="S649" t="s">
        <v>1501</v>
      </c>
      <c r="T649">
        <v>20220105</v>
      </c>
      <c r="Z649" t="s">
        <v>36</v>
      </c>
    </row>
    <row r="650" spans="1:26" x14ac:dyDescent="0.25">
      <c r="A650" t="s">
        <v>26</v>
      </c>
      <c r="B650" t="s">
        <v>27</v>
      </c>
      <c r="C650" t="s">
        <v>28</v>
      </c>
      <c r="D650" t="s">
        <v>1502</v>
      </c>
      <c r="E650" t="str">
        <f>"108TNHM1M921"</f>
        <v>108TNHM1M921</v>
      </c>
      <c r="F650" t="s">
        <v>30</v>
      </c>
      <c r="I650" t="s">
        <v>38</v>
      </c>
      <c r="J650" t="s">
        <v>58</v>
      </c>
      <c r="N650" t="s">
        <v>1503</v>
      </c>
      <c r="O650" t="s">
        <v>34</v>
      </c>
      <c r="P650">
        <v>6</v>
      </c>
      <c r="Q650">
        <v>202108</v>
      </c>
      <c r="R650">
        <v>20211005</v>
      </c>
      <c r="S650" t="s">
        <v>1504</v>
      </c>
      <c r="T650">
        <v>20220105</v>
      </c>
      <c r="U650" t="s">
        <v>468</v>
      </c>
      <c r="Z650" t="s">
        <v>36</v>
      </c>
    </row>
    <row r="651" spans="1:26" x14ac:dyDescent="0.25">
      <c r="A651" t="s">
        <v>26</v>
      </c>
      <c r="B651" t="s">
        <v>27</v>
      </c>
      <c r="C651" t="s">
        <v>28</v>
      </c>
      <c r="D651" t="s">
        <v>46</v>
      </c>
      <c r="E651" t="str">
        <f>"109TNRL2J254"</f>
        <v>109TNRL2J254</v>
      </c>
      <c r="F651" t="s">
        <v>30</v>
      </c>
      <c r="I651" t="s">
        <v>89</v>
      </c>
      <c r="J651" t="s">
        <v>58</v>
      </c>
      <c r="N651" t="s">
        <v>1505</v>
      </c>
      <c r="O651" t="s">
        <v>34</v>
      </c>
      <c r="P651">
        <v>5</v>
      </c>
      <c r="Q651">
        <v>202109</v>
      </c>
      <c r="R651">
        <v>20211012</v>
      </c>
      <c r="S651" t="s">
        <v>1506</v>
      </c>
      <c r="T651">
        <v>20220105</v>
      </c>
      <c r="U651" t="s">
        <v>211</v>
      </c>
      <c r="Z651" t="s">
        <v>36</v>
      </c>
    </row>
    <row r="652" spans="1:26" x14ac:dyDescent="0.25">
      <c r="A652" t="s">
        <v>26</v>
      </c>
      <c r="B652" t="s">
        <v>27</v>
      </c>
      <c r="C652" t="s">
        <v>28</v>
      </c>
      <c r="D652" t="s">
        <v>29</v>
      </c>
      <c r="E652" t="str">
        <f>"106TNEP1A388"</f>
        <v>106TNEP1A388</v>
      </c>
      <c r="F652" t="s">
        <v>30</v>
      </c>
      <c r="I652" t="s">
        <v>129</v>
      </c>
      <c r="J652" t="s">
        <v>58</v>
      </c>
      <c r="N652" t="s">
        <v>1507</v>
      </c>
      <c r="O652" t="s">
        <v>34</v>
      </c>
      <c r="P652">
        <v>8</v>
      </c>
      <c r="Q652">
        <v>202106</v>
      </c>
      <c r="R652">
        <v>20211110</v>
      </c>
      <c r="S652" t="s">
        <v>1508</v>
      </c>
      <c r="T652">
        <v>20220105</v>
      </c>
      <c r="U652" t="s">
        <v>111</v>
      </c>
      <c r="Z652" t="s">
        <v>36</v>
      </c>
    </row>
    <row r="653" spans="1:26" x14ac:dyDescent="0.25">
      <c r="A653" t="s">
        <v>26</v>
      </c>
      <c r="B653" t="s">
        <v>27</v>
      </c>
      <c r="C653" t="s">
        <v>28</v>
      </c>
      <c r="D653" t="s">
        <v>42</v>
      </c>
      <c r="E653" t="str">
        <f>"110TNBK150553"</f>
        <v>110TNBK150553</v>
      </c>
      <c r="F653" t="s">
        <v>30</v>
      </c>
      <c r="I653" t="s">
        <v>129</v>
      </c>
      <c r="J653" t="s">
        <v>77</v>
      </c>
      <c r="N653" t="s">
        <v>1509</v>
      </c>
      <c r="O653" t="s">
        <v>34</v>
      </c>
      <c r="P653">
        <v>4</v>
      </c>
      <c r="Q653">
        <v>202110</v>
      </c>
      <c r="R653">
        <v>20211024</v>
      </c>
      <c r="S653" t="s">
        <v>1510</v>
      </c>
      <c r="T653">
        <v>20220105</v>
      </c>
      <c r="Z653" t="s">
        <v>36</v>
      </c>
    </row>
    <row r="654" spans="1:26" x14ac:dyDescent="0.25">
      <c r="A654" t="s">
        <v>26</v>
      </c>
      <c r="B654" t="s">
        <v>27</v>
      </c>
      <c r="C654" t="s">
        <v>28</v>
      </c>
      <c r="D654" t="s">
        <v>42</v>
      </c>
      <c r="E654" t="str">
        <f>"110TNUW1A998"</f>
        <v>110TNUW1A998</v>
      </c>
      <c r="F654" t="s">
        <v>30</v>
      </c>
      <c r="I654" t="s">
        <v>1511</v>
      </c>
      <c r="J654" t="s">
        <v>48</v>
      </c>
      <c r="N654" t="s">
        <v>1512</v>
      </c>
      <c r="O654" t="s">
        <v>34</v>
      </c>
      <c r="P654">
        <v>4</v>
      </c>
      <c r="Q654">
        <v>202110</v>
      </c>
      <c r="R654">
        <v>20211229</v>
      </c>
      <c r="S654" t="s">
        <v>1513</v>
      </c>
      <c r="T654">
        <v>20220105</v>
      </c>
      <c r="Z654" t="s">
        <v>36</v>
      </c>
    </row>
    <row r="655" spans="1:26" x14ac:dyDescent="0.25">
      <c r="A655" t="s">
        <v>26</v>
      </c>
      <c r="B655" t="s">
        <v>27</v>
      </c>
      <c r="C655" t="s">
        <v>28</v>
      </c>
      <c r="D655" t="s">
        <v>380</v>
      </c>
      <c r="E655" t="str">
        <f>"110TNWG12457"</f>
        <v>110TNWG12457</v>
      </c>
      <c r="F655" t="s">
        <v>30</v>
      </c>
      <c r="I655" t="s">
        <v>38</v>
      </c>
      <c r="J655" t="s">
        <v>555</v>
      </c>
      <c r="N655" t="s">
        <v>1514</v>
      </c>
      <c r="O655" t="s">
        <v>34</v>
      </c>
      <c r="P655">
        <v>4</v>
      </c>
      <c r="Q655">
        <v>202110</v>
      </c>
      <c r="R655">
        <v>20211111</v>
      </c>
      <c r="S655" t="s">
        <v>1515</v>
      </c>
      <c r="T655">
        <v>20220105</v>
      </c>
      <c r="U655" t="s">
        <v>144</v>
      </c>
      <c r="Z655" t="s">
        <v>36</v>
      </c>
    </row>
    <row r="656" spans="1:26" x14ac:dyDescent="0.25">
      <c r="A656" t="s">
        <v>26</v>
      </c>
      <c r="B656" t="s">
        <v>27</v>
      </c>
      <c r="C656" t="s">
        <v>28</v>
      </c>
      <c r="D656" t="s">
        <v>29</v>
      </c>
      <c r="E656" t="str">
        <f>"111TNZN03885"</f>
        <v>111TNZN03885</v>
      </c>
      <c r="F656" t="s">
        <v>30</v>
      </c>
      <c r="I656" t="s">
        <v>38</v>
      </c>
      <c r="J656" t="s">
        <v>39</v>
      </c>
      <c r="N656" t="s">
        <v>1516</v>
      </c>
      <c r="O656" t="s">
        <v>34</v>
      </c>
      <c r="P656">
        <v>3</v>
      </c>
      <c r="Q656">
        <v>202111</v>
      </c>
      <c r="R656">
        <v>20211221</v>
      </c>
      <c r="S656" t="s">
        <v>1517</v>
      </c>
      <c r="T656">
        <v>20220105</v>
      </c>
      <c r="Z656" t="s">
        <v>36</v>
      </c>
    </row>
    <row r="657" spans="1:26" x14ac:dyDescent="0.25">
      <c r="A657" t="s">
        <v>26</v>
      </c>
      <c r="B657" t="s">
        <v>27</v>
      </c>
      <c r="C657" t="s">
        <v>28</v>
      </c>
      <c r="D657" t="s">
        <v>29</v>
      </c>
      <c r="E657" t="str">
        <f>"110TNSU04718"</f>
        <v>110TNSU04718</v>
      </c>
      <c r="F657" t="s">
        <v>30</v>
      </c>
      <c r="I657" t="s">
        <v>38</v>
      </c>
      <c r="J657" t="s">
        <v>58</v>
      </c>
      <c r="N657" t="s">
        <v>1518</v>
      </c>
      <c r="O657" t="s">
        <v>34</v>
      </c>
      <c r="P657">
        <v>4</v>
      </c>
      <c r="Q657">
        <v>202110</v>
      </c>
      <c r="R657">
        <v>20220101</v>
      </c>
      <c r="S657" t="s">
        <v>1519</v>
      </c>
      <c r="T657">
        <v>20220105</v>
      </c>
      <c r="Z657" t="s">
        <v>36</v>
      </c>
    </row>
    <row r="658" spans="1:26" x14ac:dyDescent="0.25">
      <c r="A658" t="s">
        <v>26</v>
      </c>
      <c r="B658" t="s">
        <v>27</v>
      </c>
      <c r="C658" t="s">
        <v>28</v>
      </c>
      <c r="D658" t="s">
        <v>64</v>
      </c>
      <c r="E658" t="str">
        <f>"109TNVS11711"</f>
        <v>109TNVS11711</v>
      </c>
      <c r="F658" t="s">
        <v>30</v>
      </c>
      <c r="I658" t="s">
        <v>129</v>
      </c>
      <c r="J658" t="s">
        <v>58</v>
      </c>
      <c r="N658" t="s">
        <v>1520</v>
      </c>
      <c r="O658" t="s">
        <v>34</v>
      </c>
      <c r="P658">
        <v>5</v>
      </c>
      <c r="Q658">
        <v>202109</v>
      </c>
      <c r="R658">
        <v>20211011</v>
      </c>
      <c r="S658" t="s">
        <v>1521</v>
      </c>
      <c r="T658">
        <v>20220105</v>
      </c>
      <c r="U658" t="s">
        <v>56</v>
      </c>
      <c r="Z658" t="s">
        <v>36</v>
      </c>
    </row>
    <row r="659" spans="1:26" x14ac:dyDescent="0.25">
      <c r="A659" t="s">
        <v>26</v>
      </c>
      <c r="B659" t="s">
        <v>27</v>
      </c>
      <c r="C659" t="s">
        <v>28</v>
      </c>
      <c r="D659" t="s">
        <v>166</v>
      </c>
      <c r="E659" t="str">
        <f>"108TNRL2J750"</f>
        <v>108TNRL2J750</v>
      </c>
      <c r="F659" t="s">
        <v>30</v>
      </c>
      <c r="I659" t="s">
        <v>38</v>
      </c>
      <c r="J659" t="s">
        <v>39</v>
      </c>
      <c r="N659" t="s">
        <v>1522</v>
      </c>
      <c r="O659" t="s">
        <v>34</v>
      </c>
      <c r="P659">
        <v>6</v>
      </c>
      <c r="Q659">
        <v>202108</v>
      </c>
      <c r="R659">
        <v>20211207</v>
      </c>
      <c r="S659" t="s">
        <v>1523</v>
      </c>
      <c r="T659">
        <v>20220105</v>
      </c>
      <c r="Z659" t="s">
        <v>36</v>
      </c>
    </row>
    <row r="660" spans="1:26" x14ac:dyDescent="0.25">
      <c r="A660" t="s">
        <v>26</v>
      </c>
      <c r="B660" t="s">
        <v>27</v>
      </c>
      <c r="C660" t="s">
        <v>28</v>
      </c>
      <c r="D660" t="s">
        <v>115</v>
      </c>
      <c r="E660" t="str">
        <f>"108TNEP0J652"</f>
        <v>108TNEP0J652</v>
      </c>
      <c r="F660" t="s">
        <v>30</v>
      </c>
      <c r="I660" t="s">
        <v>31</v>
      </c>
      <c r="J660" t="s">
        <v>32</v>
      </c>
      <c r="N660" t="s">
        <v>1524</v>
      </c>
      <c r="O660" t="s">
        <v>34</v>
      </c>
      <c r="P660">
        <v>6</v>
      </c>
      <c r="Q660">
        <v>202108</v>
      </c>
      <c r="R660">
        <v>20211216</v>
      </c>
      <c r="S660" t="s">
        <v>1525</v>
      </c>
      <c r="T660">
        <v>20220105</v>
      </c>
      <c r="Z660" t="s">
        <v>36</v>
      </c>
    </row>
    <row r="661" spans="1:26" x14ac:dyDescent="0.25">
      <c r="A661" t="s">
        <v>26</v>
      </c>
      <c r="B661" t="s">
        <v>27</v>
      </c>
      <c r="C661" t="s">
        <v>28</v>
      </c>
      <c r="D661" t="s">
        <v>42</v>
      </c>
      <c r="E661" t="str">
        <f>"105TNMX2K307"</f>
        <v>105TNMX2K307</v>
      </c>
      <c r="F661" t="s">
        <v>30</v>
      </c>
      <c r="I661" t="s">
        <v>123</v>
      </c>
      <c r="J661" t="s">
        <v>52</v>
      </c>
      <c r="N661" t="s">
        <v>1526</v>
      </c>
      <c r="O661" t="s">
        <v>34</v>
      </c>
      <c r="P661">
        <v>9</v>
      </c>
      <c r="Q661">
        <v>202105</v>
      </c>
      <c r="R661">
        <v>20211204</v>
      </c>
      <c r="S661" t="s">
        <v>1527</v>
      </c>
      <c r="T661">
        <v>20220105</v>
      </c>
      <c r="U661" t="s">
        <v>1528</v>
      </c>
      <c r="Z661" t="s">
        <v>36</v>
      </c>
    </row>
    <row r="662" spans="1:26" x14ac:dyDescent="0.25">
      <c r="A662" t="s">
        <v>26</v>
      </c>
      <c r="B662" t="s">
        <v>27</v>
      </c>
      <c r="C662" t="s">
        <v>28</v>
      </c>
      <c r="D662" t="s">
        <v>29</v>
      </c>
      <c r="E662" t="str">
        <f>"106TNYT0M322"</f>
        <v>106TNYT0M322</v>
      </c>
      <c r="F662" t="s">
        <v>30</v>
      </c>
      <c r="I662" t="s">
        <v>129</v>
      </c>
      <c r="J662" t="s">
        <v>39</v>
      </c>
      <c r="N662" t="s">
        <v>1529</v>
      </c>
      <c r="O662" t="s">
        <v>34</v>
      </c>
      <c r="P662">
        <v>8</v>
      </c>
      <c r="Q662">
        <v>202106</v>
      </c>
      <c r="R662">
        <v>20220102</v>
      </c>
      <c r="S662" t="s">
        <v>1530</v>
      </c>
      <c r="T662">
        <v>20220105</v>
      </c>
      <c r="Z662" t="s">
        <v>36</v>
      </c>
    </row>
    <row r="663" spans="1:26" x14ac:dyDescent="0.25">
      <c r="A663" t="s">
        <v>26</v>
      </c>
      <c r="B663" t="s">
        <v>27</v>
      </c>
      <c r="C663" t="s">
        <v>28</v>
      </c>
      <c r="D663" t="s">
        <v>42</v>
      </c>
      <c r="E663" t="str">
        <f>"106TNBK2L885"</f>
        <v>106TNBK2L885</v>
      </c>
      <c r="F663" t="s">
        <v>30</v>
      </c>
      <c r="I663" t="s">
        <v>38</v>
      </c>
      <c r="J663" t="s">
        <v>58</v>
      </c>
      <c r="N663" t="s">
        <v>1531</v>
      </c>
      <c r="O663" t="s">
        <v>34</v>
      </c>
      <c r="P663">
        <v>8</v>
      </c>
      <c r="Q663">
        <v>202106</v>
      </c>
      <c r="R663">
        <v>20211017</v>
      </c>
      <c r="S663" t="s">
        <v>1532</v>
      </c>
      <c r="T663">
        <v>20220106</v>
      </c>
      <c r="U663" t="s">
        <v>144</v>
      </c>
      <c r="V663" t="s">
        <v>267</v>
      </c>
      <c r="Z663" t="s">
        <v>36</v>
      </c>
    </row>
    <row r="664" spans="1:26" x14ac:dyDescent="0.25">
      <c r="A664" t="s">
        <v>26</v>
      </c>
      <c r="B664" t="s">
        <v>27</v>
      </c>
      <c r="C664" t="s">
        <v>28</v>
      </c>
      <c r="D664" t="s">
        <v>115</v>
      </c>
      <c r="E664" t="str">
        <f>"110TNZN18685"</f>
        <v>110TNZN18685</v>
      </c>
      <c r="F664" t="s">
        <v>30</v>
      </c>
      <c r="I664" t="s">
        <v>31</v>
      </c>
      <c r="J664" t="s">
        <v>58</v>
      </c>
      <c r="N664" t="s">
        <v>1533</v>
      </c>
      <c r="O664" t="s">
        <v>34</v>
      </c>
      <c r="P664">
        <v>4</v>
      </c>
      <c r="Q664">
        <v>202110</v>
      </c>
      <c r="R664">
        <v>20211025</v>
      </c>
      <c r="S664" t="s">
        <v>1534</v>
      </c>
      <c r="T664">
        <v>20220106</v>
      </c>
      <c r="U664" t="s">
        <v>211</v>
      </c>
      <c r="Z664" t="s">
        <v>36</v>
      </c>
    </row>
    <row r="665" spans="1:26" x14ac:dyDescent="0.25">
      <c r="A665" t="s">
        <v>26</v>
      </c>
      <c r="B665" t="s">
        <v>27</v>
      </c>
      <c r="C665" t="s">
        <v>28</v>
      </c>
      <c r="D665" t="s">
        <v>29</v>
      </c>
      <c r="E665" t="str">
        <f>"111TNFA16379"</f>
        <v>111TNFA16379</v>
      </c>
      <c r="F665" t="s">
        <v>30</v>
      </c>
      <c r="I665" t="s">
        <v>38</v>
      </c>
      <c r="J665" t="s">
        <v>58</v>
      </c>
      <c r="N665" t="s">
        <v>1535</v>
      </c>
      <c r="O665" t="s">
        <v>34</v>
      </c>
      <c r="P665">
        <v>3</v>
      </c>
      <c r="Q665">
        <v>202111</v>
      </c>
      <c r="R665">
        <v>20211130</v>
      </c>
      <c r="S665" t="s">
        <v>1536</v>
      </c>
      <c r="T665">
        <v>20220106</v>
      </c>
      <c r="U665" t="s">
        <v>1537</v>
      </c>
      <c r="Z665" t="s">
        <v>36</v>
      </c>
    </row>
    <row r="666" spans="1:26" x14ac:dyDescent="0.25">
      <c r="A666" t="s">
        <v>26</v>
      </c>
      <c r="B666" t="s">
        <v>27</v>
      </c>
      <c r="C666" t="s">
        <v>28</v>
      </c>
      <c r="D666" t="s">
        <v>37</v>
      </c>
      <c r="E666" t="str">
        <f>"108TNRL1M294"</f>
        <v>108TNRL1M294</v>
      </c>
      <c r="F666" t="s">
        <v>30</v>
      </c>
      <c r="I666" t="s">
        <v>38</v>
      </c>
      <c r="J666" t="s">
        <v>58</v>
      </c>
      <c r="N666" t="s">
        <v>1538</v>
      </c>
      <c r="O666" t="s">
        <v>34</v>
      </c>
      <c r="P666">
        <v>6</v>
      </c>
      <c r="Q666">
        <v>202108</v>
      </c>
      <c r="R666">
        <v>20211001</v>
      </c>
      <c r="S666" t="s">
        <v>1539</v>
      </c>
      <c r="T666">
        <v>20220106</v>
      </c>
      <c r="U666" t="s">
        <v>144</v>
      </c>
      <c r="Z666" t="s">
        <v>36</v>
      </c>
    </row>
    <row r="667" spans="1:26" x14ac:dyDescent="0.25">
      <c r="A667" t="s">
        <v>26</v>
      </c>
      <c r="B667" t="s">
        <v>27</v>
      </c>
      <c r="C667" t="s">
        <v>28</v>
      </c>
      <c r="D667" t="s">
        <v>64</v>
      </c>
      <c r="E667" t="str">
        <f>"109TNFA0S155"</f>
        <v>109TNFA0S155</v>
      </c>
      <c r="F667" t="s">
        <v>30</v>
      </c>
      <c r="I667" t="s">
        <v>31</v>
      </c>
      <c r="J667" t="s">
        <v>58</v>
      </c>
      <c r="N667" t="s">
        <v>1540</v>
      </c>
      <c r="O667" t="s">
        <v>34</v>
      </c>
      <c r="P667">
        <v>5</v>
      </c>
      <c r="Q667">
        <v>202109</v>
      </c>
      <c r="R667">
        <v>20211019</v>
      </c>
      <c r="S667" t="s">
        <v>1541</v>
      </c>
      <c r="T667">
        <v>20220106</v>
      </c>
      <c r="U667" t="s">
        <v>211</v>
      </c>
      <c r="Z667" t="s">
        <v>36</v>
      </c>
    </row>
    <row r="668" spans="1:26" x14ac:dyDescent="0.25">
      <c r="A668" t="s">
        <v>26</v>
      </c>
      <c r="B668" t="s">
        <v>27</v>
      </c>
      <c r="C668" t="s">
        <v>28</v>
      </c>
      <c r="D668" t="s">
        <v>42</v>
      </c>
      <c r="E668" t="str">
        <f>"109TNLE2B496"</f>
        <v>109TNLE2B496</v>
      </c>
      <c r="F668" t="s">
        <v>30</v>
      </c>
      <c r="I668" t="s">
        <v>31</v>
      </c>
      <c r="J668" t="s">
        <v>32</v>
      </c>
      <c r="N668" t="s">
        <v>1542</v>
      </c>
      <c r="O668" t="s">
        <v>34</v>
      </c>
      <c r="P668">
        <v>5</v>
      </c>
      <c r="Q668">
        <v>202109</v>
      </c>
      <c r="R668">
        <v>20211013</v>
      </c>
      <c r="S668" t="s">
        <v>1543</v>
      </c>
      <c r="T668">
        <v>20220106</v>
      </c>
      <c r="Z668" t="s">
        <v>36</v>
      </c>
    </row>
    <row r="669" spans="1:26" x14ac:dyDescent="0.25">
      <c r="A669" t="s">
        <v>26</v>
      </c>
      <c r="B669" t="s">
        <v>27</v>
      </c>
      <c r="C669" t="s">
        <v>28</v>
      </c>
      <c r="D669" t="s">
        <v>29</v>
      </c>
      <c r="E669" t="str">
        <f>"106TNMX0U259"</f>
        <v>106TNMX0U259</v>
      </c>
      <c r="F669" t="s">
        <v>30</v>
      </c>
      <c r="I669" t="s">
        <v>31</v>
      </c>
      <c r="J669" t="s">
        <v>32</v>
      </c>
      <c r="N669" t="s">
        <v>1544</v>
      </c>
      <c r="O669" t="s">
        <v>34</v>
      </c>
      <c r="P669">
        <v>8</v>
      </c>
      <c r="Q669">
        <v>202106</v>
      </c>
      <c r="R669">
        <v>20211220</v>
      </c>
      <c r="S669" t="s">
        <v>1545</v>
      </c>
      <c r="T669">
        <v>20220106</v>
      </c>
      <c r="Z669" t="s">
        <v>36</v>
      </c>
    </row>
    <row r="670" spans="1:26" x14ac:dyDescent="0.25">
      <c r="A670" t="s">
        <v>26</v>
      </c>
      <c r="B670" t="s">
        <v>27</v>
      </c>
      <c r="C670" t="s">
        <v>28</v>
      </c>
      <c r="D670" t="s">
        <v>46</v>
      </c>
      <c r="E670" t="str">
        <f>"107TNZN2C749"</f>
        <v>107TNZN2C749</v>
      </c>
      <c r="F670" t="s">
        <v>30</v>
      </c>
      <c r="I670" t="s">
        <v>1546</v>
      </c>
      <c r="J670" t="s">
        <v>90</v>
      </c>
      <c r="N670" t="s">
        <v>1547</v>
      </c>
      <c r="O670" t="s">
        <v>34</v>
      </c>
      <c r="P670">
        <v>7</v>
      </c>
      <c r="Q670">
        <v>202107</v>
      </c>
      <c r="R670">
        <v>20211009</v>
      </c>
      <c r="S670" t="s">
        <v>1548</v>
      </c>
      <c r="T670">
        <v>20220106</v>
      </c>
      <c r="U670" t="s">
        <v>75</v>
      </c>
      <c r="V670" t="s">
        <v>793</v>
      </c>
      <c r="Z670" t="s">
        <v>36</v>
      </c>
    </row>
    <row r="671" spans="1:26" x14ac:dyDescent="0.25">
      <c r="A671" t="s">
        <v>26</v>
      </c>
      <c r="B671" t="s">
        <v>27</v>
      </c>
      <c r="C671" t="s">
        <v>28</v>
      </c>
      <c r="D671" t="s">
        <v>37</v>
      </c>
      <c r="E671" t="str">
        <f>"108TNZN1M397"</f>
        <v>108TNZN1M397</v>
      </c>
      <c r="F671" t="s">
        <v>30</v>
      </c>
      <c r="I671" t="s">
        <v>31</v>
      </c>
      <c r="J671" t="s">
        <v>32</v>
      </c>
      <c r="N671" t="s">
        <v>1549</v>
      </c>
      <c r="O671" t="s">
        <v>34</v>
      </c>
      <c r="P671">
        <v>6</v>
      </c>
      <c r="Q671">
        <v>202108</v>
      </c>
      <c r="R671">
        <v>20211215</v>
      </c>
      <c r="S671" t="s">
        <v>1550</v>
      </c>
      <c r="T671">
        <v>20220106</v>
      </c>
      <c r="Z671" t="s">
        <v>36</v>
      </c>
    </row>
    <row r="672" spans="1:26" x14ac:dyDescent="0.25">
      <c r="A672" t="s">
        <v>26</v>
      </c>
      <c r="B672" t="s">
        <v>27</v>
      </c>
      <c r="C672" t="s">
        <v>28</v>
      </c>
      <c r="D672" t="s">
        <v>29</v>
      </c>
      <c r="E672" t="str">
        <f>"110TNFA2P691"</f>
        <v>110TNFA2P691</v>
      </c>
      <c r="F672" t="s">
        <v>30</v>
      </c>
      <c r="I672" t="s">
        <v>38</v>
      </c>
      <c r="J672" t="s">
        <v>90</v>
      </c>
      <c r="N672" t="s">
        <v>1551</v>
      </c>
      <c r="O672" t="s">
        <v>34</v>
      </c>
      <c r="P672">
        <v>4</v>
      </c>
      <c r="Q672">
        <v>202110</v>
      </c>
      <c r="R672">
        <v>20211222</v>
      </c>
      <c r="S672" t="s">
        <v>1552</v>
      </c>
      <c r="T672">
        <v>20220106</v>
      </c>
      <c r="U672" t="s">
        <v>128</v>
      </c>
      <c r="V672" t="s">
        <v>75</v>
      </c>
      <c r="Z672" t="s">
        <v>36</v>
      </c>
    </row>
    <row r="673" spans="1:26" x14ac:dyDescent="0.25">
      <c r="A673" t="s">
        <v>26</v>
      </c>
      <c r="B673" t="s">
        <v>27</v>
      </c>
      <c r="C673" t="s">
        <v>28</v>
      </c>
      <c r="D673" t="s">
        <v>29</v>
      </c>
      <c r="E673" t="str">
        <f>"012TNVS17727"</f>
        <v>012TNVS17727</v>
      </c>
      <c r="F673" t="s">
        <v>30</v>
      </c>
      <c r="I673" t="s">
        <v>123</v>
      </c>
      <c r="J673" t="s">
        <v>77</v>
      </c>
      <c r="N673" t="s">
        <v>1553</v>
      </c>
      <c r="O673" t="s">
        <v>34</v>
      </c>
      <c r="P673">
        <v>14</v>
      </c>
      <c r="Q673">
        <v>202012</v>
      </c>
      <c r="R673">
        <v>20211205</v>
      </c>
      <c r="S673" t="s">
        <v>1554</v>
      </c>
      <c r="T673">
        <v>20220106</v>
      </c>
      <c r="Z673" t="s">
        <v>36</v>
      </c>
    </row>
    <row r="674" spans="1:26" x14ac:dyDescent="0.25">
      <c r="A674" t="s">
        <v>26</v>
      </c>
      <c r="B674" t="s">
        <v>27</v>
      </c>
      <c r="C674" t="s">
        <v>28</v>
      </c>
      <c r="D674" t="s">
        <v>29</v>
      </c>
      <c r="E674" t="str">
        <f>"110TNCZ27347"</f>
        <v>110TNCZ27347</v>
      </c>
      <c r="F674" t="s">
        <v>30</v>
      </c>
      <c r="I674" t="s">
        <v>31</v>
      </c>
      <c r="J674" t="s">
        <v>32</v>
      </c>
      <c r="N674" t="s">
        <v>1555</v>
      </c>
      <c r="O674" t="s">
        <v>34</v>
      </c>
      <c r="P674">
        <v>4</v>
      </c>
      <c r="Q674">
        <v>202110</v>
      </c>
      <c r="R674">
        <v>20211220</v>
      </c>
      <c r="S674" t="s">
        <v>1556</v>
      </c>
      <c r="T674">
        <v>20220106</v>
      </c>
      <c r="Z674" t="s">
        <v>36</v>
      </c>
    </row>
    <row r="675" spans="1:26" x14ac:dyDescent="0.25">
      <c r="A675" t="s">
        <v>26</v>
      </c>
      <c r="B675" t="s">
        <v>27</v>
      </c>
      <c r="C675" t="s">
        <v>28</v>
      </c>
      <c r="D675" t="s">
        <v>64</v>
      </c>
      <c r="E675" t="str">
        <f>"109TNVS11711"</f>
        <v>109TNVS11711</v>
      </c>
      <c r="F675" t="s">
        <v>30</v>
      </c>
      <c r="I675" t="s">
        <v>76</v>
      </c>
      <c r="J675" t="s">
        <v>163</v>
      </c>
      <c r="N675" t="s">
        <v>1557</v>
      </c>
      <c r="O675" t="s">
        <v>34</v>
      </c>
      <c r="P675">
        <v>5</v>
      </c>
      <c r="Q675">
        <v>202109</v>
      </c>
      <c r="R675">
        <v>20211215</v>
      </c>
      <c r="S675" t="s">
        <v>1558</v>
      </c>
      <c r="T675">
        <v>20220106</v>
      </c>
      <c r="Z675" t="s">
        <v>36</v>
      </c>
    </row>
    <row r="676" spans="1:26" x14ac:dyDescent="0.25">
      <c r="A676" t="s">
        <v>26</v>
      </c>
      <c r="B676" t="s">
        <v>27</v>
      </c>
      <c r="C676" t="s">
        <v>28</v>
      </c>
      <c r="D676" t="s">
        <v>46</v>
      </c>
      <c r="E676" t="str">
        <f>"108TNXR2R802"</f>
        <v>108TNXR2R802</v>
      </c>
      <c r="F676" t="s">
        <v>30</v>
      </c>
      <c r="I676" t="s">
        <v>89</v>
      </c>
      <c r="J676" t="s">
        <v>90</v>
      </c>
      <c r="N676" t="s">
        <v>1559</v>
      </c>
      <c r="O676" t="s">
        <v>34</v>
      </c>
      <c r="P676">
        <v>6</v>
      </c>
      <c r="Q676">
        <v>202108</v>
      </c>
      <c r="R676">
        <v>20211219</v>
      </c>
      <c r="S676" t="s">
        <v>1560</v>
      </c>
      <c r="T676">
        <v>20220106</v>
      </c>
      <c r="Z676" t="s">
        <v>36</v>
      </c>
    </row>
    <row r="677" spans="1:26" x14ac:dyDescent="0.25">
      <c r="A677" t="s">
        <v>26</v>
      </c>
      <c r="B677" t="s">
        <v>27</v>
      </c>
      <c r="C677" t="s">
        <v>28</v>
      </c>
      <c r="D677" t="s">
        <v>29</v>
      </c>
      <c r="E677" t="str">
        <f>"111TNPC04888"</f>
        <v>111TNPC04888</v>
      </c>
      <c r="F677" t="s">
        <v>30</v>
      </c>
      <c r="I677" t="s">
        <v>1561</v>
      </c>
      <c r="J677" t="s">
        <v>39</v>
      </c>
      <c r="N677" t="s">
        <v>1562</v>
      </c>
      <c r="O677" t="s">
        <v>34</v>
      </c>
      <c r="P677">
        <v>3</v>
      </c>
      <c r="Q677">
        <v>202111</v>
      </c>
      <c r="R677">
        <v>20211105</v>
      </c>
      <c r="S677" t="s">
        <v>1563</v>
      </c>
      <c r="T677">
        <v>20220106</v>
      </c>
      <c r="Z677" t="s">
        <v>36</v>
      </c>
    </row>
    <row r="678" spans="1:26" x14ac:dyDescent="0.25">
      <c r="A678" t="s">
        <v>26</v>
      </c>
      <c r="B678" t="s">
        <v>27</v>
      </c>
      <c r="C678" t="s">
        <v>28</v>
      </c>
      <c r="D678" t="s">
        <v>46</v>
      </c>
      <c r="E678" t="str">
        <f>"107TNVS1X751"</f>
        <v>107TNVS1X751</v>
      </c>
      <c r="F678" t="s">
        <v>30</v>
      </c>
      <c r="I678" t="s">
        <v>38</v>
      </c>
      <c r="J678" t="s">
        <v>90</v>
      </c>
      <c r="N678" t="s">
        <v>1564</v>
      </c>
      <c r="O678" t="s">
        <v>34</v>
      </c>
      <c r="P678">
        <v>7</v>
      </c>
      <c r="Q678">
        <v>202107</v>
      </c>
      <c r="R678">
        <v>20211223</v>
      </c>
      <c r="S678" t="s">
        <v>1565</v>
      </c>
      <c r="T678">
        <v>20220106</v>
      </c>
      <c r="U678" t="s">
        <v>879</v>
      </c>
      <c r="V678" t="s">
        <v>1566</v>
      </c>
      <c r="W678" t="s">
        <v>267</v>
      </c>
      <c r="Z678" t="s">
        <v>36</v>
      </c>
    </row>
    <row r="679" spans="1:26" x14ac:dyDescent="0.25">
      <c r="A679" t="s">
        <v>26</v>
      </c>
      <c r="B679" t="s">
        <v>27</v>
      </c>
      <c r="C679" t="s">
        <v>28</v>
      </c>
      <c r="D679" t="s">
        <v>29</v>
      </c>
      <c r="E679" t="str">
        <f>"107TNKF0S541"</f>
        <v>107TNKF0S541</v>
      </c>
      <c r="F679" t="s">
        <v>30</v>
      </c>
      <c r="I679" t="s">
        <v>31</v>
      </c>
      <c r="J679" t="s">
        <v>39</v>
      </c>
      <c r="N679" t="s">
        <v>1567</v>
      </c>
      <c r="O679" t="s">
        <v>34</v>
      </c>
      <c r="P679">
        <v>7</v>
      </c>
      <c r="Q679">
        <v>202107</v>
      </c>
      <c r="R679">
        <v>20211116</v>
      </c>
      <c r="S679" t="s">
        <v>1568</v>
      </c>
      <c r="T679">
        <v>20220106</v>
      </c>
      <c r="Z679" t="s">
        <v>36</v>
      </c>
    </row>
    <row r="680" spans="1:26" x14ac:dyDescent="0.25">
      <c r="A680" t="s">
        <v>26</v>
      </c>
      <c r="B680" t="s">
        <v>27</v>
      </c>
      <c r="C680" t="s">
        <v>28</v>
      </c>
      <c r="D680" t="s">
        <v>29</v>
      </c>
      <c r="E680" t="str">
        <f>"108TNQD20540"</f>
        <v>108TNQD20540</v>
      </c>
      <c r="F680" t="s">
        <v>30</v>
      </c>
      <c r="I680" t="s">
        <v>31</v>
      </c>
      <c r="J680" t="s">
        <v>58</v>
      </c>
      <c r="N680" t="s">
        <v>1569</v>
      </c>
      <c r="O680" t="s">
        <v>34</v>
      </c>
      <c r="P680">
        <v>6</v>
      </c>
      <c r="Q680">
        <v>202108</v>
      </c>
      <c r="R680">
        <v>20211005</v>
      </c>
      <c r="S680" t="s">
        <v>1570</v>
      </c>
      <c r="T680">
        <v>20220106</v>
      </c>
      <c r="U680" t="s">
        <v>144</v>
      </c>
      <c r="Z680" t="s">
        <v>36</v>
      </c>
    </row>
    <row r="681" spans="1:26" x14ac:dyDescent="0.25">
      <c r="A681" t="s">
        <v>26</v>
      </c>
      <c r="B681" t="s">
        <v>27</v>
      </c>
      <c r="C681" t="s">
        <v>28</v>
      </c>
      <c r="D681" t="s">
        <v>115</v>
      </c>
      <c r="E681" t="str">
        <f>"106TNKF22093"</f>
        <v>106TNKF22093</v>
      </c>
      <c r="F681" t="s">
        <v>30</v>
      </c>
      <c r="I681" t="s">
        <v>38</v>
      </c>
      <c r="J681" t="s">
        <v>48</v>
      </c>
      <c r="N681" t="s">
        <v>1571</v>
      </c>
      <c r="O681" t="s">
        <v>34</v>
      </c>
      <c r="P681">
        <v>8</v>
      </c>
      <c r="Q681">
        <v>202106</v>
      </c>
      <c r="R681">
        <v>20211210</v>
      </c>
      <c r="S681" t="s">
        <v>1572</v>
      </c>
      <c r="T681">
        <v>20220106</v>
      </c>
      <c r="Z681" t="s">
        <v>36</v>
      </c>
    </row>
    <row r="682" spans="1:26" x14ac:dyDescent="0.25">
      <c r="A682" t="s">
        <v>26</v>
      </c>
      <c r="B682" t="s">
        <v>27</v>
      </c>
      <c r="C682" t="s">
        <v>28</v>
      </c>
      <c r="D682" t="s">
        <v>115</v>
      </c>
      <c r="E682" t="str">
        <f>"109TNVS28655"</f>
        <v>109TNVS28655</v>
      </c>
      <c r="F682" t="s">
        <v>30</v>
      </c>
      <c r="I682" t="s">
        <v>129</v>
      </c>
      <c r="J682" t="s">
        <v>90</v>
      </c>
      <c r="N682" t="s">
        <v>1573</v>
      </c>
      <c r="O682" t="s">
        <v>34</v>
      </c>
      <c r="P682">
        <v>5</v>
      </c>
      <c r="Q682">
        <v>202109</v>
      </c>
      <c r="R682">
        <v>20211024</v>
      </c>
      <c r="S682" t="s">
        <v>1574</v>
      </c>
      <c r="T682">
        <v>20220106</v>
      </c>
      <c r="U682" t="s">
        <v>1575</v>
      </c>
      <c r="Z682" t="s">
        <v>36</v>
      </c>
    </row>
    <row r="683" spans="1:26" x14ac:dyDescent="0.25">
      <c r="A683" t="s">
        <v>26</v>
      </c>
      <c r="B683" t="s">
        <v>27</v>
      </c>
      <c r="C683" t="s">
        <v>28</v>
      </c>
      <c r="D683" t="s">
        <v>42</v>
      </c>
      <c r="E683" t="str">
        <f>"110TNJJ2U748"</f>
        <v>110TNJJ2U748</v>
      </c>
      <c r="F683" t="s">
        <v>30</v>
      </c>
      <c r="I683" t="s">
        <v>129</v>
      </c>
      <c r="J683" t="s">
        <v>86</v>
      </c>
      <c r="N683" t="s">
        <v>1576</v>
      </c>
      <c r="O683" t="s">
        <v>34</v>
      </c>
      <c r="P683">
        <v>4</v>
      </c>
      <c r="Q683">
        <v>202110</v>
      </c>
      <c r="R683">
        <v>20211227</v>
      </c>
      <c r="S683" t="s">
        <v>1577</v>
      </c>
      <c r="T683">
        <v>20220106</v>
      </c>
      <c r="Z683" t="s">
        <v>36</v>
      </c>
    </row>
    <row r="684" spans="1:26" x14ac:dyDescent="0.25">
      <c r="A684" t="s">
        <v>26</v>
      </c>
      <c r="B684" t="s">
        <v>27</v>
      </c>
      <c r="C684" t="s">
        <v>28</v>
      </c>
      <c r="D684" t="s">
        <v>37</v>
      </c>
      <c r="E684" t="str">
        <f>"106TNJJ29036"</f>
        <v>106TNJJ29036</v>
      </c>
      <c r="F684" t="s">
        <v>30</v>
      </c>
      <c r="I684" t="s">
        <v>1153</v>
      </c>
      <c r="J684" t="s">
        <v>83</v>
      </c>
      <c r="N684" t="s">
        <v>1578</v>
      </c>
      <c r="O684" t="s">
        <v>34</v>
      </c>
      <c r="P684">
        <v>8</v>
      </c>
      <c r="Q684">
        <v>202106</v>
      </c>
      <c r="R684">
        <v>20211013</v>
      </c>
      <c r="S684" t="s">
        <v>1579</v>
      </c>
      <c r="T684">
        <v>20220106</v>
      </c>
      <c r="Z684" t="s">
        <v>36</v>
      </c>
    </row>
    <row r="685" spans="1:26" x14ac:dyDescent="0.25">
      <c r="A685" t="s">
        <v>26</v>
      </c>
      <c r="B685" t="s">
        <v>27</v>
      </c>
      <c r="C685" t="s">
        <v>28</v>
      </c>
      <c r="D685" t="s">
        <v>133</v>
      </c>
      <c r="E685" t="str">
        <f>"109TNXR1Y218"</f>
        <v>109TNXR1Y218</v>
      </c>
      <c r="F685" t="s">
        <v>30</v>
      </c>
      <c r="I685" t="s">
        <v>129</v>
      </c>
      <c r="J685" t="s">
        <v>90</v>
      </c>
      <c r="N685" t="s">
        <v>1580</v>
      </c>
      <c r="O685" t="s">
        <v>34</v>
      </c>
      <c r="P685">
        <v>5</v>
      </c>
      <c r="Q685">
        <v>202109</v>
      </c>
      <c r="R685">
        <v>20211112</v>
      </c>
      <c r="S685" t="s">
        <v>1581</v>
      </c>
      <c r="T685">
        <v>20220106</v>
      </c>
      <c r="U685" t="s">
        <v>206</v>
      </c>
      <c r="V685" t="s">
        <v>205</v>
      </c>
      <c r="Z685" t="s">
        <v>36</v>
      </c>
    </row>
    <row r="686" spans="1:26" x14ac:dyDescent="0.25">
      <c r="A686" t="s">
        <v>26</v>
      </c>
      <c r="B686" t="s">
        <v>27</v>
      </c>
      <c r="C686" t="s">
        <v>28</v>
      </c>
      <c r="D686" t="s">
        <v>29</v>
      </c>
      <c r="E686" t="str">
        <f>"111TNLE0A344"</f>
        <v>111TNLE0A344</v>
      </c>
      <c r="F686" t="s">
        <v>30</v>
      </c>
      <c r="I686" t="s">
        <v>51</v>
      </c>
      <c r="J686" t="s">
        <v>130</v>
      </c>
      <c r="N686" t="s">
        <v>1582</v>
      </c>
      <c r="O686" t="s">
        <v>34</v>
      </c>
      <c r="P686">
        <v>3</v>
      </c>
      <c r="Q686">
        <v>202111</v>
      </c>
      <c r="R686">
        <v>20211112</v>
      </c>
      <c r="S686" t="s">
        <v>1583</v>
      </c>
      <c r="T686">
        <v>20220106</v>
      </c>
      <c r="Z686" t="s">
        <v>36</v>
      </c>
    </row>
    <row r="687" spans="1:26" x14ac:dyDescent="0.25">
      <c r="A687" t="s">
        <v>26</v>
      </c>
      <c r="B687" t="s">
        <v>27</v>
      </c>
      <c r="C687" t="s">
        <v>28</v>
      </c>
      <c r="D687" t="s">
        <v>133</v>
      </c>
      <c r="E687" t="str">
        <f>"106TNVS26399"</f>
        <v>106TNVS26399</v>
      </c>
      <c r="F687" t="s">
        <v>30</v>
      </c>
      <c r="I687" t="s">
        <v>38</v>
      </c>
      <c r="J687" t="s">
        <v>39</v>
      </c>
      <c r="N687" t="s">
        <v>1584</v>
      </c>
      <c r="O687" t="s">
        <v>34</v>
      </c>
      <c r="P687">
        <v>8</v>
      </c>
      <c r="Q687">
        <v>202106</v>
      </c>
      <c r="R687">
        <v>20211001</v>
      </c>
      <c r="S687" t="s">
        <v>1585</v>
      </c>
      <c r="T687">
        <v>20220107</v>
      </c>
      <c r="Z687" t="s">
        <v>36</v>
      </c>
    </row>
    <row r="688" spans="1:26" x14ac:dyDescent="0.25">
      <c r="A688" t="s">
        <v>26</v>
      </c>
      <c r="B688" t="s">
        <v>27</v>
      </c>
      <c r="C688" t="s">
        <v>28</v>
      </c>
      <c r="D688" t="s">
        <v>64</v>
      </c>
      <c r="E688" t="str">
        <f>"111TNYT14826"</f>
        <v>111TNYT14826</v>
      </c>
      <c r="F688" t="s">
        <v>30</v>
      </c>
      <c r="I688" t="s">
        <v>123</v>
      </c>
      <c r="J688" t="s">
        <v>52</v>
      </c>
      <c r="N688" t="s">
        <v>1586</v>
      </c>
      <c r="O688" t="s">
        <v>34</v>
      </c>
      <c r="P688">
        <v>99</v>
      </c>
      <c r="Q688">
        <v>201111</v>
      </c>
      <c r="R688">
        <v>20211002</v>
      </c>
      <c r="S688" t="s">
        <v>1587</v>
      </c>
      <c r="T688">
        <v>20220107</v>
      </c>
      <c r="U688" t="s">
        <v>1588</v>
      </c>
      <c r="Z688" t="s">
        <v>36</v>
      </c>
    </row>
    <row r="689" spans="1:26" x14ac:dyDescent="0.25">
      <c r="A689" t="s">
        <v>26</v>
      </c>
      <c r="B689" t="s">
        <v>27</v>
      </c>
      <c r="C689" t="s">
        <v>28</v>
      </c>
      <c r="D689" t="s">
        <v>29</v>
      </c>
      <c r="E689" t="str">
        <f>"109TNHM1E209"</f>
        <v>109TNHM1E209</v>
      </c>
      <c r="F689" t="s">
        <v>30</v>
      </c>
      <c r="I689" t="s">
        <v>76</v>
      </c>
      <c r="J689" t="s">
        <v>163</v>
      </c>
      <c r="N689" t="s">
        <v>1589</v>
      </c>
      <c r="O689" t="s">
        <v>34</v>
      </c>
      <c r="P689">
        <v>5</v>
      </c>
      <c r="Q689">
        <v>202109</v>
      </c>
      <c r="R689">
        <v>20211213</v>
      </c>
      <c r="S689" t="s">
        <v>1590</v>
      </c>
      <c r="T689">
        <v>20220107</v>
      </c>
      <c r="Z689" t="s">
        <v>36</v>
      </c>
    </row>
    <row r="690" spans="1:26" x14ac:dyDescent="0.25">
      <c r="A690" t="s">
        <v>26</v>
      </c>
      <c r="B690" t="s">
        <v>27</v>
      </c>
      <c r="C690" t="s">
        <v>28</v>
      </c>
      <c r="D690" t="s">
        <v>37</v>
      </c>
      <c r="E690" t="str">
        <f>"106TNBK06069"</f>
        <v>106TNBK06069</v>
      </c>
      <c r="F690" t="s">
        <v>30</v>
      </c>
      <c r="I690" t="s">
        <v>57</v>
      </c>
      <c r="J690" t="s">
        <v>58</v>
      </c>
      <c r="N690" t="s">
        <v>1591</v>
      </c>
      <c r="O690" t="s">
        <v>34</v>
      </c>
      <c r="P690">
        <v>8</v>
      </c>
      <c r="Q690">
        <v>202106</v>
      </c>
      <c r="R690">
        <v>20211112</v>
      </c>
      <c r="S690" t="s">
        <v>1592</v>
      </c>
      <c r="T690">
        <v>20220107</v>
      </c>
      <c r="U690" t="s">
        <v>114</v>
      </c>
      <c r="Z690" t="s">
        <v>36</v>
      </c>
    </row>
    <row r="691" spans="1:26" x14ac:dyDescent="0.25">
      <c r="A691" t="s">
        <v>26</v>
      </c>
      <c r="B691" t="s">
        <v>27</v>
      </c>
      <c r="C691" t="s">
        <v>28</v>
      </c>
      <c r="D691" t="s">
        <v>42</v>
      </c>
      <c r="E691" t="str">
        <f>"109TNHM1N961"</f>
        <v>109TNHM1N961</v>
      </c>
      <c r="F691" t="s">
        <v>30</v>
      </c>
      <c r="I691" t="s">
        <v>38</v>
      </c>
      <c r="J691" t="s">
        <v>39</v>
      </c>
      <c r="N691" t="s">
        <v>1593</v>
      </c>
      <c r="O691" t="s">
        <v>34</v>
      </c>
      <c r="P691">
        <v>5</v>
      </c>
      <c r="Q691">
        <v>202109</v>
      </c>
      <c r="R691">
        <v>20211013</v>
      </c>
      <c r="S691" t="s">
        <v>1594</v>
      </c>
      <c r="T691">
        <v>20220107</v>
      </c>
      <c r="Z691" t="s">
        <v>36</v>
      </c>
    </row>
    <row r="692" spans="1:26" x14ac:dyDescent="0.25">
      <c r="A692" t="s">
        <v>26</v>
      </c>
      <c r="B692" t="s">
        <v>27</v>
      </c>
      <c r="C692" t="s">
        <v>28</v>
      </c>
      <c r="D692" t="s">
        <v>133</v>
      </c>
      <c r="E692" t="str">
        <f>"109TNKF29557"</f>
        <v>109TNKF29557</v>
      </c>
      <c r="F692" t="s">
        <v>30</v>
      </c>
      <c r="I692" t="s">
        <v>38</v>
      </c>
      <c r="J692" t="s">
        <v>39</v>
      </c>
      <c r="N692" t="s">
        <v>1595</v>
      </c>
      <c r="O692" t="s">
        <v>34</v>
      </c>
      <c r="P692">
        <v>5</v>
      </c>
      <c r="Q692">
        <v>202109</v>
      </c>
      <c r="R692">
        <v>20211103</v>
      </c>
      <c r="S692" t="s">
        <v>1596</v>
      </c>
      <c r="T692">
        <v>20220107</v>
      </c>
      <c r="Z692" t="s">
        <v>36</v>
      </c>
    </row>
    <row r="693" spans="1:26" x14ac:dyDescent="0.25">
      <c r="A693" t="s">
        <v>26</v>
      </c>
      <c r="B693" t="s">
        <v>27</v>
      </c>
      <c r="C693" t="s">
        <v>28</v>
      </c>
      <c r="D693" t="s">
        <v>166</v>
      </c>
      <c r="E693" t="str">
        <f>"108TNTQ31969"</f>
        <v>108TNTQ31969</v>
      </c>
      <c r="F693" t="s">
        <v>30</v>
      </c>
      <c r="I693" t="s">
        <v>129</v>
      </c>
      <c r="J693" t="s">
        <v>58</v>
      </c>
      <c r="N693" t="s">
        <v>1597</v>
      </c>
      <c r="O693" t="s">
        <v>34</v>
      </c>
      <c r="P693">
        <v>6</v>
      </c>
      <c r="Q693">
        <v>202108</v>
      </c>
      <c r="R693">
        <v>20211107</v>
      </c>
      <c r="S693" t="s">
        <v>1598</v>
      </c>
      <c r="T693">
        <v>20220107</v>
      </c>
      <c r="U693" t="s">
        <v>328</v>
      </c>
      <c r="Z693" t="s">
        <v>36</v>
      </c>
    </row>
    <row r="694" spans="1:26" x14ac:dyDescent="0.25">
      <c r="A694" t="s">
        <v>26</v>
      </c>
      <c r="B694" t="s">
        <v>27</v>
      </c>
      <c r="C694" t="s">
        <v>28</v>
      </c>
      <c r="D694" t="s">
        <v>133</v>
      </c>
      <c r="E694" t="str">
        <f>"106TNZN2L365"</f>
        <v>106TNZN2L365</v>
      </c>
      <c r="F694" t="s">
        <v>30</v>
      </c>
      <c r="I694" t="s">
        <v>89</v>
      </c>
      <c r="J694" t="s">
        <v>90</v>
      </c>
      <c r="N694" t="s">
        <v>1599</v>
      </c>
      <c r="O694" t="s">
        <v>34</v>
      </c>
      <c r="P694">
        <v>8</v>
      </c>
      <c r="Q694">
        <v>202106</v>
      </c>
      <c r="R694">
        <v>20211026</v>
      </c>
      <c r="S694" t="s">
        <v>1600</v>
      </c>
      <c r="T694">
        <v>20220107</v>
      </c>
      <c r="U694" t="s">
        <v>463</v>
      </c>
      <c r="V694" t="s">
        <v>211</v>
      </c>
      <c r="Z694" t="s">
        <v>36</v>
      </c>
    </row>
    <row r="695" spans="1:26" x14ac:dyDescent="0.25">
      <c r="A695" t="s">
        <v>26</v>
      </c>
      <c r="B695" t="s">
        <v>27</v>
      </c>
      <c r="C695" t="s">
        <v>28</v>
      </c>
      <c r="D695" t="s">
        <v>64</v>
      </c>
      <c r="E695" t="str">
        <f>"101TNGY06927"</f>
        <v>101TNGY06927</v>
      </c>
      <c r="F695" t="s">
        <v>30</v>
      </c>
      <c r="I695" t="s">
        <v>129</v>
      </c>
      <c r="J695" t="s">
        <v>32</v>
      </c>
      <c r="N695" t="s">
        <v>1601</v>
      </c>
      <c r="O695" t="s">
        <v>34</v>
      </c>
      <c r="P695">
        <v>13</v>
      </c>
      <c r="Q695">
        <v>202101</v>
      </c>
      <c r="R695">
        <v>20211106</v>
      </c>
      <c r="S695" t="s">
        <v>1602</v>
      </c>
      <c r="T695">
        <v>20220107</v>
      </c>
      <c r="Z695" t="s">
        <v>36</v>
      </c>
    </row>
    <row r="696" spans="1:26" x14ac:dyDescent="0.25">
      <c r="A696" t="s">
        <v>26</v>
      </c>
      <c r="B696" t="s">
        <v>27</v>
      </c>
      <c r="C696" t="s">
        <v>28</v>
      </c>
      <c r="D696" t="s">
        <v>29</v>
      </c>
      <c r="E696" t="str">
        <f>"109TNMX0M379"</f>
        <v>109TNMX0M379</v>
      </c>
      <c r="F696" t="s">
        <v>30</v>
      </c>
      <c r="I696" t="s">
        <v>57</v>
      </c>
      <c r="J696" t="s">
        <v>439</v>
      </c>
      <c r="N696" t="s">
        <v>1603</v>
      </c>
      <c r="O696" t="s">
        <v>34</v>
      </c>
      <c r="P696">
        <v>5</v>
      </c>
      <c r="Q696">
        <v>202109</v>
      </c>
      <c r="R696">
        <v>20211209</v>
      </c>
      <c r="S696" t="s">
        <v>1604</v>
      </c>
      <c r="T696">
        <v>20220107</v>
      </c>
      <c r="Z696" t="s">
        <v>36</v>
      </c>
    </row>
    <row r="697" spans="1:26" x14ac:dyDescent="0.25">
      <c r="A697" t="s">
        <v>26</v>
      </c>
      <c r="B697" t="s">
        <v>27</v>
      </c>
      <c r="C697" t="s">
        <v>28</v>
      </c>
      <c r="D697" t="s">
        <v>64</v>
      </c>
      <c r="E697" t="str">
        <f>"103TNAB21952"</f>
        <v>103TNAB21952</v>
      </c>
      <c r="F697" t="s">
        <v>30</v>
      </c>
      <c r="I697" t="s">
        <v>157</v>
      </c>
      <c r="J697" t="s">
        <v>271</v>
      </c>
      <c r="N697" t="s">
        <v>1605</v>
      </c>
      <c r="O697" t="s">
        <v>34</v>
      </c>
      <c r="P697">
        <v>11</v>
      </c>
      <c r="Q697">
        <v>202103</v>
      </c>
      <c r="R697">
        <v>20211213</v>
      </c>
      <c r="S697" t="s">
        <v>1606</v>
      </c>
      <c r="T697">
        <v>20220107</v>
      </c>
      <c r="Z697" t="s">
        <v>36</v>
      </c>
    </row>
    <row r="698" spans="1:26" x14ac:dyDescent="0.25">
      <c r="A698" t="s">
        <v>26</v>
      </c>
      <c r="B698" t="s">
        <v>27</v>
      </c>
      <c r="C698" t="s">
        <v>28</v>
      </c>
      <c r="D698" t="s">
        <v>115</v>
      </c>
      <c r="E698" t="str">
        <f>"109TNTQ22905"</f>
        <v>109TNTQ22905</v>
      </c>
      <c r="F698" t="s">
        <v>30</v>
      </c>
      <c r="I698" t="s">
        <v>57</v>
      </c>
      <c r="J698" t="s">
        <v>58</v>
      </c>
      <c r="N698" t="s">
        <v>1607</v>
      </c>
      <c r="O698" t="s">
        <v>34</v>
      </c>
      <c r="P698">
        <v>5</v>
      </c>
      <c r="Q698">
        <v>202109</v>
      </c>
      <c r="R698">
        <v>20211130</v>
      </c>
      <c r="S698" t="s">
        <v>1608</v>
      </c>
      <c r="T698">
        <v>20220107</v>
      </c>
      <c r="U698" t="s">
        <v>114</v>
      </c>
      <c r="Z698" t="s">
        <v>36</v>
      </c>
    </row>
    <row r="699" spans="1:26" x14ac:dyDescent="0.25">
      <c r="A699" t="s">
        <v>26</v>
      </c>
      <c r="B699" t="s">
        <v>27</v>
      </c>
      <c r="C699" t="s">
        <v>28</v>
      </c>
      <c r="D699" t="s">
        <v>46</v>
      </c>
      <c r="E699" t="str">
        <f>"108TNFA1E531"</f>
        <v>108TNFA1E531</v>
      </c>
      <c r="F699" t="s">
        <v>30</v>
      </c>
      <c r="I699" t="s">
        <v>57</v>
      </c>
      <c r="J699" t="s">
        <v>39</v>
      </c>
      <c r="N699" t="s">
        <v>1609</v>
      </c>
      <c r="O699" t="s">
        <v>34</v>
      </c>
      <c r="P699">
        <v>6</v>
      </c>
      <c r="Q699">
        <v>202108</v>
      </c>
      <c r="R699">
        <v>20211014</v>
      </c>
      <c r="S699" t="s">
        <v>1610</v>
      </c>
      <c r="T699">
        <v>20220107</v>
      </c>
      <c r="Z699" t="s">
        <v>36</v>
      </c>
    </row>
    <row r="700" spans="1:26" x14ac:dyDescent="0.25">
      <c r="A700" t="s">
        <v>26</v>
      </c>
      <c r="B700" t="s">
        <v>27</v>
      </c>
      <c r="C700" t="s">
        <v>28</v>
      </c>
      <c r="D700" t="s">
        <v>46</v>
      </c>
      <c r="E700" t="str">
        <f>"110TNMX0J883"</f>
        <v>110TNMX0J883</v>
      </c>
      <c r="F700" t="s">
        <v>30</v>
      </c>
      <c r="I700" t="s">
        <v>31</v>
      </c>
      <c r="J700" t="s">
        <v>32</v>
      </c>
      <c r="N700" t="s">
        <v>1611</v>
      </c>
      <c r="O700" t="s">
        <v>34</v>
      </c>
      <c r="P700">
        <v>4</v>
      </c>
      <c r="Q700">
        <v>202110</v>
      </c>
      <c r="R700">
        <v>20211101</v>
      </c>
      <c r="S700" t="s">
        <v>1612</v>
      </c>
      <c r="T700">
        <v>20220107</v>
      </c>
      <c r="Z700" t="s">
        <v>36</v>
      </c>
    </row>
    <row r="701" spans="1:26" x14ac:dyDescent="0.25">
      <c r="A701" t="s">
        <v>26</v>
      </c>
      <c r="B701" t="s">
        <v>27</v>
      </c>
      <c r="C701" t="s">
        <v>28</v>
      </c>
      <c r="D701" t="s">
        <v>29</v>
      </c>
      <c r="E701" t="str">
        <f>"105TNYT1P722"</f>
        <v>105TNYT1P722</v>
      </c>
      <c r="F701" t="s">
        <v>30</v>
      </c>
      <c r="I701" t="s">
        <v>38</v>
      </c>
      <c r="J701" t="s">
        <v>39</v>
      </c>
      <c r="N701" t="s">
        <v>1613</v>
      </c>
      <c r="O701" t="s">
        <v>34</v>
      </c>
      <c r="P701">
        <v>9</v>
      </c>
      <c r="Q701">
        <v>202105</v>
      </c>
      <c r="R701">
        <v>20211001</v>
      </c>
      <c r="S701" t="s">
        <v>1614</v>
      </c>
      <c r="T701">
        <v>20220107</v>
      </c>
      <c r="Z701" t="s">
        <v>36</v>
      </c>
    </row>
    <row r="702" spans="1:26" x14ac:dyDescent="0.25">
      <c r="A702" t="s">
        <v>26</v>
      </c>
      <c r="B702" t="s">
        <v>27</v>
      </c>
      <c r="C702" t="s">
        <v>28</v>
      </c>
      <c r="D702" t="s">
        <v>46</v>
      </c>
      <c r="E702" t="str">
        <f>"111TNAB0J776"</f>
        <v>111TNAB0J776</v>
      </c>
      <c r="F702" t="s">
        <v>30</v>
      </c>
      <c r="I702" t="s">
        <v>157</v>
      </c>
      <c r="J702" t="s">
        <v>39</v>
      </c>
      <c r="N702" t="s">
        <v>1615</v>
      </c>
      <c r="O702" t="s">
        <v>34</v>
      </c>
      <c r="P702">
        <v>3</v>
      </c>
      <c r="Q702">
        <v>202111</v>
      </c>
      <c r="R702">
        <v>20211121</v>
      </c>
      <c r="S702" t="s">
        <v>1616</v>
      </c>
      <c r="T702">
        <v>20220107</v>
      </c>
      <c r="Z702" t="s">
        <v>36</v>
      </c>
    </row>
    <row r="703" spans="1:26" x14ac:dyDescent="0.25">
      <c r="A703" t="s">
        <v>26</v>
      </c>
      <c r="B703" t="s">
        <v>27</v>
      </c>
      <c r="C703" t="s">
        <v>28</v>
      </c>
      <c r="D703" t="s">
        <v>29</v>
      </c>
      <c r="E703" t="str">
        <f>"109TNUW0L334"</f>
        <v>109TNUW0L334</v>
      </c>
      <c r="F703" t="s">
        <v>30</v>
      </c>
      <c r="I703" t="s">
        <v>47</v>
      </c>
      <c r="J703" t="s">
        <v>77</v>
      </c>
      <c r="N703" t="s">
        <v>1617</v>
      </c>
      <c r="O703" t="s">
        <v>34</v>
      </c>
      <c r="P703">
        <v>5</v>
      </c>
      <c r="Q703">
        <v>202109</v>
      </c>
      <c r="R703">
        <v>20211224</v>
      </c>
      <c r="S703" t="s">
        <v>1618</v>
      </c>
      <c r="T703">
        <v>20220107</v>
      </c>
      <c r="Z703" t="s">
        <v>36</v>
      </c>
    </row>
    <row r="704" spans="1:26" x14ac:dyDescent="0.25">
      <c r="A704" t="s">
        <v>26</v>
      </c>
      <c r="B704" t="s">
        <v>27</v>
      </c>
      <c r="C704" t="s">
        <v>28</v>
      </c>
      <c r="D704" t="s">
        <v>37</v>
      </c>
      <c r="E704" t="str">
        <f>"108TNVS1T151"</f>
        <v>108TNVS1T151</v>
      </c>
      <c r="F704" t="s">
        <v>30</v>
      </c>
      <c r="I704" t="s">
        <v>129</v>
      </c>
      <c r="J704" t="s">
        <v>39</v>
      </c>
      <c r="N704" t="s">
        <v>1619</v>
      </c>
      <c r="O704" t="s">
        <v>34</v>
      </c>
      <c r="P704">
        <v>6</v>
      </c>
      <c r="Q704">
        <v>202108</v>
      </c>
      <c r="R704">
        <v>20211011</v>
      </c>
      <c r="S704" t="s">
        <v>1620</v>
      </c>
      <c r="T704">
        <v>20220107</v>
      </c>
      <c r="Z704" t="s">
        <v>36</v>
      </c>
    </row>
    <row r="705" spans="1:26" x14ac:dyDescent="0.25">
      <c r="A705" t="s">
        <v>26</v>
      </c>
      <c r="B705" t="s">
        <v>27</v>
      </c>
      <c r="C705" t="s">
        <v>28</v>
      </c>
      <c r="D705" t="s">
        <v>29</v>
      </c>
      <c r="E705" t="str">
        <f>"106TNLE0J176"</f>
        <v>106TNLE0J176</v>
      </c>
      <c r="F705" t="s">
        <v>30</v>
      </c>
      <c r="I705" t="s">
        <v>89</v>
      </c>
      <c r="J705" t="s">
        <v>43</v>
      </c>
      <c r="N705" t="s">
        <v>1621</v>
      </c>
      <c r="O705" t="s">
        <v>34</v>
      </c>
      <c r="P705">
        <v>8</v>
      </c>
      <c r="Q705">
        <v>202106</v>
      </c>
      <c r="R705">
        <v>20211213</v>
      </c>
      <c r="S705" t="s">
        <v>1622</v>
      </c>
      <c r="T705">
        <v>20220107</v>
      </c>
      <c r="Z705" t="s">
        <v>36</v>
      </c>
    </row>
    <row r="706" spans="1:26" x14ac:dyDescent="0.25">
      <c r="A706" t="s">
        <v>26</v>
      </c>
      <c r="B706" t="s">
        <v>27</v>
      </c>
      <c r="C706" t="s">
        <v>28</v>
      </c>
      <c r="D706" t="s">
        <v>115</v>
      </c>
      <c r="E706" t="str">
        <f>"108TNKF0Z933"</f>
        <v>108TNKF0Z933</v>
      </c>
      <c r="F706" t="s">
        <v>30</v>
      </c>
      <c r="I706" t="s">
        <v>129</v>
      </c>
      <c r="J706" t="s">
        <v>58</v>
      </c>
      <c r="N706" t="s">
        <v>1623</v>
      </c>
      <c r="O706" t="s">
        <v>34</v>
      </c>
      <c r="P706">
        <v>6</v>
      </c>
      <c r="Q706">
        <v>202108</v>
      </c>
      <c r="R706">
        <v>20211021</v>
      </c>
      <c r="S706" t="s">
        <v>1624</v>
      </c>
      <c r="T706">
        <v>20220107</v>
      </c>
      <c r="U706" t="s">
        <v>595</v>
      </c>
      <c r="Z706" t="s">
        <v>36</v>
      </c>
    </row>
    <row r="707" spans="1:26" x14ac:dyDescent="0.25">
      <c r="A707" t="s">
        <v>26</v>
      </c>
      <c r="B707" t="s">
        <v>27</v>
      </c>
      <c r="C707" t="s">
        <v>28</v>
      </c>
      <c r="D707" t="s">
        <v>29</v>
      </c>
      <c r="E707" t="str">
        <f>"107TNZN0M357"</f>
        <v>107TNZN0M357</v>
      </c>
      <c r="F707" t="s">
        <v>30</v>
      </c>
      <c r="I707" t="s">
        <v>129</v>
      </c>
      <c r="J707" t="s">
        <v>90</v>
      </c>
      <c r="N707" t="s">
        <v>1625</v>
      </c>
      <c r="O707" t="s">
        <v>34</v>
      </c>
      <c r="P707">
        <v>7</v>
      </c>
      <c r="Q707">
        <v>202107</v>
      </c>
      <c r="R707">
        <v>20211001</v>
      </c>
      <c r="S707" t="s">
        <v>1626</v>
      </c>
      <c r="T707">
        <v>20220107</v>
      </c>
      <c r="U707" t="s">
        <v>111</v>
      </c>
      <c r="Z707" t="s">
        <v>36</v>
      </c>
    </row>
    <row r="708" spans="1:26" x14ac:dyDescent="0.25">
      <c r="A708" t="s">
        <v>26</v>
      </c>
      <c r="B708" t="s">
        <v>27</v>
      </c>
      <c r="C708" t="s">
        <v>28</v>
      </c>
      <c r="D708" t="s">
        <v>37</v>
      </c>
      <c r="E708" t="str">
        <f>"108TNQD0W278"</f>
        <v>108TNQD0W278</v>
      </c>
      <c r="F708" t="s">
        <v>30</v>
      </c>
      <c r="I708" t="s">
        <v>38</v>
      </c>
      <c r="J708" t="s">
        <v>271</v>
      </c>
      <c r="N708" t="s">
        <v>1627</v>
      </c>
      <c r="O708" t="s">
        <v>34</v>
      </c>
      <c r="P708">
        <v>6</v>
      </c>
      <c r="Q708">
        <v>202108</v>
      </c>
      <c r="R708">
        <v>20211016</v>
      </c>
      <c r="S708" t="s">
        <v>1628</v>
      </c>
      <c r="T708">
        <v>20220108</v>
      </c>
      <c r="Z708" t="s">
        <v>36</v>
      </c>
    </row>
    <row r="709" spans="1:26" x14ac:dyDescent="0.25">
      <c r="A709" t="s">
        <v>26</v>
      </c>
      <c r="B709" t="s">
        <v>27</v>
      </c>
      <c r="C709" t="s">
        <v>28</v>
      </c>
      <c r="D709" t="s">
        <v>29</v>
      </c>
      <c r="E709" t="str">
        <f>"108TNZN0U581"</f>
        <v>108TNZN0U581</v>
      </c>
      <c r="F709" t="s">
        <v>30</v>
      </c>
      <c r="I709" t="s">
        <v>157</v>
      </c>
      <c r="J709" t="s">
        <v>43</v>
      </c>
      <c r="N709" t="s">
        <v>1629</v>
      </c>
      <c r="O709" t="s">
        <v>34</v>
      </c>
      <c r="P709">
        <v>6</v>
      </c>
      <c r="Q709">
        <v>202108</v>
      </c>
      <c r="R709">
        <v>20211226</v>
      </c>
      <c r="S709" t="s">
        <v>1630</v>
      </c>
      <c r="T709">
        <v>20220108</v>
      </c>
      <c r="Z709" t="s">
        <v>36</v>
      </c>
    </row>
    <row r="710" spans="1:26" x14ac:dyDescent="0.25">
      <c r="A710" t="s">
        <v>26</v>
      </c>
      <c r="B710" t="s">
        <v>27</v>
      </c>
      <c r="C710" t="s">
        <v>28</v>
      </c>
      <c r="D710" t="s">
        <v>42</v>
      </c>
      <c r="E710" t="str">
        <f>"107TNVS0T735"</f>
        <v>107TNVS0T735</v>
      </c>
      <c r="F710" t="s">
        <v>30</v>
      </c>
      <c r="I710" t="s">
        <v>31</v>
      </c>
      <c r="J710" t="s">
        <v>58</v>
      </c>
      <c r="N710" t="s">
        <v>1631</v>
      </c>
      <c r="O710" t="s">
        <v>34</v>
      </c>
      <c r="P710">
        <v>7</v>
      </c>
      <c r="Q710">
        <v>202107</v>
      </c>
      <c r="R710">
        <v>20211106</v>
      </c>
      <c r="S710" t="s">
        <v>1632</v>
      </c>
      <c r="T710">
        <v>20220110</v>
      </c>
      <c r="U710" t="s">
        <v>180</v>
      </c>
      <c r="Z710" t="s">
        <v>36</v>
      </c>
    </row>
    <row r="711" spans="1:26" x14ac:dyDescent="0.25">
      <c r="A711" t="s">
        <v>26</v>
      </c>
      <c r="B711" t="s">
        <v>27</v>
      </c>
      <c r="C711" t="s">
        <v>28</v>
      </c>
      <c r="D711" t="s">
        <v>46</v>
      </c>
      <c r="E711" t="str">
        <f>"111TNVS08775"</f>
        <v>111TNVS08775</v>
      </c>
      <c r="F711" t="s">
        <v>30</v>
      </c>
      <c r="I711" t="s">
        <v>31</v>
      </c>
      <c r="J711" t="s">
        <v>32</v>
      </c>
      <c r="N711" t="s">
        <v>1633</v>
      </c>
      <c r="O711" t="s">
        <v>34</v>
      </c>
      <c r="P711">
        <v>3</v>
      </c>
      <c r="Q711">
        <v>202111</v>
      </c>
      <c r="R711">
        <v>20211106</v>
      </c>
      <c r="S711" t="s">
        <v>1634</v>
      </c>
      <c r="T711">
        <v>20220110</v>
      </c>
      <c r="Z711" t="s">
        <v>36</v>
      </c>
    </row>
    <row r="712" spans="1:26" x14ac:dyDescent="0.25">
      <c r="A712" t="s">
        <v>26</v>
      </c>
      <c r="B712" t="s">
        <v>27</v>
      </c>
      <c r="C712" t="s">
        <v>28</v>
      </c>
      <c r="D712" t="s">
        <v>380</v>
      </c>
      <c r="E712" t="str">
        <f>"110TNYT1M770"</f>
        <v>110TNYT1M770</v>
      </c>
      <c r="F712" t="s">
        <v>30</v>
      </c>
      <c r="I712" t="s">
        <v>31</v>
      </c>
      <c r="J712" t="s">
        <v>58</v>
      </c>
      <c r="N712" t="s">
        <v>1635</v>
      </c>
      <c r="O712" t="s">
        <v>34</v>
      </c>
      <c r="P712">
        <v>4</v>
      </c>
      <c r="Q712">
        <v>202110</v>
      </c>
      <c r="R712">
        <v>20211106</v>
      </c>
      <c r="S712" t="s">
        <v>1636</v>
      </c>
      <c r="T712">
        <v>20220110</v>
      </c>
      <c r="U712" t="s">
        <v>144</v>
      </c>
      <c r="Z712" t="s">
        <v>36</v>
      </c>
    </row>
    <row r="713" spans="1:26" x14ac:dyDescent="0.25">
      <c r="A713" t="s">
        <v>26</v>
      </c>
      <c r="B713" t="s">
        <v>27</v>
      </c>
      <c r="C713" t="s">
        <v>28</v>
      </c>
      <c r="D713" t="s">
        <v>29</v>
      </c>
      <c r="E713" t="str">
        <f>"108TNXR04954"</f>
        <v>108TNXR04954</v>
      </c>
      <c r="F713" t="s">
        <v>30</v>
      </c>
      <c r="I713" t="s">
        <v>31</v>
      </c>
      <c r="J713" t="s">
        <v>32</v>
      </c>
      <c r="N713" t="s">
        <v>1637</v>
      </c>
      <c r="O713" t="s">
        <v>34</v>
      </c>
      <c r="P713">
        <v>6</v>
      </c>
      <c r="Q713">
        <v>202108</v>
      </c>
      <c r="R713">
        <v>20211213</v>
      </c>
      <c r="S713" t="s">
        <v>1638</v>
      </c>
      <c r="T713">
        <v>20220110</v>
      </c>
      <c r="Z713" t="s">
        <v>36</v>
      </c>
    </row>
    <row r="714" spans="1:26" x14ac:dyDescent="0.25">
      <c r="A714" t="s">
        <v>26</v>
      </c>
      <c r="B714" t="s">
        <v>27</v>
      </c>
      <c r="C714" t="s">
        <v>28</v>
      </c>
      <c r="D714" t="s">
        <v>133</v>
      </c>
      <c r="E714" t="str">
        <f>"110TNCZ0W779"</f>
        <v>110TNCZ0W779</v>
      </c>
      <c r="F714" t="s">
        <v>30</v>
      </c>
      <c r="I714" t="s">
        <v>38</v>
      </c>
      <c r="J714" t="s">
        <v>58</v>
      </c>
      <c r="N714" t="s">
        <v>1639</v>
      </c>
      <c r="O714" t="s">
        <v>34</v>
      </c>
      <c r="P714">
        <v>4</v>
      </c>
      <c r="Q714">
        <v>202110</v>
      </c>
      <c r="R714">
        <v>20211026</v>
      </c>
      <c r="S714" t="s">
        <v>1640</v>
      </c>
      <c r="T714">
        <v>20220110</v>
      </c>
      <c r="U714" t="s">
        <v>144</v>
      </c>
      <c r="Z714" t="s">
        <v>36</v>
      </c>
    </row>
    <row r="715" spans="1:26" x14ac:dyDescent="0.25">
      <c r="A715" t="s">
        <v>26</v>
      </c>
      <c r="B715" t="s">
        <v>27</v>
      </c>
      <c r="C715" t="s">
        <v>28</v>
      </c>
      <c r="D715" t="s">
        <v>29</v>
      </c>
      <c r="E715" t="str">
        <f>"109TNXR1D802"</f>
        <v>109TNXR1D802</v>
      </c>
      <c r="F715" t="s">
        <v>30</v>
      </c>
      <c r="I715" t="s">
        <v>31</v>
      </c>
      <c r="J715" t="s">
        <v>32</v>
      </c>
      <c r="N715" t="s">
        <v>1641</v>
      </c>
      <c r="O715" t="s">
        <v>34</v>
      </c>
      <c r="P715">
        <v>5</v>
      </c>
      <c r="Q715">
        <v>202109</v>
      </c>
      <c r="R715">
        <v>20211118</v>
      </c>
      <c r="S715" t="s">
        <v>1642</v>
      </c>
      <c r="T715">
        <v>20220110</v>
      </c>
      <c r="Z715" t="s">
        <v>36</v>
      </c>
    </row>
    <row r="716" spans="1:26" x14ac:dyDescent="0.25">
      <c r="A716" t="s">
        <v>26</v>
      </c>
      <c r="B716" t="s">
        <v>27</v>
      </c>
      <c r="C716" t="s">
        <v>28</v>
      </c>
      <c r="D716" t="s">
        <v>46</v>
      </c>
      <c r="E716" t="str">
        <f>"105TNBK2V125"</f>
        <v>105TNBK2V125</v>
      </c>
      <c r="F716" t="s">
        <v>30</v>
      </c>
      <c r="I716" t="s">
        <v>82</v>
      </c>
      <c r="J716" t="s">
        <v>90</v>
      </c>
      <c r="N716" t="s">
        <v>1643</v>
      </c>
      <c r="O716" t="s">
        <v>34</v>
      </c>
      <c r="P716">
        <v>9</v>
      </c>
      <c r="Q716">
        <v>202105</v>
      </c>
      <c r="R716">
        <v>20211002</v>
      </c>
      <c r="S716" t="s">
        <v>1644</v>
      </c>
      <c r="T716">
        <v>20220110</v>
      </c>
      <c r="U716" t="s">
        <v>74</v>
      </c>
      <c r="Z716" t="s">
        <v>36</v>
      </c>
    </row>
    <row r="717" spans="1:26" x14ac:dyDescent="0.25">
      <c r="A717" t="s">
        <v>26</v>
      </c>
      <c r="B717" t="s">
        <v>27</v>
      </c>
      <c r="C717" t="s">
        <v>28</v>
      </c>
      <c r="D717" t="s">
        <v>115</v>
      </c>
      <c r="E717" t="str">
        <f>"109TNDV1A722"</f>
        <v>109TNDV1A722</v>
      </c>
      <c r="F717" t="s">
        <v>30</v>
      </c>
      <c r="I717" t="s">
        <v>31</v>
      </c>
      <c r="J717" t="s">
        <v>32</v>
      </c>
      <c r="N717" t="s">
        <v>1645</v>
      </c>
      <c r="O717" t="s">
        <v>34</v>
      </c>
      <c r="P717">
        <v>5</v>
      </c>
      <c r="Q717">
        <v>202109</v>
      </c>
      <c r="R717">
        <v>20211213</v>
      </c>
      <c r="S717" t="s">
        <v>1646</v>
      </c>
      <c r="T717">
        <v>20220110</v>
      </c>
      <c r="Z717" t="s">
        <v>36</v>
      </c>
    </row>
    <row r="718" spans="1:26" x14ac:dyDescent="0.25">
      <c r="A718" t="s">
        <v>26</v>
      </c>
      <c r="B718" t="s">
        <v>27</v>
      </c>
      <c r="C718" t="s">
        <v>28</v>
      </c>
      <c r="D718" t="s">
        <v>37</v>
      </c>
      <c r="E718" t="str">
        <f>"108TNTQ17185"</f>
        <v>108TNTQ17185</v>
      </c>
      <c r="F718" t="s">
        <v>30</v>
      </c>
      <c r="I718" t="s">
        <v>129</v>
      </c>
      <c r="J718" t="s">
        <v>840</v>
      </c>
      <c r="N718" t="s">
        <v>1647</v>
      </c>
      <c r="O718" t="s">
        <v>34</v>
      </c>
      <c r="P718">
        <v>6</v>
      </c>
      <c r="Q718">
        <v>202108</v>
      </c>
      <c r="R718">
        <v>20211007</v>
      </c>
      <c r="S718" t="s">
        <v>1648</v>
      </c>
      <c r="T718">
        <v>20220110</v>
      </c>
      <c r="Z718" t="s">
        <v>36</v>
      </c>
    </row>
    <row r="719" spans="1:26" x14ac:dyDescent="0.25">
      <c r="A719" t="s">
        <v>26</v>
      </c>
      <c r="B719" t="s">
        <v>27</v>
      </c>
      <c r="C719" t="s">
        <v>28</v>
      </c>
      <c r="D719" t="s">
        <v>29</v>
      </c>
      <c r="E719" t="str">
        <f>"105TNAB2V504"</f>
        <v>105TNAB2V504</v>
      </c>
      <c r="F719" t="s">
        <v>30</v>
      </c>
      <c r="I719" t="s">
        <v>31</v>
      </c>
      <c r="J719" t="s">
        <v>32</v>
      </c>
      <c r="N719" t="s">
        <v>1649</v>
      </c>
      <c r="O719" t="s">
        <v>34</v>
      </c>
      <c r="P719">
        <v>9</v>
      </c>
      <c r="Q719">
        <v>202105</v>
      </c>
      <c r="R719">
        <v>20211124</v>
      </c>
      <c r="S719" t="s">
        <v>1650</v>
      </c>
      <c r="T719">
        <v>20220110</v>
      </c>
      <c r="Z719" t="s">
        <v>36</v>
      </c>
    </row>
    <row r="720" spans="1:26" x14ac:dyDescent="0.25">
      <c r="A720" t="s">
        <v>26</v>
      </c>
      <c r="B720" t="s">
        <v>27</v>
      </c>
      <c r="C720" t="s">
        <v>28</v>
      </c>
      <c r="D720" t="s">
        <v>29</v>
      </c>
      <c r="E720" t="str">
        <f>"107TNZN23101"</f>
        <v>107TNZN23101</v>
      </c>
      <c r="F720" t="s">
        <v>30</v>
      </c>
      <c r="I720" t="s">
        <v>31</v>
      </c>
      <c r="J720" t="s">
        <v>32</v>
      </c>
      <c r="N720" t="s">
        <v>1651</v>
      </c>
      <c r="O720" t="s">
        <v>34</v>
      </c>
      <c r="P720">
        <v>7</v>
      </c>
      <c r="Q720">
        <v>202107</v>
      </c>
      <c r="R720">
        <v>20211227</v>
      </c>
      <c r="S720" t="s">
        <v>1652</v>
      </c>
      <c r="T720">
        <v>20220110</v>
      </c>
      <c r="Z720" t="s">
        <v>36</v>
      </c>
    </row>
    <row r="721" spans="1:26" x14ac:dyDescent="0.25">
      <c r="A721" t="s">
        <v>26</v>
      </c>
      <c r="B721" t="s">
        <v>27</v>
      </c>
      <c r="C721" t="s">
        <v>28</v>
      </c>
      <c r="D721" t="s">
        <v>115</v>
      </c>
      <c r="E721" t="str">
        <f>"108TNZN30981"</f>
        <v>108TNZN30981</v>
      </c>
      <c r="F721" t="s">
        <v>30</v>
      </c>
      <c r="I721" t="s">
        <v>57</v>
      </c>
      <c r="J721" t="s">
        <v>77</v>
      </c>
      <c r="N721" t="s">
        <v>1653</v>
      </c>
      <c r="O721" t="s">
        <v>34</v>
      </c>
      <c r="P721">
        <v>6</v>
      </c>
      <c r="Q721">
        <v>202108</v>
      </c>
      <c r="R721">
        <v>20211209</v>
      </c>
      <c r="S721" t="s">
        <v>1654</v>
      </c>
      <c r="T721">
        <v>20220110</v>
      </c>
      <c r="Z721" t="s">
        <v>36</v>
      </c>
    </row>
    <row r="722" spans="1:26" x14ac:dyDescent="0.25">
      <c r="A722" t="s">
        <v>26</v>
      </c>
      <c r="B722" t="s">
        <v>27</v>
      </c>
      <c r="C722" t="s">
        <v>28</v>
      </c>
      <c r="D722" t="s">
        <v>29</v>
      </c>
      <c r="E722" t="str">
        <f>"102TNEP1D020"</f>
        <v>102TNEP1D020</v>
      </c>
      <c r="F722" t="s">
        <v>30</v>
      </c>
      <c r="I722" t="s">
        <v>31</v>
      </c>
      <c r="J722" t="s">
        <v>32</v>
      </c>
      <c r="N722" t="s">
        <v>1655</v>
      </c>
      <c r="O722" t="s">
        <v>34</v>
      </c>
      <c r="P722">
        <v>12</v>
      </c>
      <c r="Q722">
        <v>202102</v>
      </c>
      <c r="R722">
        <v>20211215</v>
      </c>
      <c r="S722" t="s">
        <v>1656</v>
      </c>
      <c r="T722">
        <v>20220110</v>
      </c>
      <c r="Z722" t="s">
        <v>36</v>
      </c>
    </row>
    <row r="723" spans="1:26" x14ac:dyDescent="0.25">
      <c r="A723" t="s">
        <v>26</v>
      </c>
      <c r="B723" t="s">
        <v>27</v>
      </c>
      <c r="C723" t="s">
        <v>28</v>
      </c>
      <c r="D723" t="s">
        <v>115</v>
      </c>
      <c r="E723" t="str">
        <f>"108TNDV1U666"</f>
        <v>108TNDV1U666</v>
      </c>
      <c r="F723" t="s">
        <v>30</v>
      </c>
      <c r="I723" t="s">
        <v>129</v>
      </c>
      <c r="J723" t="s">
        <v>271</v>
      </c>
      <c r="N723" t="s">
        <v>1657</v>
      </c>
      <c r="O723" t="s">
        <v>34</v>
      </c>
      <c r="P723">
        <v>6</v>
      </c>
      <c r="Q723">
        <v>202108</v>
      </c>
      <c r="R723">
        <v>20211217</v>
      </c>
      <c r="S723" t="s">
        <v>1658</v>
      </c>
      <c r="T723">
        <v>20220110</v>
      </c>
      <c r="Z723" t="s">
        <v>36</v>
      </c>
    </row>
    <row r="724" spans="1:26" x14ac:dyDescent="0.25">
      <c r="A724" t="s">
        <v>26</v>
      </c>
      <c r="B724" t="s">
        <v>27</v>
      </c>
      <c r="C724" t="s">
        <v>28</v>
      </c>
      <c r="D724" t="s">
        <v>37</v>
      </c>
      <c r="E724" t="str">
        <f>"107TNZN18805"</f>
        <v>107TNZN18805</v>
      </c>
      <c r="F724" t="s">
        <v>30</v>
      </c>
      <c r="I724" t="s">
        <v>31</v>
      </c>
      <c r="J724" t="s">
        <v>32</v>
      </c>
      <c r="N724" t="s">
        <v>1659</v>
      </c>
      <c r="O724" t="s">
        <v>34</v>
      </c>
      <c r="P724">
        <v>7</v>
      </c>
      <c r="Q724">
        <v>202107</v>
      </c>
      <c r="R724">
        <v>20211207</v>
      </c>
      <c r="S724" t="s">
        <v>1660</v>
      </c>
      <c r="T724">
        <v>20220110</v>
      </c>
      <c r="Z724" t="s">
        <v>36</v>
      </c>
    </row>
    <row r="725" spans="1:26" x14ac:dyDescent="0.25">
      <c r="A725" t="s">
        <v>26</v>
      </c>
      <c r="B725" t="s">
        <v>27</v>
      </c>
      <c r="C725" t="s">
        <v>28</v>
      </c>
      <c r="D725" t="s">
        <v>115</v>
      </c>
      <c r="E725" t="str">
        <f>"107TNZN27229"</f>
        <v>107TNZN27229</v>
      </c>
      <c r="F725" t="s">
        <v>30</v>
      </c>
      <c r="I725" t="s">
        <v>38</v>
      </c>
      <c r="J725" t="s">
        <v>39</v>
      </c>
      <c r="N725" t="s">
        <v>1661</v>
      </c>
      <c r="O725" t="s">
        <v>34</v>
      </c>
      <c r="P725">
        <v>7</v>
      </c>
      <c r="Q725">
        <v>202107</v>
      </c>
      <c r="R725">
        <v>20211122</v>
      </c>
      <c r="S725" t="s">
        <v>1662</v>
      </c>
      <c r="T725">
        <v>20220110</v>
      </c>
      <c r="Z725" t="s">
        <v>36</v>
      </c>
    </row>
    <row r="726" spans="1:26" x14ac:dyDescent="0.25">
      <c r="A726" t="s">
        <v>26</v>
      </c>
      <c r="B726" t="s">
        <v>27</v>
      </c>
      <c r="C726" t="s">
        <v>28</v>
      </c>
      <c r="D726" t="s">
        <v>37</v>
      </c>
      <c r="E726" t="str">
        <f>"109TNBK0D653"</f>
        <v>109TNBK0D653</v>
      </c>
      <c r="F726" t="s">
        <v>30</v>
      </c>
      <c r="I726" t="s">
        <v>31</v>
      </c>
      <c r="J726" t="s">
        <v>32</v>
      </c>
      <c r="N726" t="s">
        <v>1663</v>
      </c>
      <c r="O726" t="s">
        <v>34</v>
      </c>
      <c r="P726">
        <v>5</v>
      </c>
      <c r="Q726">
        <v>202109</v>
      </c>
      <c r="R726">
        <v>20211228</v>
      </c>
      <c r="S726" t="s">
        <v>1664</v>
      </c>
      <c r="T726">
        <v>20220110</v>
      </c>
      <c r="Z726" t="s">
        <v>36</v>
      </c>
    </row>
    <row r="727" spans="1:26" x14ac:dyDescent="0.25">
      <c r="A727" t="s">
        <v>26</v>
      </c>
      <c r="B727" t="s">
        <v>27</v>
      </c>
      <c r="C727" t="s">
        <v>28</v>
      </c>
      <c r="D727" t="s">
        <v>29</v>
      </c>
      <c r="E727" t="str">
        <f>"104TNKF2A237"</f>
        <v>104TNKF2A237</v>
      </c>
      <c r="F727" t="s">
        <v>30</v>
      </c>
      <c r="I727" t="s">
        <v>71</v>
      </c>
      <c r="J727" t="s">
        <v>58</v>
      </c>
      <c r="N727" t="s">
        <v>1665</v>
      </c>
      <c r="O727" t="s">
        <v>34</v>
      </c>
      <c r="P727">
        <v>10</v>
      </c>
      <c r="Q727">
        <v>202104</v>
      </c>
      <c r="R727">
        <v>20211008</v>
      </c>
      <c r="S727" t="s">
        <v>1666</v>
      </c>
      <c r="T727">
        <v>20220110</v>
      </c>
      <c r="Z727" t="s">
        <v>36</v>
      </c>
    </row>
    <row r="728" spans="1:26" x14ac:dyDescent="0.25">
      <c r="A728" t="s">
        <v>26</v>
      </c>
      <c r="B728" t="s">
        <v>27</v>
      </c>
      <c r="C728" t="s">
        <v>28</v>
      </c>
      <c r="D728" t="s">
        <v>37</v>
      </c>
      <c r="E728" t="str">
        <f>"107TNTQ18521"</f>
        <v>107TNTQ18521</v>
      </c>
      <c r="F728" t="s">
        <v>30</v>
      </c>
      <c r="I728" t="s">
        <v>71</v>
      </c>
      <c r="J728" t="s">
        <v>39</v>
      </c>
      <c r="N728" t="s">
        <v>1667</v>
      </c>
      <c r="O728" t="s">
        <v>34</v>
      </c>
      <c r="P728">
        <v>7</v>
      </c>
      <c r="Q728">
        <v>202107</v>
      </c>
      <c r="R728">
        <v>20211127</v>
      </c>
      <c r="S728" t="s">
        <v>1668</v>
      </c>
      <c r="T728">
        <v>20220110</v>
      </c>
      <c r="Z728" t="s">
        <v>36</v>
      </c>
    </row>
    <row r="729" spans="1:26" x14ac:dyDescent="0.25">
      <c r="A729" t="s">
        <v>26</v>
      </c>
      <c r="B729" t="s">
        <v>27</v>
      </c>
      <c r="C729" t="s">
        <v>28</v>
      </c>
      <c r="D729" t="s">
        <v>29</v>
      </c>
      <c r="E729" t="str">
        <f>"111TNTQ19513"</f>
        <v>111TNTQ19513</v>
      </c>
      <c r="F729" t="s">
        <v>30</v>
      </c>
      <c r="I729" t="s">
        <v>57</v>
      </c>
      <c r="J729" t="s">
        <v>163</v>
      </c>
      <c r="N729" t="s">
        <v>1669</v>
      </c>
      <c r="O729" t="s">
        <v>34</v>
      </c>
      <c r="P729">
        <v>3</v>
      </c>
      <c r="Q729">
        <v>202111</v>
      </c>
      <c r="R729">
        <v>20211201</v>
      </c>
      <c r="S729" t="s">
        <v>1670</v>
      </c>
      <c r="T729">
        <v>20220110</v>
      </c>
      <c r="Z729" t="s">
        <v>36</v>
      </c>
    </row>
    <row r="730" spans="1:26" x14ac:dyDescent="0.25">
      <c r="A730" t="s">
        <v>26</v>
      </c>
      <c r="B730" t="s">
        <v>27</v>
      </c>
      <c r="C730" t="s">
        <v>28</v>
      </c>
      <c r="D730" t="s">
        <v>115</v>
      </c>
      <c r="E730" t="str">
        <f>"110TNAB11760"</f>
        <v>110TNAB11760</v>
      </c>
      <c r="F730" t="s">
        <v>30</v>
      </c>
      <c r="I730" t="s">
        <v>97</v>
      </c>
      <c r="J730" t="s">
        <v>39</v>
      </c>
      <c r="N730" t="s">
        <v>1671</v>
      </c>
      <c r="O730" t="s">
        <v>34</v>
      </c>
      <c r="P730">
        <v>4</v>
      </c>
      <c r="Q730">
        <v>202110</v>
      </c>
      <c r="R730">
        <v>20211118</v>
      </c>
      <c r="S730" t="s">
        <v>1672</v>
      </c>
      <c r="T730">
        <v>20220110</v>
      </c>
      <c r="Z730" t="s">
        <v>36</v>
      </c>
    </row>
    <row r="731" spans="1:26" x14ac:dyDescent="0.25">
      <c r="A731" t="s">
        <v>26</v>
      </c>
      <c r="B731" t="s">
        <v>27</v>
      </c>
      <c r="C731" t="s">
        <v>28</v>
      </c>
      <c r="D731" t="s">
        <v>64</v>
      </c>
      <c r="E731" t="str">
        <f>"106TNJJ1P628"</f>
        <v>106TNJJ1P628</v>
      </c>
      <c r="F731" t="s">
        <v>30</v>
      </c>
      <c r="I731" t="s">
        <v>57</v>
      </c>
      <c r="J731" t="s">
        <v>58</v>
      </c>
      <c r="N731" t="s">
        <v>1673</v>
      </c>
      <c r="O731" t="s">
        <v>34</v>
      </c>
      <c r="P731">
        <v>8</v>
      </c>
      <c r="Q731">
        <v>202106</v>
      </c>
      <c r="R731">
        <v>20211213</v>
      </c>
      <c r="S731" t="s">
        <v>1674</v>
      </c>
      <c r="T731">
        <v>20220110</v>
      </c>
      <c r="U731" t="s">
        <v>114</v>
      </c>
      <c r="Z731" t="s">
        <v>36</v>
      </c>
    </row>
    <row r="732" spans="1:26" x14ac:dyDescent="0.25">
      <c r="A732" t="s">
        <v>26</v>
      </c>
      <c r="B732" t="s">
        <v>27</v>
      </c>
      <c r="C732" t="s">
        <v>28</v>
      </c>
      <c r="D732" t="s">
        <v>37</v>
      </c>
      <c r="E732" t="str">
        <f>"111TNAB2M392"</f>
        <v>111TNAB2M392</v>
      </c>
      <c r="F732" t="s">
        <v>30</v>
      </c>
      <c r="I732" t="s">
        <v>57</v>
      </c>
      <c r="J732" t="s">
        <v>32</v>
      </c>
      <c r="N732" t="s">
        <v>1675</v>
      </c>
      <c r="O732" t="s">
        <v>34</v>
      </c>
      <c r="P732">
        <v>3</v>
      </c>
      <c r="Q732">
        <v>202111</v>
      </c>
      <c r="R732">
        <v>20211228</v>
      </c>
      <c r="S732" t="s">
        <v>1676</v>
      </c>
      <c r="T732">
        <v>20220110</v>
      </c>
      <c r="Z732" t="s">
        <v>36</v>
      </c>
    </row>
    <row r="733" spans="1:26" x14ac:dyDescent="0.25">
      <c r="A733" t="s">
        <v>26</v>
      </c>
      <c r="B733" t="s">
        <v>27</v>
      </c>
      <c r="C733" t="s">
        <v>28</v>
      </c>
      <c r="D733" t="s">
        <v>46</v>
      </c>
      <c r="E733" t="str">
        <f>"109TNTQ2W649"</f>
        <v>109TNTQ2W649</v>
      </c>
      <c r="F733" t="s">
        <v>30</v>
      </c>
      <c r="I733" t="s">
        <v>51</v>
      </c>
      <c r="J733" t="s">
        <v>90</v>
      </c>
      <c r="N733" t="s">
        <v>1677</v>
      </c>
      <c r="O733" t="s">
        <v>34</v>
      </c>
      <c r="P733">
        <v>5</v>
      </c>
      <c r="Q733">
        <v>202109</v>
      </c>
      <c r="R733">
        <v>20211027</v>
      </c>
      <c r="S733" t="s">
        <v>1678</v>
      </c>
      <c r="T733">
        <v>20220111</v>
      </c>
      <c r="U733" t="s">
        <v>229</v>
      </c>
      <c r="Z733" t="s">
        <v>36</v>
      </c>
    </row>
    <row r="734" spans="1:26" x14ac:dyDescent="0.25">
      <c r="A734" t="s">
        <v>26</v>
      </c>
      <c r="B734" t="s">
        <v>27</v>
      </c>
      <c r="C734" t="s">
        <v>28</v>
      </c>
      <c r="D734" t="s">
        <v>37</v>
      </c>
      <c r="E734" t="str">
        <f>"109TNBK0E221"</f>
        <v>109TNBK0E221</v>
      </c>
      <c r="F734" t="s">
        <v>30</v>
      </c>
      <c r="I734" t="s">
        <v>76</v>
      </c>
      <c r="J734" t="s">
        <v>163</v>
      </c>
      <c r="N734" t="s">
        <v>1679</v>
      </c>
      <c r="O734" t="s">
        <v>34</v>
      </c>
      <c r="P734">
        <v>5</v>
      </c>
      <c r="Q734">
        <v>202109</v>
      </c>
      <c r="R734">
        <v>20211209</v>
      </c>
      <c r="S734" t="s">
        <v>1680</v>
      </c>
      <c r="T734">
        <v>20220111</v>
      </c>
      <c r="Z734" t="s">
        <v>36</v>
      </c>
    </row>
    <row r="735" spans="1:26" x14ac:dyDescent="0.25">
      <c r="A735" t="s">
        <v>26</v>
      </c>
      <c r="B735" t="s">
        <v>27</v>
      </c>
      <c r="C735" t="s">
        <v>28</v>
      </c>
      <c r="D735" t="s">
        <v>37</v>
      </c>
      <c r="E735" t="str">
        <f>"111TNEP1G556"</f>
        <v>111TNEP1G556</v>
      </c>
      <c r="F735" t="s">
        <v>30</v>
      </c>
      <c r="I735" t="s">
        <v>475</v>
      </c>
      <c r="J735" t="s">
        <v>90</v>
      </c>
      <c r="N735" t="s">
        <v>1681</v>
      </c>
      <c r="O735" t="s">
        <v>34</v>
      </c>
      <c r="P735">
        <v>3</v>
      </c>
      <c r="Q735">
        <v>202111</v>
      </c>
      <c r="R735">
        <v>20211123</v>
      </c>
      <c r="S735" t="s">
        <v>1682</v>
      </c>
      <c r="T735">
        <v>20220111</v>
      </c>
      <c r="U735" t="s">
        <v>56</v>
      </c>
      <c r="V735" t="s">
        <v>1199</v>
      </c>
      <c r="W735" t="s">
        <v>180</v>
      </c>
      <c r="Z735" t="s">
        <v>36</v>
      </c>
    </row>
    <row r="736" spans="1:26" x14ac:dyDescent="0.25">
      <c r="A736" t="s">
        <v>26</v>
      </c>
      <c r="B736" t="s">
        <v>27</v>
      </c>
      <c r="C736" t="s">
        <v>28</v>
      </c>
      <c r="D736" t="s">
        <v>64</v>
      </c>
      <c r="E736" t="str">
        <f>"111TNNH23983"</f>
        <v>111TNNH23983</v>
      </c>
      <c r="F736" t="s">
        <v>30</v>
      </c>
      <c r="I736" t="s">
        <v>57</v>
      </c>
      <c r="J736" t="s">
        <v>90</v>
      </c>
      <c r="N736" t="s">
        <v>1683</v>
      </c>
      <c r="O736" t="s">
        <v>34</v>
      </c>
      <c r="P736">
        <v>3</v>
      </c>
      <c r="Q736">
        <v>202111</v>
      </c>
      <c r="R736">
        <v>20211213</v>
      </c>
      <c r="S736" t="s">
        <v>1684</v>
      </c>
      <c r="T736">
        <v>20220111</v>
      </c>
      <c r="U736" t="s">
        <v>1685</v>
      </c>
      <c r="Z736" t="s">
        <v>36</v>
      </c>
    </row>
    <row r="737" spans="1:26" x14ac:dyDescent="0.25">
      <c r="A737" t="s">
        <v>26</v>
      </c>
      <c r="B737" t="s">
        <v>27</v>
      </c>
      <c r="C737" t="s">
        <v>28</v>
      </c>
      <c r="D737" t="s">
        <v>29</v>
      </c>
      <c r="E737" t="str">
        <f>"108TNUW20574"</f>
        <v>108TNUW20574</v>
      </c>
      <c r="F737" t="s">
        <v>30</v>
      </c>
      <c r="I737" t="s">
        <v>57</v>
      </c>
      <c r="J737" t="s">
        <v>90</v>
      </c>
      <c r="N737" t="s">
        <v>1686</v>
      </c>
      <c r="O737" t="s">
        <v>34</v>
      </c>
      <c r="P737">
        <v>6</v>
      </c>
      <c r="Q737">
        <v>202108</v>
      </c>
      <c r="R737">
        <v>20211223</v>
      </c>
      <c r="S737" t="s">
        <v>1687</v>
      </c>
      <c r="T737">
        <v>20220111</v>
      </c>
      <c r="Z737" t="s">
        <v>36</v>
      </c>
    </row>
    <row r="738" spans="1:26" x14ac:dyDescent="0.25">
      <c r="A738" t="s">
        <v>26</v>
      </c>
      <c r="B738" t="s">
        <v>27</v>
      </c>
      <c r="C738" t="s">
        <v>28</v>
      </c>
      <c r="D738" t="s">
        <v>46</v>
      </c>
      <c r="E738" t="str">
        <f>"110TNRL08430"</f>
        <v>110TNRL08430</v>
      </c>
      <c r="F738" t="s">
        <v>30</v>
      </c>
      <c r="I738" t="s">
        <v>38</v>
      </c>
      <c r="J738" t="s">
        <v>58</v>
      </c>
      <c r="N738" t="s">
        <v>1688</v>
      </c>
      <c r="O738" t="s">
        <v>34</v>
      </c>
      <c r="P738">
        <v>4</v>
      </c>
      <c r="Q738">
        <v>202110</v>
      </c>
      <c r="R738">
        <v>20211218</v>
      </c>
      <c r="S738" t="s">
        <v>1689</v>
      </c>
      <c r="T738">
        <v>20220111</v>
      </c>
      <c r="Z738" t="s">
        <v>36</v>
      </c>
    </row>
    <row r="739" spans="1:26" x14ac:dyDescent="0.25">
      <c r="A739" t="s">
        <v>26</v>
      </c>
      <c r="B739" t="s">
        <v>27</v>
      </c>
      <c r="C739" t="s">
        <v>28</v>
      </c>
      <c r="D739" t="s">
        <v>29</v>
      </c>
      <c r="E739" t="str">
        <f>"108TNEP24628"</f>
        <v>108TNEP24628</v>
      </c>
      <c r="F739" t="s">
        <v>30</v>
      </c>
      <c r="I739" t="s">
        <v>38</v>
      </c>
      <c r="J739" t="s">
        <v>77</v>
      </c>
      <c r="N739" t="s">
        <v>1690</v>
      </c>
      <c r="O739" t="s">
        <v>34</v>
      </c>
      <c r="P739">
        <v>6</v>
      </c>
      <c r="Q739">
        <v>202108</v>
      </c>
      <c r="R739">
        <v>20211106</v>
      </c>
      <c r="S739" t="s">
        <v>1691</v>
      </c>
      <c r="T739">
        <v>20220111</v>
      </c>
      <c r="Z739" t="s">
        <v>36</v>
      </c>
    </row>
    <row r="740" spans="1:26" x14ac:dyDescent="0.25">
      <c r="A740" t="s">
        <v>26</v>
      </c>
      <c r="B740" t="s">
        <v>27</v>
      </c>
      <c r="C740" t="s">
        <v>28</v>
      </c>
      <c r="D740" t="s">
        <v>37</v>
      </c>
      <c r="E740" t="str">
        <f>"107TNRL24174"</f>
        <v>107TNRL24174</v>
      </c>
      <c r="F740" t="s">
        <v>30</v>
      </c>
      <c r="I740" t="s">
        <v>475</v>
      </c>
      <c r="J740" t="s">
        <v>39</v>
      </c>
      <c r="N740" t="s">
        <v>1692</v>
      </c>
      <c r="O740" t="s">
        <v>34</v>
      </c>
      <c r="P740">
        <v>7</v>
      </c>
      <c r="Q740">
        <v>202107</v>
      </c>
      <c r="R740">
        <v>20211216</v>
      </c>
      <c r="S740" t="s">
        <v>1693</v>
      </c>
      <c r="T740">
        <v>20220111</v>
      </c>
      <c r="Z740" t="s">
        <v>36</v>
      </c>
    </row>
    <row r="741" spans="1:26" x14ac:dyDescent="0.25">
      <c r="A741" t="s">
        <v>26</v>
      </c>
      <c r="B741" t="s">
        <v>27</v>
      </c>
      <c r="C741" t="s">
        <v>28</v>
      </c>
      <c r="D741" t="s">
        <v>29</v>
      </c>
      <c r="E741" t="str">
        <f>"104TNFA22323"</f>
        <v>104TNFA22323</v>
      </c>
      <c r="F741" t="s">
        <v>30</v>
      </c>
      <c r="I741" t="s">
        <v>71</v>
      </c>
      <c r="J741" t="s">
        <v>39</v>
      </c>
      <c r="N741" t="s">
        <v>1694</v>
      </c>
      <c r="O741" t="s">
        <v>34</v>
      </c>
      <c r="P741">
        <v>10</v>
      </c>
      <c r="Q741">
        <v>202104</v>
      </c>
      <c r="R741">
        <v>20211001</v>
      </c>
      <c r="S741" t="s">
        <v>1695</v>
      </c>
      <c r="T741">
        <v>20220111</v>
      </c>
      <c r="Z741" t="s">
        <v>36</v>
      </c>
    </row>
    <row r="742" spans="1:26" x14ac:dyDescent="0.25">
      <c r="A742" t="s">
        <v>26</v>
      </c>
      <c r="B742" t="s">
        <v>27</v>
      </c>
      <c r="C742" t="s">
        <v>28</v>
      </c>
      <c r="D742" t="s">
        <v>37</v>
      </c>
      <c r="E742" t="str">
        <f>"109TNZN89557"</f>
        <v>109TNZN89557</v>
      </c>
      <c r="F742" t="s">
        <v>30</v>
      </c>
      <c r="I742" t="s">
        <v>57</v>
      </c>
      <c r="J742" t="s">
        <v>439</v>
      </c>
      <c r="N742" t="s">
        <v>1696</v>
      </c>
      <c r="O742" t="s">
        <v>34</v>
      </c>
      <c r="P742">
        <v>5</v>
      </c>
      <c r="Q742">
        <v>202109</v>
      </c>
      <c r="R742">
        <v>20211010</v>
      </c>
      <c r="S742" t="s">
        <v>1697</v>
      </c>
      <c r="T742">
        <v>20220111</v>
      </c>
      <c r="Z742" t="s">
        <v>36</v>
      </c>
    </row>
    <row r="743" spans="1:26" x14ac:dyDescent="0.25">
      <c r="A743" t="s">
        <v>26</v>
      </c>
      <c r="B743" t="s">
        <v>27</v>
      </c>
      <c r="C743" t="s">
        <v>28</v>
      </c>
      <c r="D743" t="s">
        <v>29</v>
      </c>
      <c r="E743" t="str">
        <f>"108TNVN0H997"</f>
        <v>108TNVN0H997</v>
      </c>
      <c r="F743" t="s">
        <v>30</v>
      </c>
      <c r="I743" t="s">
        <v>38</v>
      </c>
      <c r="J743" t="s">
        <v>163</v>
      </c>
      <c r="N743" t="s">
        <v>1698</v>
      </c>
      <c r="O743" t="s">
        <v>34</v>
      </c>
      <c r="P743">
        <v>6</v>
      </c>
      <c r="Q743">
        <v>202108</v>
      </c>
      <c r="R743">
        <v>20211208</v>
      </c>
      <c r="S743" t="s">
        <v>1699</v>
      </c>
      <c r="T743">
        <v>20220111</v>
      </c>
      <c r="Z743" t="s">
        <v>36</v>
      </c>
    </row>
    <row r="744" spans="1:26" x14ac:dyDescent="0.25">
      <c r="A744" t="s">
        <v>26</v>
      </c>
      <c r="B744" t="s">
        <v>27</v>
      </c>
      <c r="C744" t="s">
        <v>28</v>
      </c>
      <c r="D744" t="s">
        <v>37</v>
      </c>
      <c r="E744" t="str">
        <f>"109TNFA0D363"</f>
        <v>109TNFA0D363</v>
      </c>
      <c r="F744" t="s">
        <v>30</v>
      </c>
      <c r="I744" t="s">
        <v>47</v>
      </c>
      <c r="J744" t="s">
        <v>39</v>
      </c>
      <c r="N744" t="s">
        <v>1700</v>
      </c>
      <c r="O744" t="s">
        <v>34</v>
      </c>
      <c r="P744">
        <v>5</v>
      </c>
      <c r="Q744">
        <v>202109</v>
      </c>
      <c r="R744">
        <v>20211023</v>
      </c>
      <c r="S744" t="s">
        <v>1701</v>
      </c>
      <c r="T744">
        <v>20220111</v>
      </c>
      <c r="U744" t="s">
        <v>151</v>
      </c>
      <c r="Z744" t="s">
        <v>36</v>
      </c>
    </row>
    <row r="745" spans="1:26" x14ac:dyDescent="0.25">
      <c r="A745" t="s">
        <v>26</v>
      </c>
      <c r="B745" t="s">
        <v>27</v>
      </c>
      <c r="C745" t="s">
        <v>28</v>
      </c>
      <c r="D745" t="s">
        <v>166</v>
      </c>
      <c r="E745" t="str">
        <f>"108TNQD2J516"</f>
        <v>108TNQD2J516</v>
      </c>
      <c r="F745" t="s">
        <v>30</v>
      </c>
      <c r="I745" t="s">
        <v>129</v>
      </c>
      <c r="J745" t="s">
        <v>58</v>
      </c>
      <c r="N745" t="s">
        <v>1702</v>
      </c>
      <c r="O745" t="s">
        <v>34</v>
      </c>
      <c r="P745">
        <v>6</v>
      </c>
      <c r="Q745">
        <v>202108</v>
      </c>
      <c r="R745">
        <v>20211107</v>
      </c>
      <c r="S745" t="s">
        <v>1703</v>
      </c>
      <c r="T745">
        <v>20220111</v>
      </c>
      <c r="Z745" t="s">
        <v>36</v>
      </c>
    </row>
    <row r="746" spans="1:26" x14ac:dyDescent="0.25">
      <c r="A746" t="s">
        <v>26</v>
      </c>
      <c r="B746" t="s">
        <v>27</v>
      </c>
      <c r="C746" t="s">
        <v>28</v>
      </c>
      <c r="D746" t="s">
        <v>115</v>
      </c>
      <c r="E746" t="str">
        <f>"109TNFA0C907"</f>
        <v>109TNFA0C907</v>
      </c>
      <c r="F746" t="s">
        <v>30</v>
      </c>
      <c r="I746" t="s">
        <v>51</v>
      </c>
      <c r="J746" t="s">
        <v>116</v>
      </c>
      <c r="N746" t="s">
        <v>1704</v>
      </c>
      <c r="O746" t="s">
        <v>34</v>
      </c>
      <c r="P746">
        <v>5</v>
      </c>
      <c r="Q746">
        <v>202109</v>
      </c>
      <c r="R746">
        <v>20211227</v>
      </c>
      <c r="S746" t="s">
        <v>1705</v>
      </c>
      <c r="T746">
        <v>20220111</v>
      </c>
      <c r="Z746" t="s">
        <v>36</v>
      </c>
    </row>
    <row r="747" spans="1:26" x14ac:dyDescent="0.25">
      <c r="A747" t="s">
        <v>26</v>
      </c>
      <c r="B747" t="s">
        <v>27</v>
      </c>
      <c r="C747" t="s">
        <v>28</v>
      </c>
      <c r="D747" t="s">
        <v>29</v>
      </c>
      <c r="E747" t="str">
        <f>"108TNTQ0N713"</f>
        <v>108TNTQ0N713</v>
      </c>
      <c r="F747" t="s">
        <v>30</v>
      </c>
      <c r="I747" t="s">
        <v>129</v>
      </c>
      <c r="J747" t="s">
        <v>555</v>
      </c>
      <c r="N747" t="s">
        <v>1706</v>
      </c>
      <c r="O747" t="s">
        <v>34</v>
      </c>
      <c r="P747">
        <v>6</v>
      </c>
      <c r="Q747">
        <v>202108</v>
      </c>
      <c r="R747">
        <v>20211019</v>
      </c>
      <c r="S747" t="s">
        <v>1707</v>
      </c>
      <c r="T747">
        <v>20220111</v>
      </c>
      <c r="Z747" t="s">
        <v>36</v>
      </c>
    </row>
    <row r="748" spans="1:26" x14ac:dyDescent="0.25">
      <c r="A748" t="s">
        <v>26</v>
      </c>
      <c r="B748" t="s">
        <v>27</v>
      </c>
      <c r="C748" t="s">
        <v>28</v>
      </c>
      <c r="D748" t="s">
        <v>64</v>
      </c>
      <c r="E748" t="str">
        <f>"103TNWG21953"</f>
        <v>103TNWG21953</v>
      </c>
      <c r="F748" t="s">
        <v>30</v>
      </c>
      <c r="I748" t="s">
        <v>82</v>
      </c>
      <c r="J748" t="s">
        <v>39</v>
      </c>
      <c r="N748" t="s">
        <v>1708</v>
      </c>
      <c r="O748" t="s">
        <v>34</v>
      </c>
      <c r="P748">
        <v>11</v>
      </c>
      <c r="Q748">
        <v>202103</v>
      </c>
      <c r="R748">
        <v>20211113</v>
      </c>
      <c r="S748" t="s">
        <v>1709</v>
      </c>
      <c r="T748">
        <v>20220111</v>
      </c>
      <c r="Z748" t="s">
        <v>36</v>
      </c>
    </row>
    <row r="749" spans="1:26" x14ac:dyDescent="0.25">
      <c r="A749" t="s">
        <v>26</v>
      </c>
      <c r="B749" t="s">
        <v>27</v>
      </c>
      <c r="C749" t="s">
        <v>28</v>
      </c>
      <c r="D749" t="s">
        <v>133</v>
      </c>
      <c r="E749" t="str">
        <f>"109TNPC0P432"</f>
        <v>109TNPC0P432</v>
      </c>
      <c r="F749" t="s">
        <v>30</v>
      </c>
      <c r="I749" t="s">
        <v>97</v>
      </c>
      <c r="J749" t="s">
        <v>58</v>
      </c>
      <c r="N749" t="s">
        <v>1710</v>
      </c>
      <c r="O749" t="s">
        <v>34</v>
      </c>
      <c r="P749">
        <v>5</v>
      </c>
      <c r="Q749">
        <v>202109</v>
      </c>
      <c r="R749">
        <v>20211127</v>
      </c>
      <c r="S749" t="s">
        <v>1711</v>
      </c>
      <c r="T749">
        <v>20220111</v>
      </c>
      <c r="U749" t="s">
        <v>114</v>
      </c>
      <c r="Z749" t="s">
        <v>36</v>
      </c>
    </row>
    <row r="750" spans="1:26" x14ac:dyDescent="0.25">
      <c r="A750" t="s">
        <v>26</v>
      </c>
      <c r="B750" t="s">
        <v>27</v>
      </c>
      <c r="C750" t="s">
        <v>28</v>
      </c>
      <c r="D750" t="s">
        <v>37</v>
      </c>
      <c r="E750" t="str">
        <f>"107TNGY1Z807"</f>
        <v>107TNGY1Z807</v>
      </c>
      <c r="F750" t="s">
        <v>30</v>
      </c>
      <c r="I750" t="s">
        <v>1153</v>
      </c>
      <c r="J750" t="s">
        <v>39</v>
      </c>
      <c r="N750" t="s">
        <v>1712</v>
      </c>
      <c r="O750" t="s">
        <v>34</v>
      </c>
      <c r="P750">
        <v>7</v>
      </c>
      <c r="Q750">
        <v>202107</v>
      </c>
      <c r="R750">
        <v>20211008</v>
      </c>
      <c r="S750" t="s">
        <v>1713</v>
      </c>
      <c r="T750">
        <v>20220111</v>
      </c>
      <c r="Z750" t="s">
        <v>36</v>
      </c>
    </row>
    <row r="751" spans="1:26" x14ac:dyDescent="0.25">
      <c r="A751" t="s">
        <v>26</v>
      </c>
      <c r="B751" t="s">
        <v>27</v>
      </c>
      <c r="C751" t="s">
        <v>28</v>
      </c>
      <c r="D751" t="s">
        <v>46</v>
      </c>
      <c r="E751" t="str">
        <f>"110TNNH1C175"</f>
        <v>110TNNH1C175</v>
      </c>
      <c r="F751" t="s">
        <v>30</v>
      </c>
      <c r="I751" t="s">
        <v>76</v>
      </c>
      <c r="J751" t="s">
        <v>77</v>
      </c>
      <c r="N751" t="s">
        <v>1714</v>
      </c>
      <c r="O751" t="s">
        <v>34</v>
      </c>
      <c r="P751">
        <v>4</v>
      </c>
      <c r="Q751">
        <v>202110</v>
      </c>
      <c r="R751">
        <v>20211218</v>
      </c>
      <c r="S751" t="s">
        <v>1715</v>
      </c>
      <c r="T751">
        <v>20220111</v>
      </c>
      <c r="Z751" t="s">
        <v>36</v>
      </c>
    </row>
    <row r="752" spans="1:26" x14ac:dyDescent="0.25">
      <c r="A752" t="s">
        <v>26</v>
      </c>
      <c r="B752" t="s">
        <v>27</v>
      </c>
      <c r="C752" t="s">
        <v>28</v>
      </c>
      <c r="D752" t="s">
        <v>133</v>
      </c>
      <c r="E752" t="str">
        <f>"101TNRL2H686"</f>
        <v>101TNRL2H686</v>
      </c>
      <c r="F752" t="s">
        <v>30</v>
      </c>
      <c r="I752" t="s">
        <v>71</v>
      </c>
      <c r="J752" t="s">
        <v>90</v>
      </c>
      <c r="N752" t="s">
        <v>1716</v>
      </c>
      <c r="O752" t="s">
        <v>34</v>
      </c>
      <c r="P752">
        <v>13</v>
      </c>
      <c r="Q752">
        <v>202101</v>
      </c>
      <c r="R752">
        <v>20211113</v>
      </c>
      <c r="S752" t="s">
        <v>1717</v>
      </c>
      <c r="T752">
        <v>20220111</v>
      </c>
      <c r="U752" t="s">
        <v>1718</v>
      </c>
      <c r="Z752" t="s">
        <v>36</v>
      </c>
    </row>
    <row r="753" spans="1:26" x14ac:dyDescent="0.25">
      <c r="A753" t="s">
        <v>26</v>
      </c>
      <c r="B753" t="s">
        <v>27</v>
      </c>
      <c r="C753" t="s">
        <v>28</v>
      </c>
      <c r="D753" t="s">
        <v>133</v>
      </c>
      <c r="E753" t="str">
        <f>"104TNMX2S171"</f>
        <v>104TNMX2S171</v>
      </c>
      <c r="F753" t="s">
        <v>30</v>
      </c>
      <c r="I753" t="s">
        <v>82</v>
      </c>
      <c r="J753" t="s">
        <v>1719</v>
      </c>
      <c r="N753" t="s">
        <v>1720</v>
      </c>
      <c r="O753" t="s">
        <v>34</v>
      </c>
      <c r="P753">
        <v>10</v>
      </c>
      <c r="Q753">
        <v>202104</v>
      </c>
      <c r="R753">
        <v>20220109</v>
      </c>
      <c r="S753" t="s">
        <v>1721</v>
      </c>
      <c r="T753">
        <v>20220111</v>
      </c>
      <c r="Z753" t="s">
        <v>36</v>
      </c>
    </row>
    <row r="754" spans="1:26" x14ac:dyDescent="0.25">
      <c r="A754" t="s">
        <v>26</v>
      </c>
      <c r="B754" t="s">
        <v>27</v>
      </c>
      <c r="C754" t="s">
        <v>28</v>
      </c>
      <c r="D754" t="s">
        <v>29</v>
      </c>
      <c r="E754" t="str">
        <f>"106TNFA1E035"</f>
        <v>106TNFA1E035</v>
      </c>
      <c r="F754" t="s">
        <v>30</v>
      </c>
      <c r="I754" t="s">
        <v>31</v>
      </c>
      <c r="J754" t="s">
        <v>32</v>
      </c>
      <c r="N754" t="s">
        <v>1722</v>
      </c>
      <c r="O754" t="s">
        <v>34</v>
      </c>
      <c r="P754">
        <v>8</v>
      </c>
      <c r="Q754">
        <v>202106</v>
      </c>
      <c r="R754">
        <v>20211125</v>
      </c>
      <c r="S754" t="s">
        <v>1723</v>
      </c>
      <c r="T754">
        <v>20220112</v>
      </c>
      <c r="Z754" t="s">
        <v>36</v>
      </c>
    </row>
    <row r="755" spans="1:26" x14ac:dyDescent="0.25">
      <c r="A755" t="s">
        <v>26</v>
      </c>
      <c r="B755" t="s">
        <v>27</v>
      </c>
      <c r="C755" t="s">
        <v>28</v>
      </c>
      <c r="D755" t="s">
        <v>29</v>
      </c>
      <c r="E755" t="str">
        <f>"108TNTQ28217"</f>
        <v>108TNTQ28217</v>
      </c>
      <c r="F755" t="s">
        <v>30</v>
      </c>
      <c r="I755" t="s">
        <v>71</v>
      </c>
      <c r="J755" t="s">
        <v>77</v>
      </c>
      <c r="N755" t="s">
        <v>1724</v>
      </c>
      <c r="O755" t="s">
        <v>34</v>
      </c>
      <c r="P755">
        <v>6</v>
      </c>
      <c r="Q755">
        <v>202108</v>
      </c>
      <c r="R755">
        <v>20211126</v>
      </c>
      <c r="S755" t="s">
        <v>1725</v>
      </c>
      <c r="T755">
        <v>20220112</v>
      </c>
      <c r="Z755" t="s">
        <v>36</v>
      </c>
    </row>
    <row r="756" spans="1:26" x14ac:dyDescent="0.25">
      <c r="A756" t="s">
        <v>26</v>
      </c>
      <c r="B756" t="s">
        <v>27</v>
      </c>
      <c r="C756" t="s">
        <v>28</v>
      </c>
      <c r="D756" t="s">
        <v>46</v>
      </c>
      <c r="E756" t="str">
        <f>"109TNAB0U432"</f>
        <v>109TNAB0U432</v>
      </c>
      <c r="F756" t="s">
        <v>30</v>
      </c>
      <c r="I756" t="s">
        <v>31</v>
      </c>
      <c r="J756" t="s">
        <v>32</v>
      </c>
      <c r="N756" t="s">
        <v>1726</v>
      </c>
      <c r="O756" t="s">
        <v>34</v>
      </c>
      <c r="P756">
        <v>5</v>
      </c>
      <c r="Q756">
        <v>202109</v>
      </c>
      <c r="R756">
        <v>20211123</v>
      </c>
      <c r="S756" t="s">
        <v>1727</v>
      </c>
      <c r="T756">
        <v>20220112</v>
      </c>
      <c r="Z756" t="s">
        <v>36</v>
      </c>
    </row>
    <row r="757" spans="1:26" x14ac:dyDescent="0.25">
      <c r="A757" t="s">
        <v>26</v>
      </c>
      <c r="B757" t="s">
        <v>27</v>
      </c>
      <c r="C757" t="s">
        <v>28</v>
      </c>
      <c r="D757" t="s">
        <v>42</v>
      </c>
      <c r="E757" t="str">
        <f>"109TNCZ1M475"</f>
        <v>109TNCZ1M475</v>
      </c>
      <c r="F757" t="s">
        <v>30</v>
      </c>
      <c r="I757" t="s">
        <v>38</v>
      </c>
      <c r="J757" t="s">
        <v>163</v>
      </c>
      <c r="N757" t="s">
        <v>1728</v>
      </c>
      <c r="O757" t="s">
        <v>34</v>
      </c>
      <c r="P757">
        <v>5</v>
      </c>
      <c r="Q757">
        <v>202109</v>
      </c>
      <c r="R757">
        <v>20220107</v>
      </c>
      <c r="S757" t="s">
        <v>1729</v>
      </c>
      <c r="T757">
        <v>20220112</v>
      </c>
      <c r="Z757" t="s">
        <v>36</v>
      </c>
    </row>
    <row r="758" spans="1:26" x14ac:dyDescent="0.25">
      <c r="A758" t="s">
        <v>26</v>
      </c>
      <c r="B758" t="s">
        <v>27</v>
      </c>
      <c r="C758" t="s">
        <v>28</v>
      </c>
      <c r="D758" t="s">
        <v>37</v>
      </c>
      <c r="E758" t="str">
        <f>"110TNSU1F534"</f>
        <v>110TNSU1F534</v>
      </c>
      <c r="F758" t="s">
        <v>30</v>
      </c>
      <c r="I758" t="s">
        <v>57</v>
      </c>
      <c r="J758" t="s">
        <v>58</v>
      </c>
      <c r="N758" t="s">
        <v>1730</v>
      </c>
      <c r="O758" t="s">
        <v>34</v>
      </c>
      <c r="P758">
        <v>4</v>
      </c>
      <c r="Q758">
        <v>202110</v>
      </c>
      <c r="R758">
        <v>20211019</v>
      </c>
      <c r="S758" t="s">
        <v>1731</v>
      </c>
      <c r="T758">
        <v>20220112</v>
      </c>
      <c r="U758" t="s">
        <v>61</v>
      </c>
      <c r="Z758" t="s">
        <v>36</v>
      </c>
    </row>
    <row r="759" spans="1:26" x14ac:dyDescent="0.25">
      <c r="A759" t="s">
        <v>26</v>
      </c>
      <c r="B759" t="s">
        <v>27</v>
      </c>
      <c r="C759" t="s">
        <v>28</v>
      </c>
      <c r="D759" t="s">
        <v>133</v>
      </c>
      <c r="E759" t="str">
        <f>"108TNDV1Q458"</f>
        <v>108TNDV1Q458</v>
      </c>
      <c r="F759" t="s">
        <v>30</v>
      </c>
      <c r="I759" t="s">
        <v>38</v>
      </c>
      <c r="J759" t="s">
        <v>58</v>
      </c>
      <c r="N759" t="s">
        <v>1732</v>
      </c>
      <c r="O759" t="s">
        <v>34</v>
      </c>
      <c r="P759">
        <v>6</v>
      </c>
      <c r="Q759">
        <v>202108</v>
      </c>
      <c r="R759">
        <v>20211215</v>
      </c>
      <c r="S759" t="s">
        <v>1733</v>
      </c>
      <c r="T759">
        <v>20220112</v>
      </c>
      <c r="U759" t="s">
        <v>264</v>
      </c>
      <c r="V759" t="s">
        <v>339</v>
      </c>
      <c r="W759" t="s">
        <v>369</v>
      </c>
      <c r="X759" t="s">
        <v>497</v>
      </c>
      <c r="Z759" t="s">
        <v>36</v>
      </c>
    </row>
    <row r="760" spans="1:26" x14ac:dyDescent="0.25">
      <c r="A760" t="s">
        <v>26</v>
      </c>
      <c r="B760" t="s">
        <v>27</v>
      </c>
      <c r="C760" t="s">
        <v>28</v>
      </c>
      <c r="D760" t="s">
        <v>29</v>
      </c>
      <c r="E760" t="str">
        <f>"105TNDV1L498"</f>
        <v>105TNDV1L498</v>
      </c>
      <c r="F760" t="s">
        <v>30</v>
      </c>
      <c r="I760" t="s">
        <v>31</v>
      </c>
      <c r="J760" t="s">
        <v>32</v>
      </c>
      <c r="N760" t="s">
        <v>1734</v>
      </c>
      <c r="O760" t="s">
        <v>34</v>
      </c>
      <c r="P760">
        <v>9</v>
      </c>
      <c r="Q760">
        <v>202105</v>
      </c>
      <c r="R760">
        <v>20211227</v>
      </c>
      <c r="S760" t="s">
        <v>1735</v>
      </c>
      <c r="T760">
        <v>20220112</v>
      </c>
      <c r="Z760" t="s">
        <v>36</v>
      </c>
    </row>
    <row r="761" spans="1:26" x14ac:dyDescent="0.25">
      <c r="A761" t="s">
        <v>26</v>
      </c>
      <c r="B761" t="s">
        <v>27</v>
      </c>
      <c r="C761" t="s">
        <v>28</v>
      </c>
      <c r="D761" t="s">
        <v>46</v>
      </c>
      <c r="E761" t="str">
        <f>"109TNBK01077"</f>
        <v>109TNBK01077</v>
      </c>
      <c r="F761" t="s">
        <v>30</v>
      </c>
      <c r="I761" t="s">
        <v>89</v>
      </c>
      <c r="J761" t="s">
        <v>58</v>
      </c>
      <c r="N761" t="s">
        <v>1736</v>
      </c>
      <c r="O761" t="s">
        <v>34</v>
      </c>
      <c r="P761">
        <v>5</v>
      </c>
      <c r="Q761">
        <v>202109</v>
      </c>
      <c r="R761">
        <v>20211004</v>
      </c>
      <c r="S761" t="s">
        <v>1737</v>
      </c>
      <c r="T761">
        <v>20220112</v>
      </c>
      <c r="U761" t="s">
        <v>128</v>
      </c>
      <c r="V761" t="s">
        <v>144</v>
      </c>
      <c r="W761" t="s">
        <v>180</v>
      </c>
      <c r="Z761" t="s">
        <v>36</v>
      </c>
    </row>
    <row r="762" spans="1:26" x14ac:dyDescent="0.25">
      <c r="A762" t="s">
        <v>26</v>
      </c>
      <c r="B762" t="s">
        <v>27</v>
      </c>
      <c r="C762" t="s">
        <v>28</v>
      </c>
      <c r="D762" t="s">
        <v>115</v>
      </c>
      <c r="E762" t="str">
        <f>"108TNUW2F390"</f>
        <v>108TNUW2F390</v>
      </c>
      <c r="F762" t="s">
        <v>30</v>
      </c>
      <c r="I762" t="s">
        <v>586</v>
      </c>
      <c r="J762" t="s">
        <v>58</v>
      </c>
      <c r="N762" t="s">
        <v>1738</v>
      </c>
      <c r="O762" t="s">
        <v>34</v>
      </c>
      <c r="P762">
        <v>6</v>
      </c>
      <c r="Q762">
        <v>202108</v>
      </c>
      <c r="R762">
        <v>20211227</v>
      </c>
      <c r="S762" t="s">
        <v>1739</v>
      </c>
      <c r="T762">
        <v>20220112</v>
      </c>
      <c r="U762" t="s">
        <v>236</v>
      </c>
      <c r="Z762" t="s">
        <v>36</v>
      </c>
    </row>
    <row r="763" spans="1:26" x14ac:dyDescent="0.25">
      <c r="A763" t="s">
        <v>26</v>
      </c>
      <c r="B763" t="s">
        <v>27</v>
      </c>
      <c r="C763" t="s">
        <v>28</v>
      </c>
      <c r="D763" t="s">
        <v>380</v>
      </c>
      <c r="E763" t="str">
        <f>"110TNYT0Z098"</f>
        <v>110TNYT0Z098</v>
      </c>
      <c r="F763" t="s">
        <v>30</v>
      </c>
      <c r="I763" t="s">
        <v>57</v>
      </c>
      <c r="J763" t="s">
        <v>90</v>
      </c>
      <c r="N763" t="s">
        <v>1740</v>
      </c>
      <c r="O763" t="s">
        <v>34</v>
      </c>
      <c r="P763">
        <v>4</v>
      </c>
      <c r="Q763">
        <v>202110</v>
      </c>
      <c r="R763">
        <v>20211101</v>
      </c>
      <c r="S763" t="s">
        <v>1741</v>
      </c>
      <c r="T763">
        <v>20220112</v>
      </c>
      <c r="U763" t="s">
        <v>128</v>
      </c>
      <c r="Z763" t="s">
        <v>36</v>
      </c>
    </row>
    <row r="764" spans="1:26" x14ac:dyDescent="0.25">
      <c r="A764" t="s">
        <v>26</v>
      </c>
      <c r="B764" t="s">
        <v>27</v>
      </c>
      <c r="C764" t="s">
        <v>28</v>
      </c>
      <c r="D764" t="s">
        <v>115</v>
      </c>
      <c r="E764" t="str">
        <f>"109TNJJ2Y252"</f>
        <v>109TNJJ2Y252</v>
      </c>
      <c r="F764" t="s">
        <v>30</v>
      </c>
      <c r="I764" t="s">
        <v>123</v>
      </c>
      <c r="J764" t="s">
        <v>52</v>
      </c>
      <c r="N764" t="s">
        <v>1742</v>
      </c>
      <c r="O764" t="s">
        <v>34</v>
      </c>
      <c r="P764">
        <v>5</v>
      </c>
      <c r="Q764">
        <v>202109</v>
      </c>
      <c r="R764">
        <v>20220101</v>
      </c>
      <c r="S764" t="s">
        <v>1743</v>
      </c>
      <c r="T764">
        <v>20220112</v>
      </c>
      <c r="U764" t="s">
        <v>1537</v>
      </c>
      <c r="Z764" t="s">
        <v>36</v>
      </c>
    </row>
    <row r="765" spans="1:26" x14ac:dyDescent="0.25">
      <c r="A765" t="s">
        <v>26</v>
      </c>
      <c r="B765" t="s">
        <v>27</v>
      </c>
      <c r="C765" t="s">
        <v>28</v>
      </c>
      <c r="D765" t="s">
        <v>46</v>
      </c>
      <c r="E765" t="str">
        <f>"111TNRL2A350"</f>
        <v>111TNRL2A350</v>
      </c>
      <c r="F765" t="s">
        <v>30</v>
      </c>
      <c r="I765" t="s">
        <v>38</v>
      </c>
      <c r="J765" t="s">
        <v>77</v>
      </c>
      <c r="N765" t="s">
        <v>1744</v>
      </c>
      <c r="O765" t="s">
        <v>34</v>
      </c>
      <c r="P765">
        <v>3</v>
      </c>
      <c r="Q765">
        <v>202111</v>
      </c>
      <c r="R765">
        <v>20211113</v>
      </c>
      <c r="S765" t="s">
        <v>1745</v>
      </c>
      <c r="T765">
        <v>20220112</v>
      </c>
      <c r="Z765" t="s">
        <v>36</v>
      </c>
    </row>
    <row r="766" spans="1:26" x14ac:dyDescent="0.25">
      <c r="A766" t="s">
        <v>26</v>
      </c>
      <c r="B766" t="s">
        <v>27</v>
      </c>
      <c r="C766" t="s">
        <v>28</v>
      </c>
      <c r="D766" t="s">
        <v>42</v>
      </c>
      <c r="E766" t="str">
        <f>"110TNZN18301"</f>
        <v>110TNZN18301</v>
      </c>
      <c r="F766" t="s">
        <v>30</v>
      </c>
      <c r="I766" t="s">
        <v>38</v>
      </c>
      <c r="J766" t="s">
        <v>90</v>
      </c>
      <c r="N766" t="s">
        <v>1746</v>
      </c>
      <c r="O766" t="s">
        <v>34</v>
      </c>
      <c r="P766">
        <v>4</v>
      </c>
      <c r="Q766">
        <v>202110</v>
      </c>
      <c r="R766">
        <v>20211202</v>
      </c>
      <c r="S766" t="s">
        <v>1747</v>
      </c>
      <c r="T766">
        <v>20220112</v>
      </c>
      <c r="U766" t="s">
        <v>114</v>
      </c>
      <c r="V766" t="s">
        <v>151</v>
      </c>
      <c r="W766" t="s">
        <v>180</v>
      </c>
      <c r="X766" t="s">
        <v>1748</v>
      </c>
      <c r="Z766" t="s">
        <v>36</v>
      </c>
    </row>
    <row r="767" spans="1:26" x14ac:dyDescent="0.25">
      <c r="A767" t="s">
        <v>26</v>
      </c>
      <c r="B767" t="s">
        <v>27</v>
      </c>
      <c r="C767" t="s">
        <v>28</v>
      </c>
      <c r="D767" t="s">
        <v>29</v>
      </c>
      <c r="E767" t="str">
        <f>"010TNCZ0J915"</f>
        <v>010TNCZ0J915</v>
      </c>
      <c r="F767" t="s">
        <v>30</v>
      </c>
      <c r="I767" t="s">
        <v>38</v>
      </c>
      <c r="J767" t="s">
        <v>32</v>
      </c>
      <c r="N767" t="s">
        <v>1749</v>
      </c>
      <c r="O767" t="s">
        <v>34</v>
      </c>
      <c r="P767">
        <v>16</v>
      </c>
      <c r="Q767">
        <v>202010</v>
      </c>
      <c r="R767">
        <v>20211022</v>
      </c>
      <c r="S767" t="s">
        <v>1750</v>
      </c>
      <c r="T767">
        <v>20220112</v>
      </c>
      <c r="Z767" t="s">
        <v>36</v>
      </c>
    </row>
    <row r="768" spans="1:26" x14ac:dyDescent="0.25">
      <c r="A768" t="s">
        <v>26</v>
      </c>
      <c r="B768" t="s">
        <v>27</v>
      </c>
      <c r="C768" t="s">
        <v>28</v>
      </c>
      <c r="D768" t="s">
        <v>115</v>
      </c>
      <c r="E768" t="str">
        <f>"105TNSU2Q942"</f>
        <v>105TNSU2Q942</v>
      </c>
      <c r="F768" t="s">
        <v>30</v>
      </c>
      <c r="I768" t="s">
        <v>57</v>
      </c>
      <c r="J768" t="s">
        <v>58</v>
      </c>
      <c r="N768" t="s">
        <v>1751</v>
      </c>
      <c r="O768" t="s">
        <v>34</v>
      </c>
      <c r="P768">
        <v>9</v>
      </c>
      <c r="Q768">
        <v>202105</v>
      </c>
      <c r="R768">
        <v>20211220</v>
      </c>
      <c r="S768" t="s">
        <v>1752</v>
      </c>
      <c r="T768">
        <v>20220112</v>
      </c>
      <c r="U768" t="s">
        <v>1753</v>
      </c>
      <c r="Z768" t="s">
        <v>36</v>
      </c>
    </row>
    <row r="769" spans="1:26" x14ac:dyDescent="0.25">
      <c r="A769" t="s">
        <v>26</v>
      </c>
      <c r="B769" t="s">
        <v>27</v>
      </c>
      <c r="C769" t="s">
        <v>28</v>
      </c>
      <c r="D769" t="s">
        <v>115</v>
      </c>
      <c r="E769" t="str">
        <f>"110TNLE11656"</f>
        <v>110TNLE11656</v>
      </c>
      <c r="F769" t="s">
        <v>30</v>
      </c>
      <c r="I769" t="s">
        <v>123</v>
      </c>
      <c r="J769" t="s">
        <v>77</v>
      </c>
      <c r="N769" t="s">
        <v>1754</v>
      </c>
      <c r="O769" t="s">
        <v>34</v>
      </c>
      <c r="P769">
        <v>4</v>
      </c>
      <c r="Q769">
        <v>202110</v>
      </c>
      <c r="R769">
        <v>20211115</v>
      </c>
      <c r="S769" t="s">
        <v>1755</v>
      </c>
      <c r="T769">
        <v>20220112</v>
      </c>
      <c r="Z769" t="s">
        <v>36</v>
      </c>
    </row>
    <row r="770" spans="1:26" x14ac:dyDescent="0.25">
      <c r="A770" t="s">
        <v>26</v>
      </c>
      <c r="B770" t="s">
        <v>27</v>
      </c>
      <c r="C770" t="s">
        <v>28</v>
      </c>
      <c r="D770" t="s">
        <v>29</v>
      </c>
      <c r="E770" t="str">
        <f>"109TNXR14034"</f>
        <v>109TNXR14034</v>
      </c>
      <c r="F770" t="s">
        <v>30</v>
      </c>
      <c r="I770" t="s">
        <v>38</v>
      </c>
      <c r="J770" t="s">
        <v>90</v>
      </c>
      <c r="N770" t="s">
        <v>403</v>
      </c>
      <c r="O770" t="s">
        <v>34</v>
      </c>
      <c r="P770">
        <v>5</v>
      </c>
      <c r="Q770">
        <v>202109</v>
      </c>
      <c r="R770">
        <v>20211005</v>
      </c>
      <c r="S770" t="s">
        <v>1756</v>
      </c>
      <c r="T770">
        <v>20220112</v>
      </c>
      <c r="U770" t="s">
        <v>61</v>
      </c>
      <c r="Z770" t="s">
        <v>36</v>
      </c>
    </row>
    <row r="771" spans="1:26" x14ac:dyDescent="0.25">
      <c r="A771" t="s">
        <v>26</v>
      </c>
      <c r="B771" t="s">
        <v>27</v>
      </c>
      <c r="C771" t="s">
        <v>28</v>
      </c>
      <c r="D771" t="s">
        <v>29</v>
      </c>
      <c r="E771" t="str">
        <f>"105TNFA1D003"</f>
        <v>105TNFA1D003</v>
      </c>
      <c r="F771" t="s">
        <v>30</v>
      </c>
      <c r="I771" t="s">
        <v>38</v>
      </c>
      <c r="J771" t="s">
        <v>90</v>
      </c>
      <c r="N771" t="s">
        <v>403</v>
      </c>
      <c r="O771" t="s">
        <v>34</v>
      </c>
      <c r="P771">
        <v>9</v>
      </c>
      <c r="Q771">
        <v>202105</v>
      </c>
      <c r="R771">
        <v>20211020</v>
      </c>
      <c r="S771" t="s">
        <v>1757</v>
      </c>
      <c r="T771">
        <v>20220112</v>
      </c>
      <c r="U771" t="s">
        <v>487</v>
      </c>
      <c r="V771" t="s">
        <v>128</v>
      </c>
      <c r="W771" t="s">
        <v>144</v>
      </c>
      <c r="X771" t="s">
        <v>75</v>
      </c>
      <c r="Y771" t="s">
        <v>506</v>
      </c>
      <c r="Z771" t="s">
        <v>36</v>
      </c>
    </row>
    <row r="772" spans="1:26" x14ac:dyDescent="0.25">
      <c r="A772" t="s">
        <v>26</v>
      </c>
      <c r="B772" t="s">
        <v>27</v>
      </c>
      <c r="C772" t="s">
        <v>28</v>
      </c>
      <c r="D772" t="s">
        <v>29</v>
      </c>
      <c r="E772" t="str">
        <f>"106TNUW0R598"</f>
        <v>106TNUW0R598</v>
      </c>
      <c r="F772" t="s">
        <v>30</v>
      </c>
      <c r="I772" t="s">
        <v>31</v>
      </c>
      <c r="J772" t="s">
        <v>77</v>
      </c>
      <c r="N772" t="s">
        <v>1758</v>
      </c>
      <c r="O772" t="s">
        <v>34</v>
      </c>
      <c r="P772">
        <v>8</v>
      </c>
      <c r="Q772">
        <v>202106</v>
      </c>
      <c r="R772">
        <v>20211006</v>
      </c>
      <c r="S772" t="s">
        <v>1759</v>
      </c>
      <c r="T772">
        <v>20220112</v>
      </c>
      <c r="Z772" t="s">
        <v>36</v>
      </c>
    </row>
    <row r="773" spans="1:26" x14ac:dyDescent="0.25">
      <c r="A773" t="s">
        <v>26</v>
      </c>
      <c r="B773" t="s">
        <v>27</v>
      </c>
      <c r="C773" t="s">
        <v>28</v>
      </c>
      <c r="D773" t="s">
        <v>29</v>
      </c>
      <c r="E773" t="str">
        <f>"107TNMX0S515"</f>
        <v>107TNMX0S515</v>
      </c>
      <c r="F773" t="s">
        <v>30</v>
      </c>
      <c r="I773" t="s">
        <v>31</v>
      </c>
      <c r="J773" t="s">
        <v>39</v>
      </c>
      <c r="N773" t="s">
        <v>1760</v>
      </c>
      <c r="O773" t="s">
        <v>34</v>
      </c>
      <c r="P773">
        <v>7</v>
      </c>
      <c r="Q773">
        <v>202107</v>
      </c>
      <c r="R773">
        <v>20211027</v>
      </c>
      <c r="S773" t="s">
        <v>1761</v>
      </c>
      <c r="T773">
        <v>20220112</v>
      </c>
      <c r="Z773" t="s">
        <v>36</v>
      </c>
    </row>
    <row r="774" spans="1:26" x14ac:dyDescent="0.25">
      <c r="A774" t="s">
        <v>26</v>
      </c>
      <c r="B774" t="s">
        <v>27</v>
      </c>
      <c r="C774" t="s">
        <v>28</v>
      </c>
      <c r="D774" t="s">
        <v>166</v>
      </c>
      <c r="E774" t="str">
        <f>"109TNCZ0Q955"</f>
        <v>109TNCZ0Q955</v>
      </c>
      <c r="F774" t="s">
        <v>30</v>
      </c>
      <c r="I774" t="s">
        <v>1762</v>
      </c>
      <c r="J774" t="s">
        <v>271</v>
      </c>
      <c r="N774" t="s">
        <v>1763</v>
      </c>
      <c r="O774" t="s">
        <v>34</v>
      </c>
      <c r="P774">
        <v>5</v>
      </c>
      <c r="Q774">
        <v>202109</v>
      </c>
      <c r="R774">
        <v>20211129</v>
      </c>
      <c r="S774" t="s">
        <v>1764</v>
      </c>
      <c r="T774">
        <v>20220112</v>
      </c>
      <c r="Z774" t="s">
        <v>36</v>
      </c>
    </row>
    <row r="775" spans="1:26" x14ac:dyDescent="0.25">
      <c r="A775" t="s">
        <v>26</v>
      </c>
      <c r="B775" t="s">
        <v>27</v>
      </c>
      <c r="C775" t="s">
        <v>28</v>
      </c>
      <c r="D775" t="s">
        <v>29</v>
      </c>
      <c r="E775" t="str">
        <f>"109TNQD1J828"</f>
        <v>109TNQD1J828</v>
      </c>
      <c r="F775" t="s">
        <v>30</v>
      </c>
      <c r="I775" t="s">
        <v>38</v>
      </c>
      <c r="J775" t="s">
        <v>90</v>
      </c>
      <c r="N775" t="s">
        <v>403</v>
      </c>
      <c r="O775" t="s">
        <v>34</v>
      </c>
      <c r="P775">
        <v>5</v>
      </c>
      <c r="Q775">
        <v>202109</v>
      </c>
      <c r="R775">
        <v>20211027</v>
      </c>
      <c r="S775" t="s">
        <v>1765</v>
      </c>
      <c r="T775">
        <v>20220112</v>
      </c>
      <c r="U775" t="s">
        <v>144</v>
      </c>
      <c r="Z775" t="s">
        <v>36</v>
      </c>
    </row>
    <row r="776" spans="1:26" x14ac:dyDescent="0.25">
      <c r="A776" t="s">
        <v>26</v>
      </c>
      <c r="B776" t="s">
        <v>27</v>
      </c>
      <c r="C776" t="s">
        <v>28</v>
      </c>
      <c r="D776" t="s">
        <v>37</v>
      </c>
      <c r="E776" t="str">
        <f>"106TNNH05535"</f>
        <v>106TNNH05535</v>
      </c>
      <c r="F776" t="s">
        <v>30</v>
      </c>
      <c r="I776" t="s">
        <v>1511</v>
      </c>
      <c r="J776" t="s">
        <v>58</v>
      </c>
      <c r="N776" t="s">
        <v>1766</v>
      </c>
      <c r="O776" t="s">
        <v>34</v>
      </c>
      <c r="P776">
        <v>8</v>
      </c>
      <c r="Q776">
        <v>202106</v>
      </c>
      <c r="R776">
        <v>20211019</v>
      </c>
      <c r="S776" t="s">
        <v>1767</v>
      </c>
      <c r="T776">
        <v>20220113</v>
      </c>
      <c r="U776" t="s">
        <v>144</v>
      </c>
      <c r="Z776" t="s">
        <v>36</v>
      </c>
    </row>
    <row r="777" spans="1:26" x14ac:dyDescent="0.25">
      <c r="A777" t="s">
        <v>26</v>
      </c>
      <c r="B777" t="s">
        <v>27</v>
      </c>
      <c r="C777" t="s">
        <v>28</v>
      </c>
      <c r="D777" t="s">
        <v>115</v>
      </c>
      <c r="E777" t="str">
        <f>"108TNVS2A615"</f>
        <v>108TNVS2A615</v>
      </c>
      <c r="F777" t="s">
        <v>30</v>
      </c>
      <c r="I777" t="s">
        <v>71</v>
      </c>
      <c r="J777" t="s">
        <v>58</v>
      </c>
      <c r="N777" t="s">
        <v>1768</v>
      </c>
      <c r="O777" t="s">
        <v>34</v>
      </c>
      <c r="P777">
        <v>6</v>
      </c>
      <c r="Q777">
        <v>202108</v>
      </c>
      <c r="R777">
        <v>20211020</v>
      </c>
      <c r="S777" t="s">
        <v>1769</v>
      </c>
      <c r="T777">
        <v>20220113</v>
      </c>
      <c r="Z777" t="s">
        <v>36</v>
      </c>
    </row>
    <row r="778" spans="1:26" x14ac:dyDescent="0.25">
      <c r="A778" t="s">
        <v>26</v>
      </c>
      <c r="B778" t="s">
        <v>27</v>
      </c>
      <c r="C778" t="s">
        <v>28</v>
      </c>
      <c r="D778" t="s">
        <v>46</v>
      </c>
      <c r="E778" t="str">
        <f>"007TNKF1W789"</f>
        <v>007TNKF1W789</v>
      </c>
      <c r="F778" t="s">
        <v>30</v>
      </c>
      <c r="I778" t="s">
        <v>31</v>
      </c>
      <c r="J778" t="s">
        <v>32</v>
      </c>
      <c r="N778" t="s">
        <v>1770</v>
      </c>
      <c r="O778" t="s">
        <v>34</v>
      </c>
      <c r="P778">
        <v>19</v>
      </c>
      <c r="Q778">
        <v>202007</v>
      </c>
      <c r="R778">
        <v>20211120</v>
      </c>
      <c r="S778" t="s">
        <v>1771</v>
      </c>
      <c r="T778">
        <v>20220113</v>
      </c>
      <c r="Z778" t="s">
        <v>36</v>
      </c>
    </row>
    <row r="779" spans="1:26" x14ac:dyDescent="0.25">
      <c r="A779" t="s">
        <v>26</v>
      </c>
      <c r="B779" t="s">
        <v>27</v>
      </c>
      <c r="C779" t="s">
        <v>28</v>
      </c>
      <c r="D779" t="s">
        <v>29</v>
      </c>
      <c r="E779" t="str">
        <f>"109TNKF1D749"</f>
        <v>109TNKF1D749</v>
      </c>
      <c r="F779" t="s">
        <v>30</v>
      </c>
      <c r="I779" t="s">
        <v>31</v>
      </c>
      <c r="J779" t="s">
        <v>32</v>
      </c>
      <c r="N779" t="s">
        <v>1772</v>
      </c>
      <c r="O779" t="s">
        <v>34</v>
      </c>
      <c r="P779">
        <v>5</v>
      </c>
      <c r="Q779">
        <v>202109</v>
      </c>
      <c r="R779">
        <v>20211219</v>
      </c>
      <c r="S779" t="s">
        <v>1773</v>
      </c>
      <c r="T779">
        <v>20220113</v>
      </c>
      <c r="Z779" t="s">
        <v>36</v>
      </c>
    </row>
    <row r="780" spans="1:26" x14ac:dyDescent="0.25">
      <c r="A780" t="s">
        <v>26</v>
      </c>
      <c r="B780" t="s">
        <v>27</v>
      </c>
      <c r="C780" t="s">
        <v>28</v>
      </c>
      <c r="D780" t="s">
        <v>46</v>
      </c>
      <c r="E780" t="str">
        <f>"109TNYT0U250"</f>
        <v>109TNYT0U250</v>
      </c>
      <c r="F780" t="s">
        <v>30</v>
      </c>
      <c r="I780" t="s">
        <v>475</v>
      </c>
      <c r="J780" t="s">
        <v>90</v>
      </c>
      <c r="N780" t="s">
        <v>1774</v>
      </c>
      <c r="O780" t="s">
        <v>34</v>
      </c>
      <c r="P780">
        <v>5</v>
      </c>
      <c r="Q780">
        <v>202109</v>
      </c>
      <c r="R780">
        <v>20211215</v>
      </c>
      <c r="S780" t="s">
        <v>1775</v>
      </c>
      <c r="T780">
        <v>20220113</v>
      </c>
      <c r="U780" t="s">
        <v>722</v>
      </c>
      <c r="Z780" t="s">
        <v>36</v>
      </c>
    </row>
    <row r="781" spans="1:26" x14ac:dyDescent="0.25">
      <c r="A781" t="s">
        <v>26</v>
      </c>
      <c r="B781" t="s">
        <v>27</v>
      </c>
      <c r="C781" t="s">
        <v>28</v>
      </c>
      <c r="D781" t="s">
        <v>46</v>
      </c>
      <c r="E781" t="str">
        <f>"102TNYT29874"</f>
        <v>102TNYT29874</v>
      </c>
      <c r="F781" t="s">
        <v>30</v>
      </c>
      <c r="I781" t="s">
        <v>31</v>
      </c>
      <c r="J781" t="s">
        <v>32</v>
      </c>
      <c r="N781" t="s">
        <v>1776</v>
      </c>
      <c r="O781" t="s">
        <v>34</v>
      </c>
      <c r="P781">
        <v>12</v>
      </c>
      <c r="Q781">
        <v>202102</v>
      </c>
      <c r="R781">
        <v>20211201</v>
      </c>
      <c r="S781" t="s">
        <v>1777</v>
      </c>
      <c r="T781">
        <v>20220113</v>
      </c>
      <c r="Z781" t="s">
        <v>36</v>
      </c>
    </row>
    <row r="782" spans="1:26" x14ac:dyDescent="0.25">
      <c r="A782" t="s">
        <v>26</v>
      </c>
      <c r="B782" t="s">
        <v>27</v>
      </c>
      <c r="C782" t="s">
        <v>28</v>
      </c>
      <c r="D782" t="s">
        <v>46</v>
      </c>
      <c r="E782" t="str">
        <f>"109TNUW2K678"</f>
        <v>109TNUW2K678</v>
      </c>
      <c r="F782" t="s">
        <v>30</v>
      </c>
      <c r="I782" t="s">
        <v>31</v>
      </c>
      <c r="J782" t="s">
        <v>32</v>
      </c>
      <c r="N782" t="s">
        <v>1778</v>
      </c>
      <c r="O782" t="s">
        <v>34</v>
      </c>
      <c r="P782">
        <v>5</v>
      </c>
      <c r="Q782">
        <v>202109</v>
      </c>
      <c r="R782">
        <v>20211127</v>
      </c>
      <c r="S782" t="s">
        <v>1779</v>
      </c>
      <c r="T782">
        <v>20220113</v>
      </c>
      <c r="Z782" t="s">
        <v>36</v>
      </c>
    </row>
    <row r="783" spans="1:26" x14ac:dyDescent="0.25">
      <c r="A783" t="s">
        <v>26</v>
      </c>
      <c r="B783" t="s">
        <v>27</v>
      </c>
      <c r="C783" t="s">
        <v>28</v>
      </c>
      <c r="D783" t="s">
        <v>42</v>
      </c>
      <c r="E783" t="str">
        <f>"108TNJJ1F940"</f>
        <v>108TNJJ1F940</v>
      </c>
      <c r="F783" t="s">
        <v>30</v>
      </c>
      <c r="I783" t="s">
        <v>38</v>
      </c>
      <c r="J783" t="s">
        <v>58</v>
      </c>
      <c r="N783" t="s">
        <v>1780</v>
      </c>
      <c r="O783" t="s">
        <v>34</v>
      </c>
      <c r="P783">
        <v>6</v>
      </c>
      <c r="Q783">
        <v>202108</v>
      </c>
      <c r="R783">
        <v>20211105</v>
      </c>
      <c r="S783" t="s">
        <v>1781</v>
      </c>
      <c r="T783">
        <v>20220113</v>
      </c>
      <c r="U783" t="s">
        <v>151</v>
      </c>
      <c r="V783" t="s">
        <v>680</v>
      </c>
      <c r="W783" t="s">
        <v>1782</v>
      </c>
      <c r="Z783" t="s">
        <v>36</v>
      </c>
    </row>
    <row r="784" spans="1:26" x14ac:dyDescent="0.25">
      <c r="A784" t="s">
        <v>26</v>
      </c>
      <c r="B784" t="s">
        <v>27</v>
      </c>
      <c r="C784" t="s">
        <v>28</v>
      </c>
      <c r="D784" t="s">
        <v>29</v>
      </c>
      <c r="E784" t="str">
        <f>"108TNPC0H992"</f>
        <v>108TNPC0H992</v>
      </c>
      <c r="F784" t="s">
        <v>30</v>
      </c>
      <c r="I784" t="s">
        <v>57</v>
      </c>
      <c r="J784" t="s">
        <v>58</v>
      </c>
      <c r="N784" t="s">
        <v>1783</v>
      </c>
      <c r="O784" t="s">
        <v>34</v>
      </c>
      <c r="P784">
        <v>6</v>
      </c>
      <c r="Q784">
        <v>202108</v>
      </c>
      <c r="R784">
        <v>20211223</v>
      </c>
      <c r="S784" t="s">
        <v>1784</v>
      </c>
      <c r="T784">
        <v>20220113</v>
      </c>
      <c r="U784" t="s">
        <v>128</v>
      </c>
      <c r="Z784" t="s">
        <v>36</v>
      </c>
    </row>
    <row r="785" spans="1:26" x14ac:dyDescent="0.25">
      <c r="A785" t="s">
        <v>26</v>
      </c>
      <c r="B785" t="s">
        <v>27</v>
      </c>
      <c r="C785" t="s">
        <v>28</v>
      </c>
      <c r="D785" t="s">
        <v>29</v>
      </c>
      <c r="E785" t="str">
        <f>"106TNTQ1A145"</f>
        <v>106TNTQ1A145</v>
      </c>
      <c r="F785" t="s">
        <v>30</v>
      </c>
      <c r="I785" t="s">
        <v>38</v>
      </c>
      <c r="J785" t="s">
        <v>39</v>
      </c>
      <c r="N785" t="s">
        <v>1785</v>
      </c>
      <c r="O785" t="s">
        <v>34</v>
      </c>
      <c r="P785">
        <v>8</v>
      </c>
      <c r="Q785">
        <v>202106</v>
      </c>
      <c r="R785">
        <v>20220103</v>
      </c>
      <c r="S785" t="s">
        <v>1786</v>
      </c>
      <c r="T785">
        <v>20220113</v>
      </c>
      <c r="Z785" t="s">
        <v>36</v>
      </c>
    </row>
    <row r="786" spans="1:26" x14ac:dyDescent="0.25">
      <c r="A786" t="s">
        <v>26</v>
      </c>
      <c r="B786" t="s">
        <v>27</v>
      </c>
      <c r="C786" t="s">
        <v>28</v>
      </c>
      <c r="D786" t="s">
        <v>115</v>
      </c>
      <c r="E786" t="str">
        <f>"109TNRL1A422"</f>
        <v>109TNRL1A422</v>
      </c>
      <c r="F786" t="s">
        <v>30</v>
      </c>
      <c r="I786" t="s">
        <v>38</v>
      </c>
      <c r="J786" t="s">
        <v>58</v>
      </c>
      <c r="N786" t="s">
        <v>1787</v>
      </c>
      <c r="O786" t="s">
        <v>34</v>
      </c>
      <c r="P786">
        <v>5</v>
      </c>
      <c r="Q786">
        <v>202109</v>
      </c>
      <c r="R786">
        <v>20211115</v>
      </c>
      <c r="S786" t="s">
        <v>1788</v>
      </c>
      <c r="T786">
        <v>20220113</v>
      </c>
      <c r="Z786" t="s">
        <v>36</v>
      </c>
    </row>
    <row r="787" spans="1:26" x14ac:dyDescent="0.25">
      <c r="A787" t="s">
        <v>26</v>
      </c>
      <c r="B787" t="s">
        <v>27</v>
      </c>
      <c r="C787" t="s">
        <v>28</v>
      </c>
      <c r="D787" t="s">
        <v>37</v>
      </c>
      <c r="E787" t="str">
        <f>"104TNZN00061"</f>
        <v>104TNZN00061</v>
      </c>
      <c r="F787" t="s">
        <v>30</v>
      </c>
      <c r="I787" t="s">
        <v>31</v>
      </c>
      <c r="J787" t="s">
        <v>32</v>
      </c>
      <c r="N787" t="s">
        <v>1789</v>
      </c>
      <c r="O787" t="s">
        <v>34</v>
      </c>
      <c r="P787">
        <v>10</v>
      </c>
      <c r="Q787">
        <v>202104</v>
      </c>
      <c r="R787">
        <v>20211001</v>
      </c>
      <c r="S787" t="s">
        <v>1790</v>
      </c>
      <c r="T787">
        <v>20220113</v>
      </c>
      <c r="Z787" t="s">
        <v>36</v>
      </c>
    </row>
    <row r="788" spans="1:26" x14ac:dyDescent="0.25">
      <c r="A788" t="s">
        <v>26</v>
      </c>
      <c r="B788" t="s">
        <v>27</v>
      </c>
      <c r="C788" t="s">
        <v>28</v>
      </c>
      <c r="D788" t="s">
        <v>1330</v>
      </c>
      <c r="E788" t="str">
        <f>"911TNAB0Z112"</f>
        <v>911TNAB0Z112</v>
      </c>
      <c r="F788" t="s">
        <v>30</v>
      </c>
      <c r="I788" t="s">
        <v>38</v>
      </c>
      <c r="J788" t="s">
        <v>90</v>
      </c>
      <c r="N788" t="s">
        <v>1791</v>
      </c>
      <c r="O788" t="s">
        <v>34</v>
      </c>
      <c r="P788">
        <v>27</v>
      </c>
      <c r="Q788">
        <v>201911</v>
      </c>
      <c r="R788">
        <v>20211121</v>
      </c>
      <c r="S788" t="s">
        <v>1792</v>
      </c>
      <c r="T788">
        <v>20220113</v>
      </c>
      <c r="U788" t="s">
        <v>1793</v>
      </c>
      <c r="Z788" t="s">
        <v>36</v>
      </c>
    </row>
    <row r="789" spans="1:26" x14ac:dyDescent="0.25">
      <c r="A789" t="s">
        <v>26</v>
      </c>
      <c r="B789" t="s">
        <v>27</v>
      </c>
      <c r="C789" t="s">
        <v>28</v>
      </c>
      <c r="D789" t="s">
        <v>29</v>
      </c>
      <c r="E789" t="str">
        <f>"112TNDV17242"</f>
        <v>112TNDV17242</v>
      </c>
      <c r="F789" t="s">
        <v>30</v>
      </c>
      <c r="I789" t="s">
        <v>38</v>
      </c>
      <c r="J789" t="s">
        <v>90</v>
      </c>
      <c r="N789" t="s">
        <v>1794</v>
      </c>
      <c r="O789" t="s">
        <v>34</v>
      </c>
      <c r="P789">
        <v>2</v>
      </c>
      <c r="Q789">
        <v>202112</v>
      </c>
      <c r="R789">
        <v>20211210</v>
      </c>
      <c r="S789" t="s">
        <v>1795</v>
      </c>
      <c r="T789">
        <v>20220113</v>
      </c>
      <c r="U789" t="s">
        <v>1796</v>
      </c>
      <c r="V789" t="s">
        <v>75</v>
      </c>
      <c r="Z789" t="s">
        <v>36</v>
      </c>
    </row>
    <row r="790" spans="1:26" x14ac:dyDescent="0.25">
      <c r="A790" t="s">
        <v>26</v>
      </c>
      <c r="B790" t="s">
        <v>27</v>
      </c>
      <c r="C790" t="s">
        <v>28</v>
      </c>
      <c r="D790" t="s">
        <v>42</v>
      </c>
      <c r="E790" t="str">
        <f>"108TNQD13868"</f>
        <v>108TNQD13868</v>
      </c>
      <c r="F790" t="s">
        <v>30</v>
      </c>
      <c r="I790" t="s">
        <v>129</v>
      </c>
      <c r="J790" t="s">
        <v>130</v>
      </c>
      <c r="N790" t="s">
        <v>1797</v>
      </c>
      <c r="O790" t="s">
        <v>34</v>
      </c>
      <c r="P790">
        <v>6</v>
      </c>
      <c r="Q790">
        <v>202108</v>
      </c>
      <c r="R790">
        <v>20220109</v>
      </c>
      <c r="S790" t="s">
        <v>1798</v>
      </c>
      <c r="T790">
        <v>20220113</v>
      </c>
      <c r="Z790" t="s">
        <v>36</v>
      </c>
    </row>
    <row r="791" spans="1:26" x14ac:dyDescent="0.25">
      <c r="A791" t="s">
        <v>26</v>
      </c>
      <c r="B791" t="s">
        <v>27</v>
      </c>
      <c r="C791" t="s">
        <v>28</v>
      </c>
      <c r="D791" t="s">
        <v>42</v>
      </c>
      <c r="E791" t="str">
        <f>"101TNBK1W997"</f>
        <v>101TNBK1W997</v>
      </c>
      <c r="F791" t="s">
        <v>30</v>
      </c>
      <c r="I791" t="s">
        <v>38</v>
      </c>
      <c r="J791" t="s">
        <v>90</v>
      </c>
      <c r="N791" t="s">
        <v>1799</v>
      </c>
      <c r="O791" t="s">
        <v>34</v>
      </c>
      <c r="P791">
        <v>13</v>
      </c>
      <c r="Q791">
        <v>202101</v>
      </c>
      <c r="R791">
        <v>20211126</v>
      </c>
      <c r="S791" t="s">
        <v>1800</v>
      </c>
      <c r="T791">
        <v>20220113</v>
      </c>
      <c r="U791" t="s">
        <v>180</v>
      </c>
      <c r="Z791" t="s">
        <v>36</v>
      </c>
    </row>
    <row r="792" spans="1:26" x14ac:dyDescent="0.25">
      <c r="A792" t="s">
        <v>26</v>
      </c>
      <c r="B792" t="s">
        <v>27</v>
      </c>
      <c r="C792" t="s">
        <v>28</v>
      </c>
      <c r="D792" t="s">
        <v>64</v>
      </c>
      <c r="E792" t="str">
        <f>"109TNCZ1F403"</f>
        <v>109TNCZ1F403</v>
      </c>
      <c r="F792" t="s">
        <v>30</v>
      </c>
      <c r="I792" t="s">
        <v>31</v>
      </c>
      <c r="J792" t="s">
        <v>90</v>
      </c>
      <c r="N792" t="s">
        <v>1801</v>
      </c>
      <c r="O792" t="s">
        <v>34</v>
      </c>
      <c r="P792">
        <v>5</v>
      </c>
      <c r="Q792">
        <v>202109</v>
      </c>
      <c r="R792">
        <v>20211128</v>
      </c>
      <c r="S792" t="s">
        <v>1802</v>
      </c>
      <c r="T792">
        <v>20220113</v>
      </c>
      <c r="U792" t="s">
        <v>497</v>
      </c>
      <c r="V792" t="s">
        <v>149</v>
      </c>
      <c r="W792" t="s">
        <v>267</v>
      </c>
      <c r="X792" t="s">
        <v>266</v>
      </c>
      <c r="Y792" t="s">
        <v>322</v>
      </c>
      <c r="Z792" t="s">
        <v>36</v>
      </c>
    </row>
    <row r="793" spans="1:26" x14ac:dyDescent="0.25">
      <c r="A793" t="s">
        <v>26</v>
      </c>
      <c r="B793" t="s">
        <v>27</v>
      </c>
      <c r="C793" t="s">
        <v>28</v>
      </c>
      <c r="D793" t="s">
        <v>380</v>
      </c>
      <c r="E793" t="str">
        <f>"110TNYT1T554"</f>
        <v>110TNYT1T554</v>
      </c>
      <c r="F793" t="s">
        <v>30</v>
      </c>
      <c r="I793" t="s">
        <v>57</v>
      </c>
      <c r="J793" t="s">
        <v>39</v>
      </c>
      <c r="N793" t="s">
        <v>1803</v>
      </c>
      <c r="O793" t="s">
        <v>34</v>
      </c>
      <c r="P793">
        <v>4</v>
      </c>
      <c r="Q793">
        <v>202110</v>
      </c>
      <c r="R793">
        <v>20220112</v>
      </c>
      <c r="S793" t="s">
        <v>1804</v>
      </c>
      <c r="T793">
        <v>20220113</v>
      </c>
      <c r="Z793" t="s">
        <v>36</v>
      </c>
    </row>
    <row r="794" spans="1:26" x14ac:dyDescent="0.25">
      <c r="A794" t="s">
        <v>26</v>
      </c>
      <c r="B794" t="s">
        <v>27</v>
      </c>
      <c r="C794" t="s">
        <v>28</v>
      </c>
      <c r="D794" t="s">
        <v>64</v>
      </c>
      <c r="E794" t="str">
        <f>"103TNGY2B639"</f>
        <v>103TNGY2B639</v>
      </c>
      <c r="F794" t="s">
        <v>30</v>
      </c>
      <c r="I794" t="s">
        <v>31</v>
      </c>
      <c r="J794" t="s">
        <v>32</v>
      </c>
      <c r="N794" t="s">
        <v>1805</v>
      </c>
      <c r="O794" t="s">
        <v>34</v>
      </c>
      <c r="P794">
        <v>11</v>
      </c>
      <c r="Q794">
        <v>202103</v>
      </c>
      <c r="R794">
        <v>20211117</v>
      </c>
      <c r="S794" t="s">
        <v>1806</v>
      </c>
      <c r="T794">
        <v>20220113</v>
      </c>
      <c r="Z794" t="s">
        <v>36</v>
      </c>
    </row>
    <row r="795" spans="1:26" x14ac:dyDescent="0.25">
      <c r="A795" t="s">
        <v>26</v>
      </c>
      <c r="B795" t="s">
        <v>27</v>
      </c>
      <c r="C795" t="s">
        <v>28</v>
      </c>
      <c r="D795" t="s">
        <v>37</v>
      </c>
      <c r="E795" t="str">
        <f>"105TNDV05978"</f>
        <v>105TNDV05978</v>
      </c>
      <c r="F795" t="s">
        <v>30</v>
      </c>
      <c r="I795" t="s">
        <v>123</v>
      </c>
      <c r="J795" t="s">
        <v>271</v>
      </c>
      <c r="N795" t="s">
        <v>1807</v>
      </c>
      <c r="O795" t="s">
        <v>34</v>
      </c>
      <c r="P795">
        <v>9</v>
      </c>
      <c r="Q795">
        <v>202105</v>
      </c>
      <c r="R795">
        <v>20220111</v>
      </c>
      <c r="S795" t="s">
        <v>1808</v>
      </c>
      <c r="T795">
        <v>20220113</v>
      </c>
      <c r="Z795" t="s">
        <v>36</v>
      </c>
    </row>
    <row r="796" spans="1:26" x14ac:dyDescent="0.25">
      <c r="A796" t="s">
        <v>26</v>
      </c>
      <c r="B796" t="s">
        <v>27</v>
      </c>
      <c r="C796" t="s">
        <v>28</v>
      </c>
      <c r="D796" t="s">
        <v>133</v>
      </c>
      <c r="E796" t="str">
        <f>"107TNNH05975"</f>
        <v>107TNNH05975</v>
      </c>
      <c r="F796" t="s">
        <v>30</v>
      </c>
      <c r="I796" t="s">
        <v>31</v>
      </c>
      <c r="J796" t="s">
        <v>58</v>
      </c>
      <c r="N796" t="s">
        <v>1809</v>
      </c>
      <c r="O796" t="s">
        <v>34</v>
      </c>
      <c r="P796">
        <v>7</v>
      </c>
      <c r="Q796">
        <v>202107</v>
      </c>
      <c r="R796">
        <v>20211022</v>
      </c>
      <c r="S796" t="s">
        <v>1810</v>
      </c>
      <c r="T796">
        <v>20220114</v>
      </c>
      <c r="U796" t="s">
        <v>1811</v>
      </c>
      <c r="Z796" t="s">
        <v>36</v>
      </c>
    </row>
    <row r="797" spans="1:26" x14ac:dyDescent="0.25">
      <c r="A797" t="s">
        <v>26</v>
      </c>
      <c r="B797" t="s">
        <v>27</v>
      </c>
      <c r="C797" t="s">
        <v>28</v>
      </c>
      <c r="D797" t="s">
        <v>166</v>
      </c>
      <c r="E797" t="str">
        <f>"107TNBK1W133"</f>
        <v>107TNBK1W133</v>
      </c>
      <c r="F797" t="s">
        <v>30</v>
      </c>
      <c r="I797" t="s">
        <v>31</v>
      </c>
      <c r="J797" t="s">
        <v>32</v>
      </c>
      <c r="N797" t="s">
        <v>1812</v>
      </c>
      <c r="O797" t="s">
        <v>34</v>
      </c>
      <c r="P797">
        <v>7</v>
      </c>
      <c r="Q797">
        <v>202107</v>
      </c>
      <c r="R797">
        <v>20211109</v>
      </c>
      <c r="S797" t="s">
        <v>1813</v>
      </c>
      <c r="T797">
        <v>20220114</v>
      </c>
      <c r="Z797" t="s">
        <v>36</v>
      </c>
    </row>
    <row r="798" spans="1:26" x14ac:dyDescent="0.25">
      <c r="A798" t="s">
        <v>26</v>
      </c>
      <c r="B798" t="s">
        <v>27</v>
      </c>
      <c r="C798" t="s">
        <v>28</v>
      </c>
      <c r="D798" t="s">
        <v>115</v>
      </c>
      <c r="E798" t="str">
        <f>"110TNAB0C168"</f>
        <v>110TNAB0C168</v>
      </c>
      <c r="F798" t="s">
        <v>30</v>
      </c>
      <c r="I798" t="s">
        <v>31</v>
      </c>
      <c r="J798" t="s">
        <v>32</v>
      </c>
      <c r="N798" t="s">
        <v>1814</v>
      </c>
      <c r="O798" t="s">
        <v>34</v>
      </c>
      <c r="P798">
        <v>4</v>
      </c>
      <c r="Q798">
        <v>202110</v>
      </c>
      <c r="R798">
        <v>20211227</v>
      </c>
      <c r="S798" t="s">
        <v>1815</v>
      </c>
      <c r="T798">
        <v>20220114</v>
      </c>
      <c r="Z798" t="s">
        <v>36</v>
      </c>
    </row>
    <row r="799" spans="1:26" x14ac:dyDescent="0.25">
      <c r="A799" t="s">
        <v>26</v>
      </c>
      <c r="B799" t="s">
        <v>27</v>
      </c>
      <c r="C799" t="s">
        <v>28</v>
      </c>
      <c r="D799" t="s">
        <v>29</v>
      </c>
      <c r="E799" t="str">
        <f>"111TNNH1J639"</f>
        <v>111TNNH1J639</v>
      </c>
      <c r="F799" t="s">
        <v>30</v>
      </c>
      <c r="I799" t="s">
        <v>38</v>
      </c>
      <c r="J799" t="s">
        <v>90</v>
      </c>
      <c r="N799" t="s">
        <v>1816</v>
      </c>
      <c r="O799" t="s">
        <v>34</v>
      </c>
      <c r="P799">
        <v>3</v>
      </c>
      <c r="Q799">
        <v>202111</v>
      </c>
      <c r="R799">
        <v>20211211</v>
      </c>
      <c r="S799" t="s">
        <v>1817</v>
      </c>
      <c r="T799">
        <v>20220114</v>
      </c>
      <c r="U799" t="s">
        <v>1796</v>
      </c>
      <c r="V799" t="s">
        <v>179</v>
      </c>
      <c r="W799" t="s">
        <v>1818</v>
      </c>
      <c r="X799" t="s">
        <v>74</v>
      </c>
      <c r="Z799" t="s">
        <v>36</v>
      </c>
    </row>
    <row r="800" spans="1:26" x14ac:dyDescent="0.25">
      <c r="A800" t="s">
        <v>26</v>
      </c>
      <c r="B800" t="s">
        <v>27</v>
      </c>
      <c r="C800" t="s">
        <v>28</v>
      </c>
      <c r="D800" t="s">
        <v>115</v>
      </c>
      <c r="E800" t="str">
        <f>"109TNRL22942"</f>
        <v>109TNRL22942</v>
      </c>
      <c r="F800" t="s">
        <v>30</v>
      </c>
      <c r="I800" t="s">
        <v>31</v>
      </c>
      <c r="J800" t="s">
        <v>32</v>
      </c>
      <c r="N800" t="s">
        <v>1819</v>
      </c>
      <c r="O800" t="s">
        <v>34</v>
      </c>
      <c r="P800">
        <v>5</v>
      </c>
      <c r="Q800">
        <v>202109</v>
      </c>
      <c r="R800">
        <v>20211204</v>
      </c>
      <c r="S800" t="s">
        <v>1820</v>
      </c>
      <c r="T800">
        <v>20220114</v>
      </c>
      <c r="Z800" t="s">
        <v>36</v>
      </c>
    </row>
    <row r="801" spans="1:26" x14ac:dyDescent="0.25">
      <c r="A801" t="s">
        <v>26</v>
      </c>
      <c r="B801" t="s">
        <v>27</v>
      </c>
      <c r="C801" t="s">
        <v>28</v>
      </c>
      <c r="D801" t="s">
        <v>380</v>
      </c>
      <c r="E801" t="str">
        <f>"110TNGY29919"</f>
        <v>110TNGY29919</v>
      </c>
      <c r="F801" t="s">
        <v>30</v>
      </c>
      <c r="I801" t="s">
        <v>134</v>
      </c>
      <c r="J801" t="s">
        <v>555</v>
      </c>
      <c r="N801" t="s">
        <v>1821</v>
      </c>
      <c r="O801" t="s">
        <v>34</v>
      </c>
      <c r="P801">
        <v>4</v>
      </c>
      <c r="Q801">
        <v>202110</v>
      </c>
      <c r="R801">
        <v>20211115</v>
      </c>
      <c r="S801" t="s">
        <v>1822</v>
      </c>
      <c r="T801">
        <v>20220114</v>
      </c>
      <c r="Z801" t="s">
        <v>36</v>
      </c>
    </row>
    <row r="802" spans="1:26" x14ac:dyDescent="0.25">
      <c r="A802" t="s">
        <v>26</v>
      </c>
      <c r="B802" t="s">
        <v>27</v>
      </c>
      <c r="C802" t="s">
        <v>28</v>
      </c>
      <c r="D802" t="s">
        <v>46</v>
      </c>
      <c r="E802" t="str">
        <f>"108TNMX1K467"</f>
        <v>108TNMX1K467</v>
      </c>
      <c r="F802" t="s">
        <v>30</v>
      </c>
      <c r="I802" t="s">
        <v>89</v>
      </c>
      <c r="J802" t="s">
        <v>58</v>
      </c>
      <c r="N802" t="s">
        <v>1823</v>
      </c>
      <c r="O802" t="s">
        <v>34</v>
      </c>
      <c r="P802">
        <v>6</v>
      </c>
      <c r="Q802">
        <v>202108</v>
      </c>
      <c r="R802">
        <v>20211229</v>
      </c>
      <c r="S802" t="s">
        <v>1824</v>
      </c>
      <c r="T802">
        <v>20220114</v>
      </c>
      <c r="U802" t="s">
        <v>128</v>
      </c>
      <c r="Z802" t="s">
        <v>36</v>
      </c>
    </row>
    <row r="803" spans="1:26" x14ac:dyDescent="0.25">
      <c r="A803" t="s">
        <v>26</v>
      </c>
      <c r="B803" t="s">
        <v>27</v>
      </c>
      <c r="C803" t="s">
        <v>28</v>
      </c>
      <c r="D803" t="s">
        <v>46</v>
      </c>
      <c r="E803" t="str">
        <f>"110TNQD07836"</f>
        <v>110TNQD07836</v>
      </c>
      <c r="F803" t="s">
        <v>30</v>
      </c>
      <c r="I803" t="s">
        <v>31</v>
      </c>
      <c r="J803" t="s">
        <v>32</v>
      </c>
      <c r="N803" t="s">
        <v>1825</v>
      </c>
      <c r="O803" t="s">
        <v>34</v>
      </c>
      <c r="P803">
        <v>4</v>
      </c>
      <c r="Q803">
        <v>202110</v>
      </c>
      <c r="R803">
        <v>20211128</v>
      </c>
      <c r="S803" t="s">
        <v>1826</v>
      </c>
      <c r="T803">
        <v>20220114</v>
      </c>
      <c r="Z803" t="s">
        <v>36</v>
      </c>
    </row>
    <row r="804" spans="1:26" x14ac:dyDescent="0.25">
      <c r="A804" t="s">
        <v>26</v>
      </c>
      <c r="B804" t="s">
        <v>27</v>
      </c>
      <c r="C804" t="s">
        <v>28</v>
      </c>
      <c r="D804" t="s">
        <v>37</v>
      </c>
      <c r="E804" t="str">
        <f>"109TNJJ21092"</f>
        <v>109TNJJ21092</v>
      </c>
      <c r="F804" t="s">
        <v>30</v>
      </c>
      <c r="I804" t="s">
        <v>47</v>
      </c>
      <c r="J804" t="s">
        <v>271</v>
      </c>
      <c r="N804" t="s">
        <v>1827</v>
      </c>
      <c r="O804" t="s">
        <v>34</v>
      </c>
      <c r="P804">
        <v>5</v>
      </c>
      <c r="Q804">
        <v>202109</v>
      </c>
      <c r="R804">
        <v>20211129</v>
      </c>
      <c r="S804" t="s">
        <v>1828</v>
      </c>
      <c r="T804">
        <v>20220114</v>
      </c>
      <c r="U804" t="s">
        <v>205</v>
      </c>
      <c r="V804" t="s">
        <v>180</v>
      </c>
      <c r="Z804" t="s">
        <v>36</v>
      </c>
    </row>
    <row r="805" spans="1:26" x14ac:dyDescent="0.25">
      <c r="A805" t="s">
        <v>26</v>
      </c>
      <c r="B805" t="s">
        <v>27</v>
      </c>
      <c r="C805" t="s">
        <v>28</v>
      </c>
      <c r="D805" t="s">
        <v>115</v>
      </c>
      <c r="E805" t="str">
        <f>"108TNWG03681"</f>
        <v>108TNWG03681</v>
      </c>
      <c r="F805" t="s">
        <v>30</v>
      </c>
      <c r="I805" t="s">
        <v>129</v>
      </c>
      <c r="J805" t="s">
        <v>90</v>
      </c>
      <c r="N805" t="s">
        <v>1829</v>
      </c>
      <c r="O805" t="s">
        <v>34</v>
      </c>
      <c r="P805">
        <v>6</v>
      </c>
      <c r="Q805">
        <v>202108</v>
      </c>
      <c r="R805">
        <v>20211011</v>
      </c>
      <c r="S805" t="s">
        <v>1830</v>
      </c>
      <c r="T805">
        <v>20220114</v>
      </c>
      <c r="Z805" t="s">
        <v>36</v>
      </c>
    </row>
    <row r="806" spans="1:26" x14ac:dyDescent="0.25">
      <c r="A806" t="s">
        <v>26</v>
      </c>
      <c r="B806" t="s">
        <v>27</v>
      </c>
      <c r="C806" t="s">
        <v>28</v>
      </c>
      <c r="D806" t="s">
        <v>46</v>
      </c>
      <c r="E806" t="str">
        <f>"111TNZN12621"</f>
        <v>111TNZN12621</v>
      </c>
      <c r="F806" t="s">
        <v>30</v>
      </c>
      <c r="I806" t="s">
        <v>38</v>
      </c>
      <c r="J806" t="s">
        <v>77</v>
      </c>
      <c r="N806" t="s">
        <v>1831</v>
      </c>
      <c r="O806" t="s">
        <v>34</v>
      </c>
      <c r="P806">
        <v>3</v>
      </c>
      <c r="Q806">
        <v>202111</v>
      </c>
      <c r="R806">
        <v>20211201</v>
      </c>
      <c r="S806" t="s">
        <v>1832</v>
      </c>
      <c r="T806">
        <v>20220114</v>
      </c>
      <c r="Z806" t="s">
        <v>36</v>
      </c>
    </row>
    <row r="807" spans="1:26" x14ac:dyDescent="0.25">
      <c r="A807" t="s">
        <v>26</v>
      </c>
      <c r="B807" t="s">
        <v>27</v>
      </c>
      <c r="C807" t="s">
        <v>28</v>
      </c>
      <c r="D807" t="s">
        <v>29</v>
      </c>
      <c r="E807" t="str">
        <f>"107TNCZ28115"</f>
        <v>107TNCZ28115</v>
      </c>
      <c r="F807" t="s">
        <v>30</v>
      </c>
      <c r="I807" t="s">
        <v>31</v>
      </c>
      <c r="J807" t="s">
        <v>43</v>
      </c>
      <c r="N807" t="s">
        <v>1833</v>
      </c>
      <c r="O807" t="s">
        <v>34</v>
      </c>
      <c r="P807">
        <v>7</v>
      </c>
      <c r="Q807">
        <v>202107</v>
      </c>
      <c r="R807">
        <v>20211119</v>
      </c>
      <c r="S807" t="s">
        <v>1834</v>
      </c>
      <c r="T807">
        <v>20220114</v>
      </c>
      <c r="Z807" t="s">
        <v>36</v>
      </c>
    </row>
    <row r="808" spans="1:26" x14ac:dyDescent="0.25">
      <c r="A808" t="s">
        <v>26</v>
      </c>
      <c r="B808" t="s">
        <v>27</v>
      </c>
      <c r="C808" t="s">
        <v>28</v>
      </c>
      <c r="D808" t="s">
        <v>133</v>
      </c>
      <c r="E808" t="str">
        <f>"108TNQD2W156"</f>
        <v>108TNQD2W156</v>
      </c>
      <c r="F808" t="s">
        <v>30</v>
      </c>
      <c r="I808" t="s">
        <v>82</v>
      </c>
      <c r="J808" t="s">
        <v>39</v>
      </c>
      <c r="N808" t="s">
        <v>1835</v>
      </c>
      <c r="O808" t="s">
        <v>34</v>
      </c>
      <c r="P808">
        <v>6</v>
      </c>
      <c r="Q808">
        <v>202108</v>
      </c>
      <c r="R808">
        <v>20211206</v>
      </c>
      <c r="S808" t="s">
        <v>1836</v>
      </c>
      <c r="T808">
        <v>20220114</v>
      </c>
      <c r="Z808" t="s">
        <v>36</v>
      </c>
    </row>
    <row r="809" spans="1:26" x14ac:dyDescent="0.25">
      <c r="A809" t="s">
        <v>26</v>
      </c>
      <c r="B809" t="s">
        <v>27</v>
      </c>
      <c r="C809" t="s">
        <v>28</v>
      </c>
      <c r="D809" t="s">
        <v>29</v>
      </c>
      <c r="E809" t="str">
        <f>"107TNQD0S028"</f>
        <v>107TNQD0S028</v>
      </c>
      <c r="F809" t="s">
        <v>30</v>
      </c>
      <c r="I809" t="s">
        <v>97</v>
      </c>
      <c r="J809" t="s">
        <v>39</v>
      </c>
      <c r="N809" t="s">
        <v>1837</v>
      </c>
      <c r="O809" t="s">
        <v>34</v>
      </c>
      <c r="P809">
        <v>7</v>
      </c>
      <c r="Q809">
        <v>202107</v>
      </c>
      <c r="R809">
        <v>20220103</v>
      </c>
      <c r="S809" t="s">
        <v>1838</v>
      </c>
      <c r="T809">
        <v>20220114</v>
      </c>
      <c r="Z809" t="s">
        <v>36</v>
      </c>
    </row>
    <row r="810" spans="1:26" x14ac:dyDescent="0.25">
      <c r="A810" t="s">
        <v>26</v>
      </c>
      <c r="B810" t="s">
        <v>27</v>
      </c>
      <c r="C810" t="s">
        <v>28</v>
      </c>
      <c r="D810" t="s">
        <v>42</v>
      </c>
      <c r="E810" t="str">
        <f>"110TNFA1A691"</f>
        <v>110TNFA1A691</v>
      </c>
      <c r="F810" t="s">
        <v>30</v>
      </c>
      <c r="I810" t="s">
        <v>97</v>
      </c>
      <c r="J810" t="s">
        <v>1839</v>
      </c>
      <c r="N810" t="s">
        <v>1840</v>
      </c>
      <c r="O810" t="s">
        <v>34</v>
      </c>
      <c r="P810">
        <v>4</v>
      </c>
      <c r="Q810">
        <v>202110</v>
      </c>
      <c r="R810">
        <v>20211119</v>
      </c>
      <c r="S810" t="s">
        <v>1841</v>
      </c>
      <c r="T810">
        <v>20220114</v>
      </c>
      <c r="Z810" t="s">
        <v>36</v>
      </c>
    </row>
    <row r="811" spans="1:26" x14ac:dyDescent="0.25">
      <c r="A811" t="s">
        <v>26</v>
      </c>
      <c r="B811" t="s">
        <v>27</v>
      </c>
      <c r="C811" t="s">
        <v>28</v>
      </c>
      <c r="D811" t="s">
        <v>42</v>
      </c>
      <c r="E811" t="str">
        <f>"105TNMX2K427"</f>
        <v>105TNMX2K427</v>
      </c>
      <c r="F811" t="s">
        <v>30</v>
      </c>
      <c r="I811" t="s">
        <v>1153</v>
      </c>
      <c r="J811" t="s">
        <v>39</v>
      </c>
      <c r="N811" t="s">
        <v>1842</v>
      </c>
      <c r="O811" t="s">
        <v>34</v>
      </c>
      <c r="P811">
        <v>9</v>
      </c>
      <c r="Q811">
        <v>202105</v>
      </c>
      <c r="R811">
        <v>20211113</v>
      </c>
      <c r="S811" t="s">
        <v>1843</v>
      </c>
      <c r="T811">
        <v>20220114</v>
      </c>
      <c r="Z811" t="s">
        <v>36</v>
      </c>
    </row>
    <row r="812" spans="1:26" x14ac:dyDescent="0.25">
      <c r="A812" t="s">
        <v>26</v>
      </c>
      <c r="B812" t="s">
        <v>27</v>
      </c>
      <c r="C812" t="s">
        <v>28</v>
      </c>
      <c r="D812" t="s">
        <v>64</v>
      </c>
      <c r="E812" t="str">
        <f>"007TNTQ23049"</f>
        <v>007TNTQ23049</v>
      </c>
      <c r="F812" t="s">
        <v>30</v>
      </c>
      <c r="I812" t="s">
        <v>31</v>
      </c>
      <c r="J812" t="s">
        <v>58</v>
      </c>
      <c r="N812" t="s">
        <v>1844</v>
      </c>
      <c r="O812" t="s">
        <v>34</v>
      </c>
      <c r="P812">
        <v>19</v>
      </c>
      <c r="Q812">
        <v>202007</v>
      </c>
      <c r="R812">
        <v>20211218</v>
      </c>
      <c r="S812" t="s">
        <v>1845</v>
      </c>
      <c r="T812">
        <v>20220114</v>
      </c>
      <c r="U812" t="s">
        <v>1846</v>
      </c>
      <c r="Z812" t="s">
        <v>36</v>
      </c>
    </row>
    <row r="813" spans="1:26" x14ac:dyDescent="0.25">
      <c r="A813" t="s">
        <v>26</v>
      </c>
      <c r="B813" t="s">
        <v>27</v>
      </c>
      <c r="C813" t="s">
        <v>28</v>
      </c>
      <c r="D813" t="s">
        <v>37</v>
      </c>
      <c r="E813" t="str">
        <f>"110TNLE0K616"</f>
        <v>110TNLE0K616</v>
      </c>
      <c r="F813" t="s">
        <v>30</v>
      </c>
      <c r="I813" t="s">
        <v>71</v>
      </c>
      <c r="J813" t="s">
        <v>83</v>
      </c>
      <c r="N813" t="s">
        <v>1847</v>
      </c>
      <c r="O813" t="s">
        <v>34</v>
      </c>
      <c r="P813">
        <v>4</v>
      </c>
      <c r="Q813">
        <v>202110</v>
      </c>
      <c r="R813">
        <v>20211215</v>
      </c>
      <c r="S813" t="s">
        <v>1848</v>
      </c>
      <c r="T813">
        <v>20220114</v>
      </c>
      <c r="Z813" t="s">
        <v>36</v>
      </c>
    </row>
    <row r="814" spans="1:26" x14ac:dyDescent="0.25">
      <c r="A814" t="s">
        <v>26</v>
      </c>
      <c r="B814" t="s">
        <v>27</v>
      </c>
      <c r="C814" t="s">
        <v>28</v>
      </c>
      <c r="D814" t="s">
        <v>42</v>
      </c>
      <c r="E814" t="str">
        <f>"108TNUW13926"</f>
        <v>108TNUW13926</v>
      </c>
      <c r="F814" t="s">
        <v>30</v>
      </c>
      <c r="I814" t="s">
        <v>129</v>
      </c>
      <c r="J814" t="s">
        <v>77</v>
      </c>
      <c r="N814" t="s">
        <v>1849</v>
      </c>
      <c r="O814" t="s">
        <v>34</v>
      </c>
      <c r="P814">
        <v>6</v>
      </c>
      <c r="Q814">
        <v>202108</v>
      </c>
      <c r="R814">
        <v>20211113</v>
      </c>
      <c r="S814" t="s">
        <v>1850</v>
      </c>
      <c r="T814">
        <v>20220115</v>
      </c>
      <c r="Z814" t="s">
        <v>36</v>
      </c>
    </row>
    <row r="815" spans="1:26" x14ac:dyDescent="0.25">
      <c r="A815" t="s">
        <v>26</v>
      </c>
      <c r="B815" t="s">
        <v>27</v>
      </c>
      <c r="C815" t="s">
        <v>28</v>
      </c>
      <c r="D815" t="s">
        <v>133</v>
      </c>
      <c r="E815" t="str">
        <f>"104TNUW2H486"</f>
        <v>104TNUW2H486</v>
      </c>
      <c r="F815" t="s">
        <v>30</v>
      </c>
      <c r="I815" t="s">
        <v>31</v>
      </c>
      <c r="J815" t="s">
        <v>58</v>
      </c>
      <c r="N815" t="s">
        <v>1851</v>
      </c>
      <c r="O815" t="s">
        <v>34</v>
      </c>
      <c r="P815">
        <v>10</v>
      </c>
      <c r="Q815">
        <v>202104</v>
      </c>
      <c r="R815">
        <v>20211027</v>
      </c>
      <c r="S815" t="s">
        <v>1852</v>
      </c>
      <c r="T815">
        <v>20220117</v>
      </c>
      <c r="U815" t="s">
        <v>1853</v>
      </c>
      <c r="Z815" t="s">
        <v>36</v>
      </c>
    </row>
    <row r="816" spans="1:26" x14ac:dyDescent="0.25">
      <c r="A816" t="s">
        <v>26</v>
      </c>
      <c r="B816" t="s">
        <v>27</v>
      </c>
      <c r="C816" t="s">
        <v>28</v>
      </c>
      <c r="D816" t="s">
        <v>29</v>
      </c>
      <c r="E816" t="str">
        <f>"106TNFA19195"</f>
        <v>106TNFA19195</v>
      </c>
      <c r="F816" t="s">
        <v>30</v>
      </c>
      <c r="I816" t="s">
        <v>31</v>
      </c>
      <c r="J816" t="s">
        <v>58</v>
      </c>
      <c r="N816" t="s">
        <v>1854</v>
      </c>
      <c r="O816" t="s">
        <v>34</v>
      </c>
      <c r="P816">
        <v>8</v>
      </c>
      <c r="Q816">
        <v>202106</v>
      </c>
      <c r="R816">
        <v>20211026</v>
      </c>
      <c r="S816" t="s">
        <v>1855</v>
      </c>
      <c r="T816">
        <v>20220117</v>
      </c>
      <c r="U816" t="s">
        <v>1856</v>
      </c>
      <c r="V816" t="s">
        <v>1857</v>
      </c>
      <c r="W816" t="s">
        <v>1232</v>
      </c>
      <c r="Z816" t="s">
        <v>36</v>
      </c>
    </row>
    <row r="817" spans="1:26" x14ac:dyDescent="0.25">
      <c r="A817" t="s">
        <v>26</v>
      </c>
      <c r="B817" t="s">
        <v>27</v>
      </c>
      <c r="C817" t="s">
        <v>28</v>
      </c>
      <c r="D817" t="s">
        <v>46</v>
      </c>
      <c r="E817" t="str">
        <f>"111TNCZ03067"</f>
        <v>111TNCZ03067</v>
      </c>
      <c r="F817" t="s">
        <v>30</v>
      </c>
      <c r="I817" t="s">
        <v>31</v>
      </c>
      <c r="J817" t="s">
        <v>58</v>
      </c>
      <c r="N817" t="s">
        <v>1858</v>
      </c>
      <c r="O817" t="s">
        <v>34</v>
      </c>
      <c r="P817">
        <v>3</v>
      </c>
      <c r="Q817">
        <v>202111</v>
      </c>
      <c r="R817">
        <v>20211105</v>
      </c>
      <c r="S817" t="s">
        <v>1859</v>
      </c>
      <c r="T817">
        <v>20220117</v>
      </c>
      <c r="U817" t="s">
        <v>144</v>
      </c>
      <c r="Z817" t="s">
        <v>36</v>
      </c>
    </row>
    <row r="818" spans="1:26" x14ac:dyDescent="0.25">
      <c r="A818" t="s">
        <v>26</v>
      </c>
      <c r="B818" t="s">
        <v>27</v>
      </c>
      <c r="C818" t="s">
        <v>28</v>
      </c>
      <c r="D818" t="s">
        <v>133</v>
      </c>
      <c r="E818" t="str">
        <f>"109TNQD04012"</f>
        <v>109TNQD04012</v>
      </c>
      <c r="F818" t="s">
        <v>30</v>
      </c>
      <c r="I818" t="s">
        <v>76</v>
      </c>
      <c r="J818" t="s">
        <v>163</v>
      </c>
      <c r="N818" t="s">
        <v>1860</v>
      </c>
      <c r="O818" t="s">
        <v>34</v>
      </c>
      <c r="P818">
        <v>5</v>
      </c>
      <c r="Q818">
        <v>202109</v>
      </c>
      <c r="R818">
        <v>20211201</v>
      </c>
      <c r="S818" t="s">
        <v>1861</v>
      </c>
      <c r="T818">
        <v>20220117</v>
      </c>
      <c r="Z818" t="s">
        <v>36</v>
      </c>
    </row>
    <row r="819" spans="1:26" x14ac:dyDescent="0.25">
      <c r="A819" t="s">
        <v>26</v>
      </c>
      <c r="B819" t="s">
        <v>27</v>
      </c>
      <c r="C819" t="s">
        <v>28</v>
      </c>
      <c r="D819" t="s">
        <v>115</v>
      </c>
      <c r="E819" t="str">
        <f>"106TNCZ2J739"</f>
        <v>106TNCZ2J739</v>
      </c>
      <c r="F819" t="s">
        <v>30</v>
      </c>
      <c r="I819" t="s">
        <v>31</v>
      </c>
      <c r="J819" t="s">
        <v>58</v>
      </c>
      <c r="N819" t="s">
        <v>1862</v>
      </c>
      <c r="O819" t="s">
        <v>34</v>
      </c>
      <c r="P819">
        <v>8</v>
      </c>
      <c r="Q819">
        <v>202106</v>
      </c>
      <c r="R819">
        <v>20211127</v>
      </c>
      <c r="S819" t="s">
        <v>1863</v>
      </c>
      <c r="T819">
        <v>20220117</v>
      </c>
      <c r="U819" t="s">
        <v>205</v>
      </c>
      <c r="Z819" t="s">
        <v>36</v>
      </c>
    </row>
    <row r="820" spans="1:26" x14ac:dyDescent="0.25">
      <c r="A820" t="s">
        <v>26</v>
      </c>
      <c r="B820" t="s">
        <v>27</v>
      </c>
      <c r="C820" t="s">
        <v>28</v>
      </c>
      <c r="D820" t="s">
        <v>380</v>
      </c>
      <c r="E820" t="str">
        <f>"111TNQD2D236"</f>
        <v>111TNQD2D236</v>
      </c>
      <c r="F820" t="s">
        <v>30</v>
      </c>
      <c r="I820" t="s">
        <v>38</v>
      </c>
      <c r="J820" t="s">
        <v>163</v>
      </c>
      <c r="N820" t="s">
        <v>1864</v>
      </c>
      <c r="O820" t="s">
        <v>34</v>
      </c>
      <c r="P820">
        <v>3</v>
      </c>
      <c r="Q820">
        <v>202111</v>
      </c>
      <c r="R820">
        <v>20211126</v>
      </c>
      <c r="S820" t="s">
        <v>1865</v>
      </c>
      <c r="T820">
        <v>20220117</v>
      </c>
      <c r="Z820" t="s">
        <v>36</v>
      </c>
    </row>
    <row r="821" spans="1:26" x14ac:dyDescent="0.25">
      <c r="A821" t="s">
        <v>26</v>
      </c>
      <c r="B821" t="s">
        <v>27</v>
      </c>
      <c r="C821" t="s">
        <v>28</v>
      </c>
      <c r="D821" t="s">
        <v>166</v>
      </c>
      <c r="E821" t="str">
        <f>"109TNAB2V056"</f>
        <v>109TNAB2V056</v>
      </c>
      <c r="F821" t="s">
        <v>30</v>
      </c>
      <c r="I821" t="s">
        <v>31</v>
      </c>
      <c r="J821" t="s">
        <v>58</v>
      </c>
      <c r="N821" t="s">
        <v>1866</v>
      </c>
      <c r="O821" t="s">
        <v>34</v>
      </c>
      <c r="P821">
        <v>5</v>
      </c>
      <c r="Q821">
        <v>202109</v>
      </c>
      <c r="R821">
        <v>20211103</v>
      </c>
      <c r="S821" t="s">
        <v>1867</v>
      </c>
      <c r="T821">
        <v>20220117</v>
      </c>
      <c r="U821" t="s">
        <v>878</v>
      </c>
      <c r="V821" t="s">
        <v>267</v>
      </c>
      <c r="Z821" t="s">
        <v>36</v>
      </c>
    </row>
    <row r="822" spans="1:26" x14ac:dyDescent="0.25">
      <c r="A822" t="s">
        <v>26</v>
      </c>
      <c r="B822" t="s">
        <v>27</v>
      </c>
      <c r="C822" t="s">
        <v>28</v>
      </c>
      <c r="D822" t="s">
        <v>29</v>
      </c>
      <c r="E822" t="str">
        <f>"106TNAB09904"</f>
        <v>106TNAB09904</v>
      </c>
      <c r="F822" t="s">
        <v>30</v>
      </c>
      <c r="I822" t="s">
        <v>31</v>
      </c>
      <c r="J822" t="s">
        <v>58</v>
      </c>
      <c r="N822" t="s">
        <v>1868</v>
      </c>
      <c r="O822" t="s">
        <v>34</v>
      </c>
      <c r="P822">
        <v>8</v>
      </c>
      <c r="Q822">
        <v>202106</v>
      </c>
      <c r="R822">
        <v>20211128</v>
      </c>
      <c r="S822" t="s">
        <v>1869</v>
      </c>
      <c r="T822">
        <v>20220117</v>
      </c>
      <c r="U822" t="s">
        <v>144</v>
      </c>
      <c r="Z822" t="s">
        <v>36</v>
      </c>
    </row>
    <row r="823" spans="1:26" x14ac:dyDescent="0.25">
      <c r="A823" t="s">
        <v>26</v>
      </c>
      <c r="B823" t="s">
        <v>27</v>
      </c>
      <c r="C823" t="s">
        <v>28</v>
      </c>
      <c r="D823" t="s">
        <v>29</v>
      </c>
      <c r="E823" t="str">
        <f>"107TNJJ21700"</f>
        <v>107TNJJ21700</v>
      </c>
      <c r="F823" t="s">
        <v>30</v>
      </c>
      <c r="I823" t="s">
        <v>31</v>
      </c>
      <c r="J823" t="s">
        <v>58</v>
      </c>
      <c r="N823" t="s">
        <v>1870</v>
      </c>
      <c r="O823" t="s">
        <v>34</v>
      </c>
      <c r="P823">
        <v>7</v>
      </c>
      <c r="Q823">
        <v>202107</v>
      </c>
      <c r="R823">
        <v>20211103</v>
      </c>
      <c r="S823" t="s">
        <v>1871</v>
      </c>
      <c r="T823">
        <v>20220117</v>
      </c>
      <c r="U823" t="s">
        <v>144</v>
      </c>
      <c r="Z823" t="s">
        <v>36</v>
      </c>
    </row>
    <row r="824" spans="1:26" x14ac:dyDescent="0.25">
      <c r="A824" t="s">
        <v>26</v>
      </c>
      <c r="B824" t="s">
        <v>27</v>
      </c>
      <c r="C824" t="s">
        <v>28</v>
      </c>
      <c r="D824" t="s">
        <v>46</v>
      </c>
      <c r="E824" t="str">
        <f>"110TNXR28730"</f>
        <v>110TNXR28730</v>
      </c>
      <c r="F824" t="s">
        <v>30</v>
      </c>
      <c r="I824" t="s">
        <v>31</v>
      </c>
      <c r="J824" t="s">
        <v>58</v>
      </c>
      <c r="N824" t="s">
        <v>1872</v>
      </c>
      <c r="O824" t="s">
        <v>34</v>
      </c>
      <c r="P824">
        <v>4</v>
      </c>
      <c r="Q824">
        <v>202110</v>
      </c>
      <c r="R824">
        <v>20211201</v>
      </c>
      <c r="S824" t="s">
        <v>1873</v>
      </c>
      <c r="T824">
        <v>20220117</v>
      </c>
      <c r="U824" t="s">
        <v>114</v>
      </c>
      <c r="Z824" t="s">
        <v>36</v>
      </c>
    </row>
    <row r="825" spans="1:26" x14ac:dyDescent="0.25">
      <c r="A825" t="s">
        <v>26</v>
      </c>
      <c r="B825" t="s">
        <v>27</v>
      </c>
      <c r="C825" t="s">
        <v>28</v>
      </c>
      <c r="D825" t="s">
        <v>115</v>
      </c>
      <c r="E825" t="str">
        <f>"110TNEP0A076"</f>
        <v>110TNEP0A076</v>
      </c>
      <c r="F825" t="s">
        <v>30</v>
      </c>
      <c r="I825" t="s">
        <v>38</v>
      </c>
      <c r="J825" t="s">
        <v>58</v>
      </c>
      <c r="N825" t="s">
        <v>1874</v>
      </c>
      <c r="O825" t="s">
        <v>34</v>
      </c>
      <c r="P825">
        <v>4</v>
      </c>
      <c r="Q825">
        <v>202110</v>
      </c>
      <c r="R825">
        <v>20211101</v>
      </c>
      <c r="S825" t="s">
        <v>1875</v>
      </c>
      <c r="T825">
        <v>20220117</v>
      </c>
      <c r="U825" t="s">
        <v>144</v>
      </c>
      <c r="Z825" t="s">
        <v>36</v>
      </c>
    </row>
    <row r="826" spans="1:26" x14ac:dyDescent="0.25">
      <c r="A826" t="s">
        <v>26</v>
      </c>
      <c r="B826" t="s">
        <v>27</v>
      </c>
      <c r="C826" t="s">
        <v>28</v>
      </c>
      <c r="D826" t="s">
        <v>29</v>
      </c>
      <c r="E826" t="str">
        <f>"106TNRL0U990"</f>
        <v>106TNRL0U990</v>
      </c>
      <c r="F826" t="s">
        <v>30</v>
      </c>
      <c r="I826" t="s">
        <v>31</v>
      </c>
      <c r="J826" t="s">
        <v>32</v>
      </c>
      <c r="N826" t="s">
        <v>1876</v>
      </c>
      <c r="O826" t="s">
        <v>34</v>
      </c>
      <c r="P826">
        <v>8</v>
      </c>
      <c r="Q826">
        <v>202106</v>
      </c>
      <c r="R826">
        <v>20211105</v>
      </c>
      <c r="S826" t="s">
        <v>1877</v>
      </c>
      <c r="T826">
        <v>20220117</v>
      </c>
      <c r="Z826" t="s">
        <v>36</v>
      </c>
    </row>
    <row r="827" spans="1:26" x14ac:dyDescent="0.25">
      <c r="A827" t="s">
        <v>26</v>
      </c>
      <c r="B827" t="s">
        <v>27</v>
      </c>
      <c r="C827" t="s">
        <v>28</v>
      </c>
      <c r="D827" t="s">
        <v>133</v>
      </c>
      <c r="E827" t="str">
        <f>"109TNFA1Y699"</f>
        <v>109TNFA1Y699</v>
      </c>
      <c r="F827" t="s">
        <v>30</v>
      </c>
      <c r="I827" t="s">
        <v>38</v>
      </c>
      <c r="J827" t="s">
        <v>48</v>
      </c>
      <c r="N827" t="s">
        <v>1878</v>
      </c>
      <c r="O827" t="s">
        <v>34</v>
      </c>
      <c r="P827">
        <v>5</v>
      </c>
      <c r="Q827">
        <v>202109</v>
      </c>
      <c r="R827">
        <v>20211120</v>
      </c>
      <c r="S827" t="s">
        <v>1879</v>
      </c>
      <c r="T827">
        <v>20220117</v>
      </c>
      <c r="Z827" t="s">
        <v>36</v>
      </c>
    </row>
    <row r="828" spans="1:26" x14ac:dyDescent="0.25">
      <c r="A828" t="s">
        <v>26</v>
      </c>
      <c r="B828" t="s">
        <v>27</v>
      </c>
      <c r="C828" t="s">
        <v>28</v>
      </c>
      <c r="D828" t="s">
        <v>29</v>
      </c>
      <c r="E828" t="str">
        <f>"108TNRLON198"</f>
        <v>108TNRLON198</v>
      </c>
      <c r="F828" t="s">
        <v>30</v>
      </c>
      <c r="I828" t="s">
        <v>71</v>
      </c>
      <c r="J828" t="s">
        <v>58</v>
      </c>
      <c r="N828" t="s">
        <v>1880</v>
      </c>
      <c r="O828" t="s">
        <v>34</v>
      </c>
      <c r="P828">
        <v>6</v>
      </c>
      <c r="Q828">
        <v>202108</v>
      </c>
      <c r="R828">
        <v>20211130</v>
      </c>
      <c r="S828" t="s">
        <v>1881</v>
      </c>
      <c r="T828">
        <v>20220117</v>
      </c>
      <c r="U828" t="s">
        <v>151</v>
      </c>
      <c r="V828" t="s">
        <v>144</v>
      </c>
      <c r="Z828" t="s">
        <v>36</v>
      </c>
    </row>
    <row r="829" spans="1:26" x14ac:dyDescent="0.25">
      <c r="A829" t="s">
        <v>26</v>
      </c>
      <c r="B829" t="s">
        <v>27</v>
      </c>
      <c r="C829" t="s">
        <v>28</v>
      </c>
      <c r="D829" t="s">
        <v>46</v>
      </c>
      <c r="E829" t="str">
        <f>"111TNBK10765"</f>
        <v>111TNBK10765</v>
      </c>
      <c r="F829" t="s">
        <v>30</v>
      </c>
      <c r="I829" t="s">
        <v>71</v>
      </c>
      <c r="J829" t="s">
        <v>83</v>
      </c>
      <c r="N829" t="s">
        <v>1882</v>
      </c>
      <c r="O829" t="s">
        <v>34</v>
      </c>
      <c r="P829">
        <v>3</v>
      </c>
      <c r="Q829">
        <v>202111</v>
      </c>
      <c r="R829">
        <v>20211129</v>
      </c>
      <c r="S829" t="s">
        <v>1883</v>
      </c>
      <c r="T829">
        <v>20220117</v>
      </c>
      <c r="Z829" t="s">
        <v>36</v>
      </c>
    </row>
    <row r="830" spans="1:26" x14ac:dyDescent="0.25">
      <c r="A830" t="s">
        <v>26</v>
      </c>
      <c r="B830" t="s">
        <v>27</v>
      </c>
      <c r="C830" t="s">
        <v>28</v>
      </c>
      <c r="D830" t="s">
        <v>29</v>
      </c>
      <c r="E830" t="str">
        <f>"110TNPC21440"</f>
        <v>110TNPC21440</v>
      </c>
      <c r="F830" t="s">
        <v>30</v>
      </c>
      <c r="I830" t="s">
        <v>31</v>
      </c>
      <c r="J830" t="s">
        <v>32</v>
      </c>
      <c r="N830" t="s">
        <v>1884</v>
      </c>
      <c r="O830" t="s">
        <v>34</v>
      </c>
      <c r="P830">
        <v>4</v>
      </c>
      <c r="Q830">
        <v>202110</v>
      </c>
      <c r="R830">
        <v>20211210</v>
      </c>
      <c r="S830" t="s">
        <v>1885</v>
      </c>
      <c r="T830">
        <v>20220117</v>
      </c>
      <c r="Z830" t="s">
        <v>36</v>
      </c>
    </row>
    <row r="831" spans="1:26" x14ac:dyDescent="0.25">
      <c r="A831" t="s">
        <v>26</v>
      </c>
      <c r="B831" t="s">
        <v>27</v>
      </c>
      <c r="C831" t="s">
        <v>28</v>
      </c>
      <c r="D831" t="s">
        <v>46</v>
      </c>
      <c r="E831" t="str">
        <f>"111TNVS08847"</f>
        <v>111TNVS08847</v>
      </c>
      <c r="F831" t="s">
        <v>30</v>
      </c>
      <c r="I831" t="s">
        <v>57</v>
      </c>
      <c r="J831" t="s">
        <v>58</v>
      </c>
      <c r="N831" t="s">
        <v>1886</v>
      </c>
      <c r="O831" t="s">
        <v>34</v>
      </c>
      <c r="P831">
        <v>3</v>
      </c>
      <c r="Q831">
        <v>202111</v>
      </c>
      <c r="R831">
        <v>20211215</v>
      </c>
      <c r="S831" t="s">
        <v>1887</v>
      </c>
      <c r="T831">
        <v>20220117</v>
      </c>
      <c r="U831" t="s">
        <v>144</v>
      </c>
      <c r="Z831" t="s">
        <v>36</v>
      </c>
    </row>
    <row r="832" spans="1:26" x14ac:dyDescent="0.25">
      <c r="A832" t="s">
        <v>26</v>
      </c>
      <c r="B832" t="s">
        <v>27</v>
      </c>
      <c r="C832" t="s">
        <v>28</v>
      </c>
      <c r="D832" t="s">
        <v>46</v>
      </c>
      <c r="E832" t="str">
        <f>"110TNCZ08651"</f>
        <v>110TNCZ08651</v>
      </c>
      <c r="F832" t="s">
        <v>30</v>
      </c>
      <c r="I832" t="s">
        <v>31</v>
      </c>
      <c r="J832" t="s">
        <v>32</v>
      </c>
      <c r="N832" t="s">
        <v>1888</v>
      </c>
      <c r="O832" t="s">
        <v>34</v>
      </c>
      <c r="P832">
        <v>4</v>
      </c>
      <c r="Q832">
        <v>202110</v>
      </c>
      <c r="R832">
        <v>20211201</v>
      </c>
      <c r="S832" t="s">
        <v>1889</v>
      </c>
      <c r="T832">
        <v>20220117</v>
      </c>
      <c r="Z832" t="s">
        <v>36</v>
      </c>
    </row>
    <row r="833" spans="1:26" x14ac:dyDescent="0.25">
      <c r="A833" t="s">
        <v>26</v>
      </c>
      <c r="B833" t="s">
        <v>27</v>
      </c>
      <c r="C833" t="s">
        <v>28</v>
      </c>
      <c r="D833" t="s">
        <v>46</v>
      </c>
      <c r="E833" t="str">
        <f>"108TNVS11319"</f>
        <v>108TNVS11319</v>
      </c>
      <c r="F833" t="s">
        <v>30</v>
      </c>
      <c r="I833" t="s">
        <v>38</v>
      </c>
      <c r="J833" t="s">
        <v>271</v>
      </c>
      <c r="N833" t="s">
        <v>1890</v>
      </c>
      <c r="O833" t="s">
        <v>34</v>
      </c>
      <c r="P833">
        <v>6</v>
      </c>
      <c r="Q833">
        <v>202108</v>
      </c>
      <c r="R833">
        <v>20211205</v>
      </c>
      <c r="S833" t="s">
        <v>1891</v>
      </c>
      <c r="T833">
        <v>20220117</v>
      </c>
      <c r="Z833" t="s">
        <v>36</v>
      </c>
    </row>
    <row r="834" spans="1:26" x14ac:dyDescent="0.25">
      <c r="A834" t="s">
        <v>26</v>
      </c>
      <c r="B834" t="s">
        <v>27</v>
      </c>
      <c r="C834" t="s">
        <v>28</v>
      </c>
      <c r="D834" t="s">
        <v>37</v>
      </c>
      <c r="E834" t="str">
        <f>"108TNCZ0B323"</f>
        <v>108TNCZ0B323</v>
      </c>
      <c r="F834" t="s">
        <v>30</v>
      </c>
      <c r="I834" t="s">
        <v>157</v>
      </c>
      <c r="J834" t="s">
        <v>39</v>
      </c>
      <c r="N834" t="s">
        <v>1892</v>
      </c>
      <c r="O834" t="s">
        <v>34</v>
      </c>
      <c r="P834">
        <v>6</v>
      </c>
      <c r="Q834">
        <v>202108</v>
      </c>
      <c r="R834">
        <v>20211225</v>
      </c>
      <c r="S834" t="s">
        <v>1893</v>
      </c>
      <c r="T834">
        <v>20220117</v>
      </c>
      <c r="Z834" t="s">
        <v>36</v>
      </c>
    </row>
    <row r="835" spans="1:26" x14ac:dyDescent="0.25">
      <c r="A835" t="s">
        <v>26</v>
      </c>
      <c r="B835" t="s">
        <v>27</v>
      </c>
      <c r="C835" t="s">
        <v>28</v>
      </c>
      <c r="D835" t="s">
        <v>37</v>
      </c>
      <c r="E835" t="str">
        <f>"109TNKF09373"</f>
        <v>109TNKF09373</v>
      </c>
      <c r="F835" t="s">
        <v>30</v>
      </c>
      <c r="I835" t="s">
        <v>57</v>
      </c>
      <c r="J835" t="s">
        <v>48</v>
      </c>
      <c r="N835" t="s">
        <v>1894</v>
      </c>
      <c r="O835" t="s">
        <v>34</v>
      </c>
      <c r="P835">
        <v>5</v>
      </c>
      <c r="Q835">
        <v>202109</v>
      </c>
      <c r="R835">
        <v>20211118</v>
      </c>
      <c r="S835" t="s">
        <v>1895</v>
      </c>
      <c r="T835">
        <v>20220117</v>
      </c>
      <c r="Z835" t="s">
        <v>36</v>
      </c>
    </row>
    <row r="836" spans="1:26" x14ac:dyDescent="0.25">
      <c r="A836" t="s">
        <v>26</v>
      </c>
      <c r="B836" t="s">
        <v>27</v>
      </c>
      <c r="C836" t="s">
        <v>28</v>
      </c>
      <c r="D836" t="s">
        <v>166</v>
      </c>
      <c r="E836" t="str">
        <f>"108TNUW2Y622"</f>
        <v>108TNUW2Y622</v>
      </c>
      <c r="F836" t="s">
        <v>30</v>
      </c>
      <c r="I836" t="s">
        <v>38</v>
      </c>
      <c r="J836" t="s">
        <v>58</v>
      </c>
      <c r="N836" t="s">
        <v>1896</v>
      </c>
      <c r="O836" t="s">
        <v>34</v>
      </c>
      <c r="P836">
        <v>6</v>
      </c>
      <c r="Q836">
        <v>202108</v>
      </c>
      <c r="R836">
        <v>20211108</v>
      </c>
      <c r="S836" t="s">
        <v>1897</v>
      </c>
      <c r="T836">
        <v>20220117</v>
      </c>
      <c r="U836" t="s">
        <v>264</v>
      </c>
      <c r="V836" t="s">
        <v>111</v>
      </c>
      <c r="W836" t="s">
        <v>1041</v>
      </c>
      <c r="Z836" t="s">
        <v>36</v>
      </c>
    </row>
    <row r="837" spans="1:26" x14ac:dyDescent="0.25">
      <c r="A837" t="s">
        <v>26</v>
      </c>
      <c r="B837" t="s">
        <v>27</v>
      </c>
      <c r="C837" t="s">
        <v>28</v>
      </c>
      <c r="D837" t="s">
        <v>29</v>
      </c>
      <c r="E837" t="str">
        <f>"108TNNH2N255"</f>
        <v>108TNNH2N255</v>
      </c>
      <c r="F837" t="s">
        <v>30</v>
      </c>
      <c r="I837" t="s">
        <v>38</v>
      </c>
      <c r="J837" t="s">
        <v>77</v>
      </c>
      <c r="N837" t="s">
        <v>1898</v>
      </c>
      <c r="O837" t="s">
        <v>34</v>
      </c>
      <c r="P837">
        <v>6</v>
      </c>
      <c r="Q837">
        <v>202108</v>
      </c>
      <c r="R837">
        <v>20220113</v>
      </c>
      <c r="S837" t="s">
        <v>1899</v>
      </c>
      <c r="T837">
        <v>20220117</v>
      </c>
      <c r="Z837" t="s">
        <v>36</v>
      </c>
    </row>
    <row r="838" spans="1:26" x14ac:dyDescent="0.25">
      <c r="A838" t="s">
        <v>26</v>
      </c>
      <c r="B838" t="s">
        <v>27</v>
      </c>
      <c r="C838" t="s">
        <v>28</v>
      </c>
      <c r="D838" t="s">
        <v>37</v>
      </c>
      <c r="E838" t="str">
        <f>"104TNSU2F974"</f>
        <v>104TNSU2F974</v>
      </c>
      <c r="F838" t="s">
        <v>30</v>
      </c>
      <c r="I838" t="s">
        <v>31</v>
      </c>
      <c r="J838" t="s">
        <v>58</v>
      </c>
      <c r="N838" t="s">
        <v>1900</v>
      </c>
      <c r="O838" t="s">
        <v>34</v>
      </c>
      <c r="P838">
        <v>10</v>
      </c>
      <c r="Q838">
        <v>202104</v>
      </c>
      <c r="R838">
        <v>20211218</v>
      </c>
      <c r="S838" t="s">
        <v>1901</v>
      </c>
      <c r="T838">
        <v>20220117</v>
      </c>
      <c r="U838" t="s">
        <v>426</v>
      </c>
      <c r="Z838" t="s">
        <v>36</v>
      </c>
    </row>
    <row r="839" spans="1:26" x14ac:dyDescent="0.25">
      <c r="A839" t="s">
        <v>26</v>
      </c>
      <c r="B839" t="s">
        <v>27</v>
      </c>
      <c r="C839" t="s">
        <v>28</v>
      </c>
      <c r="D839" t="s">
        <v>42</v>
      </c>
      <c r="E839" t="str">
        <f>"109TNGY1N559"</f>
        <v>109TNGY1N559</v>
      </c>
      <c r="F839" t="s">
        <v>30</v>
      </c>
      <c r="I839" t="s">
        <v>31</v>
      </c>
      <c r="J839" t="s">
        <v>32</v>
      </c>
      <c r="N839" t="s">
        <v>1902</v>
      </c>
      <c r="O839" t="s">
        <v>34</v>
      </c>
      <c r="P839">
        <v>5</v>
      </c>
      <c r="Q839">
        <v>202109</v>
      </c>
      <c r="R839">
        <v>20211030</v>
      </c>
      <c r="S839" t="s">
        <v>1903</v>
      </c>
      <c r="T839">
        <v>20220117</v>
      </c>
      <c r="Z839" t="s">
        <v>36</v>
      </c>
    </row>
    <row r="840" spans="1:26" x14ac:dyDescent="0.25">
      <c r="A840" t="s">
        <v>26</v>
      </c>
      <c r="B840" t="s">
        <v>27</v>
      </c>
      <c r="C840" t="s">
        <v>28</v>
      </c>
      <c r="D840" t="s">
        <v>42</v>
      </c>
      <c r="E840" t="str">
        <f>"108TNBK03037"</f>
        <v>108TNBK03037</v>
      </c>
      <c r="F840" t="s">
        <v>30</v>
      </c>
      <c r="I840" t="s">
        <v>38</v>
      </c>
      <c r="J840" t="s">
        <v>77</v>
      </c>
      <c r="N840" t="s">
        <v>1904</v>
      </c>
      <c r="O840" t="s">
        <v>34</v>
      </c>
      <c r="P840">
        <v>6</v>
      </c>
      <c r="Q840">
        <v>202108</v>
      </c>
      <c r="R840">
        <v>20220107</v>
      </c>
      <c r="S840" t="s">
        <v>1905</v>
      </c>
      <c r="T840">
        <v>20220117</v>
      </c>
      <c r="Z840" t="s">
        <v>36</v>
      </c>
    </row>
    <row r="841" spans="1:26" x14ac:dyDescent="0.25">
      <c r="A841" t="s">
        <v>26</v>
      </c>
      <c r="B841" t="s">
        <v>27</v>
      </c>
      <c r="C841" t="s">
        <v>28</v>
      </c>
      <c r="D841" t="s">
        <v>37</v>
      </c>
      <c r="E841" t="str">
        <f>"109TNRL0D294"</f>
        <v>109TNRL0D294</v>
      </c>
      <c r="F841" t="s">
        <v>30</v>
      </c>
      <c r="I841" t="s">
        <v>1906</v>
      </c>
      <c r="J841" t="s">
        <v>1907</v>
      </c>
      <c r="N841" t="s">
        <v>1908</v>
      </c>
      <c r="O841" t="s">
        <v>34</v>
      </c>
      <c r="P841">
        <v>5</v>
      </c>
      <c r="Q841">
        <v>202109</v>
      </c>
      <c r="R841">
        <v>20211126</v>
      </c>
      <c r="S841" t="s">
        <v>1909</v>
      </c>
      <c r="T841">
        <v>20220117</v>
      </c>
      <c r="Z841" t="s">
        <v>36</v>
      </c>
    </row>
    <row r="842" spans="1:26" x14ac:dyDescent="0.25">
      <c r="A842" t="s">
        <v>26</v>
      </c>
      <c r="B842" t="s">
        <v>27</v>
      </c>
      <c r="C842" t="s">
        <v>28</v>
      </c>
      <c r="D842" t="s">
        <v>64</v>
      </c>
      <c r="E842" t="str">
        <f>"109TNWG26681"</f>
        <v>109TNWG26681</v>
      </c>
      <c r="F842" t="s">
        <v>30</v>
      </c>
      <c r="I842" t="s">
        <v>47</v>
      </c>
      <c r="J842" t="s">
        <v>90</v>
      </c>
      <c r="N842" t="s">
        <v>1910</v>
      </c>
      <c r="O842" t="s">
        <v>34</v>
      </c>
      <c r="P842">
        <v>5</v>
      </c>
      <c r="Q842">
        <v>202109</v>
      </c>
      <c r="R842">
        <v>20211203</v>
      </c>
      <c r="S842" t="s">
        <v>1911</v>
      </c>
      <c r="T842">
        <v>20220117</v>
      </c>
      <c r="U842" t="s">
        <v>180</v>
      </c>
      <c r="Z842" t="s">
        <v>36</v>
      </c>
    </row>
    <row r="843" spans="1:26" x14ac:dyDescent="0.25">
      <c r="A843" t="s">
        <v>26</v>
      </c>
      <c r="B843" t="s">
        <v>27</v>
      </c>
      <c r="C843" t="s">
        <v>28</v>
      </c>
      <c r="D843" t="s">
        <v>37</v>
      </c>
      <c r="E843" t="str">
        <f>"109TNXR0D746"</f>
        <v>109TNXR0D746</v>
      </c>
      <c r="F843" t="s">
        <v>30</v>
      </c>
      <c r="I843" t="s">
        <v>38</v>
      </c>
      <c r="J843" t="s">
        <v>39</v>
      </c>
      <c r="N843" t="s">
        <v>1912</v>
      </c>
      <c r="O843" t="s">
        <v>34</v>
      </c>
      <c r="P843">
        <v>5</v>
      </c>
      <c r="Q843">
        <v>202109</v>
      </c>
      <c r="R843">
        <v>20220104</v>
      </c>
      <c r="S843" t="s">
        <v>1913</v>
      </c>
      <c r="T843">
        <v>20220117</v>
      </c>
      <c r="Z843" t="s">
        <v>36</v>
      </c>
    </row>
    <row r="844" spans="1:26" x14ac:dyDescent="0.25">
      <c r="A844" t="s">
        <v>26</v>
      </c>
      <c r="B844" t="s">
        <v>27</v>
      </c>
      <c r="C844" t="s">
        <v>28</v>
      </c>
      <c r="D844" t="s">
        <v>46</v>
      </c>
      <c r="E844" t="str">
        <f>"109TNKF01021"</f>
        <v>109TNKF01021</v>
      </c>
      <c r="F844" t="s">
        <v>30</v>
      </c>
      <c r="I844" t="s">
        <v>89</v>
      </c>
      <c r="J844" t="s">
        <v>90</v>
      </c>
      <c r="N844" t="s">
        <v>1914</v>
      </c>
      <c r="O844" t="s">
        <v>34</v>
      </c>
      <c r="P844">
        <v>5</v>
      </c>
      <c r="Q844">
        <v>202109</v>
      </c>
      <c r="R844">
        <v>20211217</v>
      </c>
      <c r="S844" t="s">
        <v>1915</v>
      </c>
      <c r="T844">
        <v>20220118</v>
      </c>
      <c r="U844" t="s">
        <v>497</v>
      </c>
      <c r="Z844" t="s">
        <v>36</v>
      </c>
    </row>
    <row r="845" spans="1:26" x14ac:dyDescent="0.25">
      <c r="A845" t="s">
        <v>26</v>
      </c>
      <c r="B845" t="s">
        <v>27</v>
      </c>
      <c r="C845" t="s">
        <v>28</v>
      </c>
      <c r="D845" t="s">
        <v>29</v>
      </c>
      <c r="E845" t="str">
        <f>"108TNAB2L608"</f>
        <v>108TNAB2L608</v>
      </c>
      <c r="F845" t="s">
        <v>30</v>
      </c>
      <c r="I845" t="s">
        <v>31</v>
      </c>
      <c r="J845" t="s">
        <v>32</v>
      </c>
      <c r="N845" t="s">
        <v>1916</v>
      </c>
      <c r="O845" t="s">
        <v>34</v>
      </c>
      <c r="P845">
        <v>6</v>
      </c>
      <c r="Q845">
        <v>202108</v>
      </c>
      <c r="R845">
        <v>20211111</v>
      </c>
      <c r="S845" t="s">
        <v>1917</v>
      </c>
      <c r="T845">
        <v>20220118</v>
      </c>
      <c r="Z845" t="s">
        <v>36</v>
      </c>
    </row>
    <row r="846" spans="1:26" x14ac:dyDescent="0.25">
      <c r="A846" t="s">
        <v>26</v>
      </c>
      <c r="B846" t="s">
        <v>27</v>
      </c>
      <c r="C846" t="s">
        <v>28</v>
      </c>
      <c r="D846" t="s">
        <v>37</v>
      </c>
      <c r="E846" t="str">
        <f>"108TNSU0R030"</f>
        <v>108TNSU0R030</v>
      </c>
      <c r="F846" t="s">
        <v>30</v>
      </c>
      <c r="I846" t="s">
        <v>129</v>
      </c>
      <c r="J846" t="s">
        <v>58</v>
      </c>
      <c r="N846" t="s">
        <v>1918</v>
      </c>
      <c r="O846" t="s">
        <v>34</v>
      </c>
      <c r="P846">
        <v>6</v>
      </c>
      <c r="Q846">
        <v>202108</v>
      </c>
      <c r="R846">
        <v>20211103</v>
      </c>
      <c r="S846" t="s">
        <v>1919</v>
      </c>
      <c r="T846">
        <v>20220118</v>
      </c>
      <c r="U846" t="s">
        <v>680</v>
      </c>
      <c r="Z846" t="s">
        <v>36</v>
      </c>
    </row>
    <row r="847" spans="1:26" x14ac:dyDescent="0.25">
      <c r="A847" t="s">
        <v>26</v>
      </c>
      <c r="B847" t="s">
        <v>27</v>
      </c>
      <c r="C847" t="s">
        <v>28</v>
      </c>
      <c r="D847" t="s">
        <v>29</v>
      </c>
      <c r="E847" t="str">
        <f>"111TNKFOU037"</f>
        <v>111TNKFOU037</v>
      </c>
      <c r="F847" t="s">
        <v>30</v>
      </c>
      <c r="I847" t="s">
        <v>129</v>
      </c>
      <c r="J847" t="s">
        <v>39</v>
      </c>
      <c r="N847" t="s">
        <v>1920</v>
      </c>
      <c r="O847" t="s">
        <v>34</v>
      </c>
      <c r="P847">
        <v>3</v>
      </c>
      <c r="Q847">
        <v>202111</v>
      </c>
      <c r="R847">
        <v>20211115</v>
      </c>
      <c r="S847" t="s">
        <v>1921</v>
      </c>
      <c r="T847">
        <v>20220118</v>
      </c>
      <c r="Z847" t="s">
        <v>36</v>
      </c>
    </row>
    <row r="848" spans="1:26" x14ac:dyDescent="0.25">
      <c r="A848" t="s">
        <v>26</v>
      </c>
      <c r="B848" t="s">
        <v>27</v>
      </c>
      <c r="C848" t="s">
        <v>28</v>
      </c>
      <c r="D848" t="s">
        <v>42</v>
      </c>
      <c r="E848" t="str">
        <f>"105TNJJ1J116"</f>
        <v>105TNJJ1J116</v>
      </c>
      <c r="F848" t="s">
        <v>30</v>
      </c>
      <c r="I848" t="s">
        <v>129</v>
      </c>
      <c r="J848" t="s">
        <v>58</v>
      </c>
      <c r="N848" t="s">
        <v>1479</v>
      </c>
      <c r="O848" t="s">
        <v>34</v>
      </c>
      <c r="P848">
        <v>9</v>
      </c>
      <c r="Q848">
        <v>202105</v>
      </c>
      <c r="R848">
        <v>20211001</v>
      </c>
      <c r="S848" t="s">
        <v>1922</v>
      </c>
      <c r="T848">
        <v>20220118</v>
      </c>
      <c r="U848" t="s">
        <v>680</v>
      </c>
      <c r="Z848" t="s">
        <v>36</v>
      </c>
    </row>
    <row r="849" spans="1:26" x14ac:dyDescent="0.25">
      <c r="A849" t="s">
        <v>26</v>
      </c>
      <c r="B849" t="s">
        <v>27</v>
      </c>
      <c r="C849" t="s">
        <v>28</v>
      </c>
      <c r="D849" t="s">
        <v>29</v>
      </c>
      <c r="E849" t="str">
        <f>"108TNNH0S743"</f>
        <v>108TNNH0S743</v>
      </c>
      <c r="F849" t="s">
        <v>30</v>
      </c>
      <c r="I849" t="s">
        <v>57</v>
      </c>
      <c r="J849" t="s">
        <v>163</v>
      </c>
      <c r="N849" t="s">
        <v>1923</v>
      </c>
      <c r="O849" t="s">
        <v>34</v>
      </c>
      <c r="P849">
        <v>6</v>
      </c>
      <c r="Q849">
        <v>202108</v>
      </c>
      <c r="R849">
        <v>20211115</v>
      </c>
      <c r="S849" t="s">
        <v>1924</v>
      </c>
      <c r="T849">
        <v>20220118</v>
      </c>
      <c r="Z849" t="s">
        <v>36</v>
      </c>
    </row>
    <row r="850" spans="1:26" x14ac:dyDescent="0.25">
      <c r="A850" t="s">
        <v>26</v>
      </c>
      <c r="B850" t="s">
        <v>27</v>
      </c>
      <c r="C850" t="s">
        <v>28</v>
      </c>
      <c r="D850" t="s">
        <v>42</v>
      </c>
      <c r="E850" t="str">
        <f>"112TNAB0K976"</f>
        <v>112TNAB0K976</v>
      </c>
      <c r="F850" t="s">
        <v>30</v>
      </c>
      <c r="I850" t="s">
        <v>31</v>
      </c>
      <c r="J850" t="s">
        <v>32</v>
      </c>
      <c r="N850" t="s">
        <v>1925</v>
      </c>
      <c r="O850" t="s">
        <v>34</v>
      </c>
      <c r="P850">
        <v>2</v>
      </c>
      <c r="Q850">
        <v>202112</v>
      </c>
      <c r="R850">
        <v>20211227</v>
      </c>
      <c r="S850" t="s">
        <v>1926</v>
      </c>
      <c r="T850">
        <v>20220118</v>
      </c>
      <c r="Z850" t="s">
        <v>36</v>
      </c>
    </row>
    <row r="851" spans="1:26" x14ac:dyDescent="0.25">
      <c r="A851" t="s">
        <v>26</v>
      </c>
      <c r="B851" t="s">
        <v>27</v>
      </c>
      <c r="C851" t="s">
        <v>28</v>
      </c>
      <c r="D851" t="s">
        <v>37</v>
      </c>
      <c r="E851" t="str">
        <f>"110TNLE0K616"</f>
        <v>110TNLE0K616</v>
      </c>
      <c r="F851" t="s">
        <v>30</v>
      </c>
      <c r="I851" t="s">
        <v>1927</v>
      </c>
      <c r="J851" t="s">
        <v>130</v>
      </c>
      <c r="N851" t="s">
        <v>1928</v>
      </c>
      <c r="O851" t="s">
        <v>34</v>
      </c>
      <c r="P851">
        <v>4</v>
      </c>
      <c r="Q851">
        <v>202110</v>
      </c>
      <c r="R851">
        <v>20211215</v>
      </c>
      <c r="S851" t="s">
        <v>1929</v>
      </c>
      <c r="T851">
        <v>20220118</v>
      </c>
      <c r="U851" t="s">
        <v>55</v>
      </c>
      <c r="V851" t="s">
        <v>114</v>
      </c>
      <c r="Z851" t="s">
        <v>36</v>
      </c>
    </row>
    <row r="852" spans="1:26" x14ac:dyDescent="0.25">
      <c r="A852" t="s">
        <v>26</v>
      </c>
      <c r="B852" t="s">
        <v>27</v>
      </c>
      <c r="C852" t="s">
        <v>28</v>
      </c>
      <c r="D852" t="s">
        <v>29</v>
      </c>
      <c r="E852" t="str">
        <f>"107TNJJ21700"</f>
        <v>107TNJJ21700</v>
      </c>
      <c r="F852" t="s">
        <v>30</v>
      </c>
      <c r="I852" t="s">
        <v>57</v>
      </c>
      <c r="J852" t="s">
        <v>271</v>
      </c>
      <c r="N852" t="s">
        <v>1930</v>
      </c>
      <c r="O852" t="s">
        <v>34</v>
      </c>
      <c r="P852">
        <v>7</v>
      </c>
      <c r="Q852">
        <v>202107</v>
      </c>
      <c r="R852">
        <v>20211103</v>
      </c>
      <c r="S852" t="s">
        <v>1931</v>
      </c>
      <c r="T852">
        <v>20220118</v>
      </c>
      <c r="U852" t="s">
        <v>144</v>
      </c>
      <c r="Z852" t="s">
        <v>36</v>
      </c>
    </row>
    <row r="853" spans="1:26" x14ac:dyDescent="0.25">
      <c r="A853" t="s">
        <v>26</v>
      </c>
      <c r="B853" t="s">
        <v>27</v>
      </c>
      <c r="C853" t="s">
        <v>28</v>
      </c>
      <c r="D853" t="s">
        <v>42</v>
      </c>
      <c r="E853" t="str">
        <f>"107TNSU2A350"</f>
        <v>107TNSU2A350</v>
      </c>
      <c r="F853" t="s">
        <v>30</v>
      </c>
      <c r="I853" t="s">
        <v>38</v>
      </c>
      <c r="J853" t="s">
        <v>58</v>
      </c>
      <c r="N853" t="s">
        <v>1932</v>
      </c>
      <c r="O853" t="s">
        <v>34</v>
      </c>
      <c r="P853">
        <v>7</v>
      </c>
      <c r="Q853">
        <v>202107</v>
      </c>
      <c r="R853">
        <v>20211006</v>
      </c>
      <c r="S853" t="s">
        <v>1933</v>
      </c>
      <c r="T853">
        <v>20220118</v>
      </c>
      <c r="U853" t="s">
        <v>1811</v>
      </c>
      <c r="Z853" t="s">
        <v>36</v>
      </c>
    </row>
    <row r="854" spans="1:26" x14ac:dyDescent="0.25">
      <c r="A854" t="s">
        <v>26</v>
      </c>
      <c r="B854" t="s">
        <v>27</v>
      </c>
      <c r="C854" t="s">
        <v>28</v>
      </c>
      <c r="D854" t="s">
        <v>380</v>
      </c>
      <c r="E854" t="str">
        <f>"112TNCZ1D475"</f>
        <v>112TNCZ1D475</v>
      </c>
      <c r="F854" t="s">
        <v>30</v>
      </c>
      <c r="I854" t="s">
        <v>129</v>
      </c>
      <c r="J854" t="s">
        <v>43</v>
      </c>
      <c r="N854" t="s">
        <v>1934</v>
      </c>
      <c r="O854" t="s">
        <v>34</v>
      </c>
      <c r="P854">
        <v>2</v>
      </c>
      <c r="Q854">
        <v>202112</v>
      </c>
      <c r="R854">
        <v>20211201</v>
      </c>
      <c r="S854" t="s">
        <v>1935</v>
      </c>
      <c r="T854">
        <v>20220118</v>
      </c>
      <c r="Z854" t="s">
        <v>36</v>
      </c>
    </row>
    <row r="855" spans="1:26" x14ac:dyDescent="0.25">
      <c r="A855" t="s">
        <v>26</v>
      </c>
      <c r="B855" t="s">
        <v>27</v>
      </c>
      <c r="C855" t="s">
        <v>28</v>
      </c>
      <c r="D855" t="s">
        <v>29</v>
      </c>
      <c r="E855" t="str">
        <f>"108TNCZ2A571"</f>
        <v>108TNCZ2A571</v>
      </c>
      <c r="F855" t="s">
        <v>30</v>
      </c>
      <c r="I855" t="s">
        <v>1936</v>
      </c>
      <c r="J855" t="s">
        <v>39</v>
      </c>
      <c r="N855" t="s">
        <v>1937</v>
      </c>
      <c r="O855" t="s">
        <v>34</v>
      </c>
      <c r="P855">
        <v>6</v>
      </c>
      <c r="Q855">
        <v>202108</v>
      </c>
      <c r="R855">
        <v>20211116</v>
      </c>
      <c r="S855" t="s">
        <v>1938</v>
      </c>
      <c r="T855">
        <v>20220118</v>
      </c>
      <c r="Z855" t="s">
        <v>36</v>
      </c>
    </row>
    <row r="856" spans="1:26" x14ac:dyDescent="0.25">
      <c r="A856" t="s">
        <v>26</v>
      </c>
      <c r="B856" t="s">
        <v>27</v>
      </c>
      <c r="C856" t="s">
        <v>28</v>
      </c>
      <c r="D856" t="s">
        <v>37</v>
      </c>
      <c r="E856" t="str">
        <f>"109TNRLOK214"</f>
        <v>109TNRLOK214</v>
      </c>
      <c r="F856" t="s">
        <v>30</v>
      </c>
      <c r="I856" t="s">
        <v>38</v>
      </c>
      <c r="J856" t="s">
        <v>77</v>
      </c>
      <c r="N856" t="s">
        <v>1939</v>
      </c>
      <c r="O856" t="s">
        <v>34</v>
      </c>
      <c r="P856">
        <v>5</v>
      </c>
      <c r="Q856">
        <v>202109</v>
      </c>
      <c r="R856">
        <v>20211216</v>
      </c>
      <c r="S856" t="s">
        <v>1940</v>
      </c>
      <c r="T856">
        <v>20220118</v>
      </c>
      <c r="Z856" t="s">
        <v>36</v>
      </c>
    </row>
    <row r="857" spans="1:26" x14ac:dyDescent="0.25">
      <c r="A857" t="s">
        <v>26</v>
      </c>
      <c r="B857" t="s">
        <v>27</v>
      </c>
      <c r="C857" t="s">
        <v>28</v>
      </c>
      <c r="D857" t="s">
        <v>133</v>
      </c>
      <c r="E857" t="str">
        <f>"106TNUW1S806"</f>
        <v>106TNUW1S806</v>
      </c>
      <c r="F857" t="s">
        <v>30</v>
      </c>
      <c r="I857" t="s">
        <v>97</v>
      </c>
      <c r="J857" t="s">
        <v>90</v>
      </c>
      <c r="N857" t="s">
        <v>1941</v>
      </c>
      <c r="O857" t="s">
        <v>34</v>
      </c>
      <c r="P857">
        <v>8</v>
      </c>
      <c r="Q857">
        <v>202106</v>
      </c>
      <c r="R857">
        <v>20211206</v>
      </c>
      <c r="S857" t="s">
        <v>1942</v>
      </c>
      <c r="T857">
        <v>20220118</v>
      </c>
      <c r="U857" t="s">
        <v>236</v>
      </c>
      <c r="Z857" t="s">
        <v>36</v>
      </c>
    </row>
    <row r="858" spans="1:26" x14ac:dyDescent="0.25">
      <c r="A858" t="s">
        <v>26</v>
      </c>
      <c r="B858" t="s">
        <v>27</v>
      </c>
      <c r="C858" t="s">
        <v>28</v>
      </c>
      <c r="D858" t="s">
        <v>42</v>
      </c>
      <c r="E858" t="str">
        <f>"108TNXR03010"</f>
        <v>108TNXR03010</v>
      </c>
      <c r="F858" t="s">
        <v>30</v>
      </c>
      <c r="I858" t="s">
        <v>97</v>
      </c>
      <c r="J858" t="s">
        <v>39</v>
      </c>
      <c r="N858" t="s">
        <v>1943</v>
      </c>
      <c r="O858" t="s">
        <v>34</v>
      </c>
      <c r="P858">
        <v>6</v>
      </c>
      <c r="Q858">
        <v>202108</v>
      </c>
      <c r="R858">
        <v>20211226</v>
      </c>
      <c r="S858" t="s">
        <v>1944</v>
      </c>
      <c r="T858">
        <v>20220118</v>
      </c>
      <c r="Z858" t="s">
        <v>36</v>
      </c>
    </row>
    <row r="859" spans="1:26" x14ac:dyDescent="0.25">
      <c r="A859" t="s">
        <v>26</v>
      </c>
      <c r="B859" t="s">
        <v>27</v>
      </c>
      <c r="C859" t="s">
        <v>28</v>
      </c>
      <c r="D859" t="s">
        <v>46</v>
      </c>
      <c r="E859" t="str">
        <f>"110TNQD0D740"</f>
        <v>110TNQD0D740</v>
      </c>
      <c r="F859" t="s">
        <v>30</v>
      </c>
      <c r="I859" t="s">
        <v>38</v>
      </c>
      <c r="J859" t="s">
        <v>130</v>
      </c>
      <c r="N859" t="s">
        <v>1945</v>
      </c>
      <c r="O859" t="s">
        <v>34</v>
      </c>
      <c r="P859">
        <v>4</v>
      </c>
      <c r="Q859">
        <v>202110</v>
      </c>
      <c r="R859">
        <v>20211114</v>
      </c>
      <c r="S859" t="s">
        <v>1946</v>
      </c>
      <c r="T859">
        <v>20220118</v>
      </c>
      <c r="Z859" t="s">
        <v>36</v>
      </c>
    </row>
    <row r="860" spans="1:26" x14ac:dyDescent="0.25">
      <c r="A860" t="s">
        <v>26</v>
      </c>
      <c r="B860" t="s">
        <v>27</v>
      </c>
      <c r="C860" t="s">
        <v>28</v>
      </c>
      <c r="D860" t="s">
        <v>133</v>
      </c>
      <c r="E860" t="str">
        <f>"109TNVS2M935"</f>
        <v>109TNVS2M935</v>
      </c>
      <c r="F860" t="s">
        <v>30</v>
      </c>
      <c r="I860" t="s">
        <v>38</v>
      </c>
      <c r="J860" t="s">
        <v>163</v>
      </c>
      <c r="N860" t="s">
        <v>1947</v>
      </c>
      <c r="O860" t="s">
        <v>34</v>
      </c>
      <c r="P860">
        <v>5</v>
      </c>
      <c r="Q860">
        <v>202109</v>
      </c>
      <c r="R860">
        <v>20211208</v>
      </c>
      <c r="S860" t="s">
        <v>1948</v>
      </c>
      <c r="T860">
        <v>20220118</v>
      </c>
      <c r="Z860" t="s">
        <v>36</v>
      </c>
    </row>
    <row r="861" spans="1:26" x14ac:dyDescent="0.25">
      <c r="A861" t="s">
        <v>26</v>
      </c>
      <c r="B861" t="s">
        <v>27</v>
      </c>
      <c r="C861" t="s">
        <v>28</v>
      </c>
      <c r="D861" t="s">
        <v>115</v>
      </c>
      <c r="E861" t="str">
        <f>"104TNXR2E242"</f>
        <v>104TNXR2E242</v>
      </c>
      <c r="F861" t="s">
        <v>30</v>
      </c>
      <c r="I861" t="s">
        <v>38</v>
      </c>
      <c r="J861" t="s">
        <v>58</v>
      </c>
      <c r="N861" t="s">
        <v>1949</v>
      </c>
      <c r="O861" t="s">
        <v>34</v>
      </c>
      <c r="P861">
        <v>10</v>
      </c>
      <c r="Q861">
        <v>202104</v>
      </c>
      <c r="R861">
        <v>20211223</v>
      </c>
      <c r="S861" t="s">
        <v>1950</v>
      </c>
      <c r="T861">
        <v>20220118</v>
      </c>
      <c r="Z861" t="s">
        <v>36</v>
      </c>
    </row>
    <row r="862" spans="1:26" x14ac:dyDescent="0.25">
      <c r="A862" t="s">
        <v>26</v>
      </c>
      <c r="B862" t="s">
        <v>27</v>
      </c>
      <c r="C862" t="s">
        <v>28</v>
      </c>
      <c r="D862" t="s">
        <v>115</v>
      </c>
      <c r="E862" t="str">
        <f>"106TNXR04722"</f>
        <v>106TNXR04722</v>
      </c>
      <c r="F862" t="s">
        <v>30</v>
      </c>
      <c r="I862" t="s">
        <v>31</v>
      </c>
      <c r="J862" t="s">
        <v>90</v>
      </c>
      <c r="N862" t="s">
        <v>1951</v>
      </c>
      <c r="O862" t="s">
        <v>34</v>
      </c>
      <c r="P862">
        <v>8</v>
      </c>
      <c r="Q862">
        <v>202106</v>
      </c>
      <c r="R862">
        <v>20211109</v>
      </c>
      <c r="S862" t="s">
        <v>1952</v>
      </c>
      <c r="T862">
        <v>20220119</v>
      </c>
      <c r="U862" t="s">
        <v>211</v>
      </c>
      <c r="Z862" t="s">
        <v>36</v>
      </c>
    </row>
    <row r="863" spans="1:26" x14ac:dyDescent="0.25">
      <c r="A863" t="s">
        <v>26</v>
      </c>
      <c r="B863" t="s">
        <v>27</v>
      </c>
      <c r="C863" t="s">
        <v>28</v>
      </c>
      <c r="D863" t="s">
        <v>29</v>
      </c>
      <c r="E863" t="str">
        <f>"112TNRL0S902"</f>
        <v>112TNRL0S902</v>
      </c>
      <c r="F863" t="s">
        <v>30</v>
      </c>
      <c r="I863" t="s">
        <v>31</v>
      </c>
      <c r="J863" t="s">
        <v>32</v>
      </c>
      <c r="N863" t="s">
        <v>1953</v>
      </c>
      <c r="O863" t="s">
        <v>34</v>
      </c>
      <c r="P863">
        <v>99</v>
      </c>
      <c r="Q863">
        <v>201112</v>
      </c>
      <c r="R863">
        <v>20211130</v>
      </c>
      <c r="S863" t="s">
        <v>1954</v>
      </c>
      <c r="T863">
        <v>20220119</v>
      </c>
      <c r="Z863" t="s">
        <v>36</v>
      </c>
    </row>
    <row r="864" spans="1:26" x14ac:dyDescent="0.25">
      <c r="A864" t="s">
        <v>26</v>
      </c>
      <c r="B864" t="s">
        <v>27</v>
      </c>
      <c r="C864" t="s">
        <v>28</v>
      </c>
      <c r="D864" t="s">
        <v>29</v>
      </c>
      <c r="E864" t="str">
        <f>"105TNEP0N788"</f>
        <v>105TNEP0N788</v>
      </c>
      <c r="F864" t="s">
        <v>30</v>
      </c>
      <c r="I864" t="s">
        <v>31</v>
      </c>
      <c r="J864" t="s">
        <v>58</v>
      </c>
      <c r="N864" t="s">
        <v>1955</v>
      </c>
      <c r="O864" t="s">
        <v>34</v>
      </c>
      <c r="P864">
        <v>9</v>
      </c>
      <c r="Q864">
        <v>202105</v>
      </c>
      <c r="R864">
        <v>20211209</v>
      </c>
      <c r="S864" t="s">
        <v>1956</v>
      </c>
      <c r="T864">
        <v>20220119</v>
      </c>
      <c r="U864" t="s">
        <v>1288</v>
      </c>
      <c r="Z864" t="s">
        <v>36</v>
      </c>
    </row>
    <row r="865" spans="1:26" x14ac:dyDescent="0.25">
      <c r="A865" t="s">
        <v>26</v>
      </c>
      <c r="B865" t="s">
        <v>27</v>
      </c>
      <c r="C865" t="s">
        <v>28</v>
      </c>
      <c r="D865" t="s">
        <v>46</v>
      </c>
      <c r="E865" t="str">
        <f>"106TNJJ0D196"</f>
        <v>106TNJJ0D196</v>
      </c>
      <c r="F865" t="s">
        <v>30</v>
      </c>
      <c r="I865" t="s">
        <v>31</v>
      </c>
      <c r="J865" t="s">
        <v>77</v>
      </c>
      <c r="N865" t="s">
        <v>1957</v>
      </c>
      <c r="O865" t="s">
        <v>34</v>
      </c>
      <c r="P865">
        <v>8</v>
      </c>
      <c r="Q865">
        <v>202106</v>
      </c>
      <c r="R865">
        <v>20211129</v>
      </c>
      <c r="S865" t="s">
        <v>1958</v>
      </c>
      <c r="T865">
        <v>20220119</v>
      </c>
      <c r="Z865" t="s">
        <v>36</v>
      </c>
    </row>
    <row r="866" spans="1:26" x14ac:dyDescent="0.25">
      <c r="A866" t="s">
        <v>26</v>
      </c>
      <c r="B866" t="s">
        <v>27</v>
      </c>
      <c r="C866" t="s">
        <v>28</v>
      </c>
      <c r="D866" t="s">
        <v>29</v>
      </c>
      <c r="E866" t="str">
        <f>"108TNXR20122"</f>
        <v>108TNXR20122</v>
      </c>
      <c r="F866" t="s">
        <v>30</v>
      </c>
      <c r="I866" t="s">
        <v>71</v>
      </c>
      <c r="J866" t="s">
        <v>90</v>
      </c>
      <c r="N866" t="s">
        <v>1959</v>
      </c>
      <c r="O866" t="s">
        <v>34</v>
      </c>
      <c r="P866">
        <v>6</v>
      </c>
      <c r="Q866">
        <v>202108</v>
      </c>
      <c r="R866">
        <v>20211209</v>
      </c>
      <c r="S866" t="s">
        <v>1960</v>
      </c>
      <c r="T866">
        <v>20220119</v>
      </c>
      <c r="Z866" t="s">
        <v>36</v>
      </c>
    </row>
    <row r="867" spans="1:26" x14ac:dyDescent="0.25">
      <c r="A867" t="s">
        <v>26</v>
      </c>
      <c r="B867" t="s">
        <v>27</v>
      </c>
      <c r="C867" t="s">
        <v>28</v>
      </c>
      <c r="D867" t="s">
        <v>37</v>
      </c>
      <c r="E867" t="str">
        <f>"106TNDV2A058"</f>
        <v>106TNDV2A058</v>
      </c>
      <c r="F867" t="s">
        <v>30</v>
      </c>
      <c r="I867" t="s">
        <v>157</v>
      </c>
      <c r="J867" t="s">
        <v>58</v>
      </c>
      <c r="N867" t="s">
        <v>1961</v>
      </c>
      <c r="O867" t="s">
        <v>34</v>
      </c>
      <c r="P867">
        <v>8</v>
      </c>
      <c r="Q867">
        <v>202106</v>
      </c>
      <c r="R867">
        <v>20211101</v>
      </c>
      <c r="S867" t="s">
        <v>1962</v>
      </c>
      <c r="T867">
        <v>20220119</v>
      </c>
      <c r="U867" t="s">
        <v>322</v>
      </c>
      <c r="V867" t="s">
        <v>680</v>
      </c>
      <c r="Z867" t="s">
        <v>36</v>
      </c>
    </row>
    <row r="868" spans="1:26" x14ac:dyDescent="0.25">
      <c r="A868" t="s">
        <v>26</v>
      </c>
      <c r="B868" t="s">
        <v>27</v>
      </c>
      <c r="C868" t="s">
        <v>28</v>
      </c>
      <c r="D868" t="s">
        <v>115</v>
      </c>
      <c r="E868" t="str">
        <f>"108TNMX1V347"</f>
        <v>108TNMX1V347</v>
      </c>
      <c r="F868" t="s">
        <v>30</v>
      </c>
      <c r="I868" t="s">
        <v>82</v>
      </c>
      <c r="J868" t="s">
        <v>39</v>
      </c>
      <c r="N868" t="s">
        <v>1963</v>
      </c>
      <c r="O868" t="s">
        <v>34</v>
      </c>
      <c r="P868">
        <v>6</v>
      </c>
      <c r="Q868">
        <v>202108</v>
      </c>
      <c r="R868">
        <v>20211217</v>
      </c>
      <c r="S868" t="s">
        <v>1964</v>
      </c>
      <c r="T868">
        <v>20220119</v>
      </c>
      <c r="Z868" t="s">
        <v>36</v>
      </c>
    </row>
    <row r="869" spans="1:26" x14ac:dyDescent="0.25">
      <c r="A869" t="s">
        <v>26</v>
      </c>
      <c r="B869" t="s">
        <v>27</v>
      </c>
      <c r="C869" t="s">
        <v>28</v>
      </c>
      <c r="D869" t="s">
        <v>115</v>
      </c>
      <c r="E869" t="str">
        <f>"110TNNH11255"</f>
        <v>110TNNH11255</v>
      </c>
      <c r="F869" t="s">
        <v>30</v>
      </c>
      <c r="I869" t="s">
        <v>129</v>
      </c>
      <c r="J869" t="s">
        <v>39</v>
      </c>
      <c r="N869" t="s">
        <v>1965</v>
      </c>
      <c r="O869" t="s">
        <v>34</v>
      </c>
      <c r="P869">
        <v>4</v>
      </c>
      <c r="Q869">
        <v>202110</v>
      </c>
      <c r="R869">
        <v>20211113</v>
      </c>
      <c r="S869" t="s">
        <v>1966</v>
      </c>
      <c r="T869">
        <v>20220119</v>
      </c>
      <c r="Z869" t="s">
        <v>36</v>
      </c>
    </row>
    <row r="870" spans="1:26" x14ac:dyDescent="0.25">
      <c r="A870" t="s">
        <v>26</v>
      </c>
      <c r="B870" t="s">
        <v>27</v>
      </c>
      <c r="C870" t="s">
        <v>28</v>
      </c>
      <c r="D870" t="s">
        <v>29</v>
      </c>
      <c r="E870" t="str">
        <f>"109TNBK12789"</f>
        <v>109TNBK12789</v>
      </c>
      <c r="F870" t="s">
        <v>30</v>
      </c>
      <c r="I870" t="s">
        <v>31</v>
      </c>
      <c r="J870" t="s">
        <v>32</v>
      </c>
      <c r="N870" t="s">
        <v>1967</v>
      </c>
      <c r="O870" t="s">
        <v>34</v>
      </c>
      <c r="P870">
        <v>5</v>
      </c>
      <c r="Q870">
        <v>202109</v>
      </c>
      <c r="R870">
        <v>20211229</v>
      </c>
      <c r="S870" t="s">
        <v>1968</v>
      </c>
      <c r="T870">
        <v>20220119</v>
      </c>
      <c r="Z870" t="s">
        <v>36</v>
      </c>
    </row>
    <row r="871" spans="1:26" x14ac:dyDescent="0.25">
      <c r="A871" t="s">
        <v>26</v>
      </c>
      <c r="B871" t="s">
        <v>27</v>
      </c>
      <c r="C871" t="s">
        <v>28</v>
      </c>
      <c r="D871" t="s">
        <v>46</v>
      </c>
      <c r="E871" t="str">
        <f>"110TNCZ1Q371"</f>
        <v>110TNCZ1Q371</v>
      </c>
      <c r="F871" t="s">
        <v>30</v>
      </c>
      <c r="I871" t="s">
        <v>123</v>
      </c>
      <c r="J871" t="s">
        <v>52</v>
      </c>
      <c r="N871" t="s">
        <v>1969</v>
      </c>
      <c r="O871" t="s">
        <v>34</v>
      </c>
      <c r="P871">
        <v>4</v>
      </c>
      <c r="Q871">
        <v>202110</v>
      </c>
      <c r="R871">
        <v>20211109</v>
      </c>
      <c r="S871" t="s">
        <v>1970</v>
      </c>
      <c r="T871">
        <v>20220119</v>
      </c>
      <c r="U871" t="s">
        <v>736</v>
      </c>
      <c r="Z871" t="s">
        <v>36</v>
      </c>
    </row>
    <row r="872" spans="1:26" x14ac:dyDescent="0.25">
      <c r="A872" t="s">
        <v>26</v>
      </c>
      <c r="B872" t="s">
        <v>27</v>
      </c>
      <c r="C872" t="s">
        <v>28</v>
      </c>
      <c r="D872" t="s">
        <v>64</v>
      </c>
      <c r="E872" t="str">
        <f>"112TNTQ0V297"</f>
        <v>112TNTQ0V297</v>
      </c>
      <c r="F872" t="s">
        <v>30</v>
      </c>
      <c r="I872" t="s">
        <v>31</v>
      </c>
      <c r="J872" t="s">
        <v>32</v>
      </c>
      <c r="N872" t="s">
        <v>1971</v>
      </c>
      <c r="O872" t="s">
        <v>34</v>
      </c>
      <c r="P872">
        <v>2</v>
      </c>
      <c r="Q872">
        <v>202112</v>
      </c>
      <c r="R872">
        <v>20211231</v>
      </c>
      <c r="S872" t="s">
        <v>1972</v>
      </c>
      <c r="T872">
        <v>20220119</v>
      </c>
      <c r="Z872" t="s">
        <v>36</v>
      </c>
    </row>
    <row r="873" spans="1:26" x14ac:dyDescent="0.25">
      <c r="A873" t="s">
        <v>26</v>
      </c>
      <c r="B873" t="s">
        <v>27</v>
      </c>
      <c r="C873" t="s">
        <v>28</v>
      </c>
      <c r="D873" t="s">
        <v>46</v>
      </c>
      <c r="E873" t="str">
        <f>"109TNXR1C674"</f>
        <v>109TNXR1C674</v>
      </c>
      <c r="F873" t="s">
        <v>30</v>
      </c>
      <c r="I873" t="s">
        <v>31</v>
      </c>
      <c r="J873" t="s">
        <v>32</v>
      </c>
      <c r="N873" t="s">
        <v>1973</v>
      </c>
      <c r="O873" t="s">
        <v>34</v>
      </c>
      <c r="P873">
        <v>5</v>
      </c>
      <c r="Q873">
        <v>202109</v>
      </c>
      <c r="R873">
        <v>20211113</v>
      </c>
      <c r="S873" t="s">
        <v>1974</v>
      </c>
      <c r="T873">
        <v>20220119</v>
      </c>
      <c r="Z873" t="s">
        <v>36</v>
      </c>
    </row>
    <row r="874" spans="1:26" x14ac:dyDescent="0.25">
      <c r="A874" t="s">
        <v>26</v>
      </c>
      <c r="B874" t="s">
        <v>27</v>
      </c>
      <c r="C874" t="s">
        <v>28</v>
      </c>
      <c r="D874" t="s">
        <v>37</v>
      </c>
      <c r="E874" t="str">
        <f>"104TNCZ28379"</f>
        <v>104TNCZ28379</v>
      </c>
      <c r="F874" t="s">
        <v>30</v>
      </c>
      <c r="I874" t="s">
        <v>31</v>
      </c>
      <c r="J874" t="s">
        <v>32</v>
      </c>
      <c r="N874" t="s">
        <v>1975</v>
      </c>
      <c r="O874" t="s">
        <v>34</v>
      </c>
      <c r="P874">
        <v>10</v>
      </c>
      <c r="Q874">
        <v>202104</v>
      </c>
      <c r="R874">
        <v>20211025</v>
      </c>
      <c r="S874" t="s">
        <v>1976</v>
      </c>
      <c r="T874">
        <v>20220119</v>
      </c>
      <c r="Z874" t="s">
        <v>36</v>
      </c>
    </row>
    <row r="875" spans="1:26" x14ac:dyDescent="0.25">
      <c r="A875" t="s">
        <v>26</v>
      </c>
      <c r="B875" t="s">
        <v>27</v>
      </c>
      <c r="C875" t="s">
        <v>28</v>
      </c>
      <c r="D875" t="s">
        <v>29</v>
      </c>
      <c r="E875" t="str">
        <f>"109TNXR1T250"</f>
        <v>109TNXR1T250</v>
      </c>
      <c r="F875" t="s">
        <v>30</v>
      </c>
      <c r="I875" t="s">
        <v>38</v>
      </c>
      <c r="J875" t="s">
        <v>77</v>
      </c>
      <c r="N875" t="s">
        <v>1977</v>
      </c>
      <c r="O875" t="s">
        <v>34</v>
      </c>
      <c r="P875">
        <v>5</v>
      </c>
      <c r="Q875">
        <v>202109</v>
      </c>
      <c r="R875">
        <v>20211218</v>
      </c>
      <c r="S875" t="s">
        <v>1978</v>
      </c>
      <c r="T875">
        <v>20220119</v>
      </c>
      <c r="Z875" t="s">
        <v>36</v>
      </c>
    </row>
    <row r="876" spans="1:26" x14ac:dyDescent="0.25">
      <c r="A876" t="s">
        <v>26</v>
      </c>
      <c r="B876" t="s">
        <v>27</v>
      </c>
      <c r="C876" t="s">
        <v>28</v>
      </c>
      <c r="D876" t="s">
        <v>46</v>
      </c>
      <c r="E876" t="str">
        <f>"109TNMX2Y651"</f>
        <v>109TNMX2Y651</v>
      </c>
      <c r="F876" t="s">
        <v>30</v>
      </c>
      <c r="I876" t="s">
        <v>38</v>
      </c>
      <c r="J876" t="s">
        <v>555</v>
      </c>
      <c r="N876" t="s">
        <v>1979</v>
      </c>
      <c r="O876" t="s">
        <v>34</v>
      </c>
      <c r="P876">
        <v>5</v>
      </c>
      <c r="Q876">
        <v>202109</v>
      </c>
      <c r="R876">
        <v>20211114</v>
      </c>
      <c r="S876" t="s">
        <v>1980</v>
      </c>
      <c r="T876">
        <v>20220119</v>
      </c>
      <c r="Z876" t="s">
        <v>36</v>
      </c>
    </row>
    <row r="877" spans="1:26" x14ac:dyDescent="0.25">
      <c r="A877" t="s">
        <v>26</v>
      </c>
      <c r="B877" t="s">
        <v>27</v>
      </c>
      <c r="C877" t="s">
        <v>28</v>
      </c>
      <c r="D877" t="s">
        <v>46</v>
      </c>
      <c r="E877" t="str">
        <f>"007TNMX22811"</f>
        <v>007TNMX22811</v>
      </c>
      <c r="F877" t="s">
        <v>30</v>
      </c>
      <c r="I877" t="s">
        <v>38</v>
      </c>
      <c r="J877" t="s">
        <v>39</v>
      </c>
      <c r="N877" t="s">
        <v>1981</v>
      </c>
      <c r="O877" t="s">
        <v>34</v>
      </c>
      <c r="P877">
        <v>19</v>
      </c>
      <c r="Q877">
        <v>202007</v>
      </c>
      <c r="R877">
        <v>20211112</v>
      </c>
      <c r="S877" t="s">
        <v>1982</v>
      </c>
      <c r="T877">
        <v>20220119</v>
      </c>
      <c r="Z877" t="s">
        <v>36</v>
      </c>
    </row>
    <row r="878" spans="1:26" x14ac:dyDescent="0.25">
      <c r="A878" t="s">
        <v>26</v>
      </c>
      <c r="B878" t="s">
        <v>27</v>
      </c>
      <c r="C878" t="s">
        <v>28</v>
      </c>
      <c r="D878" t="s">
        <v>46</v>
      </c>
      <c r="E878" t="str">
        <f>"110TNTQ08249"</f>
        <v>110TNTQ08249</v>
      </c>
      <c r="F878" t="s">
        <v>30</v>
      </c>
      <c r="I878" t="s">
        <v>31</v>
      </c>
      <c r="J878" t="s">
        <v>32</v>
      </c>
      <c r="N878" t="s">
        <v>1983</v>
      </c>
      <c r="O878" t="s">
        <v>34</v>
      </c>
      <c r="P878">
        <v>4</v>
      </c>
      <c r="Q878">
        <v>202110</v>
      </c>
      <c r="R878">
        <v>20220114</v>
      </c>
      <c r="S878" t="s">
        <v>1984</v>
      </c>
      <c r="T878">
        <v>20220119</v>
      </c>
      <c r="Z878" t="s">
        <v>36</v>
      </c>
    </row>
    <row r="879" spans="1:26" x14ac:dyDescent="0.25">
      <c r="A879" t="s">
        <v>26</v>
      </c>
      <c r="B879" t="s">
        <v>27</v>
      </c>
      <c r="C879" t="s">
        <v>28</v>
      </c>
      <c r="D879" t="s">
        <v>29</v>
      </c>
      <c r="E879" t="str">
        <f>"108TNJJ1E028"</f>
        <v>108TNJJ1E028</v>
      </c>
      <c r="F879" t="s">
        <v>30</v>
      </c>
      <c r="I879" t="s">
        <v>31</v>
      </c>
      <c r="J879" t="s">
        <v>32</v>
      </c>
      <c r="N879" t="s">
        <v>1985</v>
      </c>
      <c r="O879" t="s">
        <v>34</v>
      </c>
      <c r="P879">
        <v>6</v>
      </c>
      <c r="Q879">
        <v>202108</v>
      </c>
      <c r="R879">
        <v>20211012</v>
      </c>
      <c r="S879" t="s">
        <v>1986</v>
      </c>
      <c r="T879">
        <v>20220119</v>
      </c>
      <c r="Z879" t="s">
        <v>36</v>
      </c>
    </row>
    <row r="880" spans="1:26" x14ac:dyDescent="0.25">
      <c r="A880" t="s">
        <v>26</v>
      </c>
      <c r="B880" t="s">
        <v>27</v>
      </c>
      <c r="C880" t="s">
        <v>28</v>
      </c>
      <c r="D880" t="s">
        <v>46</v>
      </c>
      <c r="E880" t="str">
        <f>"109TNVS2E911"</f>
        <v>109TNVS2E911</v>
      </c>
      <c r="F880" t="s">
        <v>30</v>
      </c>
      <c r="I880" t="s">
        <v>31</v>
      </c>
      <c r="J880" t="s">
        <v>77</v>
      </c>
      <c r="N880" t="s">
        <v>1987</v>
      </c>
      <c r="O880" t="s">
        <v>34</v>
      </c>
      <c r="P880">
        <v>5</v>
      </c>
      <c r="Q880">
        <v>202109</v>
      </c>
      <c r="R880">
        <v>20211120</v>
      </c>
      <c r="S880" t="s">
        <v>1988</v>
      </c>
      <c r="T880">
        <v>20220119</v>
      </c>
      <c r="U880" t="s">
        <v>144</v>
      </c>
      <c r="Z880" t="s">
        <v>36</v>
      </c>
    </row>
    <row r="881" spans="1:26" x14ac:dyDescent="0.25">
      <c r="A881" t="s">
        <v>26</v>
      </c>
      <c r="B881" t="s">
        <v>27</v>
      </c>
      <c r="C881" t="s">
        <v>28</v>
      </c>
      <c r="D881" t="s">
        <v>46</v>
      </c>
      <c r="E881" t="str">
        <f>"110TNMX01699"</f>
        <v>110TNMX01699</v>
      </c>
      <c r="F881" t="s">
        <v>30</v>
      </c>
      <c r="I881" t="s">
        <v>51</v>
      </c>
      <c r="J881" t="s">
        <v>90</v>
      </c>
      <c r="N881" t="s">
        <v>1989</v>
      </c>
      <c r="O881" t="s">
        <v>34</v>
      </c>
      <c r="P881">
        <v>4</v>
      </c>
      <c r="Q881">
        <v>202110</v>
      </c>
      <c r="R881">
        <v>20211002</v>
      </c>
      <c r="S881" t="s">
        <v>1990</v>
      </c>
      <c r="T881">
        <v>20220119</v>
      </c>
      <c r="U881" t="s">
        <v>144</v>
      </c>
      <c r="Z881" t="s">
        <v>36</v>
      </c>
    </row>
    <row r="882" spans="1:26" x14ac:dyDescent="0.25">
      <c r="A882" t="s">
        <v>26</v>
      </c>
      <c r="B882" t="s">
        <v>27</v>
      </c>
      <c r="C882" t="s">
        <v>28</v>
      </c>
      <c r="D882" t="s">
        <v>29</v>
      </c>
      <c r="E882" t="str">
        <f>"108TNBK25117"</f>
        <v>108TNBK25117</v>
      </c>
      <c r="F882" t="s">
        <v>30</v>
      </c>
      <c r="I882" t="s">
        <v>89</v>
      </c>
      <c r="J882" t="s">
        <v>90</v>
      </c>
      <c r="N882" t="s">
        <v>1991</v>
      </c>
      <c r="O882" t="s">
        <v>34</v>
      </c>
      <c r="P882">
        <v>6</v>
      </c>
      <c r="Q882">
        <v>202108</v>
      </c>
      <c r="R882">
        <v>20211207</v>
      </c>
      <c r="S882" t="s">
        <v>1992</v>
      </c>
      <c r="T882">
        <v>20220119</v>
      </c>
      <c r="U882" t="s">
        <v>128</v>
      </c>
      <c r="V882" t="s">
        <v>75</v>
      </c>
      <c r="Z882" t="s">
        <v>36</v>
      </c>
    </row>
    <row r="883" spans="1:26" x14ac:dyDescent="0.25">
      <c r="A883" t="s">
        <v>26</v>
      </c>
      <c r="B883" t="s">
        <v>27</v>
      </c>
      <c r="C883" t="s">
        <v>28</v>
      </c>
      <c r="D883" t="s">
        <v>29</v>
      </c>
      <c r="E883" t="str">
        <f>"112TNLE19160"</f>
        <v>112TNLE19160</v>
      </c>
      <c r="F883" t="s">
        <v>30</v>
      </c>
      <c r="I883" t="s">
        <v>129</v>
      </c>
      <c r="J883" t="s">
        <v>39</v>
      </c>
      <c r="N883" t="s">
        <v>1993</v>
      </c>
      <c r="O883" t="s">
        <v>34</v>
      </c>
      <c r="P883">
        <v>2</v>
      </c>
      <c r="Q883">
        <v>202112</v>
      </c>
      <c r="R883">
        <v>20211231</v>
      </c>
      <c r="S883" t="s">
        <v>1994</v>
      </c>
      <c r="T883">
        <v>20220119</v>
      </c>
      <c r="Z883" t="s">
        <v>36</v>
      </c>
    </row>
    <row r="884" spans="1:26" x14ac:dyDescent="0.25">
      <c r="A884" t="s">
        <v>26</v>
      </c>
      <c r="B884" t="s">
        <v>27</v>
      </c>
      <c r="C884" t="s">
        <v>28</v>
      </c>
      <c r="D884" t="s">
        <v>42</v>
      </c>
      <c r="E884" t="str">
        <f>"112TNLE0N000"</f>
        <v>112TNLE0N000</v>
      </c>
      <c r="F884" t="s">
        <v>30</v>
      </c>
      <c r="I884" t="s">
        <v>38</v>
      </c>
      <c r="J884" t="s">
        <v>90</v>
      </c>
      <c r="N884" t="s">
        <v>1995</v>
      </c>
      <c r="O884" t="s">
        <v>34</v>
      </c>
      <c r="P884">
        <v>2</v>
      </c>
      <c r="Q884">
        <v>202112</v>
      </c>
      <c r="R884">
        <v>20220111</v>
      </c>
      <c r="S884" t="s">
        <v>1996</v>
      </c>
      <c r="T884">
        <v>20220119</v>
      </c>
      <c r="U884" t="s">
        <v>128</v>
      </c>
      <c r="V884" t="s">
        <v>180</v>
      </c>
      <c r="Z884" t="s">
        <v>36</v>
      </c>
    </row>
    <row r="885" spans="1:26" x14ac:dyDescent="0.25">
      <c r="A885" t="s">
        <v>26</v>
      </c>
      <c r="B885" t="s">
        <v>27</v>
      </c>
      <c r="C885" t="s">
        <v>28</v>
      </c>
      <c r="D885" t="s">
        <v>115</v>
      </c>
      <c r="E885" t="str">
        <f>"110TNSU06830"</f>
        <v>110TNSU06830</v>
      </c>
      <c r="F885" t="s">
        <v>30</v>
      </c>
      <c r="I885" t="s">
        <v>38</v>
      </c>
      <c r="J885" t="s">
        <v>58</v>
      </c>
      <c r="N885" t="s">
        <v>1997</v>
      </c>
      <c r="O885" t="s">
        <v>34</v>
      </c>
      <c r="P885">
        <v>4</v>
      </c>
      <c r="Q885">
        <v>202110</v>
      </c>
      <c r="R885">
        <v>20211001</v>
      </c>
      <c r="S885" t="s">
        <v>1998</v>
      </c>
      <c r="T885">
        <v>20220119</v>
      </c>
      <c r="U885" t="s">
        <v>211</v>
      </c>
      <c r="Z885" t="s">
        <v>36</v>
      </c>
    </row>
    <row r="886" spans="1:26" x14ac:dyDescent="0.25">
      <c r="A886" t="s">
        <v>26</v>
      </c>
      <c r="B886" t="s">
        <v>27</v>
      </c>
      <c r="C886" t="s">
        <v>28</v>
      </c>
      <c r="D886" t="s">
        <v>42</v>
      </c>
      <c r="E886" t="str">
        <f>"111TNYT0E914"</f>
        <v>111TNYT0E914</v>
      </c>
      <c r="F886" t="s">
        <v>30</v>
      </c>
      <c r="I886" t="s">
        <v>38</v>
      </c>
      <c r="J886" t="s">
        <v>58</v>
      </c>
      <c r="N886" t="s">
        <v>1999</v>
      </c>
      <c r="O886" t="s">
        <v>34</v>
      </c>
      <c r="P886">
        <v>3</v>
      </c>
      <c r="Q886">
        <v>202111</v>
      </c>
      <c r="R886">
        <v>20211215</v>
      </c>
      <c r="S886" t="s">
        <v>2000</v>
      </c>
      <c r="T886">
        <v>20220119</v>
      </c>
      <c r="Z886" t="s">
        <v>36</v>
      </c>
    </row>
    <row r="887" spans="1:26" x14ac:dyDescent="0.25">
      <c r="A887" t="s">
        <v>26</v>
      </c>
      <c r="B887" t="s">
        <v>27</v>
      </c>
      <c r="C887" t="s">
        <v>28</v>
      </c>
      <c r="D887" t="s">
        <v>29</v>
      </c>
      <c r="E887" t="str">
        <f>"110TNJJ05236"</f>
        <v>110TNJJ05236</v>
      </c>
      <c r="F887" t="s">
        <v>30</v>
      </c>
      <c r="I887" t="s">
        <v>38</v>
      </c>
      <c r="J887" t="s">
        <v>90</v>
      </c>
      <c r="N887" t="s">
        <v>403</v>
      </c>
      <c r="O887" t="s">
        <v>34</v>
      </c>
      <c r="P887">
        <v>4</v>
      </c>
      <c r="Q887">
        <v>202110</v>
      </c>
      <c r="R887">
        <v>20211028</v>
      </c>
      <c r="S887" t="s">
        <v>2001</v>
      </c>
      <c r="T887">
        <v>20220119</v>
      </c>
      <c r="U887" t="s">
        <v>415</v>
      </c>
      <c r="Z887" t="s">
        <v>36</v>
      </c>
    </row>
    <row r="888" spans="1:26" x14ac:dyDescent="0.25">
      <c r="A888" t="s">
        <v>26</v>
      </c>
      <c r="B888" t="s">
        <v>27</v>
      </c>
      <c r="C888" t="s">
        <v>28</v>
      </c>
      <c r="D888" t="s">
        <v>29</v>
      </c>
      <c r="E888" t="str">
        <f>"106TNLE0P128"</f>
        <v>106TNLE0P128</v>
      </c>
      <c r="F888" t="s">
        <v>30</v>
      </c>
      <c r="I888" t="s">
        <v>31</v>
      </c>
      <c r="J888" t="s">
        <v>58</v>
      </c>
      <c r="N888" t="s">
        <v>2002</v>
      </c>
      <c r="O888" t="s">
        <v>34</v>
      </c>
      <c r="P888">
        <v>8</v>
      </c>
      <c r="Q888">
        <v>202106</v>
      </c>
      <c r="R888">
        <v>20211130</v>
      </c>
      <c r="S888" t="s">
        <v>2003</v>
      </c>
      <c r="T888">
        <v>20220119</v>
      </c>
      <c r="Z888" t="s">
        <v>36</v>
      </c>
    </row>
    <row r="889" spans="1:26" x14ac:dyDescent="0.25">
      <c r="A889" t="s">
        <v>26</v>
      </c>
      <c r="B889" t="s">
        <v>27</v>
      </c>
      <c r="C889" t="s">
        <v>28</v>
      </c>
      <c r="D889" t="s">
        <v>64</v>
      </c>
      <c r="E889" t="str">
        <f>"109TNZN27245"</f>
        <v>109TNZN27245</v>
      </c>
      <c r="F889" t="s">
        <v>30</v>
      </c>
      <c r="I889" t="s">
        <v>31</v>
      </c>
      <c r="J889" t="s">
        <v>39</v>
      </c>
      <c r="N889" t="s">
        <v>2004</v>
      </c>
      <c r="O889" t="s">
        <v>34</v>
      </c>
      <c r="P889">
        <v>5</v>
      </c>
      <c r="Q889">
        <v>202109</v>
      </c>
      <c r="R889">
        <v>20211104</v>
      </c>
      <c r="S889" t="s">
        <v>2005</v>
      </c>
      <c r="T889">
        <v>20220119</v>
      </c>
      <c r="Z889" t="s">
        <v>36</v>
      </c>
    </row>
    <row r="890" spans="1:26" x14ac:dyDescent="0.25">
      <c r="A890" t="s">
        <v>26</v>
      </c>
      <c r="B890" t="s">
        <v>27</v>
      </c>
      <c r="C890" t="s">
        <v>28</v>
      </c>
      <c r="D890" t="s">
        <v>115</v>
      </c>
      <c r="E890" t="str">
        <f>"108TNGY01847"</f>
        <v>108TNGY01847</v>
      </c>
      <c r="F890" t="s">
        <v>30</v>
      </c>
      <c r="I890" t="s">
        <v>2006</v>
      </c>
      <c r="J890" t="s">
        <v>32</v>
      </c>
      <c r="N890" t="s">
        <v>2007</v>
      </c>
      <c r="O890" t="s">
        <v>34</v>
      </c>
      <c r="P890">
        <v>6</v>
      </c>
      <c r="Q890">
        <v>202108</v>
      </c>
      <c r="R890">
        <v>20211105</v>
      </c>
      <c r="S890" t="s">
        <v>2008</v>
      </c>
      <c r="T890">
        <v>20220120</v>
      </c>
      <c r="Z890" t="s">
        <v>36</v>
      </c>
    </row>
    <row r="891" spans="1:26" x14ac:dyDescent="0.25">
      <c r="A891" t="s">
        <v>26</v>
      </c>
      <c r="B891" t="s">
        <v>27</v>
      </c>
      <c r="C891" t="s">
        <v>28</v>
      </c>
      <c r="D891" t="s">
        <v>380</v>
      </c>
      <c r="E891" t="str">
        <f>"110TNZN0V109"</f>
        <v>110TNZN0V109</v>
      </c>
      <c r="F891" t="s">
        <v>30</v>
      </c>
      <c r="I891" t="s">
        <v>2009</v>
      </c>
      <c r="J891" t="s">
        <v>39</v>
      </c>
      <c r="N891" t="s">
        <v>2010</v>
      </c>
      <c r="O891" t="s">
        <v>34</v>
      </c>
      <c r="P891">
        <v>4</v>
      </c>
      <c r="Q891">
        <v>202110</v>
      </c>
      <c r="R891">
        <v>20211101</v>
      </c>
      <c r="S891" t="s">
        <v>2011</v>
      </c>
      <c r="T891">
        <v>20220120</v>
      </c>
      <c r="Z891" t="s">
        <v>36</v>
      </c>
    </row>
    <row r="892" spans="1:26" x14ac:dyDescent="0.25">
      <c r="A892" t="s">
        <v>26</v>
      </c>
      <c r="B892" t="s">
        <v>27</v>
      </c>
      <c r="C892" t="s">
        <v>28</v>
      </c>
      <c r="D892" t="s">
        <v>115</v>
      </c>
      <c r="E892" t="str">
        <f>"109TNRL17878"</f>
        <v>109TNRL17878</v>
      </c>
      <c r="F892" t="s">
        <v>30</v>
      </c>
      <c r="I892" t="s">
        <v>31</v>
      </c>
      <c r="J892" t="s">
        <v>32</v>
      </c>
      <c r="N892" t="s">
        <v>2012</v>
      </c>
      <c r="O892" t="s">
        <v>34</v>
      </c>
      <c r="P892">
        <v>5</v>
      </c>
      <c r="Q892">
        <v>202109</v>
      </c>
      <c r="R892">
        <v>20211130</v>
      </c>
      <c r="S892" t="s">
        <v>2013</v>
      </c>
      <c r="T892">
        <v>20220120</v>
      </c>
      <c r="Z892" t="s">
        <v>36</v>
      </c>
    </row>
    <row r="893" spans="1:26" x14ac:dyDescent="0.25">
      <c r="A893" t="s">
        <v>26</v>
      </c>
      <c r="B893" t="s">
        <v>27</v>
      </c>
      <c r="C893" t="s">
        <v>28</v>
      </c>
      <c r="D893" t="s">
        <v>37</v>
      </c>
      <c r="E893" t="str">
        <f>"108TNXR16690"</f>
        <v>108TNXR16690</v>
      </c>
      <c r="F893" t="s">
        <v>30</v>
      </c>
      <c r="I893" t="s">
        <v>157</v>
      </c>
      <c r="J893" t="s">
        <v>130</v>
      </c>
      <c r="N893" t="s">
        <v>2014</v>
      </c>
      <c r="O893" t="s">
        <v>34</v>
      </c>
      <c r="P893">
        <v>6</v>
      </c>
      <c r="Q893">
        <v>202108</v>
      </c>
      <c r="R893">
        <v>20211016</v>
      </c>
      <c r="S893" t="s">
        <v>2015</v>
      </c>
      <c r="T893">
        <v>20220120</v>
      </c>
      <c r="Z893" t="s">
        <v>36</v>
      </c>
    </row>
    <row r="894" spans="1:26" x14ac:dyDescent="0.25">
      <c r="A894" t="s">
        <v>26</v>
      </c>
      <c r="B894" t="s">
        <v>27</v>
      </c>
      <c r="C894" t="s">
        <v>28</v>
      </c>
      <c r="D894" t="s">
        <v>115</v>
      </c>
      <c r="E894" t="str">
        <f>"108TNYT0E914"</f>
        <v>108TNYT0E914</v>
      </c>
      <c r="F894" t="s">
        <v>30</v>
      </c>
      <c r="I894" t="s">
        <v>47</v>
      </c>
      <c r="J894" t="s">
        <v>90</v>
      </c>
      <c r="N894" t="s">
        <v>2016</v>
      </c>
      <c r="O894" t="s">
        <v>34</v>
      </c>
      <c r="P894">
        <v>6</v>
      </c>
      <c r="Q894">
        <v>202108</v>
      </c>
      <c r="R894">
        <v>20211231</v>
      </c>
      <c r="S894" t="s">
        <v>2017</v>
      </c>
      <c r="T894">
        <v>20220120</v>
      </c>
      <c r="U894" t="s">
        <v>206</v>
      </c>
      <c r="Z894" t="s">
        <v>36</v>
      </c>
    </row>
    <row r="895" spans="1:26" x14ac:dyDescent="0.25">
      <c r="A895" t="s">
        <v>26</v>
      </c>
      <c r="B895" t="s">
        <v>27</v>
      </c>
      <c r="C895" t="s">
        <v>28</v>
      </c>
      <c r="D895" t="s">
        <v>46</v>
      </c>
      <c r="E895" t="str">
        <f>"105TNZN1C317"</f>
        <v>105TNZN1C317</v>
      </c>
      <c r="F895" t="s">
        <v>30</v>
      </c>
      <c r="I895" t="s">
        <v>31</v>
      </c>
      <c r="J895" t="s">
        <v>32</v>
      </c>
      <c r="N895" t="s">
        <v>2018</v>
      </c>
      <c r="O895" t="s">
        <v>34</v>
      </c>
      <c r="P895">
        <v>9</v>
      </c>
      <c r="Q895">
        <v>202105</v>
      </c>
      <c r="R895">
        <v>20211104</v>
      </c>
      <c r="S895" t="s">
        <v>2019</v>
      </c>
      <c r="T895">
        <v>20220120</v>
      </c>
      <c r="Z895" t="s">
        <v>36</v>
      </c>
    </row>
    <row r="896" spans="1:26" x14ac:dyDescent="0.25">
      <c r="A896" t="s">
        <v>26</v>
      </c>
      <c r="B896" t="s">
        <v>27</v>
      </c>
      <c r="C896" t="s">
        <v>28</v>
      </c>
      <c r="D896" t="s">
        <v>29</v>
      </c>
      <c r="E896" t="str">
        <f>"106TNTQ1V089"</f>
        <v>106TNTQ1V089</v>
      </c>
      <c r="F896" t="s">
        <v>30</v>
      </c>
      <c r="I896" t="s">
        <v>38</v>
      </c>
      <c r="J896" t="s">
        <v>77</v>
      </c>
      <c r="N896" t="s">
        <v>2020</v>
      </c>
      <c r="O896" t="s">
        <v>34</v>
      </c>
      <c r="P896">
        <v>8</v>
      </c>
      <c r="Q896">
        <v>202106</v>
      </c>
      <c r="R896">
        <v>20211201</v>
      </c>
      <c r="S896" t="s">
        <v>2021</v>
      </c>
      <c r="T896">
        <v>20220120</v>
      </c>
      <c r="Z896" t="s">
        <v>36</v>
      </c>
    </row>
    <row r="897" spans="1:26" x14ac:dyDescent="0.25">
      <c r="A897" t="s">
        <v>26</v>
      </c>
      <c r="B897" t="s">
        <v>27</v>
      </c>
      <c r="C897" t="s">
        <v>28</v>
      </c>
      <c r="D897" t="s">
        <v>64</v>
      </c>
      <c r="E897" t="str">
        <f>"106TNAB1P168"</f>
        <v>106TNAB1P168</v>
      </c>
      <c r="F897" t="s">
        <v>30</v>
      </c>
      <c r="I897" t="s">
        <v>31</v>
      </c>
      <c r="J897" t="s">
        <v>32</v>
      </c>
      <c r="N897" t="s">
        <v>2022</v>
      </c>
      <c r="O897" t="s">
        <v>34</v>
      </c>
      <c r="P897">
        <v>8</v>
      </c>
      <c r="Q897">
        <v>202106</v>
      </c>
      <c r="R897">
        <v>20211106</v>
      </c>
      <c r="S897" t="s">
        <v>2023</v>
      </c>
      <c r="T897">
        <v>20220120</v>
      </c>
      <c r="Z897" t="s">
        <v>36</v>
      </c>
    </row>
    <row r="898" spans="1:26" x14ac:dyDescent="0.25">
      <c r="A898" t="s">
        <v>26</v>
      </c>
      <c r="B898" t="s">
        <v>27</v>
      </c>
      <c r="C898" t="s">
        <v>28</v>
      </c>
      <c r="D898" t="s">
        <v>42</v>
      </c>
      <c r="E898" t="str">
        <f>"108TNDV02594"</f>
        <v>108TNDV02594</v>
      </c>
      <c r="F898" t="s">
        <v>30</v>
      </c>
      <c r="I898" t="s">
        <v>31</v>
      </c>
      <c r="J898" t="s">
        <v>32</v>
      </c>
      <c r="N898" t="s">
        <v>2024</v>
      </c>
      <c r="O898" t="s">
        <v>34</v>
      </c>
      <c r="P898">
        <v>6</v>
      </c>
      <c r="Q898">
        <v>202108</v>
      </c>
      <c r="R898">
        <v>20211209</v>
      </c>
      <c r="S898" t="s">
        <v>2025</v>
      </c>
      <c r="T898">
        <v>20220120</v>
      </c>
      <c r="Z898" t="s">
        <v>36</v>
      </c>
    </row>
    <row r="899" spans="1:26" x14ac:dyDescent="0.25">
      <c r="A899" t="s">
        <v>26</v>
      </c>
      <c r="B899" t="s">
        <v>27</v>
      </c>
      <c r="C899" t="s">
        <v>28</v>
      </c>
      <c r="D899" t="s">
        <v>42</v>
      </c>
      <c r="E899" t="str">
        <f>"106TNVS23807"</f>
        <v>106TNVS23807</v>
      </c>
      <c r="F899" t="s">
        <v>30</v>
      </c>
      <c r="I899" t="s">
        <v>38</v>
      </c>
      <c r="J899" t="s">
        <v>58</v>
      </c>
      <c r="N899" t="s">
        <v>2026</v>
      </c>
      <c r="O899" t="s">
        <v>34</v>
      </c>
      <c r="P899">
        <v>8</v>
      </c>
      <c r="Q899">
        <v>202106</v>
      </c>
      <c r="R899">
        <v>20211007</v>
      </c>
      <c r="S899" t="s">
        <v>2027</v>
      </c>
      <c r="T899">
        <v>20220120</v>
      </c>
      <c r="U899" t="s">
        <v>680</v>
      </c>
      <c r="Z899" t="s">
        <v>36</v>
      </c>
    </row>
    <row r="900" spans="1:26" x14ac:dyDescent="0.25">
      <c r="A900" t="s">
        <v>26</v>
      </c>
      <c r="B900" t="s">
        <v>27</v>
      </c>
      <c r="C900" t="s">
        <v>28</v>
      </c>
      <c r="D900" t="s">
        <v>115</v>
      </c>
      <c r="E900" t="str">
        <f>"104TNXR06122"</f>
        <v>104TNXR06122</v>
      </c>
      <c r="F900" t="s">
        <v>30</v>
      </c>
      <c r="I900" t="s">
        <v>82</v>
      </c>
      <c r="J900" t="s">
        <v>819</v>
      </c>
      <c r="N900" t="s">
        <v>2028</v>
      </c>
      <c r="O900" t="s">
        <v>34</v>
      </c>
      <c r="P900">
        <v>10</v>
      </c>
      <c r="Q900">
        <v>202104</v>
      </c>
      <c r="R900">
        <v>20211101</v>
      </c>
      <c r="S900" t="s">
        <v>2029</v>
      </c>
      <c r="T900">
        <v>20220120</v>
      </c>
      <c r="Z900" t="s">
        <v>36</v>
      </c>
    </row>
    <row r="901" spans="1:26" x14ac:dyDescent="0.25">
      <c r="A901" t="s">
        <v>26</v>
      </c>
      <c r="B901" t="s">
        <v>27</v>
      </c>
      <c r="C901" t="s">
        <v>28</v>
      </c>
      <c r="D901" t="s">
        <v>115</v>
      </c>
      <c r="E901" t="str">
        <f>"109TNMX1L315"</f>
        <v>109TNMX1L315</v>
      </c>
      <c r="F901" t="s">
        <v>30</v>
      </c>
      <c r="I901" t="s">
        <v>38</v>
      </c>
      <c r="J901" t="s">
        <v>58</v>
      </c>
      <c r="N901" t="s">
        <v>2030</v>
      </c>
      <c r="O901" t="s">
        <v>34</v>
      </c>
      <c r="P901">
        <v>5</v>
      </c>
      <c r="Q901">
        <v>202109</v>
      </c>
      <c r="R901">
        <v>20211210</v>
      </c>
      <c r="S901" t="s">
        <v>2031</v>
      </c>
      <c r="T901">
        <v>20220120</v>
      </c>
      <c r="U901" t="s">
        <v>2032</v>
      </c>
      <c r="V901" t="s">
        <v>2033</v>
      </c>
      <c r="Z901" t="s">
        <v>36</v>
      </c>
    </row>
    <row r="902" spans="1:26" x14ac:dyDescent="0.25">
      <c r="A902" t="s">
        <v>26</v>
      </c>
      <c r="B902" t="s">
        <v>27</v>
      </c>
      <c r="C902" t="s">
        <v>28</v>
      </c>
      <c r="D902" t="s">
        <v>380</v>
      </c>
      <c r="E902" t="str">
        <f>"110TNEP0V740"</f>
        <v>110TNEP0V740</v>
      </c>
      <c r="F902" t="s">
        <v>30</v>
      </c>
      <c r="I902" t="s">
        <v>31</v>
      </c>
      <c r="J902" t="s">
        <v>32</v>
      </c>
      <c r="N902" t="s">
        <v>2034</v>
      </c>
      <c r="O902" t="s">
        <v>34</v>
      </c>
      <c r="P902">
        <v>4</v>
      </c>
      <c r="Q902">
        <v>202110</v>
      </c>
      <c r="R902">
        <v>20211105</v>
      </c>
      <c r="S902" t="s">
        <v>2035</v>
      </c>
      <c r="T902">
        <v>20220120</v>
      </c>
      <c r="Z902" t="s">
        <v>36</v>
      </c>
    </row>
    <row r="903" spans="1:26" x14ac:dyDescent="0.25">
      <c r="A903" t="s">
        <v>26</v>
      </c>
      <c r="B903" t="s">
        <v>27</v>
      </c>
      <c r="C903" t="s">
        <v>28</v>
      </c>
      <c r="D903" t="s">
        <v>115</v>
      </c>
      <c r="E903" t="str">
        <f>"109TNPC2S896"</f>
        <v>109TNPC2S896</v>
      </c>
      <c r="F903" t="s">
        <v>30</v>
      </c>
      <c r="I903" t="s">
        <v>38</v>
      </c>
      <c r="J903" t="s">
        <v>48</v>
      </c>
      <c r="N903" t="s">
        <v>2036</v>
      </c>
      <c r="O903" t="s">
        <v>34</v>
      </c>
      <c r="P903">
        <v>5</v>
      </c>
      <c r="Q903">
        <v>202109</v>
      </c>
      <c r="R903">
        <v>20211215</v>
      </c>
      <c r="S903" t="s">
        <v>2037</v>
      </c>
      <c r="T903">
        <v>20220120</v>
      </c>
      <c r="Z903" t="s">
        <v>36</v>
      </c>
    </row>
    <row r="904" spans="1:26" x14ac:dyDescent="0.25">
      <c r="A904" t="s">
        <v>26</v>
      </c>
      <c r="B904" t="s">
        <v>27</v>
      </c>
      <c r="C904" t="s">
        <v>28</v>
      </c>
      <c r="D904" t="s">
        <v>1330</v>
      </c>
      <c r="E904" t="str">
        <f>"106TNRL2N270"</f>
        <v>106TNRL2N270</v>
      </c>
      <c r="F904" t="s">
        <v>30</v>
      </c>
      <c r="I904" t="s">
        <v>31</v>
      </c>
      <c r="J904" t="s">
        <v>32</v>
      </c>
      <c r="N904" t="s">
        <v>2038</v>
      </c>
      <c r="O904" t="s">
        <v>34</v>
      </c>
      <c r="P904">
        <v>8</v>
      </c>
      <c r="Q904">
        <v>202106</v>
      </c>
      <c r="R904">
        <v>20211020</v>
      </c>
      <c r="S904" t="s">
        <v>2039</v>
      </c>
      <c r="T904">
        <v>20220120</v>
      </c>
      <c r="Z904" t="s">
        <v>36</v>
      </c>
    </row>
    <row r="905" spans="1:26" x14ac:dyDescent="0.25">
      <c r="A905" t="s">
        <v>26</v>
      </c>
      <c r="B905" t="s">
        <v>27</v>
      </c>
      <c r="C905" t="s">
        <v>28</v>
      </c>
      <c r="D905" t="s">
        <v>46</v>
      </c>
      <c r="E905" t="str">
        <f>"007TNEP1D028"</f>
        <v>007TNEP1D028</v>
      </c>
      <c r="F905" t="s">
        <v>30</v>
      </c>
      <c r="I905" t="s">
        <v>38</v>
      </c>
      <c r="J905" t="s">
        <v>116</v>
      </c>
      <c r="N905" t="s">
        <v>2040</v>
      </c>
      <c r="O905" t="s">
        <v>34</v>
      </c>
      <c r="P905">
        <v>19</v>
      </c>
      <c r="Q905">
        <v>202007</v>
      </c>
      <c r="R905">
        <v>20211001</v>
      </c>
      <c r="S905" t="s">
        <v>2041</v>
      </c>
      <c r="T905">
        <v>20220120</v>
      </c>
      <c r="Z905" t="s">
        <v>36</v>
      </c>
    </row>
    <row r="906" spans="1:26" x14ac:dyDescent="0.25">
      <c r="A906" t="s">
        <v>26</v>
      </c>
      <c r="B906" t="s">
        <v>27</v>
      </c>
      <c r="C906" t="s">
        <v>28</v>
      </c>
      <c r="D906" t="s">
        <v>29</v>
      </c>
      <c r="E906" t="str">
        <f>"110TNHM2Q785"</f>
        <v>110TNHM2Q785</v>
      </c>
      <c r="F906" t="s">
        <v>30</v>
      </c>
      <c r="I906" t="s">
        <v>38</v>
      </c>
      <c r="J906" t="s">
        <v>90</v>
      </c>
      <c r="N906" t="s">
        <v>403</v>
      </c>
      <c r="O906" t="s">
        <v>34</v>
      </c>
      <c r="P906">
        <v>4</v>
      </c>
      <c r="Q906">
        <v>202110</v>
      </c>
      <c r="R906">
        <v>20211203</v>
      </c>
      <c r="S906" t="s">
        <v>2042</v>
      </c>
      <c r="T906">
        <v>20220120</v>
      </c>
      <c r="U906" t="s">
        <v>144</v>
      </c>
      <c r="Z906" t="s">
        <v>36</v>
      </c>
    </row>
    <row r="907" spans="1:26" x14ac:dyDescent="0.25">
      <c r="A907" t="s">
        <v>26</v>
      </c>
      <c r="B907" t="s">
        <v>27</v>
      </c>
      <c r="C907" t="s">
        <v>28</v>
      </c>
      <c r="D907" t="s">
        <v>29</v>
      </c>
      <c r="E907" t="str">
        <f>"108TNVS23799"</f>
        <v>108TNVS23799</v>
      </c>
      <c r="F907" t="s">
        <v>30</v>
      </c>
      <c r="I907" t="s">
        <v>38</v>
      </c>
      <c r="J907" t="s">
        <v>39</v>
      </c>
      <c r="N907" t="s">
        <v>2043</v>
      </c>
      <c r="O907" t="s">
        <v>34</v>
      </c>
      <c r="P907">
        <v>6</v>
      </c>
      <c r="Q907">
        <v>202108</v>
      </c>
      <c r="R907">
        <v>20220115</v>
      </c>
      <c r="S907" t="s">
        <v>2044</v>
      </c>
      <c r="T907">
        <v>20220120</v>
      </c>
      <c r="Z907" t="s">
        <v>36</v>
      </c>
    </row>
    <row r="908" spans="1:26" x14ac:dyDescent="0.25">
      <c r="A908" t="s">
        <v>26</v>
      </c>
      <c r="B908" t="s">
        <v>27</v>
      </c>
      <c r="C908" t="s">
        <v>28</v>
      </c>
      <c r="D908" t="s">
        <v>29</v>
      </c>
      <c r="E908" t="str">
        <f>"108TNTQ1E569"</f>
        <v>108TNTQ1E569</v>
      </c>
      <c r="F908" t="s">
        <v>30</v>
      </c>
      <c r="I908" t="s">
        <v>57</v>
      </c>
      <c r="J908" t="s">
        <v>90</v>
      </c>
      <c r="N908" t="s">
        <v>2045</v>
      </c>
      <c r="O908" t="s">
        <v>34</v>
      </c>
      <c r="P908">
        <v>6</v>
      </c>
      <c r="Q908">
        <v>202108</v>
      </c>
      <c r="R908">
        <v>20211208</v>
      </c>
      <c r="S908" t="s">
        <v>2046</v>
      </c>
      <c r="T908">
        <v>20220120</v>
      </c>
      <c r="U908" t="s">
        <v>270</v>
      </c>
      <c r="Z908" t="s">
        <v>36</v>
      </c>
    </row>
    <row r="909" spans="1:26" x14ac:dyDescent="0.25">
      <c r="A909" t="s">
        <v>26</v>
      </c>
      <c r="B909" t="s">
        <v>27</v>
      </c>
      <c r="C909" t="s">
        <v>28</v>
      </c>
      <c r="D909" t="s">
        <v>29</v>
      </c>
      <c r="E909" t="str">
        <f>"105TNLE1V200"</f>
        <v>105TNLE1V200</v>
      </c>
      <c r="F909" t="s">
        <v>30</v>
      </c>
      <c r="I909" t="s">
        <v>89</v>
      </c>
      <c r="J909" t="s">
        <v>90</v>
      </c>
      <c r="N909" t="s">
        <v>2047</v>
      </c>
      <c r="O909" t="s">
        <v>34</v>
      </c>
      <c r="P909">
        <v>9</v>
      </c>
      <c r="Q909">
        <v>202105</v>
      </c>
      <c r="R909">
        <v>20211202</v>
      </c>
      <c r="S909" t="s">
        <v>2048</v>
      </c>
      <c r="T909">
        <v>20220120</v>
      </c>
      <c r="U909" t="s">
        <v>144</v>
      </c>
      <c r="Z909" t="s">
        <v>36</v>
      </c>
    </row>
    <row r="910" spans="1:26" x14ac:dyDescent="0.25">
      <c r="A910" t="s">
        <v>26</v>
      </c>
      <c r="B910" t="s">
        <v>27</v>
      </c>
      <c r="C910" t="s">
        <v>28</v>
      </c>
      <c r="D910" t="s">
        <v>42</v>
      </c>
      <c r="E910" t="str">
        <f>"111TNBK2J869"</f>
        <v>111TNBK2J869</v>
      </c>
      <c r="F910" t="s">
        <v>30</v>
      </c>
      <c r="I910" t="s">
        <v>129</v>
      </c>
      <c r="J910" t="s">
        <v>163</v>
      </c>
      <c r="N910" t="s">
        <v>2049</v>
      </c>
      <c r="O910" t="s">
        <v>34</v>
      </c>
      <c r="P910">
        <v>3</v>
      </c>
      <c r="Q910">
        <v>202111</v>
      </c>
      <c r="R910">
        <v>20211228</v>
      </c>
      <c r="S910" t="s">
        <v>2050</v>
      </c>
      <c r="T910">
        <v>20220120</v>
      </c>
      <c r="Z910" t="s">
        <v>36</v>
      </c>
    </row>
    <row r="911" spans="1:26" x14ac:dyDescent="0.25">
      <c r="A911" t="s">
        <v>26</v>
      </c>
      <c r="B911" t="s">
        <v>27</v>
      </c>
      <c r="C911" t="s">
        <v>28</v>
      </c>
      <c r="D911" t="s">
        <v>29</v>
      </c>
      <c r="E911" t="str">
        <f>"105TNZN24597"</f>
        <v>105TNZN24597</v>
      </c>
      <c r="F911" t="s">
        <v>30</v>
      </c>
      <c r="I911" t="s">
        <v>31</v>
      </c>
      <c r="J911" t="s">
        <v>58</v>
      </c>
      <c r="N911" t="s">
        <v>2051</v>
      </c>
      <c r="O911" t="s">
        <v>34</v>
      </c>
      <c r="P911">
        <v>9</v>
      </c>
      <c r="Q911">
        <v>202105</v>
      </c>
      <c r="R911">
        <v>20211111</v>
      </c>
      <c r="S911" t="s">
        <v>2052</v>
      </c>
      <c r="T911">
        <v>20220121</v>
      </c>
      <c r="U911" t="s">
        <v>1537</v>
      </c>
      <c r="Z911" t="s">
        <v>36</v>
      </c>
    </row>
    <row r="912" spans="1:26" x14ac:dyDescent="0.25">
      <c r="A912" t="s">
        <v>26</v>
      </c>
      <c r="B912" t="s">
        <v>27</v>
      </c>
      <c r="C912" t="s">
        <v>28</v>
      </c>
      <c r="D912" t="s">
        <v>37</v>
      </c>
      <c r="E912" t="str">
        <f>"101TNMX1N259"</f>
        <v>101TNMX1N259</v>
      </c>
      <c r="F912" t="s">
        <v>30</v>
      </c>
      <c r="I912" t="s">
        <v>475</v>
      </c>
      <c r="J912" t="s">
        <v>90</v>
      </c>
      <c r="N912" t="s">
        <v>2053</v>
      </c>
      <c r="O912" t="s">
        <v>34</v>
      </c>
      <c r="P912">
        <v>13</v>
      </c>
      <c r="Q912">
        <v>202101</v>
      </c>
      <c r="R912">
        <v>20211203</v>
      </c>
      <c r="S912" t="s">
        <v>2054</v>
      </c>
      <c r="T912">
        <v>20220121</v>
      </c>
      <c r="U912" t="s">
        <v>180</v>
      </c>
      <c r="Z912" t="s">
        <v>36</v>
      </c>
    </row>
    <row r="913" spans="1:26" x14ac:dyDescent="0.25">
      <c r="A913" t="s">
        <v>26</v>
      </c>
      <c r="B913" t="s">
        <v>27</v>
      </c>
      <c r="C913" t="s">
        <v>28</v>
      </c>
      <c r="D913" t="s">
        <v>29</v>
      </c>
      <c r="E913" t="str">
        <f>"108TNEP2U532"</f>
        <v>108TNEP2U532</v>
      </c>
      <c r="F913" t="s">
        <v>30</v>
      </c>
      <c r="I913" t="s">
        <v>38</v>
      </c>
      <c r="J913" t="s">
        <v>90</v>
      </c>
      <c r="N913" t="s">
        <v>2055</v>
      </c>
      <c r="O913" t="s">
        <v>34</v>
      </c>
      <c r="P913">
        <v>6</v>
      </c>
      <c r="Q913">
        <v>202108</v>
      </c>
      <c r="R913">
        <v>20211129</v>
      </c>
      <c r="S913" t="s">
        <v>2056</v>
      </c>
      <c r="T913">
        <v>20220121</v>
      </c>
      <c r="U913" t="s">
        <v>267</v>
      </c>
      <c r="Z913" t="s">
        <v>36</v>
      </c>
    </row>
    <row r="914" spans="1:26" x14ac:dyDescent="0.25">
      <c r="A914" t="s">
        <v>26</v>
      </c>
      <c r="B914" t="s">
        <v>27</v>
      </c>
      <c r="C914" t="s">
        <v>28</v>
      </c>
      <c r="D914" t="s">
        <v>46</v>
      </c>
      <c r="E914" t="str">
        <f>"110TNYT24394"</f>
        <v>110TNYT24394</v>
      </c>
      <c r="F914" t="s">
        <v>30</v>
      </c>
      <c r="I914" t="s">
        <v>1131</v>
      </c>
      <c r="J914" t="s">
        <v>58</v>
      </c>
      <c r="N914" t="s">
        <v>2057</v>
      </c>
      <c r="O914" t="s">
        <v>34</v>
      </c>
      <c r="P914">
        <v>4</v>
      </c>
      <c r="Q914">
        <v>202110</v>
      </c>
      <c r="R914">
        <v>20211111</v>
      </c>
      <c r="S914" t="s">
        <v>2058</v>
      </c>
      <c r="T914">
        <v>20220121</v>
      </c>
      <c r="U914" t="s">
        <v>75</v>
      </c>
      <c r="V914" t="s">
        <v>74</v>
      </c>
      <c r="Z914" t="s">
        <v>36</v>
      </c>
    </row>
    <row r="915" spans="1:26" x14ac:dyDescent="0.25">
      <c r="A915" t="s">
        <v>26</v>
      </c>
      <c r="B915" t="s">
        <v>27</v>
      </c>
      <c r="C915" t="s">
        <v>28</v>
      </c>
      <c r="D915" t="s">
        <v>37</v>
      </c>
      <c r="E915" t="str">
        <f>"111TNNH2M415"</f>
        <v>111TNNH2M415</v>
      </c>
      <c r="F915" t="s">
        <v>30</v>
      </c>
      <c r="I915" t="s">
        <v>31</v>
      </c>
      <c r="J915" t="s">
        <v>32</v>
      </c>
      <c r="N915" t="s">
        <v>2059</v>
      </c>
      <c r="O915" t="s">
        <v>34</v>
      </c>
      <c r="P915">
        <v>3</v>
      </c>
      <c r="Q915">
        <v>202111</v>
      </c>
      <c r="R915">
        <v>20211101</v>
      </c>
      <c r="S915" t="s">
        <v>2060</v>
      </c>
      <c r="T915">
        <v>20220121</v>
      </c>
      <c r="Z915" t="s">
        <v>36</v>
      </c>
    </row>
    <row r="916" spans="1:26" x14ac:dyDescent="0.25">
      <c r="A916" t="s">
        <v>26</v>
      </c>
      <c r="B916" t="s">
        <v>27</v>
      </c>
      <c r="C916" t="s">
        <v>28</v>
      </c>
      <c r="D916" t="s">
        <v>380</v>
      </c>
      <c r="E916" t="str">
        <f>"112TNHM07705"</f>
        <v>112TNHM07705</v>
      </c>
      <c r="F916" t="s">
        <v>30</v>
      </c>
      <c r="I916" t="s">
        <v>31</v>
      </c>
      <c r="J916" t="s">
        <v>32</v>
      </c>
      <c r="N916" t="s">
        <v>2061</v>
      </c>
      <c r="O916" t="s">
        <v>34</v>
      </c>
      <c r="P916">
        <v>2</v>
      </c>
      <c r="Q916">
        <v>202112</v>
      </c>
      <c r="R916">
        <v>20211229</v>
      </c>
      <c r="S916" t="s">
        <v>2062</v>
      </c>
      <c r="T916">
        <v>20220121</v>
      </c>
      <c r="Z916" t="s">
        <v>36</v>
      </c>
    </row>
    <row r="917" spans="1:26" x14ac:dyDescent="0.25">
      <c r="A917" t="s">
        <v>26</v>
      </c>
      <c r="B917" t="s">
        <v>27</v>
      </c>
      <c r="C917" t="s">
        <v>28</v>
      </c>
      <c r="D917" t="s">
        <v>380</v>
      </c>
      <c r="E917" t="str">
        <f>"110TNUW0Q950"</f>
        <v>110TNUW0Q950</v>
      </c>
      <c r="F917" t="s">
        <v>30</v>
      </c>
      <c r="I917" t="s">
        <v>31</v>
      </c>
      <c r="J917" t="s">
        <v>32</v>
      </c>
      <c r="N917" t="s">
        <v>2063</v>
      </c>
      <c r="O917" t="s">
        <v>34</v>
      </c>
      <c r="P917">
        <v>4</v>
      </c>
      <c r="Q917">
        <v>202110</v>
      </c>
      <c r="R917">
        <v>20211204</v>
      </c>
      <c r="S917" t="s">
        <v>2064</v>
      </c>
      <c r="T917">
        <v>20220121</v>
      </c>
      <c r="Z917" t="s">
        <v>36</v>
      </c>
    </row>
    <row r="918" spans="1:26" x14ac:dyDescent="0.25">
      <c r="A918" t="s">
        <v>26</v>
      </c>
      <c r="B918" t="s">
        <v>27</v>
      </c>
      <c r="C918" t="s">
        <v>28</v>
      </c>
      <c r="D918" t="s">
        <v>29</v>
      </c>
      <c r="E918" t="str">
        <f>"106TNTQ0N889"</f>
        <v>106TNTQ0N889</v>
      </c>
      <c r="F918" t="s">
        <v>30</v>
      </c>
      <c r="I918" t="s">
        <v>38</v>
      </c>
      <c r="J918" t="s">
        <v>58</v>
      </c>
      <c r="N918" t="s">
        <v>2065</v>
      </c>
      <c r="O918" t="s">
        <v>34</v>
      </c>
      <c r="P918">
        <v>8</v>
      </c>
      <c r="Q918">
        <v>202106</v>
      </c>
      <c r="R918">
        <v>20211216</v>
      </c>
      <c r="S918" t="s">
        <v>2066</v>
      </c>
      <c r="T918">
        <v>20220121</v>
      </c>
      <c r="U918" t="s">
        <v>2067</v>
      </c>
      <c r="Z918" t="s">
        <v>36</v>
      </c>
    </row>
    <row r="919" spans="1:26" x14ac:dyDescent="0.25">
      <c r="A919" t="s">
        <v>26</v>
      </c>
      <c r="B919" t="s">
        <v>27</v>
      </c>
      <c r="C919" t="s">
        <v>28</v>
      </c>
      <c r="D919" t="s">
        <v>115</v>
      </c>
      <c r="E919" t="str">
        <f>"107TNMX1B507"</f>
        <v>107TNMX1B507</v>
      </c>
      <c r="F919" t="s">
        <v>30</v>
      </c>
      <c r="I919" t="s">
        <v>31</v>
      </c>
      <c r="J919" t="s">
        <v>32</v>
      </c>
      <c r="N919" t="s">
        <v>2068</v>
      </c>
      <c r="O919" t="s">
        <v>34</v>
      </c>
      <c r="P919">
        <v>7</v>
      </c>
      <c r="Q919">
        <v>202107</v>
      </c>
      <c r="R919">
        <v>20211020</v>
      </c>
      <c r="S919" t="s">
        <v>2069</v>
      </c>
      <c r="T919">
        <v>20220121</v>
      </c>
      <c r="Z919" t="s">
        <v>36</v>
      </c>
    </row>
    <row r="920" spans="1:26" x14ac:dyDescent="0.25">
      <c r="A920" t="s">
        <v>26</v>
      </c>
      <c r="B920" t="s">
        <v>27</v>
      </c>
      <c r="C920" t="s">
        <v>28</v>
      </c>
      <c r="D920" t="s">
        <v>37</v>
      </c>
      <c r="E920" t="str">
        <f>"109TNVSOD607"</f>
        <v>109TNVSOD607</v>
      </c>
      <c r="F920" t="s">
        <v>30</v>
      </c>
      <c r="I920" t="s">
        <v>31</v>
      </c>
      <c r="J920" t="s">
        <v>32</v>
      </c>
      <c r="N920" t="s">
        <v>2070</v>
      </c>
      <c r="O920" t="s">
        <v>34</v>
      </c>
      <c r="P920">
        <v>5</v>
      </c>
      <c r="Q920">
        <v>202109</v>
      </c>
      <c r="R920">
        <v>20211110</v>
      </c>
      <c r="S920" t="s">
        <v>2071</v>
      </c>
      <c r="T920">
        <v>20220121</v>
      </c>
      <c r="Z920" t="s">
        <v>36</v>
      </c>
    </row>
    <row r="921" spans="1:26" x14ac:dyDescent="0.25">
      <c r="A921" t="s">
        <v>26</v>
      </c>
      <c r="B921" t="s">
        <v>27</v>
      </c>
      <c r="C921" t="s">
        <v>28</v>
      </c>
      <c r="D921" t="s">
        <v>380</v>
      </c>
      <c r="E921" t="str">
        <f>"111TNMX1B771"</f>
        <v>111TNMX1B771</v>
      </c>
      <c r="F921" t="s">
        <v>30</v>
      </c>
      <c r="I921" t="s">
        <v>31</v>
      </c>
      <c r="J921" t="s">
        <v>32</v>
      </c>
      <c r="N921" t="s">
        <v>2072</v>
      </c>
      <c r="O921" t="s">
        <v>34</v>
      </c>
      <c r="P921">
        <v>3</v>
      </c>
      <c r="Q921">
        <v>202111</v>
      </c>
      <c r="R921">
        <v>20211124</v>
      </c>
      <c r="S921" t="s">
        <v>2073</v>
      </c>
      <c r="T921">
        <v>20220121</v>
      </c>
      <c r="Z921" t="s">
        <v>36</v>
      </c>
    </row>
    <row r="922" spans="1:26" x14ac:dyDescent="0.25">
      <c r="A922" t="s">
        <v>26</v>
      </c>
      <c r="B922" t="s">
        <v>27</v>
      </c>
      <c r="C922" t="s">
        <v>28</v>
      </c>
      <c r="D922" t="s">
        <v>29</v>
      </c>
      <c r="E922" t="str">
        <f>"111TNTQ2E217"</f>
        <v>111TNTQ2E217</v>
      </c>
      <c r="F922" t="s">
        <v>30</v>
      </c>
      <c r="I922" t="s">
        <v>57</v>
      </c>
      <c r="J922" t="s">
        <v>58</v>
      </c>
      <c r="N922" t="s">
        <v>2074</v>
      </c>
      <c r="O922" t="s">
        <v>34</v>
      </c>
      <c r="P922">
        <v>3</v>
      </c>
      <c r="Q922">
        <v>202111</v>
      </c>
      <c r="R922">
        <v>20211227</v>
      </c>
      <c r="S922" t="s">
        <v>2075</v>
      </c>
      <c r="T922">
        <v>20220121</v>
      </c>
      <c r="U922" t="s">
        <v>270</v>
      </c>
      <c r="V922" t="s">
        <v>2076</v>
      </c>
      <c r="W922" t="s">
        <v>2077</v>
      </c>
      <c r="Z922" t="s">
        <v>36</v>
      </c>
    </row>
    <row r="923" spans="1:26" x14ac:dyDescent="0.25">
      <c r="A923" t="s">
        <v>26</v>
      </c>
      <c r="B923" t="s">
        <v>27</v>
      </c>
      <c r="C923" t="s">
        <v>28</v>
      </c>
      <c r="D923" t="s">
        <v>29</v>
      </c>
      <c r="E923" t="str">
        <f>"110TNHM2Q809"</f>
        <v>110TNHM2Q809</v>
      </c>
      <c r="F923" t="s">
        <v>30</v>
      </c>
      <c r="I923" t="s">
        <v>57</v>
      </c>
      <c r="J923" t="s">
        <v>90</v>
      </c>
      <c r="N923" t="s">
        <v>2078</v>
      </c>
      <c r="O923" t="s">
        <v>34</v>
      </c>
      <c r="P923">
        <v>4</v>
      </c>
      <c r="Q923">
        <v>202110</v>
      </c>
      <c r="R923">
        <v>20220114</v>
      </c>
      <c r="S923" t="s">
        <v>2079</v>
      </c>
      <c r="T923">
        <v>20220121</v>
      </c>
      <c r="U923" t="s">
        <v>144</v>
      </c>
      <c r="Z923" t="s">
        <v>36</v>
      </c>
    </row>
    <row r="924" spans="1:26" x14ac:dyDescent="0.25">
      <c r="A924" t="s">
        <v>26</v>
      </c>
      <c r="B924" t="s">
        <v>27</v>
      </c>
      <c r="C924" t="s">
        <v>28</v>
      </c>
      <c r="D924" t="s">
        <v>380</v>
      </c>
      <c r="E924" t="str">
        <f>"111TNDV2H730"</f>
        <v>111TNDV2H730</v>
      </c>
      <c r="F924" t="s">
        <v>30</v>
      </c>
      <c r="I924" t="s">
        <v>89</v>
      </c>
      <c r="J924" t="s">
        <v>77</v>
      </c>
      <c r="N924" t="s">
        <v>2080</v>
      </c>
      <c r="O924" t="s">
        <v>34</v>
      </c>
      <c r="P924">
        <v>3</v>
      </c>
      <c r="Q924">
        <v>202111</v>
      </c>
      <c r="R924">
        <v>20220112</v>
      </c>
      <c r="S924" t="s">
        <v>2081</v>
      </c>
      <c r="T924">
        <v>20220121</v>
      </c>
      <c r="Z924" t="s">
        <v>36</v>
      </c>
    </row>
    <row r="925" spans="1:26" x14ac:dyDescent="0.25">
      <c r="A925" t="s">
        <v>26</v>
      </c>
      <c r="B925" t="s">
        <v>27</v>
      </c>
      <c r="C925" t="s">
        <v>28</v>
      </c>
      <c r="D925" t="s">
        <v>64</v>
      </c>
      <c r="E925" t="str">
        <f>"106TNAB0Y832"</f>
        <v>106TNAB0Y832</v>
      </c>
      <c r="F925" t="s">
        <v>30</v>
      </c>
      <c r="I925" t="s">
        <v>57</v>
      </c>
      <c r="J925" t="s">
        <v>77</v>
      </c>
      <c r="N925" t="s">
        <v>2082</v>
      </c>
      <c r="O925" t="s">
        <v>34</v>
      </c>
      <c r="P925">
        <v>8</v>
      </c>
      <c r="Q925">
        <v>202106</v>
      </c>
      <c r="R925">
        <v>20211001</v>
      </c>
      <c r="S925" t="s">
        <v>2083</v>
      </c>
      <c r="T925">
        <v>20220121</v>
      </c>
      <c r="Z925" t="s">
        <v>36</v>
      </c>
    </row>
    <row r="926" spans="1:26" x14ac:dyDescent="0.25">
      <c r="A926" t="s">
        <v>26</v>
      </c>
      <c r="B926" t="s">
        <v>27</v>
      </c>
      <c r="C926" t="s">
        <v>28</v>
      </c>
      <c r="D926" t="s">
        <v>46</v>
      </c>
      <c r="E926" t="str">
        <f>"111TNYT2A690"</f>
        <v>111TNYT2A690</v>
      </c>
      <c r="F926" t="s">
        <v>30</v>
      </c>
      <c r="I926" t="s">
        <v>71</v>
      </c>
      <c r="J926" t="s">
        <v>83</v>
      </c>
      <c r="N926" t="s">
        <v>2084</v>
      </c>
      <c r="O926" t="s">
        <v>34</v>
      </c>
      <c r="P926">
        <v>3</v>
      </c>
      <c r="Q926">
        <v>202111</v>
      </c>
      <c r="R926">
        <v>20220117</v>
      </c>
      <c r="S926" t="s">
        <v>2085</v>
      </c>
      <c r="T926">
        <v>20220121</v>
      </c>
      <c r="Z926" t="s">
        <v>36</v>
      </c>
    </row>
    <row r="927" spans="1:26" x14ac:dyDescent="0.25">
      <c r="A927" t="s">
        <v>26</v>
      </c>
      <c r="B927" t="s">
        <v>27</v>
      </c>
      <c r="C927" t="s">
        <v>28</v>
      </c>
      <c r="D927" t="s">
        <v>29</v>
      </c>
      <c r="E927" t="str">
        <f>"105TNYT0F218"</f>
        <v>105TNYT0F218</v>
      </c>
      <c r="F927" t="s">
        <v>30</v>
      </c>
      <c r="I927" t="s">
        <v>38</v>
      </c>
      <c r="J927" t="s">
        <v>83</v>
      </c>
      <c r="N927" t="s">
        <v>2086</v>
      </c>
      <c r="O927" t="s">
        <v>34</v>
      </c>
      <c r="P927">
        <v>9</v>
      </c>
      <c r="Q927">
        <v>202105</v>
      </c>
      <c r="R927">
        <v>20211202</v>
      </c>
      <c r="S927" t="s">
        <v>2087</v>
      </c>
      <c r="T927">
        <v>20220121</v>
      </c>
      <c r="Z927" t="s">
        <v>36</v>
      </c>
    </row>
    <row r="928" spans="1:26" x14ac:dyDescent="0.25">
      <c r="A928" t="s">
        <v>26</v>
      </c>
      <c r="B928" t="s">
        <v>27</v>
      </c>
      <c r="C928" t="s">
        <v>28</v>
      </c>
      <c r="D928" t="s">
        <v>37</v>
      </c>
      <c r="E928" t="str">
        <f>"108TNCZ0B155"</f>
        <v>108TNCZ0B155</v>
      </c>
      <c r="F928" t="s">
        <v>30</v>
      </c>
      <c r="I928" t="s">
        <v>1927</v>
      </c>
      <c r="J928" t="s">
        <v>130</v>
      </c>
      <c r="N928" t="s">
        <v>2088</v>
      </c>
      <c r="O928" t="s">
        <v>34</v>
      </c>
      <c r="P928">
        <v>6</v>
      </c>
      <c r="Q928">
        <v>202108</v>
      </c>
      <c r="R928">
        <v>20220107</v>
      </c>
      <c r="S928" t="s">
        <v>2089</v>
      </c>
      <c r="T928">
        <v>20220121</v>
      </c>
      <c r="Z928" t="s">
        <v>36</v>
      </c>
    </row>
    <row r="929" spans="1:26" x14ac:dyDescent="0.25">
      <c r="A929" t="s">
        <v>26</v>
      </c>
      <c r="B929" t="s">
        <v>27</v>
      </c>
      <c r="C929" t="s">
        <v>28</v>
      </c>
      <c r="D929" t="s">
        <v>46</v>
      </c>
      <c r="E929" t="str">
        <f>"112TNJJ1U924"</f>
        <v>112TNJJ1U924</v>
      </c>
      <c r="F929" t="s">
        <v>30</v>
      </c>
      <c r="I929" t="s">
        <v>38</v>
      </c>
      <c r="J929" t="s">
        <v>90</v>
      </c>
      <c r="N929" t="s">
        <v>2090</v>
      </c>
      <c r="O929" t="s">
        <v>34</v>
      </c>
      <c r="P929">
        <v>99</v>
      </c>
      <c r="Q929">
        <v>201112</v>
      </c>
      <c r="R929">
        <v>20211122</v>
      </c>
      <c r="S929" t="s">
        <v>2091</v>
      </c>
      <c r="T929">
        <v>20220121</v>
      </c>
      <c r="U929" t="s">
        <v>793</v>
      </c>
      <c r="Z929" t="s">
        <v>36</v>
      </c>
    </row>
    <row r="930" spans="1:26" x14ac:dyDescent="0.25">
      <c r="A930" t="s">
        <v>26</v>
      </c>
      <c r="B930" t="s">
        <v>27</v>
      </c>
      <c r="C930" t="s">
        <v>28</v>
      </c>
      <c r="D930" t="s">
        <v>133</v>
      </c>
      <c r="E930" t="str">
        <f>"012TNLE1W800"</f>
        <v>012TNLE1W800</v>
      </c>
      <c r="F930" t="s">
        <v>30</v>
      </c>
      <c r="I930" t="s">
        <v>57</v>
      </c>
      <c r="J930" t="s">
        <v>32</v>
      </c>
      <c r="N930" t="s">
        <v>2092</v>
      </c>
      <c r="O930" t="s">
        <v>34</v>
      </c>
      <c r="P930">
        <v>14</v>
      </c>
      <c r="Q930">
        <v>202012</v>
      </c>
      <c r="R930">
        <v>20211130</v>
      </c>
      <c r="S930" t="s">
        <v>2093</v>
      </c>
      <c r="T930">
        <v>20220121</v>
      </c>
      <c r="Z930" t="s">
        <v>36</v>
      </c>
    </row>
    <row r="931" spans="1:26" x14ac:dyDescent="0.25">
      <c r="A931" t="s">
        <v>26</v>
      </c>
      <c r="B931" t="s">
        <v>27</v>
      </c>
      <c r="C931" t="s">
        <v>28</v>
      </c>
      <c r="D931" t="s">
        <v>133</v>
      </c>
      <c r="E931" t="str">
        <f>"110TNKF1F349"</f>
        <v>110TNKF1F349</v>
      </c>
      <c r="F931" t="s">
        <v>30</v>
      </c>
      <c r="I931" t="s">
        <v>97</v>
      </c>
      <c r="J931" t="s">
        <v>39</v>
      </c>
      <c r="N931" t="s">
        <v>2094</v>
      </c>
      <c r="O931" t="s">
        <v>34</v>
      </c>
      <c r="P931">
        <v>4</v>
      </c>
      <c r="Q931">
        <v>202110</v>
      </c>
      <c r="R931">
        <v>20211203</v>
      </c>
      <c r="S931" t="s">
        <v>2095</v>
      </c>
      <c r="T931">
        <v>20220121</v>
      </c>
      <c r="Z931" t="s">
        <v>36</v>
      </c>
    </row>
    <row r="932" spans="1:26" x14ac:dyDescent="0.25">
      <c r="A932" t="s">
        <v>26</v>
      </c>
      <c r="B932" t="s">
        <v>27</v>
      </c>
      <c r="C932" t="s">
        <v>28</v>
      </c>
      <c r="D932" t="s">
        <v>37</v>
      </c>
      <c r="E932" t="str">
        <f>"108TNGY07607"</f>
        <v>108TNGY07607</v>
      </c>
      <c r="F932" t="s">
        <v>30</v>
      </c>
      <c r="I932" t="s">
        <v>2006</v>
      </c>
      <c r="J932" t="s">
        <v>90</v>
      </c>
      <c r="N932" t="s">
        <v>2096</v>
      </c>
      <c r="O932" t="s">
        <v>34</v>
      </c>
      <c r="P932">
        <v>6</v>
      </c>
      <c r="Q932">
        <v>202108</v>
      </c>
      <c r="R932">
        <v>20211116</v>
      </c>
      <c r="S932" t="s">
        <v>2097</v>
      </c>
      <c r="T932">
        <v>20220121</v>
      </c>
      <c r="U932" t="s">
        <v>313</v>
      </c>
      <c r="Z932" t="s">
        <v>36</v>
      </c>
    </row>
    <row r="933" spans="1:26" x14ac:dyDescent="0.25">
      <c r="A933" t="s">
        <v>26</v>
      </c>
      <c r="B933" t="s">
        <v>27</v>
      </c>
      <c r="C933" t="s">
        <v>28</v>
      </c>
      <c r="D933" t="s">
        <v>133</v>
      </c>
      <c r="E933" t="str">
        <f>"110TNWG0X113"</f>
        <v>110TNWG0X113</v>
      </c>
      <c r="F933" t="s">
        <v>30</v>
      </c>
      <c r="I933" t="s">
        <v>38</v>
      </c>
      <c r="J933" t="s">
        <v>58</v>
      </c>
      <c r="N933" t="s">
        <v>2098</v>
      </c>
      <c r="O933" t="s">
        <v>34</v>
      </c>
      <c r="P933">
        <v>4</v>
      </c>
      <c r="Q933">
        <v>202110</v>
      </c>
      <c r="R933">
        <v>20220112</v>
      </c>
      <c r="S933" t="s">
        <v>2099</v>
      </c>
      <c r="T933">
        <v>20220121</v>
      </c>
      <c r="U933" t="s">
        <v>206</v>
      </c>
      <c r="V933" t="s">
        <v>211</v>
      </c>
      <c r="Z933" t="s">
        <v>36</v>
      </c>
    </row>
    <row r="934" spans="1:26" x14ac:dyDescent="0.25">
      <c r="A934" t="s">
        <v>26</v>
      </c>
      <c r="B934" t="s">
        <v>27</v>
      </c>
      <c r="C934" t="s">
        <v>28</v>
      </c>
      <c r="D934" t="s">
        <v>42</v>
      </c>
      <c r="E934" t="str">
        <f>"012TNYT08490"</f>
        <v>012TNYT08490</v>
      </c>
      <c r="F934" t="s">
        <v>30</v>
      </c>
      <c r="I934" t="s">
        <v>38</v>
      </c>
      <c r="J934" t="s">
        <v>58</v>
      </c>
      <c r="N934" t="s">
        <v>2100</v>
      </c>
      <c r="O934" t="s">
        <v>34</v>
      </c>
      <c r="P934">
        <v>14</v>
      </c>
      <c r="Q934">
        <v>202012</v>
      </c>
      <c r="R934">
        <v>20211212</v>
      </c>
      <c r="S934" t="s">
        <v>2101</v>
      </c>
      <c r="T934">
        <v>20220121</v>
      </c>
      <c r="U934" t="s">
        <v>426</v>
      </c>
      <c r="V934" t="s">
        <v>2102</v>
      </c>
      <c r="Z934" t="s">
        <v>36</v>
      </c>
    </row>
    <row r="935" spans="1:26" x14ac:dyDescent="0.25">
      <c r="A935" t="s">
        <v>26</v>
      </c>
      <c r="B935" t="s">
        <v>27</v>
      </c>
      <c r="C935" t="s">
        <v>28</v>
      </c>
      <c r="D935" t="s">
        <v>29</v>
      </c>
      <c r="E935" t="str">
        <f>"109TNWG19481"</f>
        <v>109TNWG19481</v>
      </c>
      <c r="F935" t="s">
        <v>30</v>
      </c>
      <c r="I935" t="s">
        <v>38</v>
      </c>
      <c r="J935" t="s">
        <v>58</v>
      </c>
      <c r="N935" t="s">
        <v>2103</v>
      </c>
      <c r="O935" t="s">
        <v>34</v>
      </c>
      <c r="P935">
        <v>5</v>
      </c>
      <c r="Q935">
        <v>202109</v>
      </c>
      <c r="R935">
        <v>20220105</v>
      </c>
      <c r="S935" t="s">
        <v>2104</v>
      </c>
      <c r="T935">
        <v>20220121</v>
      </c>
      <c r="U935" t="s">
        <v>2105</v>
      </c>
      <c r="Z935" t="s">
        <v>36</v>
      </c>
    </row>
    <row r="936" spans="1:26" x14ac:dyDescent="0.25">
      <c r="A936" t="s">
        <v>26</v>
      </c>
      <c r="B936" t="s">
        <v>27</v>
      </c>
      <c r="C936" t="s">
        <v>28</v>
      </c>
      <c r="D936" t="s">
        <v>380</v>
      </c>
      <c r="E936" t="str">
        <f>"111TNZN2N413"</f>
        <v>111TNZN2N413</v>
      </c>
      <c r="F936" t="s">
        <v>30</v>
      </c>
      <c r="I936" t="s">
        <v>123</v>
      </c>
      <c r="J936" t="s">
        <v>43</v>
      </c>
      <c r="N936" t="s">
        <v>2106</v>
      </c>
      <c r="O936" t="s">
        <v>34</v>
      </c>
      <c r="P936">
        <v>3</v>
      </c>
      <c r="Q936">
        <v>202111</v>
      </c>
      <c r="R936">
        <v>20211228</v>
      </c>
      <c r="S936" t="s">
        <v>2107</v>
      </c>
      <c r="T936">
        <v>20220121</v>
      </c>
      <c r="Z936" t="s">
        <v>36</v>
      </c>
    </row>
    <row r="937" spans="1:26" x14ac:dyDescent="0.25">
      <c r="A937" t="s">
        <v>26</v>
      </c>
      <c r="B937" t="s">
        <v>27</v>
      </c>
      <c r="C937" t="s">
        <v>28</v>
      </c>
      <c r="D937" t="s">
        <v>46</v>
      </c>
      <c r="E937" t="str">
        <f>"108TNXR30058"</f>
        <v>108TNXR30058</v>
      </c>
      <c r="F937" t="s">
        <v>30</v>
      </c>
      <c r="I937" t="s">
        <v>31</v>
      </c>
      <c r="J937" t="s">
        <v>58</v>
      </c>
      <c r="N937" t="s">
        <v>2108</v>
      </c>
      <c r="O937" t="s">
        <v>34</v>
      </c>
      <c r="P937">
        <v>6</v>
      </c>
      <c r="Q937">
        <v>202108</v>
      </c>
      <c r="R937">
        <v>20211103</v>
      </c>
      <c r="S937" t="s">
        <v>2109</v>
      </c>
      <c r="T937">
        <v>20220124</v>
      </c>
      <c r="U937" t="s">
        <v>1037</v>
      </c>
      <c r="V937" t="s">
        <v>878</v>
      </c>
      <c r="W937" t="s">
        <v>506</v>
      </c>
      <c r="Z937" t="s">
        <v>36</v>
      </c>
    </row>
    <row r="938" spans="1:26" x14ac:dyDescent="0.25">
      <c r="A938" t="s">
        <v>26</v>
      </c>
      <c r="B938" t="s">
        <v>27</v>
      </c>
      <c r="C938" t="s">
        <v>28</v>
      </c>
      <c r="D938" t="s">
        <v>42</v>
      </c>
      <c r="E938" t="str">
        <f>"109TNLE1Z872"</f>
        <v>109TNLE1Z872</v>
      </c>
      <c r="F938" t="s">
        <v>30</v>
      </c>
      <c r="I938" t="s">
        <v>31</v>
      </c>
      <c r="J938" t="s">
        <v>58</v>
      </c>
      <c r="N938" t="s">
        <v>2110</v>
      </c>
      <c r="O938" t="s">
        <v>34</v>
      </c>
      <c r="P938">
        <v>5</v>
      </c>
      <c r="Q938">
        <v>202109</v>
      </c>
      <c r="R938">
        <v>20211011</v>
      </c>
      <c r="S938" t="s">
        <v>2111</v>
      </c>
      <c r="T938">
        <v>20220124</v>
      </c>
      <c r="U938" t="s">
        <v>114</v>
      </c>
      <c r="Z938" t="s">
        <v>36</v>
      </c>
    </row>
    <row r="939" spans="1:26" x14ac:dyDescent="0.25">
      <c r="A939" t="s">
        <v>26</v>
      </c>
      <c r="B939" t="s">
        <v>27</v>
      </c>
      <c r="C939" t="s">
        <v>28</v>
      </c>
      <c r="D939" t="s">
        <v>29</v>
      </c>
      <c r="E939" t="str">
        <f>"108TNTQ0H689"</f>
        <v>108TNTQ0H689</v>
      </c>
      <c r="F939" t="s">
        <v>30</v>
      </c>
      <c r="I939" t="s">
        <v>31</v>
      </c>
      <c r="J939" t="s">
        <v>32</v>
      </c>
      <c r="N939" t="s">
        <v>2112</v>
      </c>
      <c r="O939" t="s">
        <v>34</v>
      </c>
      <c r="P939">
        <v>6</v>
      </c>
      <c r="Q939">
        <v>202108</v>
      </c>
      <c r="R939">
        <v>20211124</v>
      </c>
      <c r="S939" t="s">
        <v>2113</v>
      </c>
      <c r="T939">
        <v>20220124</v>
      </c>
      <c r="Z939" t="s">
        <v>36</v>
      </c>
    </row>
    <row r="940" spans="1:26" x14ac:dyDescent="0.25">
      <c r="A940" t="s">
        <v>26</v>
      </c>
      <c r="B940" t="s">
        <v>27</v>
      </c>
      <c r="C940" t="s">
        <v>28</v>
      </c>
      <c r="D940" t="s">
        <v>133</v>
      </c>
      <c r="E940" t="str">
        <f>"107TNAB14952"</f>
        <v>107TNAB14952</v>
      </c>
      <c r="F940" t="s">
        <v>30</v>
      </c>
      <c r="I940" t="s">
        <v>31</v>
      </c>
      <c r="J940" t="s">
        <v>58</v>
      </c>
      <c r="N940" t="s">
        <v>2114</v>
      </c>
      <c r="O940" t="s">
        <v>34</v>
      </c>
      <c r="P940">
        <v>7</v>
      </c>
      <c r="Q940">
        <v>202107</v>
      </c>
      <c r="R940">
        <v>20211227</v>
      </c>
      <c r="S940" t="s">
        <v>2115</v>
      </c>
      <c r="T940">
        <v>20220124</v>
      </c>
      <c r="U940" t="s">
        <v>211</v>
      </c>
      <c r="Z940" t="s">
        <v>36</v>
      </c>
    </row>
    <row r="941" spans="1:26" x14ac:dyDescent="0.25">
      <c r="A941" t="s">
        <v>26</v>
      </c>
      <c r="B941" t="s">
        <v>27</v>
      </c>
      <c r="C941" t="s">
        <v>28</v>
      </c>
      <c r="D941" t="s">
        <v>37</v>
      </c>
      <c r="E941" t="str">
        <f>"108TNVS16431"</f>
        <v>108TNVS16431</v>
      </c>
      <c r="F941" t="s">
        <v>30</v>
      </c>
      <c r="I941" t="s">
        <v>31</v>
      </c>
      <c r="J941" t="s">
        <v>58</v>
      </c>
      <c r="N941" t="s">
        <v>2116</v>
      </c>
      <c r="O941" t="s">
        <v>34</v>
      </c>
      <c r="P941">
        <v>6</v>
      </c>
      <c r="Q941">
        <v>202108</v>
      </c>
      <c r="R941">
        <v>20211122</v>
      </c>
      <c r="S941" t="s">
        <v>2117</v>
      </c>
      <c r="T941">
        <v>20220124</v>
      </c>
      <c r="U941" t="s">
        <v>1041</v>
      </c>
      <c r="Z941" t="s">
        <v>36</v>
      </c>
    </row>
    <row r="942" spans="1:26" x14ac:dyDescent="0.25">
      <c r="A942" t="s">
        <v>26</v>
      </c>
      <c r="B942" t="s">
        <v>27</v>
      </c>
      <c r="C942" t="s">
        <v>28</v>
      </c>
      <c r="D942" t="s">
        <v>29</v>
      </c>
      <c r="E942" t="str">
        <f>"105TNJJ2B092"</f>
        <v>105TNJJ2B092</v>
      </c>
      <c r="F942" t="s">
        <v>30</v>
      </c>
      <c r="I942" t="s">
        <v>31</v>
      </c>
      <c r="J942" t="s">
        <v>58</v>
      </c>
      <c r="N942" t="s">
        <v>2118</v>
      </c>
      <c r="O942" t="s">
        <v>34</v>
      </c>
      <c r="P942">
        <v>9</v>
      </c>
      <c r="Q942">
        <v>202105</v>
      </c>
      <c r="R942">
        <v>20211130</v>
      </c>
      <c r="S942" t="s">
        <v>2119</v>
      </c>
      <c r="T942">
        <v>20220124</v>
      </c>
      <c r="U942" t="s">
        <v>144</v>
      </c>
      <c r="Z942" t="s">
        <v>36</v>
      </c>
    </row>
    <row r="943" spans="1:26" x14ac:dyDescent="0.25">
      <c r="A943" t="s">
        <v>26</v>
      </c>
      <c r="B943" t="s">
        <v>27</v>
      </c>
      <c r="C943" t="s">
        <v>28</v>
      </c>
      <c r="D943" t="s">
        <v>42</v>
      </c>
      <c r="E943" t="str">
        <f>"106TNKF1F773"</f>
        <v>106TNKF1F773</v>
      </c>
      <c r="F943" t="s">
        <v>30</v>
      </c>
      <c r="I943" t="s">
        <v>71</v>
      </c>
      <c r="J943" t="s">
        <v>58</v>
      </c>
      <c r="N943" t="s">
        <v>2120</v>
      </c>
      <c r="O943" t="s">
        <v>34</v>
      </c>
      <c r="P943">
        <v>8</v>
      </c>
      <c r="Q943">
        <v>202106</v>
      </c>
      <c r="R943">
        <v>20211122</v>
      </c>
      <c r="S943" t="s">
        <v>2121</v>
      </c>
      <c r="T943">
        <v>20220124</v>
      </c>
      <c r="U943" t="s">
        <v>497</v>
      </c>
      <c r="V943" t="s">
        <v>506</v>
      </c>
      <c r="W943" t="s">
        <v>267</v>
      </c>
      <c r="Z943" t="s">
        <v>36</v>
      </c>
    </row>
    <row r="944" spans="1:26" x14ac:dyDescent="0.25">
      <c r="A944" t="s">
        <v>26</v>
      </c>
      <c r="B944" t="s">
        <v>27</v>
      </c>
      <c r="C944" t="s">
        <v>28</v>
      </c>
      <c r="D944" t="s">
        <v>29</v>
      </c>
      <c r="E944" t="str">
        <f>"011TNMX27931"</f>
        <v>011TNMX27931</v>
      </c>
      <c r="F944" t="s">
        <v>30</v>
      </c>
      <c r="I944" t="s">
        <v>31</v>
      </c>
      <c r="J944" t="s">
        <v>58</v>
      </c>
      <c r="N944" t="s">
        <v>2122</v>
      </c>
      <c r="O944" t="s">
        <v>34</v>
      </c>
      <c r="P944">
        <v>15</v>
      </c>
      <c r="Q944">
        <v>202011</v>
      </c>
      <c r="R944">
        <v>20211101</v>
      </c>
      <c r="S944" t="s">
        <v>2123</v>
      </c>
      <c r="T944">
        <v>20220124</v>
      </c>
      <c r="U944" t="s">
        <v>643</v>
      </c>
      <c r="Z944" t="s">
        <v>36</v>
      </c>
    </row>
    <row r="945" spans="1:26" x14ac:dyDescent="0.25">
      <c r="A945" t="s">
        <v>26</v>
      </c>
      <c r="B945" t="s">
        <v>27</v>
      </c>
      <c r="C945" t="s">
        <v>28</v>
      </c>
      <c r="D945" t="s">
        <v>166</v>
      </c>
      <c r="E945" t="str">
        <f>"111TNSU1F950"</f>
        <v>111TNSU1F950</v>
      </c>
      <c r="F945" t="s">
        <v>30</v>
      </c>
      <c r="I945" t="s">
        <v>31</v>
      </c>
      <c r="J945" t="s">
        <v>32</v>
      </c>
      <c r="N945" t="s">
        <v>2124</v>
      </c>
      <c r="O945" t="s">
        <v>34</v>
      </c>
      <c r="P945">
        <v>3</v>
      </c>
      <c r="Q945">
        <v>202111</v>
      </c>
      <c r="R945">
        <v>20211120</v>
      </c>
      <c r="S945" t="s">
        <v>2125</v>
      </c>
      <c r="T945">
        <v>20220124</v>
      </c>
      <c r="Z945" t="s">
        <v>36</v>
      </c>
    </row>
    <row r="946" spans="1:26" x14ac:dyDescent="0.25">
      <c r="A946" t="s">
        <v>26</v>
      </c>
      <c r="B946" t="s">
        <v>27</v>
      </c>
      <c r="C946" t="s">
        <v>28</v>
      </c>
      <c r="D946" t="s">
        <v>46</v>
      </c>
      <c r="E946" t="str">
        <f>"110TNVS24415"</f>
        <v>110TNVS24415</v>
      </c>
      <c r="F946" t="s">
        <v>30</v>
      </c>
      <c r="I946" t="s">
        <v>71</v>
      </c>
      <c r="J946" t="s">
        <v>90</v>
      </c>
      <c r="N946" t="s">
        <v>2126</v>
      </c>
      <c r="O946" t="s">
        <v>34</v>
      </c>
      <c r="P946">
        <v>4</v>
      </c>
      <c r="Q946">
        <v>202110</v>
      </c>
      <c r="R946">
        <v>20211118</v>
      </c>
      <c r="S946" t="s">
        <v>2127</v>
      </c>
      <c r="T946">
        <v>20220124</v>
      </c>
      <c r="Z946" t="s">
        <v>36</v>
      </c>
    </row>
    <row r="947" spans="1:26" x14ac:dyDescent="0.25">
      <c r="A947" t="s">
        <v>26</v>
      </c>
      <c r="B947" t="s">
        <v>27</v>
      </c>
      <c r="C947" t="s">
        <v>28</v>
      </c>
      <c r="D947" t="s">
        <v>37</v>
      </c>
      <c r="E947" t="str">
        <f>"108TNHM1M297"</f>
        <v>108TNHM1M297</v>
      </c>
      <c r="F947" t="s">
        <v>30</v>
      </c>
      <c r="I947" t="s">
        <v>31</v>
      </c>
      <c r="J947" t="s">
        <v>32</v>
      </c>
      <c r="N947" t="s">
        <v>2128</v>
      </c>
      <c r="O947" t="s">
        <v>34</v>
      </c>
      <c r="P947">
        <v>6</v>
      </c>
      <c r="Q947">
        <v>202108</v>
      </c>
      <c r="R947">
        <v>20211001</v>
      </c>
      <c r="S947" t="s">
        <v>2129</v>
      </c>
      <c r="T947">
        <v>20220124</v>
      </c>
      <c r="Z947" t="s">
        <v>36</v>
      </c>
    </row>
    <row r="948" spans="1:26" x14ac:dyDescent="0.25">
      <c r="A948" t="s">
        <v>26</v>
      </c>
      <c r="B948" t="s">
        <v>27</v>
      </c>
      <c r="C948" t="s">
        <v>28</v>
      </c>
      <c r="D948" t="s">
        <v>133</v>
      </c>
      <c r="E948" t="str">
        <f>"108TNPC1Q760"</f>
        <v>108TNPC1Q760</v>
      </c>
      <c r="F948" t="s">
        <v>30</v>
      </c>
      <c r="I948" t="s">
        <v>89</v>
      </c>
      <c r="J948" t="s">
        <v>90</v>
      </c>
      <c r="N948" t="s">
        <v>2130</v>
      </c>
      <c r="O948" t="s">
        <v>34</v>
      </c>
      <c r="P948">
        <v>6</v>
      </c>
      <c r="Q948">
        <v>202108</v>
      </c>
      <c r="R948">
        <v>20211129</v>
      </c>
      <c r="S948" t="s">
        <v>2131</v>
      </c>
      <c r="T948">
        <v>20220124</v>
      </c>
      <c r="U948" t="s">
        <v>322</v>
      </c>
      <c r="V948" t="s">
        <v>206</v>
      </c>
      <c r="Z948" t="s">
        <v>36</v>
      </c>
    </row>
    <row r="949" spans="1:26" x14ac:dyDescent="0.25">
      <c r="A949" t="s">
        <v>26</v>
      </c>
      <c r="B949" t="s">
        <v>27</v>
      </c>
      <c r="C949" t="s">
        <v>28</v>
      </c>
      <c r="D949" t="s">
        <v>37</v>
      </c>
      <c r="E949" t="str">
        <f>"108TNCZ1U011"</f>
        <v>108TNCZ1U011</v>
      </c>
      <c r="F949" t="s">
        <v>30</v>
      </c>
      <c r="I949" t="s">
        <v>38</v>
      </c>
      <c r="J949" t="s">
        <v>39</v>
      </c>
      <c r="N949" t="s">
        <v>2132</v>
      </c>
      <c r="O949" t="s">
        <v>34</v>
      </c>
      <c r="P949">
        <v>6</v>
      </c>
      <c r="Q949">
        <v>202108</v>
      </c>
      <c r="R949">
        <v>20211115</v>
      </c>
      <c r="S949" t="s">
        <v>2133</v>
      </c>
      <c r="T949">
        <v>20220124</v>
      </c>
      <c r="Z949" t="s">
        <v>36</v>
      </c>
    </row>
    <row r="950" spans="1:26" x14ac:dyDescent="0.25">
      <c r="A950" t="s">
        <v>26</v>
      </c>
      <c r="B950" t="s">
        <v>27</v>
      </c>
      <c r="C950" t="s">
        <v>28</v>
      </c>
      <c r="D950" t="s">
        <v>133</v>
      </c>
      <c r="E950" t="str">
        <f>"103TNTQ1R913"</f>
        <v>103TNTQ1R913</v>
      </c>
      <c r="F950" t="s">
        <v>30</v>
      </c>
      <c r="I950" t="s">
        <v>31</v>
      </c>
      <c r="J950" t="s">
        <v>32</v>
      </c>
      <c r="N950" t="s">
        <v>2134</v>
      </c>
      <c r="O950" t="s">
        <v>34</v>
      </c>
      <c r="P950">
        <v>11</v>
      </c>
      <c r="Q950">
        <v>202103</v>
      </c>
      <c r="R950">
        <v>20211004</v>
      </c>
      <c r="S950" t="s">
        <v>2135</v>
      </c>
      <c r="T950">
        <v>20220124</v>
      </c>
      <c r="Z950" t="s">
        <v>36</v>
      </c>
    </row>
    <row r="951" spans="1:26" x14ac:dyDescent="0.25">
      <c r="A951" t="s">
        <v>26</v>
      </c>
      <c r="B951" t="s">
        <v>27</v>
      </c>
      <c r="C951" t="s">
        <v>28</v>
      </c>
      <c r="D951" t="s">
        <v>380</v>
      </c>
      <c r="E951" t="str">
        <f>"110TNHM0Z361"</f>
        <v>110TNHM0Z361</v>
      </c>
      <c r="F951" t="s">
        <v>30</v>
      </c>
      <c r="I951" t="s">
        <v>31</v>
      </c>
      <c r="J951" t="s">
        <v>32</v>
      </c>
      <c r="N951" t="s">
        <v>2136</v>
      </c>
      <c r="O951" t="s">
        <v>34</v>
      </c>
      <c r="P951">
        <v>4</v>
      </c>
      <c r="Q951">
        <v>202110</v>
      </c>
      <c r="R951">
        <v>20211130</v>
      </c>
      <c r="S951" t="s">
        <v>2137</v>
      </c>
      <c r="T951">
        <v>20220124</v>
      </c>
      <c r="Z951" t="s">
        <v>36</v>
      </c>
    </row>
    <row r="952" spans="1:26" x14ac:dyDescent="0.25">
      <c r="A952" t="s">
        <v>26</v>
      </c>
      <c r="B952" t="s">
        <v>27</v>
      </c>
      <c r="C952" t="s">
        <v>28</v>
      </c>
      <c r="D952" t="s">
        <v>380</v>
      </c>
      <c r="E952" t="str">
        <f>"111TNVS2W031"</f>
        <v>111TNVS2W031</v>
      </c>
      <c r="F952" t="s">
        <v>30</v>
      </c>
      <c r="I952" t="s">
        <v>31</v>
      </c>
      <c r="J952" t="s">
        <v>32</v>
      </c>
      <c r="N952" t="s">
        <v>2138</v>
      </c>
      <c r="O952" t="s">
        <v>34</v>
      </c>
      <c r="P952">
        <v>3</v>
      </c>
      <c r="Q952">
        <v>202111</v>
      </c>
      <c r="R952">
        <v>20211211</v>
      </c>
      <c r="S952" t="s">
        <v>2139</v>
      </c>
      <c r="T952">
        <v>20220124</v>
      </c>
      <c r="Z952" t="s">
        <v>36</v>
      </c>
    </row>
    <row r="953" spans="1:26" x14ac:dyDescent="0.25">
      <c r="A953" t="s">
        <v>26</v>
      </c>
      <c r="B953" t="s">
        <v>27</v>
      </c>
      <c r="C953" t="s">
        <v>28</v>
      </c>
      <c r="D953" t="s">
        <v>42</v>
      </c>
      <c r="E953" t="str">
        <f>"109TNNH20847"</f>
        <v>109TNNH20847</v>
      </c>
      <c r="F953" t="s">
        <v>30</v>
      </c>
      <c r="I953" t="s">
        <v>129</v>
      </c>
      <c r="J953" t="s">
        <v>77</v>
      </c>
      <c r="N953" t="s">
        <v>2140</v>
      </c>
      <c r="O953" t="s">
        <v>34</v>
      </c>
      <c r="P953">
        <v>5</v>
      </c>
      <c r="Q953">
        <v>202109</v>
      </c>
      <c r="R953">
        <v>20211114</v>
      </c>
      <c r="S953" t="s">
        <v>2141</v>
      </c>
      <c r="T953">
        <v>20220124</v>
      </c>
      <c r="Z953" t="s">
        <v>36</v>
      </c>
    </row>
    <row r="954" spans="1:26" x14ac:dyDescent="0.25">
      <c r="A954" t="s">
        <v>26</v>
      </c>
      <c r="B954" t="s">
        <v>27</v>
      </c>
      <c r="C954" t="s">
        <v>28</v>
      </c>
      <c r="D954" t="s">
        <v>115</v>
      </c>
      <c r="E954" t="str">
        <f>"107TNTQ0K089"</f>
        <v>107TNTQ0K089</v>
      </c>
      <c r="F954" t="s">
        <v>30</v>
      </c>
      <c r="I954" t="s">
        <v>57</v>
      </c>
      <c r="J954" t="s">
        <v>439</v>
      </c>
      <c r="N954" t="s">
        <v>2142</v>
      </c>
      <c r="O954" t="s">
        <v>34</v>
      </c>
      <c r="P954">
        <v>7</v>
      </c>
      <c r="Q954">
        <v>202107</v>
      </c>
      <c r="R954">
        <v>20211115</v>
      </c>
      <c r="S954" t="s">
        <v>2143</v>
      </c>
      <c r="T954">
        <v>20220124</v>
      </c>
      <c r="Z954" t="s">
        <v>36</v>
      </c>
    </row>
    <row r="955" spans="1:26" x14ac:dyDescent="0.25">
      <c r="A955" t="s">
        <v>26</v>
      </c>
      <c r="B955" t="s">
        <v>27</v>
      </c>
      <c r="C955" t="s">
        <v>28</v>
      </c>
      <c r="D955" t="s">
        <v>37</v>
      </c>
      <c r="E955" t="str">
        <f>"009TNWG1M457"</f>
        <v>009TNWG1M457</v>
      </c>
      <c r="F955" t="s">
        <v>30</v>
      </c>
      <c r="I955" t="s">
        <v>38</v>
      </c>
      <c r="J955" t="s">
        <v>58</v>
      </c>
      <c r="N955" t="s">
        <v>2144</v>
      </c>
      <c r="O955" t="s">
        <v>34</v>
      </c>
      <c r="P955">
        <v>17</v>
      </c>
      <c r="Q955">
        <v>202009</v>
      </c>
      <c r="R955">
        <v>20211021</v>
      </c>
      <c r="S955" t="s">
        <v>2145</v>
      </c>
      <c r="T955">
        <v>20220124</v>
      </c>
      <c r="U955" t="s">
        <v>211</v>
      </c>
      <c r="Z955" t="s">
        <v>36</v>
      </c>
    </row>
    <row r="956" spans="1:26" x14ac:dyDescent="0.25">
      <c r="A956" t="s">
        <v>26</v>
      </c>
      <c r="B956" t="s">
        <v>27</v>
      </c>
      <c r="C956" t="s">
        <v>28</v>
      </c>
      <c r="D956" t="s">
        <v>115</v>
      </c>
      <c r="E956" t="str">
        <f>"105TNSU1G166"</f>
        <v>105TNSU1G166</v>
      </c>
      <c r="F956" t="s">
        <v>30</v>
      </c>
      <c r="I956" t="s">
        <v>38</v>
      </c>
      <c r="J956" t="s">
        <v>271</v>
      </c>
      <c r="N956" t="s">
        <v>2146</v>
      </c>
      <c r="O956" t="s">
        <v>34</v>
      </c>
      <c r="P956">
        <v>9</v>
      </c>
      <c r="Q956">
        <v>202105</v>
      </c>
      <c r="R956">
        <v>20211227</v>
      </c>
      <c r="S956" t="s">
        <v>2147</v>
      </c>
      <c r="T956">
        <v>20220124</v>
      </c>
      <c r="Z956" t="s">
        <v>36</v>
      </c>
    </row>
    <row r="957" spans="1:26" x14ac:dyDescent="0.25">
      <c r="A957" t="s">
        <v>26</v>
      </c>
      <c r="B957" t="s">
        <v>27</v>
      </c>
      <c r="C957" t="s">
        <v>28</v>
      </c>
      <c r="D957" t="s">
        <v>29</v>
      </c>
      <c r="E957" t="str">
        <f>"105TNUW0Y702"</f>
        <v>105TNUW0Y702</v>
      </c>
      <c r="F957" t="s">
        <v>30</v>
      </c>
      <c r="I957" t="s">
        <v>123</v>
      </c>
      <c r="J957" t="s">
        <v>77</v>
      </c>
      <c r="N957" t="s">
        <v>2148</v>
      </c>
      <c r="O957" t="s">
        <v>34</v>
      </c>
      <c r="P957">
        <v>9</v>
      </c>
      <c r="Q957">
        <v>202105</v>
      </c>
      <c r="R957">
        <v>20211006</v>
      </c>
      <c r="S957" t="s">
        <v>2149</v>
      </c>
      <c r="T957">
        <v>20220124</v>
      </c>
      <c r="Z957" t="s">
        <v>36</v>
      </c>
    </row>
    <row r="958" spans="1:26" x14ac:dyDescent="0.25">
      <c r="A958" t="s">
        <v>26</v>
      </c>
      <c r="B958" t="s">
        <v>27</v>
      </c>
      <c r="C958" t="s">
        <v>28</v>
      </c>
      <c r="D958" t="s">
        <v>64</v>
      </c>
      <c r="E958" t="str">
        <f>"112TNVS06695"</f>
        <v>112TNVS06695</v>
      </c>
      <c r="F958" t="s">
        <v>30</v>
      </c>
      <c r="I958" t="s">
        <v>76</v>
      </c>
      <c r="J958" t="s">
        <v>77</v>
      </c>
      <c r="N958" t="s">
        <v>2150</v>
      </c>
      <c r="O958" t="s">
        <v>34</v>
      </c>
      <c r="P958">
        <v>2</v>
      </c>
      <c r="Q958">
        <v>202112</v>
      </c>
      <c r="R958">
        <v>20220107</v>
      </c>
      <c r="S958" t="s">
        <v>2151</v>
      </c>
      <c r="T958">
        <v>20220124</v>
      </c>
      <c r="Z958" t="s">
        <v>36</v>
      </c>
    </row>
    <row r="959" spans="1:26" x14ac:dyDescent="0.25">
      <c r="A959" t="s">
        <v>26</v>
      </c>
      <c r="B959" t="s">
        <v>27</v>
      </c>
      <c r="C959" t="s">
        <v>28</v>
      </c>
      <c r="D959" t="s">
        <v>37</v>
      </c>
      <c r="E959" t="str">
        <f>"108TNYT19794"</f>
        <v>108TNYT19794</v>
      </c>
      <c r="F959" t="s">
        <v>30</v>
      </c>
      <c r="I959" t="s">
        <v>31</v>
      </c>
      <c r="J959" t="s">
        <v>58</v>
      </c>
      <c r="N959" t="s">
        <v>2152</v>
      </c>
      <c r="O959" t="s">
        <v>34</v>
      </c>
      <c r="P959">
        <v>6</v>
      </c>
      <c r="Q959">
        <v>202108</v>
      </c>
      <c r="R959">
        <v>20220102</v>
      </c>
      <c r="S959" t="s">
        <v>2153</v>
      </c>
      <c r="T959">
        <v>20220124</v>
      </c>
      <c r="U959" t="s">
        <v>61</v>
      </c>
      <c r="Z959" t="s">
        <v>36</v>
      </c>
    </row>
    <row r="960" spans="1:26" x14ac:dyDescent="0.25">
      <c r="A960" t="s">
        <v>26</v>
      </c>
      <c r="B960" t="s">
        <v>27</v>
      </c>
      <c r="C960" t="s">
        <v>28</v>
      </c>
      <c r="D960" t="s">
        <v>29</v>
      </c>
      <c r="E960" t="str">
        <f>"106TNZN28877"</f>
        <v>106TNZN28877</v>
      </c>
      <c r="F960" t="s">
        <v>30</v>
      </c>
      <c r="I960" t="s">
        <v>57</v>
      </c>
      <c r="J960" t="s">
        <v>39</v>
      </c>
      <c r="N960" t="s">
        <v>2154</v>
      </c>
      <c r="O960" t="s">
        <v>34</v>
      </c>
      <c r="P960">
        <v>8</v>
      </c>
      <c r="Q960">
        <v>202106</v>
      </c>
      <c r="R960">
        <v>20211018</v>
      </c>
      <c r="S960" t="s">
        <v>2155</v>
      </c>
      <c r="T960">
        <v>20220124</v>
      </c>
      <c r="Z960" t="s">
        <v>36</v>
      </c>
    </row>
    <row r="961" spans="1:26" x14ac:dyDescent="0.25">
      <c r="A961" t="s">
        <v>26</v>
      </c>
      <c r="B961" t="s">
        <v>27</v>
      </c>
      <c r="C961" t="s">
        <v>28</v>
      </c>
      <c r="D961" t="s">
        <v>46</v>
      </c>
      <c r="E961" t="str">
        <f>"111TNZN09189"</f>
        <v>111TNZN09189</v>
      </c>
      <c r="F961" t="s">
        <v>30</v>
      </c>
      <c r="I961" t="s">
        <v>38</v>
      </c>
      <c r="J961" t="s">
        <v>58</v>
      </c>
      <c r="N961" t="s">
        <v>2156</v>
      </c>
      <c r="O961" t="s">
        <v>34</v>
      </c>
      <c r="P961">
        <v>3</v>
      </c>
      <c r="Q961">
        <v>202111</v>
      </c>
      <c r="R961">
        <v>20220118</v>
      </c>
      <c r="S961" t="s">
        <v>2157</v>
      </c>
      <c r="T961">
        <v>20220124</v>
      </c>
      <c r="U961" t="s">
        <v>151</v>
      </c>
      <c r="Z961" t="s">
        <v>36</v>
      </c>
    </row>
    <row r="962" spans="1:26" x14ac:dyDescent="0.25">
      <c r="A962" t="s">
        <v>26</v>
      </c>
      <c r="B962" t="s">
        <v>27</v>
      </c>
      <c r="C962" t="s">
        <v>28</v>
      </c>
      <c r="D962" t="s">
        <v>166</v>
      </c>
      <c r="E962" t="str">
        <f>"110TNKF0Z949"</f>
        <v>110TNKF0Z949</v>
      </c>
      <c r="F962" t="s">
        <v>30</v>
      </c>
      <c r="I962" t="s">
        <v>76</v>
      </c>
      <c r="J962" t="s">
        <v>163</v>
      </c>
      <c r="N962" t="s">
        <v>2158</v>
      </c>
      <c r="O962" t="s">
        <v>34</v>
      </c>
      <c r="P962">
        <v>4</v>
      </c>
      <c r="Q962">
        <v>202110</v>
      </c>
      <c r="R962">
        <v>20211212</v>
      </c>
      <c r="S962" t="s">
        <v>2159</v>
      </c>
      <c r="T962">
        <v>20220124</v>
      </c>
      <c r="Z962" t="s">
        <v>36</v>
      </c>
    </row>
    <row r="963" spans="1:26" x14ac:dyDescent="0.25">
      <c r="A963" t="s">
        <v>26</v>
      </c>
      <c r="B963" t="s">
        <v>27</v>
      </c>
      <c r="C963" t="s">
        <v>28</v>
      </c>
      <c r="D963" t="s">
        <v>133</v>
      </c>
      <c r="E963" t="str">
        <f>"107TNGY0W567"</f>
        <v>107TNGY0W567</v>
      </c>
      <c r="F963" t="s">
        <v>30</v>
      </c>
      <c r="I963" t="s">
        <v>38</v>
      </c>
      <c r="J963" t="s">
        <v>555</v>
      </c>
      <c r="N963" t="s">
        <v>2160</v>
      </c>
      <c r="O963" t="s">
        <v>34</v>
      </c>
      <c r="P963">
        <v>7</v>
      </c>
      <c r="Q963">
        <v>202107</v>
      </c>
      <c r="R963">
        <v>20211117</v>
      </c>
      <c r="S963" t="s">
        <v>2161</v>
      </c>
      <c r="T963">
        <v>20220124</v>
      </c>
      <c r="Z963" t="s">
        <v>36</v>
      </c>
    </row>
    <row r="964" spans="1:26" x14ac:dyDescent="0.25">
      <c r="A964" t="s">
        <v>26</v>
      </c>
      <c r="B964" t="s">
        <v>27</v>
      </c>
      <c r="C964" t="s">
        <v>28</v>
      </c>
      <c r="D964" t="s">
        <v>37</v>
      </c>
      <c r="E964" t="str">
        <f>"107TNFA1C083"</f>
        <v>107TNFA1C083</v>
      </c>
      <c r="F964" t="s">
        <v>30</v>
      </c>
      <c r="I964" t="s">
        <v>82</v>
      </c>
      <c r="J964" t="s">
        <v>39</v>
      </c>
      <c r="N964" t="s">
        <v>2162</v>
      </c>
      <c r="O964" t="s">
        <v>34</v>
      </c>
      <c r="P964">
        <v>7</v>
      </c>
      <c r="Q964">
        <v>202107</v>
      </c>
      <c r="R964">
        <v>20211228</v>
      </c>
      <c r="S964" t="s">
        <v>2163</v>
      </c>
      <c r="T964">
        <v>20220124</v>
      </c>
      <c r="Z964" t="s">
        <v>36</v>
      </c>
    </row>
    <row r="965" spans="1:26" x14ac:dyDescent="0.25">
      <c r="A965" t="s">
        <v>26</v>
      </c>
      <c r="B965" t="s">
        <v>27</v>
      </c>
      <c r="C965" t="s">
        <v>28</v>
      </c>
      <c r="D965" t="s">
        <v>37</v>
      </c>
      <c r="E965" t="str">
        <f>"108TNXR0H050"</f>
        <v>108TNXR0H050</v>
      </c>
      <c r="F965" t="s">
        <v>30</v>
      </c>
      <c r="I965" t="s">
        <v>38</v>
      </c>
      <c r="J965" t="s">
        <v>58</v>
      </c>
      <c r="N965" t="s">
        <v>2164</v>
      </c>
      <c r="O965" t="s">
        <v>34</v>
      </c>
      <c r="P965">
        <v>6</v>
      </c>
      <c r="Q965">
        <v>202108</v>
      </c>
      <c r="R965">
        <v>20211230</v>
      </c>
      <c r="S965" t="s">
        <v>2165</v>
      </c>
      <c r="T965">
        <v>20220124</v>
      </c>
      <c r="U965" t="s">
        <v>144</v>
      </c>
      <c r="Z965" t="s">
        <v>36</v>
      </c>
    </row>
    <row r="966" spans="1:26" x14ac:dyDescent="0.25">
      <c r="A966" t="s">
        <v>26</v>
      </c>
      <c r="B966" t="s">
        <v>27</v>
      </c>
      <c r="C966" t="s">
        <v>28</v>
      </c>
      <c r="D966" t="s">
        <v>29</v>
      </c>
      <c r="E966" t="str">
        <f>"108TNXR35674"</f>
        <v>108TNXR35674</v>
      </c>
      <c r="F966" t="s">
        <v>30</v>
      </c>
      <c r="I966" t="s">
        <v>38</v>
      </c>
      <c r="J966" t="s">
        <v>86</v>
      </c>
      <c r="N966" t="s">
        <v>2166</v>
      </c>
      <c r="O966" t="s">
        <v>34</v>
      </c>
      <c r="P966">
        <v>6</v>
      </c>
      <c r="Q966">
        <v>202108</v>
      </c>
      <c r="R966">
        <v>20220105</v>
      </c>
      <c r="S966" t="s">
        <v>2167</v>
      </c>
      <c r="T966">
        <v>20220124</v>
      </c>
      <c r="Z966" t="s">
        <v>36</v>
      </c>
    </row>
    <row r="967" spans="1:26" x14ac:dyDescent="0.25">
      <c r="A967" t="s">
        <v>26</v>
      </c>
      <c r="B967" t="s">
        <v>27</v>
      </c>
      <c r="C967" t="s">
        <v>28</v>
      </c>
      <c r="D967" t="s">
        <v>29</v>
      </c>
      <c r="E967" t="str">
        <f>"107TNZN03781"</f>
        <v>107TNZN03781</v>
      </c>
      <c r="F967" t="s">
        <v>30</v>
      </c>
      <c r="I967" t="s">
        <v>123</v>
      </c>
      <c r="J967" t="s">
        <v>271</v>
      </c>
      <c r="N967" t="s">
        <v>2168</v>
      </c>
      <c r="O967" t="s">
        <v>34</v>
      </c>
      <c r="P967">
        <v>7</v>
      </c>
      <c r="Q967">
        <v>202107</v>
      </c>
      <c r="R967">
        <v>20220117</v>
      </c>
      <c r="S967" t="s">
        <v>2169</v>
      </c>
      <c r="T967">
        <v>20220124</v>
      </c>
      <c r="Z967" t="s">
        <v>36</v>
      </c>
    </row>
    <row r="968" spans="1:26" x14ac:dyDescent="0.25">
      <c r="A968" t="s">
        <v>26</v>
      </c>
      <c r="B968" t="s">
        <v>27</v>
      </c>
      <c r="C968" t="s">
        <v>28</v>
      </c>
      <c r="D968" t="s">
        <v>380</v>
      </c>
      <c r="E968" t="str">
        <f>"111TNWG10449"</f>
        <v>111TNWG10449</v>
      </c>
      <c r="F968" t="s">
        <v>30</v>
      </c>
      <c r="I968" t="s">
        <v>76</v>
      </c>
      <c r="J968" t="s">
        <v>77</v>
      </c>
      <c r="N968" t="s">
        <v>2170</v>
      </c>
      <c r="O968" t="s">
        <v>34</v>
      </c>
      <c r="P968">
        <v>3</v>
      </c>
      <c r="Q968">
        <v>202111</v>
      </c>
      <c r="R968">
        <v>20211115</v>
      </c>
      <c r="S968" t="s">
        <v>2171</v>
      </c>
      <c r="T968">
        <v>20220124</v>
      </c>
      <c r="Z968" t="s">
        <v>36</v>
      </c>
    </row>
    <row r="969" spans="1:26" x14ac:dyDescent="0.25">
      <c r="A969" t="s">
        <v>26</v>
      </c>
      <c r="B969" t="s">
        <v>27</v>
      </c>
      <c r="C969" t="s">
        <v>28</v>
      </c>
      <c r="D969" t="s">
        <v>37</v>
      </c>
      <c r="E969" t="str">
        <f>"106TNBK02877"</f>
        <v>106TNBK02877</v>
      </c>
      <c r="F969" t="s">
        <v>30</v>
      </c>
      <c r="I969" t="s">
        <v>38</v>
      </c>
      <c r="J969" t="s">
        <v>39</v>
      </c>
      <c r="N969" t="s">
        <v>2172</v>
      </c>
      <c r="O969" t="s">
        <v>34</v>
      </c>
      <c r="P969">
        <v>8</v>
      </c>
      <c r="Q969">
        <v>202106</v>
      </c>
      <c r="R969">
        <v>20211101</v>
      </c>
      <c r="S969" t="s">
        <v>2173</v>
      </c>
      <c r="T969">
        <v>20220124</v>
      </c>
      <c r="Z969" t="s">
        <v>36</v>
      </c>
    </row>
    <row r="970" spans="1:26" x14ac:dyDescent="0.25">
      <c r="A970" t="s">
        <v>26</v>
      </c>
      <c r="B970" t="s">
        <v>27</v>
      </c>
      <c r="C970" t="s">
        <v>28</v>
      </c>
      <c r="D970" t="s">
        <v>42</v>
      </c>
      <c r="E970" t="str">
        <f>"108TNVS1G495"</f>
        <v>108TNVS1G495</v>
      </c>
      <c r="F970" t="s">
        <v>30</v>
      </c>
      <c r="I970" t="s">
        <v>129</v>
      </c>
      <c r="J970" t="s">
        <v>77</v>
      </c>
      <c r="N970" t="s">
        <v>2174</v>
      </c>
      <c r="O970" t="s">
        <v>34</v>
      </c>
      <c r="P970">
        <v>6</v>
      </c>
      <c r="Q970">
        <v>202108</v>
      </c>
      <c r="R970">
        <v>20211204</v>
      </c>
      <c r="S970" t="s">
        <v>2175</v>
      </c>
      <c r="T970">
        <v>20220124</v>
      </c>
      <c r="Z970" t="s">
        <v>36</v>
      </c>
    </row>
    <row r="971" spans="1:26" x14ac:dyDescent="0.25">
      <c r="A971" t="s">
        <v>26</v>
      </c>
      <c r="B971" t="s">
        <v>27</v>
      </c>
      <c r="C971" t="s">
        <v>28</v>
      </c>
      <c r="D971" t="s">
        <v>37</v>
      </c>
      <c r="E971" t="str">
        <f>"110TNYT1A386"</f>
        <v>110TNYT1A386</v>
      </c>
      <c r="F971" t="s">
        <v>30</v>
      </c>
      <c r="I971" t="s">
        <v>1009</v>
      </c>
      <c r="J971" t="s">
        <v>90</v>
      </c>
      <c r="N971" t="s">
        <v>2176</v>
      </c>
      <c r="O971" t="s">
        <v>34</v>
      </c>
      <c r="P971">
        <v>4</v>
      </c>
      <c r="Q971">
        <v>202110</v>
      </c>
      <c r="R971">
        <v>20211120</v>
      </c>
      <c r="S971" t="s">
        <v>2177</v>
      </c>
      <c r="T971">
        <v>20220124</v>
      </c>
      <c r="U971" t="s">
        <v>128</v>
      </c>
      <c r="V971" t="s">
        <v>180</v>
      </c>
      <c r="Z971" t="s">
        <v>36</v>
      </c>
    </row>
    <row r="972" spans="1:26" x14ac:dyDescent="0.25">
      <c r="A972" t="s">
        <v>26</v>
      </c>
      <c r="B972" t="s">
        <v>27</v>
      </c>
      <c r="C972" t="s">
        <v>28</v>
      </c>
      <c r="D972" t="s">
        <v>115</v>
      </c>
      <c r="E972" t="str">
        <f>"105TNHM0T481"</f>
        <v>105TNHM0T481</v>
      </c>
      <c r="F972" t="s">
        <v>30</v>
      </c>
      <c r="I972" t="s">
        <v>57</v>
      </c>
      <c r="J972" t="s">
        <v>58</v>
      </c>
      <c r="N972" t="s">
        <v>2178</v>
      </c>
      <c r="O972" t="s">
        <v>34</v>
      </c>
      <c r="P972">
        <v>9</v>
      </c>
      <c r="Q972">
        <v>202105</v>
      </c>
      <c r="R972">
        <v>20220107</v>
      </c>
      <c r="S972" t="s">
        <v>2179</v>
      </c>
      <c r="T972">
        <v>20220124</v>
      </c>
      <c r="U972" t="s">
        <v>144</v>
      </c>
      <c r="Z972" t="s">
        <v>36</v>
      </c>
    </row>
    <row r="973" spans="1:26" x14ac:dyDescent="0.25">
      <c r="A973" t="s">
        <v>26</v>
      </c>
      <c r="B973" t="s">
        <v>27</v>
      </c>
      <c r="C973" t="s">
        <v>28</v>
      </c>
      <c r="D973" t="s">
        <v>133</v>
      </c>
      <c r="E973" t="str">
        <f>"107TNRL2D270"</f>
        <v>107TNRL2D270</v>
      </c>
      <c r="F973" t="s">
        <v>30</v>
      </c>
      <c r="I973" t="s">
        <v>129</v>
      </c>
      <c r="J973" t="s">
        <v>58</v>
      </c>
      <c r="N973" t="s">
        <v>2180</v>
      </c>
      <c r="O973" t="s">
        <v>34</v>
      </c>
      <c r="P973">
        <v>7</v>
      </c>
      <c r="Q973">
        <v>202107</v>
      </c>
      <c r="R973">
        <v>20211005</v>
      </c>
      <c r="S973" t="s">
        <v>2181</v>
      </c>
      <c r="T973">
        <v>20220124</v>
      </c>
      <c r="U973" t="s">
        <v>144</v>
      </c>
      <c r="Z973" t="s">
        <v>36</v>
      </c>
    </row>
    <row r="974" spans="1:26" x14ac:dyDescent="0.25">
      <c r="A974" t="s">
        <v>26</v>
      </c>
      <c r="B974" t="s">
        <v>27</v>
      </c>
      <c r="C974" t="s">
        <v>28</v>
      </c>
      <c r="D974" t="s">
        <v>29</v>
      </c>
      <c r="E974" t="str">
        <f>"108TNXR08794"</f>
        <v>108TNXR08794</v>
      </c>
      <c r="F974" t="s">
        <v>30</v>
      </c>
      <c r="I974" t="s">
        <v>57</v>
      </c>
      <c r="J974" t="s">
        <v>58</v>
      </c>
      <c r="N974" t="s">
        <v>2182</v>
      </c>
      <c r="O974" t="s">
        <v>34</v>
      </c>
      <c r="P974">
        <v>6</v>
      </c>
      <c r="Q974">
        <v>202108</v>
      </c>
      <c r="R974">
        <v>20211002</v>
      </c>
      <c r="S974" t="s">
        <v>2183</v>
      </c>
      <c r="T974">
        <v>20220124</v>
      </c>
      <c r="Z974" t="s">
        <v>36</v>
      </c>
    </row>
    <row r="975" spans="1:26" x14ac:dyDescent="0.25">
      <c r="A975" t="s">
        <v>26</v>
      </c>
      <c r="B975" t="s">
        <v>27</v>
      </c>
      <c r="C975" t="s">
        <v>28</v>
      </c>
      <c r="D975" t="s">
        <v>29</v>
      </c>
      <c r="E975" t="str">
        <f>"112TNMX1G659"</f>
        <v>112TNMX1G659</v>
      </c>
      <c r="F975" t="s">
        <v>30</v>
      </c>
      <c r="I975" t="s">
        <v>38</v>
      </c>
      <c r="J975" t="s">
        <v>32</v>
      </c>
      <c r="N975" t="s">
        <v>2184</v>
      </c>
      <c r="O975" t="s">
        <v>34</v>
      </c>
      <c r="P975">
        <v>2</v>
      </c>
      <c r="Q975">
        <v>202112</v>
      </c>
      <c r="R975">
        <v>20220117</v>
      </c>
      <c r="S975" t="s">
        <v>2185</v>
      </c>
      <c r="T975">
        <v>20220124</v>
      </c>
      <c r="Z975" t="s">
        <v>36</v>
      </c>
    </row>
    <row r="976" spans="1:26" x14ac:dyDescent="0.25">
      <c r="A976" t="s">
        <v>26</v>
      </c>
      <c r="B976" t="s">
        <v>27</v>
      </c>
      <c r="C976" t="s">
        <v>28</v>
      </c>
      <c r="D976" t="s">
        <v>115</v>
      </c>
      <c r="E976" t="str">
        <f>"010TNLE1X416"</f>
        <v>010TNLE1X416</v>
      </c>
      <c r="F976" t="s">
        <v>30</v>
      </c>
      <c r="I976" t="s">
        <v>38</v>
      </c>
      <c r="J976" t="s">
        <v>90</v>
      </c>
      <c r="N976" t="s">
        <v>2186</v>
      </c>
      <c r="O976" t="s">
        <v>34</v>
      </c>
      <c r="P976">
        <v>16</v>
      </c>
      <c r="Q976">
        <v>202010</v>
      </c>
      <c r="R976">
        <v>20211111</v>
      </c>
      <c r="S976" t="s">
        <v>2187</v>
      </c>
      <c r="T976">
        <v>20220124</v>
      </c>
      <c r="U976" t="s">
        <v>2188</v>
      </c>
      <c r="Z976" t="s">
        <v>36</v>
      </c>
    </row>
    <row r="977" spans="1:26" x14ac:dyDescent="0.25">
      <c r="A977" t="s">
        <v>26</v>
      </c>
      <c r="B977" t="s">
        <v>27</v>
      </c>
      <c r="C977" t="s">
        <v>28</v>
      </c>
      <c r="D977" t="s">
        <v>29</v>
      </c>
      <c r="E977" t="str">
        <f>"112TNWG03713"</f>
        <v>112TNWG03713</v>
      </c>
      <c r="F977" t="s">
        <v>30</v>
      </c>
      <c r="I977" t="s">
        <v>31</v>
      </c>
      <c r="J977" t="s">
        <v>39</v>
      </c>
      <c r="N977" t="s">
        <v>2189</v>
      </c>
      <c r="O977" t="s">
        <v>34</v>
      </c>
      <c r="P977">
        <v>2</v>
      </c>
      <c r="Q977">
        <v>202112</v>
      </c>
      <c r="R977">
        <v>20220112</v>
      </c>
      <c r="S977" t="s">
        <v>2190</v>
      </c>
      <c r="T977">
        <v>20220124</v>
      </c>
      <c r="Z977" t="s">
        <v>36</v>
      </c>
    </row>
    <row r="978" spans="1:26" x14ac:dyDescent="0.25">
      <c r="A978" t="s">
        <v>26</v>
      </c>
      <c r="B978" t="s">
        <v>27</v>
      </c>
      <c r="C978" t="s">
        <v>28</v>
      </c>
      <c r="D978" t="s">
        <v>37</v>
      </c>
      <c r="E978" t="str">
        <f>"106TNPC29976"</f>
        <v>106TNPC29976</v>
      </c>
      <c r="F978" t="s">
        <v>30</v>
      </c>
      <c r="I978" t="s">
        <v>38</v>
      </c>
      <c r="J978" t="s">
        <v>43</v>
      </c>
      <c r="N978" t="s">
        <v>2191</v>
      </c>
      <c r="O978" t="s">
        <v>34</v>
      </c>
      <c r="P978">
        <v>8</v>
      </c>
      <c r="Q978">
        <v>202106</v>
      </c>
      <c r="R978">
        <v>20211118</v>
      </c>
      <c r="S978" t="s">
        <v>2192</v>
      </c>
      <c r="T978">
        <v>20220124</v>
      </c>
      <c r="Z978" t="s">
        <v>36</v>
      </c>
    </row>
    <row r="979" spans="1:26" x14ac:dyDescent="0.25">
      <c r="A979" t="s">
        <v>26</v>
      </c>
      <c r="B979" t="s">
        <v>27</v>
      </c>
      <c r="C979" t="s">
        <v>28</v>
      </c>
      <c r="D979" t="s">
        <v>46</v>
      </c>
      <c r="E979" t="str">
        <f>"109TNMX2F443"</f>
        <v>109TNMX2F443</v>
      </c>
      <c r="F979" t="s">
        <v>30</v>
      </c>
      <c r="I979" t="s">
        <v>31</v>
      </c>
      <c r="J979" t="s">
        <v>32</v>
      </c>
      <c r="N979" t="s">
        <v>2193</v>
      </c>
      <c r="O979" t="s">
        <v>34</v>
      </c>
      <c r="P979">
        <v>5</v>
      </c>
      <c r="Q979">
        <v>202109</v>
      </c>
      <c r="R979">
        <v>20211130</v>
      </c>
      <c r="S979" t="s">
        <v>2194</v>
      </c>
      <c r="T979">
        <v>20220125</v>
      </c>
      <c r="Z979" t="s">
        <v>36</v>
      </c>
    </row>
    <row r="980" spans="1:26" x14ac:dyDescent="0.25">
      <c r="A980" t="s">
        <v>26</v>
      </c>
      <c r="B980" t="s">
        <v>27</v>
      </c>
      <c r="C980" t="s">
        <v>28</v>
      </c>
      <c r="D980" t="s">
        <v>380</v>
      </c>
      <c r="E980" t="str">
        <f>"111TNQD2X748"</f>
        <v>111TNQD2X748</v>
      </c>
      <c r="F980" t="s">
        <v>30</v>
      </c>
      <c r="I980" t="s">
        <v>71</v>
      </c>
      <c r="J980" t="s">
        <v>48</v>
      </c>
      <c r="N980" t="s">
        <v>2195</v>
      </c>
      <c r="O980" t="s">
        <v>34</v>
      </c>
      <c r="P980">
        <v>3</v>
      </c>
      <c r="Q980">
        <v>202111</v>
      </c>
      <c r="R980">
        <v>20211210</v>
      </c>
      <c r="S980" t="s">
        <v>2196</v>
      </c>
      <c r="T980">
        <v>20220125</v>
      </c>
      <c r="Z980" t="s">
        <v>36</v>
      </c>
    </row>
    <row r="981" spans="1:26" x14ac:dyDescent="0.25">
      <c r="A981" t="s">
        <v>26</v>
      </c>
      <c r="B981" t="s">
        <v>27</v>
      </c>
      <c r="C981" t="s">
        <v>28</v>
      </c>
      <c r="D981" t="s">
        <v>115</v>
      </c>
      <c r="E981" t="str">
        <f>"108TNLE30576"</f>
        <v>108TNLE30576</v>
      </c>
      <c r="F981" t="s">
        <v>30</v>
      </c>
      <c r="I981" t="s">
        <v>71</v>
      </c>
      <c r="J981" t="s">
        <v>568</v>
      </c>
      <c r="N981" t="s">
        <v>2197</v>
      </c>
      <c r="O981" t="s">
        <v>34</v>
      </c>
      <c r="P981">
        <v>6</v>
      </c>
      <c r="Q981">
        <v>202108</v>
      </c>
      <c r="R981">
        <v>20211215</v>
      </c>
      <c r="S981" t="s">
        <v>2198</v>
      </c>
      <c r="T981">
        <v>20220125</v>
      </c>
      <c r="U981" t="s">
        <v>128</v>
      </c>
      <c r="V981" t="s">
        <v>144</v>
      </c>
      <c r="W981" t="s">
        <v>1575</v>
      </c>
      <c r="Z981" t="s">
        <v>36</v>
      </c>
    </row>
    <row r="982" spans="1:26" x14ac:dyDescent="0.25">
      <c r="A982" t="s">
        <v>26</v>
      </c>
      <c r="B982" t="s">
        <v>27</v>
      </c>
      <c r="C982" t="s">
        <v>28</v>
      </c>
      <c r="D982" t="s">
        <v>42</v>
      </c>
      <c r="E982" t="str">
        <f>"110TNFA1K995"</f>
        <v>110TNFA1K995</v>
      </c>
      <c r="F982" t="s">
        <v>30</v>
      </c>
      <c r="I982" t="s">
        <v>38</v>
      </c>
      <c r="J982" t="s">
        <v>163</v>
      </c>
      <c r="N982" t="s">
        <v>2199</v>
      </c>
      <c r="O982" t="s">
        <v>34</v>
      </c>
      <c r="P982">
        <v>4</v>
      </c>
      <c r="Q982">
        <v>202110</v>
      </c>
      <c r="R982">
        <v>20211211</v>
      </c>
      <c r="S982" t="s">
        <v>2200</v>
      </c>
      <c r="T982">
        <v>20220125</v>
      </c>
      <c r="Z982" t="s">
        <v>36</v>
      </c>
    </row>
    <row r="983" spans="1:26" x14ac:dyDescent="0.25">
      <c r="A983" t="s">
        <v>26</v>
      </c>
      <c r="B983" t="s">
        <v>27</v>
      </c>
      <c r="C983" t="s">
        <v>28</v>
      </c>
      <c r="D983" t="s">
        <v>29</v>
      </c>
      <c r="E983" t="str">
        <f>"108TNYTQW514"</f>
        <v>108TNYTQW514</v>
      </c>
      <c r="F983" t="s">
        <v>30</v>
      </c>
      <c r="I983" t="s">
        <v>57</v>
      </c>
      <c r="J983" t="s">
        <v>58</v>
      </c>
      <c r="N983" t="s">
        <v>2201</v>
      </c>
      <c r="O983" t="s">
        <v>34</v>
      </c>
      <c r="P983">
        <v>6</v>
      </c>
      <c r="Q983">
        <v>202108</v>
      </c>
      <c r="R983">
        <v>20211211</v>
      </c>
      <c r="S983" t="s">
        <v>2202</v>
      </c>
      <c r="T983">
        <v>20220125</v>
      </c>
      <c r="U983" t="s">
        <v>144</v>
      </c>
      <c r="Z983" t="s">
        <v>36</v>
      </c>
    </row>
    <row r="984" spans="1:26" x14ac:dyDescent="0.25">
      <c r="A984" t="s">
        <v>26</v>
      </c>
      <c r="B984" t="s">
        <v>27</v>
      </c>
      <c r="C984" t="s">
        <v>28</v>
      </c>
      <c r="D984" t="s">
        <v>133</v>
      </c>
      <c r="E984" t="str">
        <f>"112TNQD09172"</f>
        <v>112TNQD09172</v>
      </c>
      <c r="F984" t="s">
        <v>30</v>
      </c>
      <c r="I984" t="s">
        <v>1511</v>
      </c>
      <c r="J984" t="s">
        <v>58</v>
      </c>
      <c r="N984" t="s">
        <v>2203</v>
      </c>
      <c r="O984" t="s">
        <v>34</v>
      </c>
      <c r="P984">
        <v>2</v>
      </c>
      <c r="Q984">
        <v>202112</v>
      </c>
      <c r="R984">
        <v>20211223</v>
      </c>
      <c r="S984" t="s">
        <v>2204</v>
      </c>
      <c r="T984">
        <v>20220125</v>
      </c>
      <c r="U984" t="s">
        <v>339</v>
      </c>
      <c r="Z984" t="s">
        <v>36</v>
      </c>
    </row>
    <row r="985" spans="1:26" x14ac:dyDescent="0.25">
      <c r="A985" t="s">
        <v>26</v>
      </c>
      <c r="B985" t="s">
        <v>27</v>
      </c>
      <c r="C985" t="s">
        <v>28</v>
      </c>
      <c r="D985" t="s">
        <v>133</v>
      </c>
      <c r="E985" t="str">
        <f>"108TNYT1Q474"</f>
        <v>108TNYT1Q474</v>
      </c>
      <c r="F985" t="s">
        <v>30</v>
      </c>
      <c r="I985" t="s">
        <v>89</v>
      </c>
      <c r="J985" t="s">
        <v>58</v>
      </c>
      <c r="N985" t="s">
        <v>2205</v>
      </c>
      <c r="O985" t="s">
        <v>34</v>
      </c>
      <c r="P985">
        <v>6</v>
      </c>
      <c r="Q985">
        <v>202108</v>
      </c>
      <c r="R985">
        <v>20211214</v>
      </c>
      <c r="S985" t="s">
        <v>2206</v>
      </c>
      <c r="T985">
        <v>20220125</v>
      </c>
      <c r="Z985" t="s">
        <v>36</v>
      </c>
    </row>
    <row r="986" spans="1:26" x14ac:dyDescent="0.25">
      <c r="A986" t="s">
        <v>26</v>
      </c>
      <c r="B986" t="s">
        <v>27</v>
      </c>
      <c r="C986" t="s">
        <v>28</v>
      </c>
      <c r="D986" t="s">
        <v>115</v>
      </c>
      <c r="E986" t="str">
        <f>"108TNKF30509"</f>
        <v>108TNKF30509</v>
      </c>
      <c r="F986" t="s">
        <v>30</v>
      </c>
      <c r="I986" t="s">
        <v>38</v>
      </c>
      <c r="J986" t="s">
        <v>58</v>
      </c>
      <c r="N986" t="s">
        <v>2207</v>
      </c>
      <c r="O986" t="s">
        <v>34</v>
      </c>
      <c r="P986">
        <v>6</v>
      </c>
      <c r="Q986">
        <v>202108</v>
      </c>
      <c r="R986">
        <v>20211128</v>
      </c>
      <c r="S986" t="s">
        <v>2208</v>
      </c>
      <c r="T986">
        <v>20220125</v>
      </c>
      <c r="U986" t="s">
        <v>236</v>
      </c>
      <c r="Z986" t="s">
        <v>36</v>
      </c>
    </row>
    <row r="987" spans="1:26" x14ac:dyDescent="0.25">
      <c r="A987" t="s">
        <v>26</v>
      </c>
      <c r="B987" t="s">
        <v>27</v>
      </c>
      <c r="C987" t="s">
        <v>28</v>
      </c>
      <c r="D987" t="s">
        <v>29</v>
      </c>
      <c r="E987" t="str">
        <f>"111TNGY0P410"</f>
        <v>111TNGY0P410</v>
      </c>
      <c r="F987" t="s">
        <v>30</v>
      </c>
      <c r="I987" t="s">
        <v>76</v>
      </c>
      <c r="J987" t="s">
        <v>163</v>
      </c>
      <c r="N987" t="s">
        <v>2209</v>
      </c>
      <c r="O987" t="s">
        <v>34</v>
      </c>
      <c r="P987">
        <v>3</v>
      </c>
      <c r="Q987">
        <v>202111</v>
      </c>
      <c r="R987">
        <v>20211130</v>
      </c>
      <c r="S987" t="s">
        <v>2210</v>
      </c>
      <c r="T987">
        <v>20220125</v>
      </c>
      <c r="Z987" t="s">
        <v>36</v>
      </c>
    </row>
    <row r="988" spans="1:26" x14ac:dyDescent="0.25">
      <c r="A988" t="s">
        <v>26</v>
      </c>
      <c r="B988" t="s">
        <v>27</v>
      </c>
      <c r="C988" t="s">
        <v>28</v>
      </c>
      <c r="D988" t="s">
        <v>46</v>
      </c>
      <c r="E988" t="str">
        <f>"106TNEP15252"</f>
        <v>106TNEP15252</v>
      </c>
      <c r="F988" t="s">
        <v>30</v>
      </c>
      <c r="I988" t="s">
        <v>129</v>
      </c>
      <c r="J988" t="s">
        <v>32</v>
      </c>
      <c r="N988" t="s">
        <v>2211</v>
      </c>
      <c r="O988" t="s">
        <v>34</v>
      </c>
      <c r="P988">
        <v>8</v>
      </c>
      <c r="Q988">
        <v>202106</v>
      </c>
      <c r="R988">
        <v>20211220</v>
      </c>
      <c r="S988" t="s">
        <v>2212</v>
      </c>
      <c r="T988">
        <v>20220125</v>
      </c>
      <c r="Z988" t="s">
        <v>36</v>
      </c>
    </row>
    <row r="989" spans="1:26" x14ac:dyDescent="0.25">
      <c r="A989" t="s">
        <v>26</v>
      </c>
      <c r="B989" t="s">
        <v>27</v>
      </c>
      <c r="C989" t="s">
        <v>28</v>
      </c>
      <c r="D989" t="s">
        <v>29</v>
      </c>
      <c r="E989" t="str">
        <f>"105TNDV02450"</f>
        <v>105TNDV02450</v>
      </c>
      <c r="F989" t="s">
        <v>30</v>
      </c>
      <c r="I989" t="s">
        <v>157</v>
      </c>
      <c r="J989" t="s">
        <v>58</v>
      </c>
      <c r="N989" t="s">
        <v>2213</v>
      </c>
      <c r="O989" t="s">
        <v>34</v>
      </c>
      <c r="P989">
        <v>9</v>
      </c>
      <c r="Q989">
        <v>202105</v>
      </c>
      <c r="R989">
        <v>20220101</v>
      </c>
      <c r="S989" t="s">
        <v>2214</v>
      </c>
      <c r="T989">
        <v>20220125</v>
      </c>
      <c r="U989" t="s">
        <v>264</v>
      </c>
      <c r="Z989" t="s">
        <v>36</v>
      </c>
    </row>
    <row r="990" spans="1:26" x14ac:dyDescent="0.25">
      <c r="A990" t="s">
        <v>26</v>
      </c>
      <c r="B990" t="s">
        <v>27</v>
      </c>
      <c r="C990" t="s">
        <v>28</v>
      </c>
      <c r="D990" t="s">
        <v>37</v>
      </c>
      <c r="E990" t="str">
        <f>"112TNCZ0G523"</f>
        <v>112TNCZ0G523</v>
      </c>
      <c r="F990" t="s">
        <v>30</v>
      </c>
      <c r="I990" t="s">
        <v>38</v>
      </c>
      <c r="J990" t="s">
        <v>39</v>
      </c>
      <c r="N990" t="s">
        <v>2215</v>
      </c>
      <c r="O990" t="s">
        <v>34</v>
      </c>
      <c r="P990">
        <v>2</v>
      </c>
      <c r="Q990">
        <v>202112</v>
      </c>
      <c r="R990">
        <v>20220118</v>
      </c>
      <c r="S990" t="s">
        <v>2216</v>
      </c>
      <c r="T990">
        <v>20220125</v>
      </c>
      <c r="Z990" t="s">
        <v>36</v>
      </c>
    </row>
    <row r="991" spans="1:26" x14ac:dyDescent="0.25">
      <c r="A991" t="s">
        <v>26</v>
      </c>
      <c r="B991" t="s">
        <v>27</v>
      </c>
      <c r="C991" t="s">
        <v>28</v>
      </c>
      <c r="D991" t="s">
        <v>380</v>
      </c>
      <c r="E991" t="str">
        <f>"112TNVS08063"</f>
        <v>112TNVS08063</v>
      </c>
      <c r="F991" t="s">
        <v>30</v>
      </c>
      <c r="I991" t="s">
        <v>89</v>
      </c>
      <c r="J991" t="s">
        <v>86</v>
      </c>
      <c r="N991" t="s">
        <v>2217</v>
      </c>
      <c r="O991" t="s">
        <v>34</v>
      </c>
      <c r="P991">
        <v>2</v>
      </c>
      <c r="Q991">
        <v>202112</v>
      </c>
      <c r="R991">
        <v>20220114</v>
      </c>
      <c r="S991" t="s">
        <v>2218</v>
      </c>
      <c r="T991">
        <v>20220125</v>
      </c>
      <c r="Z991" t="s">
        <v>36</v>
      </c>
    </row>
    <row r="992" spans="1:26" x14ac:dyDescent="0.25">
      <c r="A992" t="s">
        <v>26</v>
      </c>
      <c r="B992" t="s">
        <v>27</v>
      </c>
      <c r="C992" t="s">
        <v>28</v>
      </c>
      <c r="D992" t="s">
        <v>64</v>
      </c>
      <c r="E992" t="str">
        <f>"007TNTQ23049"</f>
        <v>007TNTQ23049</v>
      </c>
      <c r="F992" t="s">
        <v>30</v>
      </c>
      <c r="I992" t="s">
        <v>31</v>
      </c>
      <c r="J992" t="s">
        <v>58</v>
      </c>
      <c r="N992" t="s">
        <v>2219</v>
      </c>
      <c r="O992" t="s">
        <v>34</v>
      </c>
      <c r="P992">
        <v>19</v>
      </c>
      <c r="Q992">
        <v>202007</v>
      </c>
      <c r="R992">
        <v>20211218</v>
      </c>
      <c r="S992" t="s">
        <v>2220</v>
      </c>
      <c r="T992">
        <v>20220125</v>
      </c>
      <c r="U992" t="s">
        <v>114</v>
      </c>
      <c r="Z992" t="s">
        <v>36</v>
      </c>
    </row>
    <row r="993" spans="1:26" x14ac:dyDescent="0.25">
      <c r="A993" t="s">
        <v>26</v>
      </c>
      <c r="B993" t="s">
        <v>27</v>
      </c>
      <c r="C993" t="s">
        <v>28</v>
      </c>
      <c r="D993" t="s">
        <v>42</v>
      </c>
      <c r="E993" t="str">
        <f>"107TNGY2A303"</f>
        <v>107TNGY2A303</v>
      </c>
      <c r="F993" t="s">
        <v>30</v>
      </c>
      <c r="I993" t="s">
        <v>38</v>
      </c>
      <c r="J993" t="s">
        <v>58</v>
      </c>
      <c r="N993" t="s">
        <v>2221</v>
      </c>
      <c r="O993" t="s">
        <v>34</v>
      </c>
      <c r="P993">
        <v>7</v>
      </c>
      <c r="Q993">
        <v>202107</v>
      </c>
      <c r="R993">
        <v>20211101</v>
      </c>
      <c r="S993" t="s">
        <v>2222</v>
      </c>
      <c r="T993">
        <v>20220125</v>
      </c>
      <c r="U993" t="s">
        <v>1811</v>
      </c>
      <c r="Z993" t="s">
        <v>36</v>
      </c>
    </row>
    <row r="994" spans="1:26" x14ac:dyDescent="0.25">
      <c r="A994" t="s">
        <v>26</v>
      </c>
      <c r="B994" t="s">
        <v>27</v>
      </c>
      <c r="C994" t="s">
        <v>28</v>
      </c>
      <c r="D994" t="s">
        <v>29</v>
      </c>
      <c r="E994" t="str">
        <f>"107TNJJ1K228"</f>
        <v>107TNJJ1K228</v>
      </c>
      <c r="F994" t="s">
        <v>30</v>
      </c>
      <c r="I994" t="s">
        <v>31</v>
      </c>
      <c r="J994" t="s">
        <v>819</v>
      </c>
      <c r="N994" t="s">
        <v>2223</v>
      </c>
      <c r="O994" t="s">
        <v>34</v>
      </c>
      <c r="P994">
        <v>7</v>
      </c>
      <c r="Q994">
        <v>202107</v>
      </c>
      <c r="R994">
        <v>20211223</v>
      </c>
      <c r="S994" t="s">
        <v>2224</v>
      </c>
      <c r="T994">
        <v>20220125</v>
      </c>
      <c r="Z994" t="s">
        <v>36</v>
      </c>
    </row>
    <row r="995" spans="1:26" x14ac:dyDescent="0.25">
      <c r="A995" t="s">
        <v>26</v>
      </c>
      <c r="B995" t="s">
        <v>27</v>
      </c>
      <c r="C995" t="s">
        <v>28</v>
      </c>
      <c r="D995" t="s">
        <v>29</v>
      </c>
      <c r="E995" t="str">
        <f>"110TNMX04699"</f>
        <v>110TNMX04699</v>
      </c>
      <c r="F995" t="s">
        <v>30</v>
      </c>
      <c r="I995" t="s">
        <v>31</v>
      </c>
      <c r="J995" t="s">
        <v>58</v>
      </c>
      <c r="N995" t="s">
        <v>244</v>
      </c>
      <c r="O995" t="s">
        <v>34</v>
      </c>
      <c r="P995">
        <v>4</v>
      </c>
      <c r="Q995">
        <v>202110</v>
      </c>
      <c r="R995">
        <v>20211208</v>
      </c>
      <c r="S995" t="s">
        <v>2225</v>
      </c>
      <c r="T995">
        <v>20220125</v>
      </c>
      <c r="U995" t="s">
        <v>1537</v>
      </c>
      <c r="Z995" t="s">
        <v>36</v>
      </c>
    </row>
    <row r="996" spans="1:26" x14ac:dyDescent="0.25">
      <c r="A996" t="s">
        <v>26</v>
      </c>
      <c r="B996" t="s">
        <v>27</v>
      </c>
      <c r="C996" t="s">
        <v>28</v>
      </c>
      <c r="D996" t="s">
        <v>46</v>
      </c>
      <c r="E996" t="str">
        <f>"108TNZNOW381"</f>
        <v>108TNZNOW381</v>
      </c>
      <c r="F996" t="s">
        <v>30</v>
      </c>
      <c r="I996" t="s">
        <v>129</v>
      </c>
      <c r="J996" t="s">
        <v>271</v>
      </c>
      <c r="N996" t="s">
        <v>2226</v>
      </c>
      <c r="O996" t="s">
        <v>34</v>
      </c>
      <c r="P996">
        <v>6</v>
      </c>
      <c r="Q996">
        <v>202108</v>
      </c>
      <c r="R996">
        <v>20211128</v>
      </c>
      <c r="S996" t="s">
        <v>2227</v>
      </c>
      <c r="T996">
        <v>20220125</v>
      </c>
      <c r="Z996" t="s">
        <v>36</v>
      </c>
    </row>
    <row r="997" spans="1:26" x14ac:dyDescent="0.25">
      <c r="A997" t="s">
        <v>26</v>
      </c>
      <c r="B997" t="s">
        <v>27</v>
      </c>
      <c r="C997" t="s">
        <v>28</v>
      </c>
      <c r="D997" t="s">
        <v>380</v>
      </c>
      <c r="E997" t="str">
        <f>"111TNSU2M670"</f>
        <v>111TNSU2M670</v>
      </c>
      <c r="F997" t="s">
        <v>30</v>
      </c>
      <c r="I997" t="s">
        <v>57</v>
      </c>
      <c r="J997" t="s">
        <v>39</v>
      </c>
      <c r="N997" t="s">
        <v>2228</v>
      </c>
      <c r="O997" t="s">
        <v>34</v>
      </c>
      <c r="P997">
        <v>3</v>
      </c>
      <c r="Q997">
        <v>202111</v>
      </c>
      <c r="R997">
        <v>20220121</v>
      </c>
      <c r="S997" t="s">
        <v>2229</v>
      </c>
      <c r="T997">
        <v>20220125</v>
      </c>
      <c r="Z997" t="s">
        <v>36</v>
      </c>
    </row>
    <row r="998" spans="1:26" x14ac:dyDescent="0.25">
      <c r="A998" t="s">
        <v>26</v>
      </c>
      <c r="B998" t="s">
        <v>27</v>
      </c>
      <c r="C998" t="s">
        <v>28</v>
      </c>
      <c r="D998" t="s">
        <v>115</v>
      </c>
      <c r="E998" t="str">
        <f>"107TNNH1Y247"</f>
        <v>107TNNH1Y247</v>
      </c>
      <c r="F998" t="s">
        <v>30</v>
      </c>
      <c r="I998" t="s">
        <v>38</v>
      </c>
      <c r="J998" t="s">
        <v>48</v>
      </c>
      <c r="N998" t="s">
        <v>2230</v>
      </c>
      <c r="O998" t="s">
        <v>34</v>
      </c>
      <c r="P998">
        <v>7</v>
      </c>
      <c r="Q998">
        <v>202107</v>
      </c>
      <c r="R998">
        <v>20220110</v>
      </c>
      <c r="S998" t="s">
        <v>2231</v>
      </c>
      <c r="T998">
        <v>20220125</v>
      </c>
      <c r="Z998" t="s">
        <v>36</v>
      </c>
    </row>
    <row r="999" spans="1:26" x14ac:dyDescent="0.25">
      <c r="A999" t="s">
        <v>26</v>
      </c>
      <c r="B999" t="s">
        <v>27</v>
      </c>
      <c r="C999" t="s">
        <v>28</v>
      </c>
      <c r="D999" t="s">
        <v>29</v>
      </c>
      <c r="E999" t="str">
        <f>"111TNLE2T120"</f>
        <v>111TNLE2T120</v>
      </c>
      <c r="F999" t="s">
        <v>30</v>
      </c>
      <c r="I999" t="s">
        <v>38</v>
      </c>
      <c r="J999" t="s">
        <v>77</v>
      </c>
      <c r="N999" t="s">
        <v>2232</v>
      </c>
      <c r="O999" t="s">
        <v>34</v>
      </c>
      <c r="P999">
        <v>3</v>
      </c>
      <c r="Q999">
        <v>202111</v>
      </c>
      <c r="R999">
        <v>20220125</v>
      </c>
      <c r="S999" t="s">
        <v>2233</v>
      </c>
      <c r="T999">
        <v>20220125</v>
      </c>
      <c r="Z999" t="s">
        <v>36</v>
      </c>
    </row>
    <row r="1000" spans="1:26" x14ac:dyDescent="0.25">
      <c r="A1000" t="s">
        <v>26</v>
      </c>
      <c r="B1000" t="s">
        <v>27</v>
      </c>
      <c r="C1000" t="s">
        <v>28</v>
      </c>
      <c r="D1000" t="s">
        <v>46</v>
      </c>
      <c r="E1000" t="str">
        <f>"110TNZN2C437"</f>
        <v>110TNZN2C437</v>
      </c>
      <c r="F1000" t="s">
        <v>30</v>
      </c>
      <c r="I1000" t="s">
        <v>129</v>
      </c>
      <c r="J1000" t="s">
        <v>39</v>
      </c>
      <c r="N1000" t="s">
        <v>2234</v>
      </c>
      <c r="O1000" t="s">
        <v>34</v>
      </c>
      <c r="P1000">
        <v>4</v>
      </c>
      <c r="Q1000">
        <v>202110</v>
      </c>
      <c r="R1000">
        <v>20211201</v>
      </c>
      <c r="S1000" t="s">
        <v>2235</v>
      </c>
      <c r="T1000">
        <v>20220125</v>
      </c>
      <c r="Z1000" t="s">
        <v>36</v>
      </c>
    </row>
    <row r="1001" spans="1:26" x14ac:dyDescent="0.25">
      <c r="A1001" t="s">
        <v>26</v>
      </c>
      <c r="B1001" t="s">
        <v>27</v>
      </c>
      <c r="C1001" t="s">
        <v>28</v>
      </c>
      <c r="D1001" t="s">
        <v>115</v>
      </c>
      <c r="E1001" t="str">
        <f>"109TNBK17445"</f>
        <v>109TNBK17445</v>
      </c>
      <c r="F1001" t="s">
        <v>30</v>
      </c>
      <c r="I1001" t="s">
        <v>89</v>
      </c>
      <c r="J1001" t="s">
        <v>90</v>
      </c>
      <c r="N1001" t="s">
        <v>2236</v>
      </c>
      <c r="O1001" t="s">
        <v>34</v>
      </c>
      <c r="P1001">
        <v>5</v>
      </c>
      <c r="Q1001">
        <v>202109</v>
      </c>
      <c r="R1001">
        <v>20211114</v>
      </c>
      <c r="S1001" t="s">
        <v>2237</v>
      </c>
      <c r="T1001">
        <v>20220126</v>
      </c>
      <c r="U1001" t="s">
        <v>339</v>
      </c>
      <c r="V1001" t="s">
        <v>496</v>
      </c>
      <c r="W1001" t="s">
        <v>1055</v>
      </c>
      <c r="X1001" t="s">
        <v>1037</v>
      </c>
      <c r="Y1001" t="s">
        <v>206</v>
      </c>
      <c r="Z1001" t="s">
        <v>36</v>
      </c>
    </row>
    <row r="1002" spans="1:26" x14ac:dyDescent="0.25">
      <c r="A1002" t="s">
        <v>26</v>
      </c>
      <c r="B1002" t="s">
        <v>27</v>
      </c>
      <c r="C1002" t="s">
        <v>28</v>
      </c>
      <c r="D1002" t="s">
        <v>42</v>
      </c>
      <c r="E1002" t="str">
        <f>"110TNEP12092"</f>
        <v>110TNEP12092</v>
      </c>
      <c r="F1002" t="s">
        <v>30</v>
      </c>
      <c r="I1002" t="s">
        <v>31</v>
      </c>
      <c r="J1002" t="s">
        <v>58</v>
      </c>
      <c r="N1002" t="s">
        <v>2238</v>
      </c>
      <c r="O1002" t="s">
        <v>34</v>
      </c>
      <c r="P1002">
        <v>4</v>
      </c>
      <c r="Q1002">
        <v>202110</v>
      </c>
      <c r="R1002">
        <v>20211203</v>
      </c>
      <c r="S1002" t="s">
        <v>2239</v>
      </c>
      <c r="T1002">
        <v>20220126</v>
      </c>
      <c r="U1002" t="s">
        <v>328</v>
      </c>
      <c r="Z1002" t="s">
        <v>36</v>
      </c>
    </row>
    <row r="1003" spans="1:26" x14ac:dyDescent="0.25">
      <c r="A1003" t="s">
        <v>26</v>
      </c>
      <c r="B1003" t="s">
        <v>27</v>
      </c>
      <c r="C1003" t="s">
        <v>28</v>
      </c>
      <c r="D1003" t="s">
        <v>64</v>
      </c>
      <c r="E1003" t="str">
        <f>"012TNGY0R271"</f>
        <v>012TNGY0R271</v>
      </c>
      <c r="F1003" t="s">
        <v>30</v>
      </c>
      <c r="I1003" t="s">
        <v>57</v>
      </c>
      <c r="J1003" t="s">
        <v>819</v>
      </c>
      <c r="N1003" t="s">
        <v>2240</v>
      </c>
      <c r="O1003" t="s">
        <v>34</v>
      </c>
      <c r="P1003">
        <v>14</v>
      </c>
      <c r="Q1003">
        <v>202012</v>
      </c>
      <c r="R1003">
        <v>20211025</v>
      </c>
      <c r="S1003" t="s">
        <v>2241</v>
      </c>
      <c r="T1003">
        <v>20220126</v>
      </c>
      <c r="Z1003" t="s">
        <v>36</v>
      </c>
    </row>
    <row r="1004" spans="1:26" x14ac:dyDescent="0.25">
      <c r="A1004" t="s">
        <v>26</v>
      </c>
      <c r="B1004" t="s">
        <v>27</v>
      </c>
      <c r="C1004" t="s">
        <v>28</v>
      </c>
      <c r="D1004" t="s">
        <v>133</v>
      </c>
      <c r="E1004" t="str">
        <f>"104TNFA2T243"</f>
        <v>104TNFA2T243</v>
      </c>
      <c r="F1004" t="s">
        <v>30</v>
      </c>
      <c r="I1004" t="s">
        <v>501</v>
      </c>
      <c r="J1004" t="s">
        <v>58</v>
      </c>
      <c r="N1004" t="s">
        <v>2242</v>
      </c>
      <c r="O1004" t="s">
        <v>34</v>
      </c>
      <c r="P1004">
        <v>10</v>
      </c>
      <c r="Q1004">
        <v>202104</v>
      </c>
      <c r="R1004">
        <v>20211115</v>
      </c>
      <c r="S1004" t="s">
        <v>2243</v>
      </c>
      <c r="T1004">
        <v>20220126</v>
      </c>
      <c r="U1004" t="s">
        <v>236</v>
      </c>
      <c r="Z1004" t="s">
        <v>36</v>
      </c>
    </row>
    <row r="1005" spans="1:26" x14ac:dyDescent="0.25">
      <c r="A1005" t="s">
        <v>26</v>
      </c>
      <c r="B1005" t="s">
        <v>27</v>
      </c>
      <c r="C1005" t="s">
        <v>28</v>
      </c>
      <c r="D1005" t="s">
        <v>46</v>
      </c>
      <c r="E1005" t="str">
        <f>"109TNHM1Q865"</f>
        <v>109TNHM1Q865</v>
      </c>
      <c r="F1005" t="s">
        <v>30</v>
      </c>
      <c r="I1005" t="s">
        <v>57</v>
      </c>
      <c r="J1005" t="s">
        <v>90</v>
      </c>
      <c r="N1005" t="s">
        <v>2244</v>
      </c>
      <c r="O1005" t="s">
        <v>34</v>
      </c>
      <c r="P1005">
        <v>5</v>
      </c>
      <c r="Q1005">
        <v>202109</v>
      </c>
      <c r="R1005">
        <v>20211128</v>
      </c>
      <c r="S1005" t="s">
        <v>2245</v>
      </c>
      <c r="T1005">
        <v>20220126</v>
      </c>
      <c r="U1005" t="s">
        <v>144</v>
      </c>
      <c r="Z1005" t="s">
        <v>36</v>
      </c>
    </row>
    <row r="1006" spans="1:26" x14ac:dyDescent="0.25">
      <c r="A1006" t="s">
        <v>26</v>
      </c>
      <c r="B1006" t="s">
        <v>27</v>
      </c>
      <c r="C1006" t="s">
        <v>28</v>
      </c>
      <c r="D1006" t="s">
        <v>29</v>
      </c>
      <c r="E1006" t="str">
        <f>"110TNZN2P557"</f>
        <v>110TNZN2P557</v>
      </c>
      <c r="F1006" t="s">
        <v>30</v>
      </c>
      <c r="I1006" t="s">
        <v>31</v>
      </c>
      <c r="J1006" t="s">
        <v>58</v>
      </c>
      <c r="N1006" t="s">
        <v>2246</v>
      </c>
      <c r="O1006" t="s">
        <v>34</v>
      </c>
      <c r="P1006">
        <v>4</v>
      </c>
      <c r="Q1006">
        <v>202110</v>
      </c>
      <c r="R1006">
        <v>20211101</v>
      </c>
      <c r="S1006" t="s">
        <v>2247</v>
      </c>
      <c r="T1006">
        <v>20220126</v>
      </c>
      <c r="U1006" t="s">
        <v>487</v>
      </c>
      <c r="V1006" t="s">
        <v>267</v>
      </c>
      <c r="Z1006" t="s">
        <v>36</v>
      </c>
    </row>
    <row r="1007" spans="1:26" x14ac:dyDescent="0.25">
      <c r="A1007" t="s">
        <v>26</v>
      </c>
      <c r="B1007" t="s">
        <v>27</v>
      </c>
      <c r="C1007" t="s">
        <v>28</v>
      </c>
      <c r="D1007" t="s">
        <v>29</v>
      </c>
      <c r="E1007" t="str">
        <f>"106TNHM0J121"</f>
        <v>106TNHM0J121</v>
      </c>
      <c r="F1007" t="s">
        <v>30</v>
      </c>
      <c r="I1007" t="s">
        <v>129</v>
      </c>
      <c r="J1007" t="s">
        <v>58</v>
      </c>
      <c r="N1007" t="s">
        <v>2248</v>
      </c>
      <c r="O1007" t="s">
        <v>34</v>
      </c>
      <c r="P1007">
        <v>8</v>
      </c>
      <c r="Q1007">
        <v>202106</v>
      </c>
      <c r="R1007">
        <v>20211213</v>
      </c>
      <c r="S1007" t="s">
        <v>2249</v>
      </c>
      <c r="T1007">
        <v>20220126</v>
      </c>
      <c r="U1007" t="s">
        <v>2250</v>
      </c>
      <c r="V1007" t="s">
        <v>111</v>
      </c>
      <c r="W1007" t="s">
        <v>2251</v>
      </c>
      <c r="X1007" t="s">
        <v>265</v>
      </c>
      <c r="Z1007" t="s">
        <v>36</v>
      </c>
    </row>
    <row r="1008" spans="1:26" x14ac:dyDescent="0.25">
      <c r="A1008" t="s">
        <v>26</v>
      </c>
      <c r="B1008" t="s">
        <v>27</v>
      </c>
      <c r="C1008" t="s">
        <v>28</v>
      </c>
      <c r="D1008" t="s">
        <v>29</v>
      </c>
      <c r="E1008" t="str">
        <f>"108TNZN1L589"</f>
        <v>108TNZN1L589</v>
      </c>
      <c r="F1008" t="s">
        <v>30</v>
      </c>
      <c r="I1008" t="s">
        <v>31</v>
      </c>
      <c r="J1008" t="s">
        <v>32</v>
      </c>
      <c r="N1008" t="s">
        <v>2252</v>
      </c>
      <c r="O1008" t="s">
        <v>34</v>
      </c>
      <c r="P1008">
        <v>6</v>
      </c>
      <c r="Q1008">
        <v>202108</v>
      </c>
      <c r="R1008">
        <v>20211201</v>
      </c>
      <c r="S1008" t="s">
        <v>2253</v>
      </c>
      <c r="T1008">
        <v>20220126</v>
      </c>
      <c r="Z1008" t="s">
        <v>36</v>
      </c>
    </row>
    <row r="1009" spans="1:26" x14ac:dyDescent="0.25">
      <c r="A1009" t="s">
        <v>26</v>
      </c>
      <c r="B1009" t="s">
        <v>27</v>
      </c>
      <c r="C1009" t="s">
        <v>28</v>
      </c>
      <c r="D1009" t="s">
        <v>29</v>
      </c>
      <c r="E1009" t="str">
        <f>"111TNHM03857"</f>
        <v>111TNHM03857</v>
      </c>
      <c r="F1009" t="s">
        <v>30</v>
      </c>
      <c r="I1009" t="s">
        <v>31</v>
      </c>
      <c r="J1009" t="s">
        <v>32</v>
      </c>
      <c r="N1009" t="s">
        <v>2254</v>
      </c>
      <c r="O1009" t="s">
        <v>34</v>
      </c>
      <c r="P1009">
        <v>3</v>
      </c>
      <c r="Q1009">
        <v>202111</v>
      </c>
      <c r="R1009">
        <v>20220103</v>
      </c>
      <c r="S1009" t="s">
        <v>2255</v>
      </c>
      <c r="T1009">
        <v>20220126</v>
      </c>
      <c r="Z1009" t="s">
        <v>36</v>
      </c>
    </row>
    <row r="1010" spans="1:26" x14ac:dyDescent="0.25">
      <c r="A1010" t="s">
        <v>26</v>
      </c>
      <c r="B1010" t="s">
        <v>27</v>
      </c>
      <c r="C1010" t="s">
        <v>28</v>
      </c>
      <c r="D1010" t="s">
        <v>29</v>
      </c>
      <c r="E1010" t="str">
        <f>"109TNGY0L087"</f>
        <v>109TNGY0L087</v>
      </c>
      <c r="F1010" t="s">
        <v>30</v>
      </c>
      <c r="I1010" t="s">
        <v>38</v>
      </c>
      <c r="J1010" t="s">
        <v>77</v>
      </c>
      <c r="N1010" t="s">
        <v>2256</v>
      </c>
      <c r="O1010" t="s">
        <v>34</v>
      </c>
      <c r="P1010">
        <v>5</v>
      </c>
      <c r="Q1010">
        <v>202109</v>
      </c>
      <c r="R1010">
        <v>20220109</v>
      </c>
      <c r="S1010" t="s">
        <v>2257</v>
      </c>
      <c r="T1010">
        <v>20220126</v>
      </c>
      <c r="Z1010" t="s">
        <v>36</v>
      </c>
    </row>
    <row r="1011" spans="1:26" x14ac:dyDescent="0.25">
      <c r="A1011" t="s">
        <v>26</v>
      </c>
      <c r="B1011" t="s">
        <v>27</v>
      </c>
      <c r="C1011" t="s">
        <v>28</v>
      </c>
      <c r="D1011" t="s">
        <v>37</v>
      </c>
      <c r="E1011" t="str">
        <f>"107TNSU1B974"</f>
        <v>107TNSU1B974</v>
      </c>
      <c r="F1011" t="s">
        <v>30</v>
      </c>
      <c r="I1011" t="s">
        <v>38</v>
      </c>
      <c r="J1011" t="s">
        <v>90</v>
      </c>
      <c r="N1011" t="s">
        <v>2258</v>
      </c>
      <c r="O1011" t="s">
        <v>34</v>
      </c>
      <c r="P1011">
        <v>7</v>
      </c>
      <c r="Q1011">
        <v>202107</v>
      </c>
      <c r="R1011">
        <v>20211115</v>
      </c>
      <c r="S1011" t="s">
        <v>2259</v>
      </c>
      <c r="T1011">
        <v>20220126</v>
      </c>
      <c r="U1011" t="s">
        <v>1199</v>
      </c>
      <c r="V1011" t="s">
        <v>180</v>
      </c>
      <c r="Z1011" t="s">
        <v>36</v>
      </c>
    </row>
    <row r="1012" spans="1:26" x14ac:dyDescent="0.25">
      <c r="A1012" t="s">
        <v>26</v>
      </c>
      <c r="B1012" t="s">
        <v>27</v>
      </c>
      <c r="C1012" t="s">
        <v>28</v>
      </c>
      <c r="D1012" t="s">
        <v>380</v>
      </c>
      <c r="E1012" t="str">
        <f>"111TNMX1Y683"</f>
        <v>111TNMX1Y683</v>
      </c>
      <c r="F1012" t="s">
        <v>30</v>
      </c>
      <c r="I1012" t="s">
        <v>89</v>
      </c>
      <c r="J1012" t="s">
        <v>58</v>
      </c>
      <c r="N1012" t="s">
        <v>2260</v>
      </c>
      <c r="O1012" t="s">
        <v>34</v>
      </c>
      <c r="P1012">
        <v>3</v>
      </c>
      <c r="Q1012">
        <v>202111</v>
      </c>
      <c r="R1012">
        <v>20220117</v>
      </c>
      <c r="S1012" t="s">
        <v>2261</v>
      </c>
      <c r="T1012">
        <v>20220126</v>
      </c>
      <c r="U1012" t="s">
        <v>211</v>
      </c>
      <c r="V1012" t="s">
        <v>1383</v>
      </c>
      <c r="Z1012" t="s">
        <v>36</v>
      </c>
    </row>
    <row r="1013" spans="1:26" x14ac:dyDescent="0.25">
      <c r="A1013" t="s">
        <v>26</v>
      </c>
      <c r="B1013" t="s">
        <v>27</v>
      </c>
      <c r="C1013" t="s">
        <v>28</v>
      </c>
      <c r="D1013" t="s">
        <v>29</v>
      </c>
      <c r="E1013" t="str">
        <f>"108TNBK1L557"</f>
        <v>108TNBK1L557</v>
      </c>
      <c r="F1013" t="s">
        <v>30</v>
      </c>
      <c r="I1013" t="s">
        <v>38</v>
      </c>
      <c r="J1013" t="s">
        <v>58</v>
      </c>
      <c r="N1013" t="s">
        <v>2262</v>
      </c>
      <c r="O1013" t="s">
        <v>34</v>
      </c>
      <c r="P1013">
        <v>6</v>
      </c>
      <c r="Q1013">
        <v>202108</v>
      </c>
      <c r="R1013">
        <v>20211220</v>
      </c>
      <c r="S1013" t="s">
        <v>2263</v>
      </c>
      <c r="T1013">
        <v>20220126</v>
      </c>
      <c r="U1013" t="s">
        <v>144</v>
      </c>
      <c r="Z1013" t="s">
        <v>36</v>
      </c>
    </row>
    <row r="1014" spans="1:26" x14ac:dyDescent="0.25">
      <c r="A1014" t="s">
        <v>26</v>
      </c>
      <c r="B1014" t="s">
        <v>27</v>
      </c>
      <c r="C1014" t="s">
        <v>28</v>
      </c>
      <c r="D1014" t="s">
        <v>166</v>
      </c>
      <c r="E1014" t="str">
        <f>"108TNBK2X645"</f>
        <v>108TNBK2X645</v>
      </c>
      <c r="F1014" t="s">
        <v>30</v>
      </c>
      <c r="I1014" t="s">
        <v>129</v>
      </c>
      <c r="J1014" t="s">
        <v>39</v>
      </c>
      <c r="N1014" t="s">
        <v>2264</v>
      </c>
      <c r="O1014" t="s">
        <v>34</v>
      </c>
      <c r="P1014">
        <v>6</v>
      </c>
      <c r="Q1014">
        <v>202108</v>
      </c>
      <c r="R1014">
        <v>20211202</v>
      </c>
      <c r="S1014" t="s">
        <v>2265</v>
      </c>
      <c r="T1014">
        <v>20220126</v>
      </c>
      <c r="Z1014" t="s">
        <v>36</v>
      </c>
    </row>
    <row r="1015" spans="1:26" x14ac:dyDescent="0.25">
      <c r="A1015" t="s">
        <v>26</v>
      </c>
      <c r="B1015" t="s">
        <v>27</v>
      </c>
      <c r="C1015" t="s">
        <v>28</v>
      </c>
      <c r="D1015" t="s">
        <v>29</v>
      </c>
      <c r="E1015" t="str">
        <f>"106TNPC1A376"</f>
        <v>106TNPC1A376</v>
      </c>
      <c r="F1015" t="s">
        <v>30</v>
      </c>
      <c r="I1015" t="s">
        <v>38</v>
      </c>
      <c r="J1015" t="s">
        <v>58</v>
      </c>
      <c r="N1015" t="s">
        <v>2266</v>
      </c>
      <c r="O1015" t="s">
        <v>34</v>
      </c>
      <c r="P1015">
        <v>8</v>
      </c>
      <c r="Q1015">
        <v>202106</v>
      </c>
      <c r="R1015">
        <v>20211122</v>
      </c>
      <c r="S1015" t="s">
        <v>2267</v>
      </c>
      <c r="T1015">
        <v>20220126</v>
      </c>
      <c r="U1015" t="s">
        <v>114</v>
      </c>
      <c r="Z1015" t="s">
        <v>36</v>
      </c>
    </row>
    <row r="1016" spans="1:26" x14ac:dyDescent="0.25">
      <c r="A1016" t="s">
        <v>26</v>
      </c>
      <c r="B1016" t="s">
        <v>27</v>
      </c>
      <c r="C1016" t="s">
        <v>28</v>
      </c>
      <c r="D1016" t="s">
        <v>46</v>
      </c>
      <c r="E1016" t="str">
        <f>"109TNDV2W242"</f>
        <v>109TNDV2W242</v>
      </c>
      <c r="F1016" t="s">
        <v>30</v>
      </c>
      <c r="I1016" t="s">
        <v>89</v>
      </c>
      <c r="J1016" t="s">
        <v>77</v>
      </c>
      <c r="N1016" t="s">
        <v>2268</v>
      </c>
      <c r="O1016" t="s">
        <v>34</v>
      </c>
      <c r="P1016">
        <v>5</v>
      </c>
      <c r="Q1016">
        <v>202109</v>
      </c>
      <c r="R1016">
        <v>20211125</v>
      </c>
      <c r="S1016" t="s">
        <v>2269</v>
      </c>
      <c r="T1016">
        <v>20220126</v>
      </c>
      <c r="Z1016" t="s">
        <v>36</v>
      </c>
    </row>
    <row r="1017" spans="1:26" x14ac:dyDescent="0.25">
      <c r="A1017" t="s">
        <v>26</v>
      </c>
      <c r="B1017" t="s">
        <v>27</v>
      </c>
      <c r="C1017" t="s">
        <v>28</v>
      </c>
      <c r="D1017" t="s">
        <v>46</v>
      </c>
      <c r="E1017" t="str">
        <f>"108TNXR0M450"</f>
        <v>108TNXR0M450</v>
      </c>
      <c r="F1017" t="s">
        <v>30</v>
      </c>
      <c r="I1017" t="s">
        <v>31</v>
      </c>
      <c r="J1017" t="s">
        <v>58</v>
      </c>
      <c r="N1017" t="s">
        <v>2270</v>
      </c>
      <c r="O1017" t="s">
        <v>34</v>
      </c>
      <c r="P1017">
        <v>6</v>
      </c>
      <c r="Q1017">
        <v>202108</v>
      </c>
      <c r="R1017">
        <v>20211025</v>
      </c>
      <c r="S1017" t="s">
        <v>2271</v>
      </c>
      <c r="T1017">
        <v>20220126</v>
      </c>
      <c r="U1017" t="s">
        <v>2272</v>
      </c>
      <c r="Z1017" t="s">
        <v>36</v>
      </c>
    </row>
    <row r="1018" spans="1:26" x14ac:dyDescent="0.25">
      <c r="A1018" t="s">
        <v>26</v>
      </c>
      <c r="B1018" t="s">
        <v>27</v>
      </c>
      <c r="C1018" t="s">
        <v>28</v>
      </c>
      <c r="D1018" t="s">
        <v>37</v>
      </c>
      <c r="E1018" t="str">
        <f>"112TNCZ0A611"</f>
        <v>112TNCZ0A611</v>
      </c>
      <c r="F1018" t="s">
        <v>30</v>
      </c>
      <c r="I1018" t="s">
        <v>31</v>
      </c>
      <c r="J1018" t="s">
        <v>39</v>
      </c>
      <c r="N1018" t="s">
        <v>2273</v>
      </c>
      <c r="O1018" t="s">
        <v>34</v>
      </c>
      <c r="P1018">
        <v>2</v>
      </c>
      <c r="Q1018">
        <v>202112</v>
      </c>
      <c r="R1018">
        <v>20220105</v>
      </c>
      <c r="S1018" t="s">
        <v>2274</v>
      </c>
      <c r="T1018">
        <v>20220126</v>
      </c>
      <c r="Z1018" t="s">
        <v>36</v>
      </c>
    </row>
    <row r="1019" spans="1:26" x14ac:dyDescent="0.25">
      <c r="A1019" t="s">
        <v>26</v>
      </c>
      <c r="B1019" t="s">
        <v>27</v>
      </c>
      <c r="C1019" t="s">
        <v>28</v>
      </c>
      <c r="D1019" t="s">
        <v>29</v>
      </c>
      <c r="E1019" t="str">
        <f>"109TNHM03601"</f>
        <v>109TNHM03601</v>
      </c>
      <c r="F1019" t="s">
        <v>30</v>
      </c>
      <c r="I1019" t="s">
        <v>57</v>
      </c>
      <c r="J1019" t="s">
        <v>39</v>
      </c>
      <c r="N1019" t="s">
        <v>2275</v>
      </c>
      <c r="O1019" t="s">
        <v>34</v>
      </c>
      <c r="P1019">
        <v>5</v>
      </c>
      <c r="Q1019">
        <v>202109</v>
      </c>
      <c r="R1019">
        <v>20220105</v>
      </c>
      <c r="S1019" t="s">
        <v>2276</v>
      </c>
      <c r="T1019">
        <v>20220126</v>
      </c>
      <c r="Z1019" t="s">
        <v>36</v>
      </c>
    </row>
    <row r="1020" spans="1:26" x14ac:dyDescent="0.25">
      <c r="A1020" t="s">
        <v>26</v>
      </c>
      <c r="B1020" t="s">
        <v>27</v>
      </c>
      <c r="C1020" t="s">
        <v>28</v>
      </c>
      <c r="D1020" t="s">
        <v>29</v>
      </c>
      <c r="E1020" t="str">
        <f>"111TNNH1R575"</f>
        <v>111TNNH1R575</v>
      </c>
      <c r="F1020" t="s">
        <v>30</v>
      </c>
      <c r="I1020" t="s">
        <v>38</v>
      </c>
      <c r="J1020" t="s">
        <v>58</v>
      </c>
      <c r="N1020" t="s">
        <v>2277</v>
      </c>
      <c r="O1020" t="s">
        <v>34</v>
      </c>
      <c r="P1020">
        <v>3</v>
      </c>
      <c r="Q1020">
        <v>202111</v>
      </c>
      <c r="R1020">
        <v>20211204</v>
      </c>
      <c r="S1020" t="s">
        <v>2278</v>
      </c>
      <c r="T1020">
        <v>20220126</v>
      </c>
      <c r="Z1020" t="s">
        <v>36</v>
      </c>
    </row>
    <row r="1021" spans="1:26" x14ac:dyDescent="0.25">
      <c r="A1021" t="s">
        <v>26</v>
      </c>
      <c r="B1021" t="s">
        <v>27</v>
      </c>
      <c r="C1021" t="s">
        <v>28</v>
      </c>
      <c r="D1021" t="s">
        <v>64</v>
      </c>
      <c r="E1021" t="str">
        <f>"012TNPC11560"</f>
        <v>012TNPC11560</v>
      </c>
      <c r="F1021" t="s">
        <v>30</v>
      </c>
      <c r="I1021" t="s">
        <v>38</v>
      </c>
      <c r="J1021" t="s">
        <v>58</v>
      </c>
      <c r="N1021" t="s">
        <v>2279</v>
      </c>
      <c r="O1021" t="s">
        <v>34</v>
      </c>
      <c r="P1021">
        <v>14</v>
      </c>
      <c r="Q1021">
        <v>202012</v>
      </c>
      <c r="R1021">
        <v>20211214</v>
      </c>
      <c r="S1021" t="s">
        <v>2280</v>
      </c>
      <c r="T1021">
        <v>20220127</v>
      </c>
      <c r="U1021" t="s">
        <v>149</v>
      </c>
      <c r="V1021" t="s">
        <v>211</v>
      </c>
      <c r="Z1021" t="s">
        <v>36</v>
      </c>
    </row>
    <row r="1022" spans="1:26" x14ac:dyDescent="0.25">
      <c r="A1022" t="s">
        <v>26</v>
      </c>
      <c r="B1022" t="s">
        <v>27</v>
      </c>
      <c r="C1022" t="s">
        <v>28</v>
      </c>
      <c r="D1022" t="s">
        <v>37</v>
      </c>
      <c r="E1022" t="str">
        <f>"109TNPC2A384"</f>
        <v>109TNPC2A384</v>
      </c>
      <c r="F1022" t="s">
        <v>30</v>
      </c>
      <c r="I1022" t="s">
        <v>31</v>
      </c>
      <c r="J1022" t="s">
        <v>1239</v>
      </c>
      <c r="N1022" t="s">
        <v>2281</v>
      </c>
      <c r="O1022" t="s">
        <v>34</v>
      </c>
      <c r="P1022">
        <v>5</v>
      </c>
      <c r="Q1022">
        <v>202109</v>
      </c>
      <c r="R1022">
        <v>20211022</v>
      </c>
      <c r="S1022" t="s">
        <v>2282</v>
      </c>
      <c r="T1022">
        <v>20220127</v>
      </c>
      <c r="U1022" t="s">
        <v>2283</v>
      </c>
      <c r="V1022" t="s">
        <v>793</v>
      </c>
      <c r="W1022" t="s">
        <v>2284</v>
      </c>
      <c r="X1022" t="s">
        <v>2285</v>
      </c>
      <c r="Z1022" t="s">
        <v>36</v>
      </c>
    </row>
    <row r="1023" spans="1:26" x14ac:dyDescent="0.25">
      <c r="A1023" t="s">
        <v>26</v>
      </c>
      <c r="B1023" t="s">
        <v>27</v>
      </c>
      <c r="C1023" t="s">
        <v>28</v>
      </c>
      <c r="D1023" t="s">
        <v>46</v>
      </c>
      <c r="E1023" t="str">
        <f>"108TNCZ28795"</f>
        <v>108TNCZ28795</v>
      </c>
      <c r="F1023" t="s">
        <v>30</v>
      </c>
      <c r="I1023" t="s">
        <v>82</v>
      </c>
      <c r="J1023" t="s">
        <v>90</v>
      </c>
      <c r="N1023" t="s">
        <v>2286</v>
      </c>
      <c r="O1023" t="s">
        <v>34</v>
      </c>
      <c r="P1023">
        <v>6</v>
      </c>
      <c r="Q1023">
        <v>202108</v>
      </c>
      <c r="R1023">
        <v>20211115</v>
      </c>
      <c r="S1023" t="s">
        <v>2287</v>
      </c>
      <c r="T1023">
        <v>20220127</v>
      </c>
      <c r="U1023" t="s">
        <v>328</v>
      </c>
      <c r="V1023" t="s">
        <v>2288</v>
      </c>
      <c r="Z1023" t="s">
        <v>36</v>
      </c>
    </row>
    <row r="1024" spans="1:26" x14ac:dyDescent="0.25">
      <c r="A1024" t="s">
        <v>26</v>
      </c>
      <c r="B1024" t="s">
        <v>27</v>
      </c>
      <c r="C1024" t="s">
        <v>28</v>
      </c>
      <c r="D1024" t="s">
        <v>29</v>
      </c>
      <c r="E1024" t="str">
        <f>"109TNGY1W711"</f>
        <v>109TNGY1W711</v>
      </c>
      <c r="F1024" t="s">
        <v>30</v>
      </c>
      <c r="I1024" t="s">
        <v>31</v>
      </c>
      <c r="J1024" t="s">
        <v>58</v>
      </c>
      <c r="N1024" t="s">
        <v>2289</v>
      </c>
      <c r="O1024" t="s">
        <v>34</v>
      </c>
      <c r="P1024">
        <v>5</v>
      </c>
      <c r="Q1024">
        <v>202109</v>
      </c>
      <c r="R1024">
        <v>20211226</v>
      </c>
      <c r="S1024" t="s">
        <v>2290</v>
      </c>
      <c r="T1024">
        <v>20220127</v>
      </c>
      <c r="U1024" t="s">
        <v>211</v>
      </c>
      <c r="Z1024" t="s">
        <v>36</v>
      </c>
    </row>
    <row r="1025" spans="1:26" x14ac:dyDescent="0.25">
      <c r="A1025" t="s">
        <v>26</v>
      </c>
      <c r="B1025" t="s">
        <v>27</v>
      </c>
      <c r="C1025" t="s">
        <v>28</v>
      </c>
      <c r="D1025" t="s">
        <v>2291</v>
      </c>
      <c r="E1025" t="str">
        <f>"103TNSU2T822"</f>
        <v>103TNSU2T822</v>
      </c>
      <c r="F1025" t="s">
        <v>30</v>
      </c>
      <c r="I1025" t="s">
        <v>31</v>
      </c>
      <c r="J1025" t="s">
        <v>58</v>
      </c>
      <c r="N1025" t="s">
        <v>2292</v>
      </c>
      <c r="O1025" t="s">
        <v>34</v>
      </c>
      <c r="P1025">
        <v>11</v>
      </c>
      <c r="Q1025">
        <v>202103</v>
      </c>
      <c r="R1025">
        <v>20220101</v>
      </c>
      <c r="S1025" t="s">
        <v>2293</v>
      </c>
      <c r="T1025">
        <v>20220127</v>
      </c>
      <c r="U1025" t="s">
        <v>2294</v>
      </c>
      <c r="V1025" t="s">
        <v>2295</v>
      </c>
      <c r="Z1025" t="s">
        <v>36</v>
      </c>
    </row>
    <row r="1026" spans="1:26" x14ac:dyDescent="0.25">
      <c r="A1026" t="s">
        <v>26</v>
      </c>
      <c r="B1026" t="s">
        <v>27</v>
      </c>
      <c r="C1026" t="s">
        <v>28</v>
      </c>
      <c r="D1026" t="s">
        <v>37</v>
      </c>
      <c r="E1026" t="str">
        <f>"111TNYT1M442"</f>
        <v>111TNYT1M442</v>
      </c>
      <c r="F1026" t="s">
        <v>30</v>
      </c>
      <c r="I1026" t="s">
        <v>38</v>
      </c>
      <c r="J1026" t="s">
        <v>48</v>
      </c>
      <c r="N1026" t="s">
        <v>2296</v>
      </c>
      <c r="O1026" t="s">
        <v>34</v>
      </c>
      <c r="P1026">
        <v>3</v>
      </c>
      <c r="Q1026">
        <v>202111</v>
      </c>
      <c r="R1026">
        <v>20220115</v>
      </c>
      <c r="S1026" t="s">
        <v>2297</v>
      </c>
      <c r="T1026">
        <v>20220127</v>
      </c>
      <c r="Z1026" t="s">
        <v>36</v>
      </c>
    </row>
    <row r="1027" spans="1:26" x14ac:dyDescent="0.25">
      <c r="A1027" t="s">
        <v>26</v>
      </c>
      <c r="B1027" t="s">
        <v>27</v>
      </c>
      <c r="C1027" t="s">
        <v>28</v>
      </c>
      <c r="D1027" t="s">
        <v>46</v>
      </c>
      <c r="E1027" t="str">
        <f>"107TNPC15464"</f>
        <v>107TNPC15464</v>
      </c>
      <c r="F1027" t="s">
        <v>30</v>
      </c>
      <c r="I1027" t="s">
        <v>57</v>
      </c>
      <c r="J1027" t="s">
        <v>58</v>
      </c>
      <c r="N1027" t="s">
        <v>2298</v>
      </c>
      <c r="O1027" t="s">
        <v>34</v>
      </c>
      <c r="P1027">
        <v>7</v>
      </c>
      <c r="Q1027">
        <v>202107</v>
      </c>
      <c r="R1027">
        <v>20211116</v>
      </c>
      <c r="S1027" t="s">
        <v>2299</v>
      </c>
      <c r="T1027">
        <v>20220127</v>
      </c>
      <c r="Z1027" t="s">
        <v>36</v>
      </c>
    </row>
    <row r="1028" spans="1:26" x14ac:dyDescent="0.25">
      <c r="A1028" t="s">
        <v>26</v>
      </c>
      <c r="B1028" t="s">
        <v>27</v>
      </c>
      <c r="C1028" t="s">
        <v>28</v>
      </c>
      <c r="D1028" t="s">
        <v>115</v>
      </c>
      <c r="E1028" t="str">
        <f>"107TNPC0G528"</f>
        <v>107TNPC0G528</v>
      </c>
      <c r="F1028" t="s">
        <v>30</v>
      </c>
      <c r="I1028" t="s">
        <v>1315</v>
      </c>
      <c r="J1028" t="s">
        <v>2300</v>
      </c>
      <c r="N1028" t="s">
        <v>2301</v>
      </c>
      <c r="O1028" t="s">
        <v>34</v>
      </c>
      <c r="P1028">
        <v>7</v>
      </c>
      <c r="Q1028">
        <v>202107</v>
      </c>
      <c r="R1028">
        <v>20211005</v>
      </c>
      <c r="S1028" t="s">
        <v>2302</v>
      </c>
      <c r="T1028">
        <v>20220127</v>
      </c>
      <c r="Z1028" t="s">
        <v>36</v>
      </c>
    </row>
    <row r="1029" spans="1:26" x14ac:dyDescent="0.25">
      <c r="A1029" t="s">
        <v>26</v>
      </c>
      <c r="B1029" t="s">
        <v>27</v>
      </c>
      <c r="C1029" t="s">
        <v>28</v>
      </c>
      <c r="D1029" t="s">
        <v>115</v>
      </c>
      <c r="E1029" t="str">
        <f>"107TNUW1D782"</f>
        <v>107TNUW1D782</v>
      </c>
      <c r="F1029" t="s">
        <v>30</v>
      </c>
      <c r="I1029" t="s">
        <v>31</v>
      </c>
      <c r="J1029" t="s">
        <v>32</v>
      </c>
      <c r="N1029" t="s">
        <v>2303</v>
      </c>
      <c r="O1029" t="s">
        <v>34</v>
      </c>
      <c r="P1029">
        <v>7</v>
      </c>
      <c r="Q1029">
        <v>202107</v>
      </c>
      <c r="R1029">
        <v>20211017</v>
      </c>
      <c r="S1029" t="s">
        <v>2304</v>
      </c>
      <c r="T1029">
        <v>20220127</v>
      </c>
      <c r="Z1029" t="s">
        <v>36</v>
      </c>
    </row>
    <row r="1030" spans="1:26" x14ac:dyDescent="0.25">
      <c r="A1030" t="s">
        <v>26</v>
      </c>
      <c r="B1030" t="s">
        <v>27</v>
      </c>
      <c r="C1030" t="s">
        <v>28</v>
      </c>
      <c r="D1030" t="s">
        <v>29</v>
      </c>
      <c r="E1030" t="str">
        <f>"105TNXR1Y834"</f>
        <v>105TNXR1Y834</v>
      </c>
      <c r="F1030" t="s">
        <v>30</v>
      </c>
      <c r="I1030" t="s">
        <v>57</v>
      </c>
      <c r="J1030" t="s">
        <v>39</v>
      </c>
      <c r="N1030" t="s">
        <v>2305</v>
      </c>
      <c r="O1030" t="s">
        <v>34</v>
      </c>
      <c r="P1030">
        <v>9</v>
      </c>
      <c r="Q1030">
        <v>202105</v>
      </c>
      <c r="R1030">
        <v>20211001</v>
      </c>
      <c r="S1030" t="s">
        <v>2306</v>
      </c>
      <c r="T1030">
        <v>20220127</v>
      </c>
      <c r="Z1030" t="s">
        <v>36</v>
      </c>
    </row>
    <row r="1031" spans="1:26" x14ac:dyDescent="0.25">
      <c r="A1031" t="s">
        <v>26</v>
      </c>
      <c r="B1031" t="s">
        <v>27</v>
      </c>
      <c r="C1031" t="s">
        <v>28</v>
      </c>
      <c r="D1031" t="s">
        <v>37</v>
      </c>
      <c r="E1031" t="str">
        <f>"112TNMX0X315"</f>
        <v>112TNMX0X315</v>
      </c>
      <c r="F1031" t="s">
        <v>30</v>
      </c>
      <c r="I1031" t="s">
        <v>31</v>
      </c>
      <c r="J1031" t="s">
        <v>32</v>
      </c>
      <c r="N1031" t="s">
        <v>2307</v>
      </c>
      <c r="O1031" t="s">
        <v>34</v>
      </c>
      <c r="P1031">
        <v>2</v>
      </c>
      <c r="Q1031">
        <v>202112</v>
      </c>
      <c r="R1031">
        <v>20220113</v>
      </c>
      <c r="S1031" t="s">
        <v>2308</v>
      </c>
      <c r="T1031">
        <v>20220127</v>
      </c>
      <c r="Z1031" t="s">
        <v>36</v>
      </c>
    </row>
    <row r="1032" spans="1:26" x14ac:dyDescent="0.25">
      <c r="A1032" t="s">
        <v>26</v>
      </c>
      <c r="B1032" t="s">
        <v>27</v>
      </c>
      <c r="C1032" t="s">
        <v>28</v>
      </c>
      <c r="D1032" t="s">
        <v>166</v>
      </c>
      <c r="E1032" t="str">
        <f>"110TNPC2R920"</f>
        <v>110TNPC2R920</v>
      </c>
      <c r="F1032" t="s">
        <v>30</v>
      </c>
      <c r="I1032" t="s">
        <v>586</v>
      </c>
      <c r="J1032" t="s">
        <v>39</v>
      </c>
      <c r="N1032" t="s">
        <v>2309</v>
      </c>
      <c r="O1032" t="s">
        <v>34</v>
      </c>
      <c r="P1032">
        <v>4</v>
      </c>
      <c r="Q1032">
        <v>202110</v>
      </c>
      <c r="R1032">
        <v>20211204</v>
      </c>
      <c r="S1032" t="s">
        <v>2310</v>
      </c>
      <c r="T1032">
        <v>20220127</v>
      </c>
      <c r="Z1032" t="s">
        <v>36</v>
      </c>
    </row>
    <row r="1033" spans="1:26" x14ac:dyDescent="0.25">
      <c r="A1033" t="s">
        <v>26</v>
      </c>
      <c r="B1033" t="s">
        <v>27</v>
      </c>
      <c r="C1033" t="s">
        <v>28</v>
      </c>
      <c r="D1033" t="s">
        <v>115</v>
      </c>
      <c r="E1033" t="str">
        <f>"108TNBK2B021"</f>
        <v>108TNBK2B021</v>
      </c>
      <c r="F1033" t="s">
        <v>30</v>
      </c>
      <c r="I1033" t="s">
        <v>586</v>
      </c>
      <c r="J1033" t="s">
        <v>90</v>
      </c>
      <c r="N1033" t="s">
        <v>2311</v>
      </c>
      <c r="O1033" t="s">
        <v>34</v>
      </c>
      <c r="P1033">
        <v>6</v>
      </c>
      <c r="Q1033">
        <v>202108</v>
      </c>
      <c r="R1033">
        <v>20211214</v>
      </c>
      <c r="S1033" t="s">
        <v>2312</v>
      </c>
      <c r="T1033">
        <v>20220127</v>
      </c>
      <c r="Z1033" t="s">
        <v>36</v>
      </c>
    </row>
    <row r="1034" spans="1:26" x14ac:dyDescent="0.25">
      <c r="A1034" t="s">
        <v>26</v>
      </c>
      <c r="B1034" t="s">
        <v>27</v>
      </c>
      <c r="C1034" t="s">
        <v>28</v>
      </c>
      <c r="D1034" t="s">
        <v>380</v>
      </c>
      <c r="E1034" t="str">
        <f>"112TNJJ1Q596"</f>
        <v>112TNJJ1Q596</v>
      </c>
      <c r="F1034" t="s">
        <v>30</v>
      </c>
      <c r="I1034" t="s">
        <v>2009</v>
      </c>
      <c r="J1034" t="s">
        <v>32</v>
      </c>
      <c r="N1034" t="s">
        <v>2313</v>
      </c>
      <c r="O1034" t="s">
        <v>34</v>
      </c>
      <c r="P1034">
        <v>2</v>
      </c>
      <c r="Q1034">
        <v>202112</v>
      </c>
      <c r="R1034">
        <v>20220117</v>
      </c>
      <c r="S1034" t="s">
        <v>2314</v>
      </c>
      <c r="T1034">
        <v>20220127</v>
      </c>
      <c r="Z1034" t="s">
        <v>36</v>
      </c>
    </row>
    <row r="1035" spans="1:26" x14ac:dyDescent="0.25">
      <c r="A1035" t="s">
        <v>26</v>
      </c>
      <c r="B1035" t="s">
        <v>27</v>
      </c>
      <c r="C1035" t="s">
        <v>28</v>
      </c>
      <c r="D1035" t="s">
        <v>115</v>
      </c>
      <c r="E1035" t="str">
        <f>"109TNAB2L448"</f>
        <v>109TNAB2L448</v>
      </c>
      <c r="F1035" t="s">
        <v>30</v>
      </c>
      <c r="I1035" t="s">
        <v>76</v>
      </c>
      <c r="J1035" t="s">
        <v>163</v>
      </c>
      <c r="N1035" t="s">
        <v>2315</v>
      </c>
      <c r="O1035" t="s">
        <v>34</v>
      </c>
      <c r="P1035">
        <v>5</v>
      </c>
      <c r="Q1035">
        <v>202109</v>
      </c>
      <c r="R1035">
        <v>20211222</v>
      </c>
      <c r="S1035" t="s">
        <v>2316</v>
      </c>
      <c r="T1035">
        <v>20220127</v>
      </c>
      <c r="Z1035" t="s">
        <v>36</v>
      </c>
    </row>
    <row r="1036" spans="1:26" x14ac:dyDescent="0.25">
      <c r="A1036" t="s">
        <v>26</v>
      </c>
      <c r="B1036" t="s">
        <v>27</v>
      </c>
      <c r="C1036" t="s">
        <v>28</v>
      </c>
      <c r="D1036" t="s">
        <v>46</v>
      </c>
      <c r="E1036" t="str">
        <f>"105TNLE2N968"</f>
        <v>105TNLE2N968</v>
      </c>
      <c r="F1036" t="s">
        <v>30</v>
      </c>
      <c r="I1036" t="s">
        <v>123</v>
      </c>
      <c r="J1036" t="s">
        <v>77</v>
      </c>
      <c r="N1036" t="s">
        <v>2317</v>
      </c>
      <c r="O1036" t="s">
        <v>34</v>
      </c>
      <c r="P1036">
        <v>9</v>
      </c>
      <c r="Q1036">
        <v>202105</v>
      </c>
      <c r="R1036">
        <v>20220105</v>
      </c>
      <c r="S1036" t="s">
        <v>2318</v>
      </c>
      <c r="T1036">
        <v>20220127</v>
      </c>
      <c r="Z1036" t="s">
        <v>36</v>
      </c>
    </row>
    <row r="1037" spans="1:26" x14ac:dyDescent="0.25">
      <c r="A1037" t="s">
        <v>26</v>
      </c>
      <c r="B1037" t="s">
        <v>27</v>
      </c>
      <c r="C1037" t="s">
        <v>28</v>
      </c>
      <c r="D1037" t="s">
        <v>29</v>
      </c>
      <c r="E1037" t="str">
        <f>"112TNEP0T212"</f>
        <v>112TNEP0T212</v>
      </c>
      <c r="F1037" t="s">
        <v>30</v>
      </c>
      <c r="I1037" t="s">
        <v>129</v>
      </c>
      <c r="J1037" t="s">
        <v>77</v>
      </c>
      <c r="N1037" t="s">
        <v>2319</v>
      </c>
      <c r="O1037" t="s">
        <v>34</v>
      </c>
      <c r="P1037">
        <v>2</v>
      </c>
      <c r="Q1037">
        <v>202112</v>
      </c>
      <c r="R1037">
        <v>20211201</v>
      </c>
      <c r="S1037" t="s">
        <v>2320</v>
      </c>
      <c r="T1037">
        <v>20220127</v>
      </c>
      <c r="Z1037" t="s">
        <v>36</v>
      </c>
    </row>
    <row r="1038" spans="1:26" x14ac:dyDescent="0.25">
      <c r="A1038" t="s">
        <v>26</v>
      </c>
      <c r="B1038" t="s">
        <v>27</v>
      </c>
      <c r="C1038" t="s">
        <v>28</v>
      </c>
      <c r="D1038" t="s">
        <v>133</v>
      </c>
      <c r="E1038" t="str">
        <f>"109TNJJ0P140"</f>
        <v>109TNJJ0P140</v>
      </c>
      <c r="F1038" t="s">
        <v>30</v>
      </c>
      <c r="I1038" t="s">
        <v>57</v>
      </c>
      <c r="J1038" t="s">
        <v>271</v>
      </c>
      <c r="N1038" t="s">
        <v>2321</v>
      </c>
      <c r="O1038" t="s">
        <v>34</v>
      </c>
      <c r="P1038">
        <v>5</v>
      </c>
      <c r="Q1038">
        <v>202109</v>
      </c>
      <c r="R1038">
        <v>20211105</v>
      </c>
      <c r="S1038" t="s">
        <v>2322</v>
      </c>
      <c r="T1038">
        <v>20220127</v>
      </c>
      <c r="Z1038" t="s">
        <v>36</v>
      </c>
    </row>
    <row r="1039" spans="1:26" x14ac:dyDescent="0.25">
      <c r="A1039" t="s">
        <v>26</v>
      </c>
      <c r="B1039" t="s">
        <v>27</v>
      </c>
      <c r="C1039" t="s">
        <v>28</v>
      </c>
      <c r="D1039" t="s">
        <v>46</v>
      </c>
      <c r="E1039" t="str">
        <f>"105TNZN1C317"</f>
        <v>105TNZN1C317</v>
      </c>
      <c r="F1039" t="s">
        <v>30</v>
      </c>
      <c r="I1039" t="s">
        <v>57</v>
      </c>
      <c r="J1039" t="s">
        <v>1239</v>
      </c>
      <c r="N1039" t="s">
        <v>2323</v>
      </c>
      <c r="O1039" t="s">
        <v>34</v>
      </c>
      <c r="P1039">
        <v>9</v>
      </c>
      <c r="Q1039">
        <v>202105</v>
      </c>
      <c r="R1039">
        <v>20211104</v>
      </c>
      <c r="S1039" t="s">
        <v>2324</v>
      </c>
      <c r="T1039">
        <v>20220127</v>
      </c>
      <c r="U1039" t="s">
        <v>2325</v>
      </c>
      <c r="V1039" t="s">
        <v>2326</v>
      </c>
      <c r="W1039" t="s">
        <v>793</v>
      </c>
      <c r="Z1039" t="s">
        <v>36</v>
      </c>
    </row>
    <row r="1040" spans="1:26" x14ac:dyDescent="0.25">
      <c r="A1040" t="s">
        <v>26</v>
      </c>
      <c r="B1040" t="s">
        <v>27</v>
      </c>
      <c r="C1040" t="s">
        <v>28</v>
      </c>
      <c r="D1040" t="s">
        <v>42</v>
      </c>
      <c r="E1040" t="str">
        <f>"110TNDV2K058"</f>
        <v>110TNDV2K058</v>
      </c>
      <c r="F1040" t="s">
        <v>30</v>
      </c>
      <c r="I1040" t="s">
        <v>31</v>
      </c>
      <c r="J1040" t="s">
        <v>32</v>
      </c>
      <c r="N1040" t="s">
        <v>2327</v>
      </c>
      <c r="O1040" t="s">
        <v>34</v>
      </c>
      <c r="P1040">
        <v>4</v>
      </c>
      <c r="Q1040">
        <v>202110</v>
      </c>
      <c r="R1040">
        <v>20220113</v>
      </c>
      <c r="S1040" t="s">
        <v>2328</v>
      </c>
      <c r="T1040">
        <v>20220127</v>
      </c>
      <c r="Z1040" t="s">
        <v>36</v>
      </c>
    </row>
    <row r="1041" spans="1:26" x14ac:dyDescent="0.25">
      <c r="A1041" t="s">
        <v>26</v>
      </c>
      <c r="B1041" t="s">
        <v>27</v>
      </c>
      <c r="C1041" t="s">
        <v>28</v>
      </c>
      <c r="D1041" t="s">
        <v>29</v>
      </c>
      <c r="E1041" t="str">
        <f>"109TNJJ1J676"</f>
        <v>109TNJJ1J676</v>
      </c>
      <c r="F1041" t="s">
        <v>30</v>
      </c>
      <c r="I1041" t="s">
        <v>57</v>
      </c>
      <c r="J1041" t="s">
        <v>32</v>
      </c>
      <c r="N1041" t="s">
        <v>2329</v>
      </c>
      <c r="O1041" t="s">
        <v>34</v>
      </c>
      <c r="P1041">
        <v>5</v>
      </c>
      <c r="Q1041">
        <v>202109</v>
      </c>
      <c r="R1041">
        <v>20211013</v>
      </c>
      <c r="S1041" t="s">
        <v>2330</v>
      </c>
      <c r="T1041">
        <v>20220127</v>
      </c>
      <c r="Z1041" t="s">
        <v>36</v>
      </c>
    </row>
    <row r="1042" spans="1:26" x14ac:dyDescent="0.25">
      <c r="A1042" t="s">
        <v>26</v>
      </c>
      <c r="B1042" t="s">
        <v>27</v>
      </c>
      <c r="C1042" t="s">
        <v>28</v>
      </c>
      <c r="D1042" t="s">
        <v>115</v>
      </c>
      <c r="E1042" t="str">
        <f>"108TNQD0E916"</f>
        <v>108TNQD0E916</v>
      </c>
      <c r="F1042" t="s">
        <v>30</v>
      </c>
      <c r="I1042" t="s">
        <v>38</v>
      </c>
      <c r="J1042" t="s">
        <v>77</v>
      </c>
      <c r="N1042" t="s">
        <v>2331</v>
      </c>
      <c r="O1042" t="s">
        <v>34</v>
      </c>
      <c r="P1042">
        <v>6</v>
      </c>
      <c r="Q1042">
        <v>202108</v>
      </c>
      <c r="R1042">
        <v>20211031</v>
      </c>
      <c r="S1042" t="s">
        <v>2332</v>
      </c>
      <c r="T1042">
        <v>20220127</v>
      </c>
      <c r="Z1042" t="s">
        <v>36</v>
      </c>
    </row>
    <row r="1043" spans="1:26" x14ac:dyDescent="0.25">
      <c r="A1043" t="s">
        <v>26</v>
      </c>
      <c r="B1043" t="s">
        <v>27</v>
      </c>
      <c r="C1043" t="s">
        <v>28</v>
      </c>
      <c r="D1043" t="s">
        <v>115</v>
      </c>
      <c r="E1043" t="str">
        <f>"108TNRL1V550"</f>
        <v>108TNRL1V550</v>
      </c>
      <c r="F1043" t="s">
        <v>30</v>
      </c>
      <c r="I1043" t="s">
        <v>89</v>
      </c>
      <c r="J1043" t="s">
        <v>90</v>
      </c>
      <c r="N1043" t="s">
        <v>2333</v>
      </c>
      <c r="O1043" t="s">
        <v>34</v>
      </c>
      <c r="P1043">
        <v>6</v>
      </c>
      <c r="Q1043">
        <v>202108</v>
      </c>
      <c r="R1043">
        <v>20211015</v>
      </c>
      <c r="S1043" t="s">
        <v>2334</v>
      </c>
      <c r="T1043">
        <v>20220127</v>
      </c>
      <c r="U1043" t="s">
        <v>267</v>
      </c>
      <c r="Z1043" t="s">
        <v>36</v>
      </c>
    </row>
    <row r="1044" spans="1:26" x14ac:dyDescent="0.25">
      <c r="A1044" t="s">
        <v>26</v>
      </c>
      <c r="B1044" t="s">
        <v>27</v>
      </c>
      <c r="C1044" t="s">
        <v>28</v>
      </c>
      <c r="D1044" t="s">
        <v>46</v>
      </c>
      <c r="E1044" t="str">
        <f>"110TNZN08437"</f>
        <v>110TNZN08437</v>
      </c>
      <c r="F1044" t="s">
        <v>30</v>
      </c>
      <c r="I1044" t="s">
        <v>89</v>
      </c>
      <c r="J1044" t="s">
        <v>48</v>
      </c>
      <c r="N1044" t="s">
        <v>2335</v>
      </c>
      <c r="O1044" t="s">
        <v>34</v>
      </c>
      <c r="P1044">
        <v>4</v>
      </c>
      <c r="Q1044">
        <v>202110</v>
      </c>
      <c r="R1044">
        <v>20211122</v>
      </c>
      <c r="S1044" t="s">
        <v>2336</v>
      </c>
      <c r="T1044">
        <v>20220127</v>
      </c>
      <c r="Z1044" t="s">
        <v>36</v>
      </c>
    </row>
    <row r="1045" spans="1:26" x14ac:dyDescent="0.25">
      <c r="A1045" t="s">
        <v>26</v>
      </c>
      <c r="B1045" t="s">
        <v>27</v>
      </c>
      <c r="C1045" t="s">
        <v>28</v>
      </c>
      <c r="D1045" t="s">
        <v>42</v>
      </c>
      <c r="E1045" t="str">
        <f>"112TNDV0K538"</f>
        <v>112TNDV0K538</v>
      </c>
      <c r="F1045" t="s">
        <v>30</v>
      </c>
      <c r="I1045" t="s">
        <v>82</v>
      </c>
      <c r="J1045" t="s">
        <v>39</v>
      </c>
      <c r="N1045" t="s">
        <v>2337</v>
      </c>
      <c r="O1045" t="s">
        <v>34</v>
      </c>
      <c r="P1045">
        <v>2</v>
      </c>
      <c r="Q1045">
        <v>202112</v>
      </c>
      <c r="R1045">
        <v>20211229</v>
      </c>
      <c r="S1045" t="s">
        <v>2338</v>
      </c>
      <c r="T1045">
        <v>20220127</v>
      </c>
      <c r="Z1045" t="s">
        <v>36</v>
      </c>
    </row>
    <row r="1046" spans="1:26" x14ac:dyDescent="0.25">
      <c r="A1046" t="s">
        <v>26</v>
      </c>
      <c r="B1046" t="s">
        <v>27</v>
      </c>
      <c r="C1046" t="s">
        <v>28</v>
      </c>
      <c r="D1046" t="s">
        <v>42</v>
      </c>
      <c r="E1046" t="str">
        <f>"012TNKF0Y653"</f>
        <v>012TNKF0Y653</v>
      </c>
      <c r="F1046" t="s">
        <v>30</v>
      </c>
      <c r="I1046" t="s">
        <v>97</v>
      </c>
      <c r="J1046" t="s">
        <v>90</v>
      </c>
      <c r="N1046" t="s">
        <v>2339</v>
      </c>
      <c r="O1046" t="s">
        <v>34</v>
      </c>
      <c r="P1046">
        <v>14</v>
      </c>
      <c r="Q1046">
        <v>202012</v>
      </c>
      <c r="R1046">
        <v>20211202</v>
      </c>
      <c r="S1046" t="s">
        <v>2340</v>
      </c>
      <c r="T1046">
        <v>20220127</v>
      </c>
      <c r="U1046" t="s">
        <v>94</v>
      </c>
      <c r="Z1046" t="s">
        <v>36</v>
      </c>
    </row>
    <row r="1047" spans="1:26" x14ac:dyDescent="0.25">
      <c r="A1047" t="s">
        <v>26</v>
      </c>
      <c r="B1047" t="s">
        <v>27</v>
      </c>
      <c r="C1047" t="s">
        <v>28</v>
      </c>
      <c r="D1047" t="s">
        <v>42</v>
      </c>
      <c r="E1047" t="str">
        <f>"109TNMX24419"</f>
        <v>109TNMX24419</v>
      </c>
      <c r="F1047" t="s">
        <v>30</v>
      </c>
      <c r="I1047" t="s">
        <v>38</v>
      </c>
      <c r="J1047" t="s">
        <v>77</v>
      </c>
      <c r="N1047" t="s">
        <v>2341</v>
      </c>
      <c r="O1047" t="s">
        <v>34</v>
      </c>
      <c r="P1047">
        <v>5</v>
      </c>
      <c r="Q1047">
        <v>202109</v>
      </c>
      <c r="R1047">
        <v>20211002</v>
      </c>
      <c r="S1047" t="s">
        <v>2342</v>
      </c>
      <c r="T1047">
        <v>20220127</v>
      </c>
      <c r="Z1047" t="s">
        <v>36</v>
      </c>
    </row>
    <row r="1048" spans="1:26" x14ac:dyDescent="0.25">
      <c r="A1048" t="s">
        <v>26</v>
      </c>
      <c r="B1048" t="s">
        <v>27</v>
      </c>
      <c r="C1048" t="s">
        <v>28</v>
      </c>
      <c r="D1048" t="s">
        <v>46</v>
      </c>
      <c r="E1048" t="str">
        <f>"110TNAB07608"</f>
        <v>110TNAB07608</v>
      </c>
      <c r="F1048" t="s">
        <v>30</v>
      </c>
      <c r="I1048" t="s">
        <v>38</v>
      </c>
      <c r="J1048" t="s">
        <v>271</v>
      </c>
      <c r="N1048" t="s">
        <v>2343</v>
      </c>
      <c r="O1048" t="s">
        <v>34</v>
      </c>
      <c r="P1048">
        <v>4</v>
      </c>
      <c r="Q1048">
        <v>202110</v>
      </c>
      <c r="R1048">
        <v>20211013</v>
      </c>
      <c r="S1048" t="s">
        <v>2344</v>
      </c>
      <c r="T1048">
        <v>20220127</v>
      </c>
      <c r="Z1048" t="s">
        <v>36</v>
      </c>
    </row>
    <row r="1049" spans="1:26" x14ac:dyDescent="0.25">
      <c r="A1049" t="s">
        <v>26</v>
      </c>
      <c r="B1049" t="s">
        <v>27</v>
      </c>
      <c r="C1049" t="s">
        <v>28</v>
      </c>
      <c r="D1049" t="s">
        <v>46</v>
      </c>
      <c r="E1049" t="str">
        <f>"110TNXR00794"</f>
        <v>110TNXR00794</v>
      </c>
      <c r="F1049" t="s">
        <v>30</v>
      </c>
      <c r="I1049" t="s">
        <v>38</v>
      </c>
      <c r="J1049" t="s">
        <v>58</v>
      </c>
      <c r="N1049" t="s">
        <v>2345</v>
      </c>
      <c r="O1049" t="s">
        <v>34</v>
      </c>
      <c r="P1049">
        <v>4</v>
      </c>
      <c r="Q1049">
        <v>202110</v>
      </c>
      <c r="R1049">
        <v>20211208</v>
      </c>
      <c r="S1049" t="s">
        <v>2346</v>
      </c>
      <c r="T1049">
        <v>20220128</v>
      </c>
      <c r="U1049" t="s">
        <v>879</v>
      </c>
      <c r="Z1049" t="s">
        <v>36</v>
      </c>
    </row>
    <row r="1050" spans="1:26" x14ac:dyDescent="0.25">
      <c r="A1050" t="s">
        <v>26</v>
      </c>
      <c r="B1050" t="s">
        <v>27</v>
      </c>
      <c r="C1050" t="s">
        <v>28</v>
      </c>
      <c r="D1050" t="s">
        <v>115</v>
      </c>
      <c r="E1050" t="str">
        <f>"110TNJJ1K612"</f>
        <v>110TNJJ1K612</v>
      </c>
      <c r="F1050" t="s">
        <v>30</v>
      </c>
      <c r="I1050" t="s">
        <v>31</v>
      </c>
      <c r="J1050" t="s">
        <v>58</v>
      </c>
      <c r="N1050" t="s">
        <v>2347</v>
      </c>
      <c r="O1050" t="s">
        <v>34</v>
      </c>
      <c r="P1050">
        <v>4</v>
      </c>
      <c r="Q1050">
        <v>202110</v>
      </c>
      <c r="R1050">
        <v>20211215</v>
      </c>
      <c r="S1050" t="s">
        <v>2348</v>
      </c>
      <c r="T1050">
        <v>20220128</v>
      </c>
      <c r="U1050" t="s">
        <v>144</v>
      </c>
      <c r="Z1050" t="s">
        <v>36</v>
      </c>
    </row>
    <row r="1051" spans="1:26" x14ac:dyDescent="0.25">
      <c r="A1051" t="s">
        <v>26</v>
      </c>
      <c r="B1051" t="s">
        <v>27</v>
      </c>
      <c r="C1051" t="s">
        <v>28</v>
      </c>
      <c r="D1051" t="s">
        <v>380</v>
      </c>
      <c r="E1051" t="str">
        <f>"111TNEP1Y204"</f>
        <v>111TNEP1Y204</v>
      </c>
      <c r="F1051" t="s">
        <v>30</v>
      </c>
      <c r="I1051" t="s">
        <v>71</v>
      </c>
      <c r="J1051" t="s">
        <v>58</v>
      </c>
      <c r="N1051" t="s">
        <v>2349</v>
      </c>
      <c r="O1051" t="s">
        <v>34</v>
      </c>
      <c r="P1051">
        <v>3</v>
      </c>
      <c r="Q1051">
        <v>202111</v>
      </c>
      <c r="R1051">
        <v>20211208</v>
      </c>
      <c r="S1051" t="s">
        <v>2350</v>
      </c>
      <c r="T1051">
        <v>20220128</v>
      </c>
      <c r="U1051" t="s">
        <v>2351</v>
      </c>
      <c r="Z1051" t="s">
        <v>36</v>
      </c>
    </row>
    <row r="1052" spans="1:26" x14ac:dyDescent="0.25">
      <c r="A1052" t="s">
        <v>26</v>
      </c>
      <c r="B1052" t="s">
        <v>27</v>
      </c>
      <c r="C1052" t="s">
        <v>28</v>
      </c>
      <c r="D1052" t="s">
        <v>29</v>
      </c>
      <c r="E1052" t="str">
        <f>"109TNJJ0M580"</f>
        <v>109TNJJ0M580</v>
      </c>
      <c r="F1052" t="s">
        <v>30</v>
      </c>
      <c r="I1052" t="s">
        <v>31</v>
      </c>
      <c r="J1052" t="s">
        <v>58</v>
      </c>
      <c r="N1052" t="s">
        <v>2352</v>
      </c>
      <c r="O1052" t="s">
        <v>34</v>
      </c>
      <c r="P1052">
        <v>5</v>
      </c>
      <c r="Q1052">
        <v>202109</v>
      </c>
      <c r="R1052">
        <v>20211103</v>
      </c>
      <c r="S1052" t="s">
        <v>2353</v>
      </c>
      <c r="T1052">
        <v>20220128</v>
      </c>
      <c r="U1052" t="s">
        <v>75</v>
      </c>
      <c r="Z1052" t="s">
        <v>36</v>
      </c>
    </row>
    <row r="1053" spans="1:26" x14ac:dyDescent="0.25">
      <c r="A1053" t="s">
        <v>26</v>
      </c>
      <c r="B1053" t="s">
        <v>27</v>
      </c>
      <c r="C1053" t="s">
        <v>28</v>
      </c>
      <c r="D1053" t="s">
        <v>29</v>
      </c>
      <c r="E1053" t="str">
        <f>"112TNMX04115"</f>
        <v>112TNMX04115</v>
      </c>
      <c r="F1053" t="s">
        <v>30</v>
      </c>
      <c r="I1053" t="s">
        <v>31</v>
      </c>
      <c r="J1053" t="s">
        <v>58</v>
      </c>
      <c r="N1053" t="s">
        <v>2354</v>
      </c>
      <c r="O1053" t="s">
        <v>34</v>
      </c>
      <c r="P1053">
        <v>99</v>
      </c>
      <c r="Q1053">
        <v>201112</v>
      </c>
      <c r="R1053">
        <v>20211121</v>
      </c>
      <c r="S1053" t="s">
        <v>2355</v>
      </c>
      <c r="T1053">
        <v>20220128</v>
      </c>
      <c r="U1053" t="s">
        <v>144</v>
      </c>
      <c r="Z1053" t="s">
        <v>36</v>
      </c>
    </row>
    <row r="1054" spans="1:26" x14ac:dyDescent="0.25">
      <c r="A1054" t="s">
        <v>26</v>
      </c>
      <c r="B1054" t="s">
        <v>27</v>
      </c>
      <c r="C1054" t="s">
        <v>28</v>
      </c>
      <c r="D1054" t="s">
        <v>115</v>
      </c>
      <c r="E1054" t="str">
        <f>"109TNJJ03812"</f>
        <v>109TNJJ03812</v>
      </c>
      <c r="F1054" t="s">
        <v>30</v>
      </c>
      <c r="I1054" t="s">
        <v>31</v>
      </c>
      <c r="J1054" t="s">
        <v>58</v>
      </c>
      <c r="N1054" t="s">
        <v>2356</v>
      </c>
      <c r="O1054" t="s">
        <v>34</v>
      </c>
      <c r="P1054">
        <v>5</v>
      </c>
      <c r="Q1054">
        <v>202109</v>
      </c>
      <c r="R1054">
        <v>20211016</v>
      </c>
      <c r="S1054" t="s">
        <v>2357</v>
      </c>
      <c r="T1054">
        <v>20220128</v>
      </c>
      <c r="U1054" t="s">
        <v>339</v>
      </c>
      <c r="V1054" t="s">
        <v>211</v>
      </c>
      <c r="Z1054" t="s">
        <v>36</v>
      </c>
    </row>
    <row r="1055" spans="1:26" x14ac:dyDescent="0.25">
      <c r="A1055" t="s">
        <v>26</v>
      </c>
      <c r="B1055" t="s">
        <v>27</v>
      </c>
      <c r="C1055" t="s">
        <v>28</v>
      </c>
      <c r="D1055" t="s">
        <v>46</v>
      </c>
      <c r="E1055" t="str">
        <f>"110TNLEOD336"</f>
        <v>110TNLEOD336</v>
      </c>
      <c r="F1055" t="s">
        <v>30</v>
      </c>
      <c r="I1055" t="s">
        <v>302</v>
      </c>
      <c r="J1055" t="s">
        <v>90</v>
      </c>
      <c r="N1055" t="s">
        <v>2358</v>
      </c>
      <c r="O1055" t="s">
        <v>34</v>
      </c>
      <c r="P1055">
        <v>4</v>
      </c>
      <c r="Q1055">
        <v>202110</v>
      </c>
      <c r="R1055">
        <v>20220117</v>
      </c>
      <c r="S1055" t="s">
        <v>2359</v>
      </c>
      <c r="T1055">
        <v>20220128</v>
      </c>
      <c r="U1055" t="s">
        <v>75</v>
      </c>
      <c r="V1055" t="s">
        <v>913</v>
      </c>
      <c r="Z1055" t="s">
        <v>36</v>
      </c>
    </row>
    <row r="1056" spans="1:26" x14ac:dyDescent="0.25">
      <c r="A1056" t="s">
        <v>26</v>
      </c>
      <c r="B1056" t="s">
        <v>27</v>
      </c>
      <c r="C1056" t="s">
        <v>28</v>
      </c>
      <c r="D1056" t="s">
        <v>115</v>
      </c>
      <c r="E1056" t="str">
        <f>"109TNFA2T211"</f>
        <v>109TNFA2T211</v>
      </c>
      <c r="F1056" t="s">
        <v>30</v>
      </c>
      <c r="I1056" t="s">
        <v>38</v>
      </c>
      <c r="J1056" t="s">
        <v>819</v>
      </c>
      <c r="N1056" t="s">
        <v>2360</v>
      </c>
      <c r="O1056" t="s">
        <v>34</v>
      </c>
      <c r="P1056">
        <v>5</v>
      </c>
      <c r="Q1056">
        <v>202109</v>
      </c>
      <c r="R1056">
        <v>20211115</v>
      </c>
      <c r="S1056" t="s">
        <v>2361</v>
      </c>
      <c r="T1056">
        <v>20220128</v>
      </c>
      <c r="Z1056" t="s">
        <v>36</v>
      </c>
    </row>
    <row r="1057" spans="1:26" x14ac:dyDescent="0.25">
      <c r="A1057" t="s">
        <v>26</v>
      </c>
      <c r="B1057" t="s">
        <v>27</v>
      </c>
      <c r="C1057" t="s">
        <v>28</v>
      </c>
      <c r="D1057" t="s">
        <v>133</v>
      </c>
      <c r="E1057" t="str">
        <f>"111TNAB2P528"</f>
        <v>111TNAB2P528</v>
      </c>
      <c r="F1057" t="s">
        <v>30</v>
      </c>
      <c r="I1057" t="s">
        <v>31</v>
      </c>
      <c r="J1057" t="s">
        <v>32</v>
      </c>
      <c r="N1057" t="s">
        <v>2362</v>
      </c>
      <c r="O1057" t="s">
        <v>34</v>
      </c>
      <c r="P1057">
        <v>3</v>
      </c>
      <c r="Q1057">
        <v>202111</v>
      </c>
      <c r="R1057">
        <v>20220122</v>
      </c>
      <c r="S1057" t="s">
        <v>2363</v>
      </c>
      <c r="T1057">
        <v>20220128</v>
      </c>
      <c r="Z1057" t="s">
        <v>36</v>
      </c>
    </row>
    <row r="1058" spans="1:26" x14ac:dyDescent="0.25">
      <c r="A1058" t="s">
        <v>26</v>
      </c>
      <c r="B1058" t="s">
        <v>27</v>
      </c>
      <c r="C1058" t="s">
        <v>28</v>
      </c>
      <c r="D1058" t="s">
        <v>29</v>
      </c>
      <c r="E1058" t="str">
        <f>"111TNGY26735"</f>
        <v>111TNGY26735</v>
      </c>
      <c r="F1058" t="s">
        <v>30</v>
      </c>
      <c r="I1058" t="s">
        <v>31</v>
      </c>
      <c r="J1058" t="s">
        <v>32</v>
      </c>
      <c r="N1058" t="s">
        <v>2364</v>
      </c>
      <c r="O1058" t="s">
        <v>34</v>
      </c>
      <c r="P1058">
        <v>3</v>
      </c>
      <c r="Q1058">
        <v>202111</v>
      </c>
      <c r="R1058">
        <v>20211223</v>
      </c>
      <c r="S1058" t="s">
        <v>2365</v>
      </c>
      <c r="T1058">
        <v>20220128</v>
      </c>
      <c r="Z1058" t="s">
        <v>36</v>
      </c>
    </row>
    <row r="1059" spans="1:26" x14ac:dyDescent="0.25">
      <c r="A1059" t="s">
        <v>26</v>
      </c>
      <c r="B1059" t="s">
        <v>27</v>
      </c>
      <c r="C1059" t="s">
        <v>28</v>
      </c>
      <c r="D1059" t="s">
        <v>37</v>
      </c>
      <c r="E1059" t="str">
        <f>"104TNAB0P048"</f>
        <v>104TNAB0P048</v>
      </c>
      <c r="F1059" t="s">
        <v>30</v>
      </c>
      <c r="I1059" t="s">
        <v>71</v>
      </c>
      <c r="J1059" t="s">
        <v>48</v>
      </c>
      <c r="N1059" t="s">
        <v>2366</v>
      </c>
      <c r="O1059" t="s">
        <v>34</v>
      </c>
      <c r="P1059">
        <v>10</v>
      </c>
      <c r="Q1059">
        <v>202104</v>
      </c>
      <c r="R1059">
        <v>20211221</v>
      </c>
      <c r="S1059" t="s">
        <v>2367</v>
      </c>
      <c r="T1059">
        <v>20220128</v>
      </c>
      <c r="Z1059" t="s">
        <v>36</v>
      </c>
    </row>
    <row r="1060" spans="1:26" x14ac:dyDescent="0.25">
      <c r="A1060" t="s">
        <v>26</v>
      </c>
      <c r="B1060" t="s">
        <v>27</v>
      </c>
      <c r="C1060" t="s">
        <v>28</v>
      </c>
      <c r="D1060" t="s">
        <v>29</v>
      </c>
      <c r="E1060" t="str">
        <f>"109TNPC25224"</f>
        <v>109TNPC25224</v>
      </c>
      <c r="F1060" t="s">
        <v>30</v>
      </c>
      <c r="I1060" t="s">
        <v>38</v>
      </c>
      <c r="J1060" t="s">
        <v>90</v>
      </c>
      <c r="N1060" t="s">
        <v>2368</v>
      </c>
      <c r="O1060" t="s">
        <v>34</v>
      </c>
      <c r="P1060">
        <v>5</v>
      </c>
      <c r="Q1060">
        <v>202109</v>
      </c>
      <c r="R1060">
        <v>20211230</v>
      </c>
      <c r="S1060" t="s">
        <v>2369</v>
      </c>
      <c r="T1060">
        <v>20220128</v>
      </c>
      <c r="U1060" t="s">
        <v>463</v>
      </c>
      <c r="V1060" t="s">
        <v>1575</v>
      </c>
      <c r="Z1060" t="s">
        <v>36</v>
      </c>
    </row>
    <row r="1061" spans="1:26" x14ac:dyDescent="0.25">
      <c r="A1061" t="s">
        <v>26</v>
      </c>
      <c r="B1061" t="s">
        <v>27</v>
      </c>
      <c r="C1061" t="s">
        <v>28</v>
      </c>
      <c r="D1061" t="s">
        <v>37</v>
      </c>
      <c r="E1061" t="str">
        <f>"112TNEP0D572"</f>
        <v>112TNEP0D572</v>
      </c>
      <c r="F1061" t="s">
        <v>30</v>
      </c>
      <c r="I1061" t="s">
        <v>89</v>
      </c>
      <c r="J1061" t="s">
        <v>90</v>
      </c>
      <c r="N1061" t="s">
        <v>2370</v>
      </c>
      <c r="O1061" t="s">
        <v>34</v>
      </c>
      <c r="P1061">
        <v>2</v>
      </c>
      <c r="Q1061">
        <v>202112</v>
      </c>
      <c r="R1061">
        <v>20211221</v>
      </c>
      <c r="S1061" t="s">
        <v>2371</v>
      </c>
      <c r="T1061">
        <v>20220128</v>
      </c>
      <c r="U1061" t="s">
        <v>211</v>
      </c>
      <c r="Z1061" t="s">
        <v>36</v>
      </c>
    </row>
    <row r="1062" spans="1:26" x14ac:dyDescent="0.25">
      <c r="A1062" t="s">
        <v>26</v>
      </c>
      <c r="B1062" t="s">
        <v>27</v>
      </c>
      <c r="C1062" t="s">
        <v>28</v>
      </c>
      <c r="D1062" t="s">
        <v>29</v>
      </c>
      <c r="E1062" t="str">
        <f>"107TNRL09174"</f>
        <v>107TNRL09174</v>
      </c>
      <c r="F1062" t="s">
        <v>30</v>
      </c>
      <c r="I1062" t="s">
        <v>71</v>
      </c>
      <c r="J1062" t="s">
        <v>52</v>
      </c>
      <c r="N1062" t="s">
        <v>2372</v>
      </c>
      <c r="O1062" t="s">
        <v>34</v>
      </c>
      <c r="P1062">
        <v>7</v>
      </c>
      <c r="Q1062">
        <v>202107</v>
      </c>
      <c r="R1062">
        <v>20211118</v>
      </c>
      <c r="S1062" t="s">
        <v>2373</v>
      </c>
      <c r="T1062">
        <v>20220128</v>
      </c>
      <c r="Z1062" t="s">
        <v>36</v>
      </c>
    </row>
    <row r="1063" spans="1:26" x14ac:dyDescent="0.25">
      <c r="A1063" t="s">
        <v>26</v>
      </c>
      <c r="B1063" t="s">
        <v>27</v>
      </c>
      <c r="C1063" t="s">
        <v>28</v>
      </c>
      <c r="D1063" t="s">
        <v>42</v>
      </c>
      <c r="E1063" t="str">
        <f>"111TNMX20515"</f>
        <v>111TNMX20515</v>
      </c>
      <c r="F1063" t="s">
        <v>30</v>
      </c>
      <c r="I1063" t="s">
        <v>31</v>
      </c>
      <c r="J1063" t="s">
        <v>32</v>
      </c>
      <c r="N1063" t="s">
        <v>2374</v>
      </c>
      <c r="O1063" t="s">
        <v>34</v>
      </c>
      <c r="P1063">
        <v>3</v>
      </c>
      <c r="Q1063">
        <v>202111</v>
      </c>
      <c r="R1063">
        <v>20220114</v>
      </c>
      <c r="S1063" t="s">
        <v>2375</v>
      </c>
      <c r="T1063">
        <v>20220128</v>
      </c>
      <c r="Z1063" t="s">
        <v>36</v>
      </c>
    </row>
    <row r="1064" spans="1:26" x14ac:dyDescent="0.25">
      <c r="A1064" t="s">
        <v>26</v>
      </c>
      <c r="B1064" t="s">
        <v>27</v>
      </c>
      <c r="C1064" t="s">
        <v>28</v>
      </c>
      <c r="D1064" t="s">
        <v>133</v>
      </c>
      <c r="E1064" t="str">
        <f>"112TNQD02356"</f>
        <v>112TNQD02356</v>
      </c>
      <c r="F1064" t="s">
        <v>30</v>
      </c>
      <c r="I1064" t="s">
        <v>31</v>
      </c>
      <c r="J1064" t="s">
        <v>32</v>
      </c>
      <c r="N1064" t="s">
        <v>2376</v>
      </c>
      <c r="O1064" t="s">
        <v>34</v>
      </c>
      <c r="P1064">
        <v>2</v>
      </c>
      <c r="Q1064">
        <v>202112</v>
      </c>
      <c r="R1064">
        <v>20220114</v>
      </c>
      <c r="S1064" t="s">
        <v>2377</v>
      </c>
      <c r="T1064">
        <v>20220128</v>
      </c>
      <c r="Z1064" t="s">
        <v>36</v>
      </c>
    </row>
    <row r="1065" spans="1:26" x14ac:dyDescent="0.25">
      <c r="A1065" t="s">
        <v>26</v>
      </c>
      <c r="B1065" t="s">
        <v>27</v>
      </c>
      <c r="C1065" t="s">
        <v>28</v>
      </c>
      <c r="D1065" t="s">
        <v>29</v>
      </c>
      <c r="E1065" t="str">
        <f>"107TNEP09116"</f>
        <v>107TNEP09116</v>
      </c>
      <c r="F1065" t="s">
        <v>30</v>
      </c>
      <c r="I1065" t="s">
        <v>71</v>
      </c>
      <c r="J1065" t="s">
        <v>52</v>
      </c>
      <c r="N1065" t="s">
        <v>2378</v>
      </c>
      <c r="O1065" t="s">
        <v>34</v>
      </c>
      <c r="P1065">
        <v>7</v>
      </c>
      <c r="Q1065">
        <v>202107</v>
      </c>
      <c r="R1065">
        <v>20211116</v>
      </c>
      <c r="S1065" t="s">
        <v>2379</v>
      </c>
      <c r="T1065">
        <v>20220128</v>
      </c>
      <c r="Z1065" t="s">
        <v>36</v>
      </c>
    </row>
    <row r="1066" spans="1:26" x14ac:dyDescent="0.25">
      <c r="A1066" t="s">
        <v>26</v>
      </c>
      <c r="B1066" t="s">
        <v>27</v>
      </c>
      <c r="C1066" t="s">
        <v>28</v>
      </c>
      <c r="D1066" t="s">
        <v>29</v>
      </c>
      <c r="E1066" t="str">
        <f>"108TNRLON198"</f>
        <v>108TNRLON198</v>
      </c>
      <c r="F1066" t="s">
        <v>30</v>
      </c>
      <c r="I1066" t="s">
        <v>71</v>
      </c>
      <c r="J1066" t="s">
        <v>58</v>
      </c>
      <c r="N1066" t="s">
        <v>2380</v>
      </c>
      <c r="O1066" t="s">
        <v>34</v>
      </c>
      <c r="P1066">
        <v>6</v>
      </c>
      <c r="Q1066">
        <v>202108</v>
      </c>
      <c r="R1066">
        <v>20211130</v>
      </c>
      <c r="S1066" t="s">
        <v>2381</v>
      </c>
      <c r="T1066">
        <v>20220128</v>
      </c>
      <c r="U1066" t="s">
        <v>151</v>
      </c>
      <c r="Z1066" t="s">
        <v>36</v>
      </c>
    </row>
    <row r="1067" spans="1:26" x14ac:dyDescent="0.25">
      <c r="A1067" t="s">
        <v>26</v>
      </c>
      <c r="B1067" t="s">
        <v>27</v>
      </c>
      <c r="C1067" t="s">
        <v>28</v>
      </c>
      <c r="D1067" t="s">
        <v>115</v>
      </c>
      <c r="E1067" t="str">
        <f>"108TNDV0K866"</f>
        <v>108TNDV0K866</v>
      </c>
      <c r="F1067" t="s">
        <v>30</v>
      </c>
      <c r="I1067" t="s">
        <v>38</v>
      </c>
      <c r="J1067" t="s">
        <v>77</v>
      </c>
      <c r="N1067" t="s">
        <v>2382</v>
      </c>
      <c r="O1067" t="s">
        <v>34</v>
      </c>
      <c r="P1067">
        <v>6</v>
      </c>
      <c r="Q1067">
        <v>202108</v>
      </c>
      <c r="R1067">
        <v>20211227</v>
      </c>
      <c r="S1067" t="s">
        <v>2383</v>
      </c>
      <c r="T1067">
        <v>20220128</v>
      </c>
      <c r="Z1067" t="s">
        <v>36</v>
      </c>
    </row>
    <row r="1068" spans="1:26" x14ac:dyDescent="0.25">
      <c r="A1068" t="s">
        <v>26</v>
      </c>
      <c r="B1068" t="s">
        <v>27</v>
      </c>
      <c r="C1068" t="s">
        <v>28</v>
      </c>
      <c r="D1068" t="s">
        <v>37</v>
      </c>
      <c r="E1068" t="str">
        <f>"201TNMX13731"</f>
        <v>201TNMX13731</v>
      </c>
      <c r="F1068" t="s">
        <v>30</v>
      </c>
      <c r="I1068" t="s">
        <v>89</v>
      </c>
      <c r="J1068" t="s">
        <v>77</v>
      </c>
      <c r="N1068" t="s">
        <v>2384</v>
      </c>
      <c r="O1068" t="s">
        <v>34</v>
      </c>
      <c r="P1068">
        <v>1</v>
      </c>
      <c r="Q1068">
        <v>202201</v>
      </c>
      <c r="R1068">
        <v>20220118</v>
      </c>
      <c r="S1068" t="s">
        <v>2385</v>
      </c>
      <c r="T1068">
        <v>20220128</v>
      </c>
      <c r="Z1068" t="s">
        <v>36</v>
      </c>
    </row>
    <row r="1069" spans="1:26" x14ac:dyDescent="0.25">
      <c r="A1069" t="s">
        <v>26</v>
      </c>
      <c r="B1069" t="s">
        <v>27</v>
      </c>
      <c r="C1069" t="s">
        <v>28</v>
      </c>
      <c r="D1069" t="s">
        <v>115</v>
      </c>
      <c r="E1069" t="str">
        <f>"105TNSU10822"</f>
        <v>105TNSU10822</v>
      </c>
      <c r="F1069" t="s">
        <v>30</v>
      </c>
      <c r="I1069" t="s">
        <v>38</v>
      </c>
      <c r="J1069" t="s">
        <v>39</v>
      </c>
      <c r="N1069" t="s">
        <v>2386</v>
      </c>
      <c r="O1069" t="s">
        <v>34</v>
      </c>
      <c r="P1069">
        <v>9</v>
      </c>
      <c r="Q1069">
        <v>202105</v>
      </c>
      <c r="R1069">
        <v>20211002</v>
      </c>
      <c r="S1069" t="s">
        <v>2387</v>
      </c>
      <c r="T1069">
        <v>20220128</v>
      </c>
      <c r="Z1069" t="s">
        <v>36</v>
      </c>
    </row>
    <row r="1070" spans="1:26" x14ac:dyDescent="0.25">
      <c r="A1070" t="s">
        <v>26</v>
      </c>
      <c r="B1070" t="s">
        <v>27</v>
      </c>
      <c r="C1070" t="s">
        <v>28</v>
      </c>
      <c r="D1070" t="s">
        <v>115</v>
      </c>
      <c r="E1070" t="str">
        <f>"109TNZN17693"</f>
        <v>109TNZN17693</v>
      </c>
      <c r="F1070" t="s">
        <v>30</v>
      </c>
      <c r="I1070" t="s">
        <v>97</v>
      </c>
      <c r="J1070" t="s">
        <v>90</v>
      </c>
      <c r="N1070" t="s">
        <v>2388</v>
      </c>
      <c r="O1070" t="s">
        <v>34</v>
      </c>
      <c r="P1070">
        <v>5</v>
      </c>
      <c r="Q1070">
        <v>202109</v>
      </c>
      <c r="R1070">
        <v>20211212</v>
      </c>
      <c r="S1070" t="s">
        <v>2389</v>
      </c>
      <c r="T1070">
        <v>20220128</v>
      </c>
      <c r="U1070" t="s">
        <v>1575</v>
      </c>
      <c r="Z1070" t="s">
        <v>36</v>
      </c>
    </row>
    <row r="1071" spans="1:26" x14ac:dyDescent="0.25">
      <c r="A1071" t="s">
        <v>26</v>
      </c>
      <c r="B1071" t="s">
        <v>27</v>
      </c>
      <c r="C1071" t="s">
        <v>28</v>
      </c>
      <c r="D1071" t="s">
        <v>46</v>
      </c>
      <c r="E1071" t="str">
        <f>"110TNKF19677"</f>
        <v>110TNKF19677</v>
      </c>
      <c r="F1071" t="s">
        <v>30</v>
      </c>
      <c r="I1071" t="s">
        <v>82</v>
      </c>
      <c r="J1071" t="s">
        <v>58</v>
      </c>
      <c r="N1071" t="s">
        <v>2390</v>
      </c>
      <c r="O1071" t="s">
        <v>34</v>
      </c>
      <c r="P1071">
        <v>4</v>
      </c>
      <c r="Q1071">
        <v>202110</v>
      </c>
      <c r="R1071">
        <v>20211207</v>
      </c>
      <c r="S1071" t="s">
        <v>2391</v>
      </c>
      <c r="T1071">
        <v>20220128</v>
      </c>
      <c r="U1071" t="s">
        <v>278</v>
      </c>
      <c r="Z1071" t="s">
        <v>36</v>
      </c>
    </row>
    <row r="1072" spans="1:26" x14ac:dyDescent="0.25">
      <c r="A1072" t="s">
        <v>26</v>
      </c>
      <c r="B1072" t="s">
        <v>27</v>
      </c>
      <c r="C1072" t="s">
        <v>28</v>
      </c>
      <c r="D1072" t="s">
        <v>29</v>
      </c>
      <c r="E1072" t="str">
        <f>"108TNUW2C766"</f>
        <v>108TNUW2C766</v>
      </c>
      <c r="F1072" t="s">
        <v>30</v>
      </c>
      <c r="I1072" t="s">
        <v>57</v>
      </c>
      <c r="J1072" t="s">
        <v>58</v>
      </c>
      <c r="N1072" t="s">
        <v>2392</v>
      </c>
      <c r="O1072" t="s">
        <v>34</v>
      </c>
      <c r="P1072">
        <v>6</v>
      </c>
      <c r="Q1072">
        <v>202108</v>
      </c>
      <c r="R1072">
        <v>20211007</v>
      </c>
      <c r="S1072" t="s">
        <v>2393</v>
      </c>
      <c r="T1072">
        <v>20220128</v>
      </c>
      <c r="U1072" t="s">
        <v>114</v>
      </c>
      <c r="Z1072" t="s">
        <v>36</v>
      </c>
    </row>
    <row r="1073" spans="1:26" x14ac:dyDescent="0.25">
      <c r="A1073" t="s">
        <v>26</v>
      </c>
      <c r="B1073" t="s">
        <v>27</v>
      </c>
      <c r="C1073" t="s">
        <v>28</v>
      </c>
      <c r="D1073" t="s">
        <v>29</v>
      </c>
      <c r="E1073" t="str">
        <f>"108TNVS2C751"</f>
        <v>108TNVS2C751</v>
      </c>
      <c r="F1073" t="s">
        <v>30</v>
      </c>
      <c r="I1073" t="s">
        <v>38</v>
      </c>
      <c r="J1073" t="s">
        <v>77</v>
      </c>
      <c r="N1073" t="s">
        <v>2394</v>
      </c>
      <c r="O1073" t="s">
        <v>34</v>
      </c>
      <c r="P1073">
        <v>6</v>
      </c>
      <c r="Q1073">
        <v>202108</v>
      </c>
      <c r="R1073">
        <v>20211202</v>
      </c>
      <c r="S1073" t="s">
        <v>2395</v>
      </c>
      <c r="T1073">
        <v>20220128</v>
      </c>
      <c r="Z1073" t="s">
        <v>36</v>
      </c>
    </row>
    <row r="1074" spans="1:26" x14ac:dyDescent="0.25">
      <c r="A1074" t="s">
        <v>26</v>
      </c>
      <c r="B1074" t="s">
        <v>27</v>
      </c>
      <c r="C1074" t="s">
        <v>28</v>
      </c>
      <c r="D1074" t="s">
        <v>29</v>
      </c>
      <c r="E1074" t="str">
        <f>"109TNNH03375"</f>
        <v>109TNNH03375</v>
      </c>
      <c r="F1074" t="s">
        <v>30</v>
      </c>
      <c r="I1074" t="s">
        <v>129</v>
      </c>
      <c r="J1074" t="s">
        <v>39</v>
      </c>
      <c r="N1074" t="s">
        <v>2396</v>
      </c>
      <c r="O1074" t="s">
        <v>34</v>
      </c>
      <c r="P1074">
        <v>5</v>
      </c>
      <c r="Q1074">
        <v>202109</v>
      </c>
      <c r="R1074">
        <v>20211130</v>
      </c>
      <c r="S1074" t="s">
        <v>2397</v>
      </c>
      <c r="T1074">
        <v>20220128</v>
      </c>
      <c r="Z1074" t="s">
        <v>36</v>
      </c>
    </row>
    <row r="1075" spans="1:26" x14ac:dyDescent="0.25">
      <c r="A1075" t="s">
        <v>26</v>
      </c>
      <c r="B1075" t="s">
        <v>27</v>
      </c>
      <c r="C1075" t="s">
        <v>28</v>
      </c>
      <c r="D1075" t="s">
        <v>29</v>
      </c>
      <c r="E1075" t="str">
        <f>"111TNTQ0S137"</f>
        <v>111TNTQ0S137</v>
      </c>
      <c r="F1075" t="s">
        <v>30</v>
      </c>
      <c r="I1075" t="s">
        <v>38</v>
      </c>
      <c r="J1075" t="s">
        <v>90</v>
      </c>
      <c r="N1075" t="s">
        <v>2398</v>
      </c>
      <c r="O1075" t="s">
        <v>34</v>
      </c>
      <c r="P1075">
        <v>3</v>
      </c>
      <c r="Q1075">
        <v>202111</v>
      </c>
      <c r="R1075">
        <v>20211201</v>
      </c>
      <c r="S1075" t="s">
        <v>2399</v>
      </c>
      <c r="T1075">
        <v>20220131</v>
      </c>
      <c r="U1075" t="s">
        <v>75</v>
      </c>
      <c r="Z1075" t="s">
        <v>36</v>
      </c>
    </row>
    <row r="1076" spans="1:26" x14ac:dyDescent="0.25">
      <c r="A1076" t="s">
        <v>26</v>
      </c>
      <c r="B1076" t="s">
        <v>27</v>
      </c>
      <c r="C1076" t="s">
        <v>28</v>
      </c>
      <c r="D1076" t="s">
        <v>64</v>
      </c>
      <c r="E1076" t="str">
        <f>"109TNDV0S218"</f>
        <v>109TNDV0S218</v>
      </c>
      <c r="F1076" t="s">
        <v>30</v>
      </c>
      <c r="I1076" t="s">
        <v>38</v>
      </c>
      <c r="J1076" t="s">
        <v>2400</v>
      </c>
      <c r="N1076" t="s">
        <v>2401</v>
      </c>
      <c r="O1076" t="s">
        <v>34</v>
      </c>
      <c r="P1076">
        <v>5</v>
      </c>
      <c r="Q1076">
        <v>202109</v>
      </c>
      <c r="R1076">
        <v>20211009</v>
      </c>
      <c r="S1076" t="s">
        <v>2402</v>
      </c>
      <c r="T1076">
        <v>20220131</v>
      </c>
      <c r="Z1076" t="s">
        <v>36</v>
      </c>
    </row>
    <row r="1077" spans="1:26" x14ac:dyDescent="0.25">
      <c r="A1077" t="s">
        <v>2403</v>
      </c>
      <c r="B1077" t="s">
        <v>27</v>
      </c>
      <c r="C1077" t="s">
        <v>28</v>
      </c>
      <c r="D1077" t="s">
        <v>29</v>
      </c>
      <c r="E1077" t="str">
        <f>"110TNTQ05225"</f>
        <v>110TNTQ05225</v>
      </c>
      <c r="F1077" t="s">
        <v>2404</v>
      </c>
      <c r="N1077" t="s">
        <v>2405</v>
      </c>
      <c r="O1077" t="s">
        <v>34</v>
      </c>
      <c r="P1077">
        <v>5</v>
      </c>
      <c r="Q1077">
        <v>202110</v>
      </c>
      <c r="S1077">
        <v>917017740</v>
      </c>
      <c r="T1077">
        <v>20220201</v>
      </c>
      <c r="U1077" t="s">
        <v>2406</v>
      </c>
      <c r="V1077" t="s">
        <v>2407</v>
      </c>
      <c r="W1077" t="s">
        <v>2408</v>
      </c>
      <c r="X1077" t="s">
        <v>2409</v>
      </c>
      <c r="Y1077" t="s">
        <v>2410</v>
      </c>
      <c r="Z1077" t="s">
        <v>36</v>
      </c>
    </row>
    <row r="1078" spans="1:26" x14ac:dyDescent="0.25">
      <c r="A1078" t="s">
        <v>2403</v>
      </c>
      <c r="B1078" t="s">
        <v>27</v>
      </c>
      <c r="C1078" t="s">
        <v>28</v>
      </c>
      <c r="D1078" t="s">
        <v>42</v>
      </c>
      <c r="E1078" t="str">
        <f>"110TNMX1K867"</f>
        <v>110TNMX1K867</v>
      </c>
      <c r="F1078" t="s">
        <v>2404</v>
      </c>
      <c r="N1078" t="s">
        <v>2411</v>
      </c>
      <c r="O1078" t="s">
        <v>34</v>
      </c>
      <c r="P1078">
        <v>5</v>
      </c>
      <c r="Q1078">
        <v>202110</v>
      </c>
      <c r="S1078">
        <v>917033179</v>
      </c>
      <c r="T1078">
        <v>20220201</v>
      </c>
      <c r="U1078" t="s">
        <v>2406</v>
      </c>
      <c r="V1078" t="s">
        <v>2407</v>
      </c>
      <c r="W1078" t="s">
        <v>2408</v>
      </c>
      <c r="X1078" t="s">
        <v>2409</v>
      </c>
      <c r="Y1078" t="s">
        <v>2410</v>
      </c>
      <c r="Z1078" t="s">
        <v>36</v>
      </c>
    </row>
    <row r="1079" spans="1:26" x14ac:dyDescent="0.25">
      <c r="A1079" t="s">
        <v>2403</v>
      </c>
      <c r="B1079" t="s">
        <v>27</v>
      </c>
      <c r="C1079" t="s">
        <v>28</v>
      </c>
      <c r="D1079" t="s">
        <v>380</v>
      </c>
      <c r="E1079" t="str">
        <f>"111TNCZ1E371"</f>
        <v>111TNCZ1E371</v>
      </c>
      <c r="F1079" t="s">
        <v>2404</v>
      </c>
      <c r="N1079" t="s">
        <v>2411</v>
      </c>
      <c r="O1079" t="s">
        <v>34</v>
      </c>
      <c r="P1079">
        <v>4</v>
      </c>
      <c r="Q1079">
        <v>202111</v>
      </c>
      <c r="S1079">
        <v>917035443</v>
      </c>
      <c r="T1079">
        <v>20220201</v>
      </c>
      <c r="U1079" t="s">
        <v>2406</v>
      </c>
      <c r="V1079" t="s">
        <v>2407</v>
      </c>
      <c r="W1079" t="s">
        <v>2408</v>
      </c>
      <c r="X1079" t="s">
        <v>2409</v>
      </c>
      <c r="Y1079" t="s">
        <v>2410</v>
      </c>
      <c r="Z1079" t="s">
        <v>36</v>
      </c>
    </row>
    <row r="1080" spans="1:26" x14ac:dyDescent="0.25">
      <c r="A1080" t="s">
        <v>2403</v>
      </c>
      <c r="B1080" t="s">
        <v>27</v>
      </c>
      <c r="C1080" t="s">
        <v>28</v>
      </c>
      <c r="D1080" t="s">
        <v>29</v>
      </c>
      <c r="E1080" t="str">
        <f>"110TNFA2P379"</f>
        <v>110TNFA2P379</v>
      </c>
      <c r="F1080" t="s">
        <v>2404</v>
      </c>
      <c r="N1080" t="s">
        <v>2412</v>
      </c>
      <c r="O1080" t="s">
        <v>34</v>
      </c>
      <c r="P1080">
        <v>5</v>
      </c>
      <c r="Q1080">
        <v>202110</v>
      </c>
      <c r="S1080">
        <v>917076571</v>
      </c>
      <c r="T1080">
        <v>20220201</v>
      </c>
      <c r="U1080" t="s">
        <v>2406</v>
      </c>
      <c r="V1080" t="s">
        <v>2407</v>
      </c>
      <c r="W1080" t="s">
        <v>2408</v>
      </c>
      <c r="X1080" t="s">
        <v>2413</v>
      </c>
      <c r="Y1080" t="s">
        <v>2414</v>
      </c>
      <c r="Z1080" t="s">
        <v>36</v>
      </c>
    </row>
    <row r="1081" spans="1:26" x14ac:dyDescent="0.25">
      <c r="A1081" t="s">
        <v>2403</v>
      </c>
      <c r="B1081" t="s">
        <v>27</v>
      </c>
      <c r="C1081" t="s">
        <v>28</v>
      </c>
      <c r="D1081" t="s">
        <v>29</v>
      </c>
      <c r="E1081" t="str">
        <f>"111TNQD21668"</f>
        <v>111TNQD21668</v>
      </c>
      <c r="F1081" t="s">
        <v>2404</v>
      </c>
      <c r="N1081" t="s">
        <v>2411</v>
      </c>
      <c r="O1081" t="s">
        <v>34</v>
      </c>
      <c r="P1081">
        <v>4</v>
      </c>
      <c r="Q1081">
        <v>202111</v>
      </c>
      <c r="S1081">
        <v>917082075</v>
      </c>
      <c r="T1081">
        <v>20220201</v>
      </c>
      <c r="U1081" t="s">
        <v>2406</v>
      </c>
      <c r="V1081" t="s">
        <v>2407</v>
      </c>
      <c r="W1081" t="s">
        <v>2408</v>
      </c>
      <c r="X1081" t="s">
        <v>2409</v>
      </c>
      <c r="Y1081" t="s">
        <v>2410</v>
      </c>
      <c r="Z1081" t="s">
        <v>36</v>
      </c>
    </row>
    <row r="1082" spans="1:26" x14ac:dyDescent="0.25">
      <c r="A1082" t="s">
        <v>2403</v>
      </c>
      <c r="B1082" t="s">
        <v>27</v>
      </c>
      <c r="C1082" t="s">
        <v>28</v>
      </c>
      <c r="D1082" t="s">
        <v>42</v>
      </c>
      <c r="E1082" t="str">
        <f>"111TNBK2K221"</f>
        <v>111TNBK2K221</v>
      </c>
      <c r="F1082" t="s">
        <v>2404</v>
      </c>
      <c r="N1082" t="s">
        <v>2411</v>
      </c>
      <c r="O1082" t="s">
        <v>34</v>
      </c>
      <c r="P1082">
        <v>4</v>
      </c>
      <c r="Q1082">
        <v>202111</v>
      </c>
      <c r="S1082">
        <v>917082098</v>
      </c>
      <c r="T1082">
        <v>20220201</v>
      </c>
      <c r="U1082" t="s">
        <v>2406</v>
      </c>
      <c r="V1082" t="s">
        <v>2407</v>
      </c>
      <c r="W1082" t="s">
        <v>2408</v>
      </c>
      <c r="X1082" t="s">
        <v>2409</v>
      </c>
      <c r="Y1082" t="s">
        <v>2410</v>
      </c>
      <c r="Z1082" t="s">
        <v>36</v>
      </c>
    </row>
    <row r="1083" spans="1:26" x14ac:dyDescent="0.25">
      <c r="A1083" t="s">
        <v>26</v>
      </c>
      <c r="B1083" t="s">
        <v>27</v>
      </c>
      <c r="C1083" t="s">
        <v>28</v>
      </c>
      <c r="D1083" t="s">
        <v>133</v>
      </c>
      <c r="E1083" t="str">
        <f>"104TNJJ0C652"</f>
        <v>104TNJJ0C652</v>
      </c>
      <c r="F1083" t="s">
        <v>30</v>
      </c>
      <c r="I1083" t="s">
        <v>38</v>
      </c>
      <c r="J1083" t="s">
        <v>58</v>
      </c>
      <c r="N1083" t="s">
        <v>2415</v>
      </c>
      <c r="O1083" t="s">
        <v>34</v>
      </c>
      <c r="P1083">
        <v>11</v>
      </c>
      <c r="Q1083">
        <v>202104</v>
      </c>
      <c r="R1083">
        <v>20211004</v>
      </c>
      <c r="S1083" t="s">
        <v>2416</v>
      </c>
      <c r="T1083">
        <v>20220201</v>
      </c>
      <c r="U1083" t="s">
        <v>1718</v>
      </c>
      <c r="Z1083" t="s">
        <v>36</v>
      </c>
    </row>
    <row r="1084" spans="1:26" x14ac:dyDescent="0.25">
      <c r="A1084" t="s">
        <v>26</v>
      </c>
      <c r="B1084" t="s">
        <v>27</v>
      </c>
      <c r="C1084" t="s">
        <v>28</v>
      </c>
      <c r="D1084" t="s">
        <v>37</v>
      </c>
      <c r="E1084" t="str">
        <f>"109TNCZ2A363"</f>
        <v>109TNCZ2A363</v>
      </c>
      <c r="F1084" t="s">
        <v>30</v>
      </c>
      <c r="I1084" t="s">
        <v>38</v>
      </c>
      <c r="J1084" t="s">
        <v>58</v>
      </c>
      <c r="N1084" t="s">
        <v>2417</v>
      </c>
      <c r="O1084" t="s">
        <v>34</v>
      </c>
      <c r="P1084">
        <v>6</v>
      </c>
      <c r="Q1084">
        <v>202109</v>
      </c>
      <c r="R1084">
        <v>20211229</v>
      </c>
      <c r="S1084" t="s">
        <v>2418</v>
      </c>
      <c r="T1084">
        <v>20220201</v>
      </c>
      <c r="U1084" t="s">
        <v>265</v>
      </c>
      <c r="V1084" t="s">
        <v>179</v>
      </c>
      <c r="W1084" t="s">
        <v>111</v>
      </c>
      <c r="X1084" t="s">
        <v>506</v>
      </c>
      <c r="Y1084" t="s">
        <v>497</v>
      </c>
      <c r="Z1084" t="s">
        <v>36</v>
      </c>
    </row>
    <row r="1085" spans="1:26" x14ac:dyDescent="0.25">
      <c r="A1085" t="s">
        <v>26</v>
      </c>
      <c r="B1085" t="s">
        <v>27</v>
      </c>
      <c r="C1085" t="s">
        <v>28</v>
      </c>
      <c r="D1085" t="s">
        <v>29</v>
      </c>
      <c r="E1085" t="str">
        <f>"101TNLE18664"</f>
        <v>101TNLE18664</v>
      </c>
      <c r="F1085" t="s">
        <v>30</v>
      </c>
      <c r="I1085" t="s">
        <v>31</v>
      </c>
      <c r="J1085" t="s">
        <v>58</v>
      </c>
      <c r="N1085" t="s">
        <v>2419</v>
      </c>
      <c r="O1085" t="s">
        <v>34</v>
      </c>
      <c r="P1085">
        <v>14</v>
      </c>
      <c r="Q1085">
        <v>202101</v>
      </c>
      <c r="R1085">
        <v>20211014</v>
      </c>
      <c r="S1085" t="s">
        <v>2420</v>
      </c>
      <c r="T1085">
        <v>20220201</v>
      </c>
      <c r="U1085" t="s">
        <v>144</v>
      </c>
      <c r="Z1085" t="s">
        <v>36</v>
      </c>
    </row>
    <row r="1086" spans="1:26" x14ac:dyDescent="0.25">
      <c r="A1086" t="s">
        <v>26</v>
      </c>
      <c r="B1086" t="s">
        <v>27</v>
      </c>
      <c r="C1086" t="s">
        <v>28</v>
      </c>
      <c r="D1086" t="s">
        <v>133</v>
      </c>
      <c r="E1086" t="str">
        <f>"108TNYT1Q474"</f>
        <v>108TNYT1Q474</v>
      </c>
      <c r="F1086" t="s">
        <v>30</v>
      </c>
      <c r="I1086" t="s">
        <v>38</v>
      </c>
      <c r="J1086" t="s">
        <v>58</v>
      </c>
      <c r="N1086" t="s">
        <v>2421</v>
      </c>
      <c r="O1086" t="s">
        <v>34</v>
      </c>
      <c r="P1086">
        <v>7</v>
      </c>
      <c r="Q1086">
        <v>202108</v>
      </c>
      <c r="R1086">
        <v>20211204</v>
      </c>
      <c r="S1086" t="s">
        <v>2422</v>
      </c>
      <c r="T1086">
        <v>20220201</v>
      </c>
      <c r="U1086" t="s">
        <v>496</v>
      </c>
      <c r="Z1086" t="s">
        <v>36</v>
      </c>
    </row>
    <row r="1087" spans="1:26" x14ac:dyDescent="0.25">
      <c r="A1087" t="s">
        <v>26</v>
      </c>
      <c r="B1087" t="s">
        <v>27</v>
      </c>
      <c r="C1087" t="s">
        <v>28</v>
      </c>
      <c r="D1087" t="s">
        <v>29</v>
      </c>
      <c r="E1087" t="str">
        <f>"108TNGY0C743"</f>
        <v>108TNGY0C743</v>
      </c>
      <c r="F1087" t="s">
        <v>30</v>
      </c>
      <c r="I1087" t="s">
        <v>38</v>
      </c>
      <c r="J1087" t="s">
        <v>77</v>
      </c>
      <c r="N1087" t="s">
        <v>2423</v>
      </c>
      <c r="O1087" t="s">
        <v>34</v>
      </c>
      <c r="P1087">
        <v>7</v>
      </c>
      <c r="Q1087">
        <v>202108</v>
      </c>
      <c r="R1087">
        <v>20211126</v>
      </c>
      <c r="S1087" t="s">
        <v>2424</v>
      </c>
      <c r="T1087">
        <v>20220201</v>
      </c>
      <c r="Z1087" t="s">
        <v>36</v>
      </c>
    </row>
    <row r="1088" spans="1:26" x14ac:dyDescent="0.25">
      <c r="A1088" t="s">
        <v>26</v>
      </c>
      <c r="B1088" t="s">
        <v>27</v>
      </c>
      <c r="C1088" t="s">
        <v>28</v>
      </c>
      <c r="D1088" t="s">
        <v>46</v>
      </c>
      <c r="E1088" t="str">
        <f>"109TNVS1D183"</f>
        <v>109TNVS1D183</v>
      </c>
      <c r="F1088" t="s">
        <v>30</v>
      </c>
      <c r="I1088" t="s">
        <v>31</v>
      </c>
      <c r="J1088" t="s">
        <v>90</v>
      </c>
      <c r="N1088" t="s">
        <v>2425</v>
      </c>
      <c r="O1088" t="s">
        <v>34</v>
      </c>
      <c r="P1088">
        <v>6</v>
      </c>
      <c r="Q1088">
        <v>202109</v>
      </c>
      <c r="R1088">
        <v>20211101</v>
      </c>
      <c r="S1088" t="s">
        <v>2426</v>
      </c>
      <c r="T1088">
        <v>20220201</v>
      </c>
      <c r="U1088" t="s">
        <v>128</v>
      </c>
      <c r="V1088" t="s">
        <v>1172</v>
      </c>
      <c r="W1088" t="s">
        <v>211</v>
      </c>
      <c r="Z1088" t="s">
        <v>36</v>
      </c>
    </row>
    <row r="1089" spans="1:26" x14ac:dyDescent="0.25">
      <c r="A1089" t="s">
        <v>26</v>
      </c>
      <c r="B1089" t="s">
        <v>27</v>
      </c>
      <c r="C1089" t="s">
        <v>28</v>
      </c>
      <c r="D1089" t="s">
        <v>133</v>
      </c>
      <c r="E1089" t="str">
        <f>"104TNGY2H335"</f>
        <v>104TNGY2H335</v>
      </c>
      <c r="F1089" t="s">
        <v>30</v>
      </c>
      <c r="I1089" t="s">
        <v>31</v>
      </c>
      <c r="J1089" t="s">
        <v>39</v>
      </c>
      <c r="N1089" t="s">
        <v>2427</v>
      </c>
      <c r="O1089" t="s">
        <v>34</v>
      </c>
      <c r="P1089">
        <v>11</v>
      </c>
      <c r="Q1089">
        <v>202104</v>
      </c>
      <c r="R1089">
        <v>20211202</v>
      </c>
      <c r="S1089" t="s">
        <v>2428</v>
      </c>
      <c r="T1089">
        <v>20220201</v>
      </c>
      <c r="Z1089" t="s">
        <v>36</v>
      </c>
    </row>
    <row r="1090" spans="1:26" x14ac:dyDescent="0.25">
      <c r="A1090" t="s">
        <v>26</v>
      </c>
      <c r="B1090" t="s">
        <v>27</v>
      </c>
      <c r="C1090" t="s">
        <v>28</v>
      </c>
      <c r="D1090" t="s">
        <v>64</v>
      </c>
      <c r="E1090" t="str">
        <f>"105TNAB0A928"</f>
        <v>105TNAB0A928</v>
      </c>
      <c r="F1090" t="s">
        <v>30</v>
      </c>
      <c r="I1090" t="s">
        <v>38</v>
      </c>
      <c r="J1090" t="s">
        <v>32</v>
      </c>
      <c r="N1090" t="s">
        <v>2429</v>
      </c>
      <c r="O1090" t="s">
        <v>34</v>
      </c>
      <c r="P1090">
        <v>10</v>
      </c>
      <c r="Q1090">
        <v>202105</v>
      </c>
      <c r="R1090">
        <v>20211013</v>
      </c>
      <c r="S1090" t="s">
        <v>2430</v>
      </c>
      <c r="T1090">
        <v>20220201</v>
      </c>
      <c r="Z1090" t="s">
        <v>36</v>
      </c>
    </row>
    <row r="1091" spans="1:26" x14ac:dyDescent="0.25">
      <c r="A1091" t="s">
        <v>26</v>
      </c>
      <c r="B1091" t="s">
        <v>27</v>
      </c>
      <c r="C1091" t="s">
        <v>28</v>
      </c>
      <c r="D1091" t="s">
        <v>166</v>
      </c>
      <c r="E1091" t="str">
        <f>"108TNZN2Y109"</f>
        <v>108TNZN2Y109</v>
      </c>
      <c r="F1091" t="s">
        <v>30</v>
      </c>
      <c r="I1091" t="s">
        <v>71</v>
      </c>
      <c r="J1091" t="s">
        <v>90</v>
      </c>
      <c r="N1091" t="s">
        <v>2431</v>
      </c>
      <c r="O1091" t="s">
        <v>34</v>
      </c>
      <c r="P1091">
        <v>7</v>
      </c>
      <c r="Q1091">
        <v>202108</v>
      </c>
      <c r="R1091">
        <v>20211105</v>
      </c>
      <c r="S1091" t="s">
        <v>2432</v>
      </c>
      <c r="T1091">
        <v>20220201</v>
      </c>
      <c r="U1091" t="s">
        <v>149</v>
      </c>
      <c r="V1091" t="s">
        <v>2433</v>
      </c>
      <c r="Z1091" t="s">
        <v>36</v>
      </c>
    </row>
    <row r="1092" spans="1:26" x14ac:dyDescent="0.25">
      <c r="A1092" t="s">
        <v>26</v>
      </c>
      <c r="B1092" t="s">
        <v>27</v>
      </c>
      <c r="C1092" t="s">
        <v>28</v>
      </c>
      <c r="D1092" t="s">
        <v>64</v>
      </c>
      <c r="E1092" t="str">
        <f>"105TNGY23399"</f>
        <v>105TNGY23399</v>
      </c>
      <c r="F1092" t="s">
        <v>30</v>
      </c>
      <c r="I1092" t="s">
        <v>38</v>
      </c>
      <c r="J1092" t="s">
        <v>439</v>
      </c>
      <c r="N1092" t="s">
        <v>2434</v>
      </c>
      <c r="O1092" t="s">
        <v>34</v>
      </c>
      <c r="P1092">
        <v>10</v>
      </c>
      <c r="Q1092">
        <v>202105</v>
      </c>
      <c r="R1092">
        <v>20211204</v>
      </c>
      <c r="S1092" t="s">
        <v>2435</v>
      </c>
      <c r="T1092">
        <v>20220201</v>
      </c>
      <c r="Z1092" t="s">
        <v>36</v>
      </c>
    </row>
    <row r="1093" spans="1:26" x14ac:dyDescent="0.25">
      <c r="A1093" t="s">
        <v>26</v>
      </c>
      <c r="B1093" t="s">
        <v>27</v>
      </c>
      <c r="C1093" t="s">
        <v>28</v>
      </c>
      <c r="D1093" t="s">
        <v>46</v>
      </c>
      <c r="E1093" t="str">
        <f>"111TNSU10726"</f>
        <v>111TNSU10726</v>
      </c>
      <c r="F1093" t="s">
        <v>30</v>
      </c>
      <c r="I1093" t="s">
        <v>89</v>
      </c>
      <c r="J1093" t="s">
        <v>555</v>
      </c>
      <c r="N1093" t="s">
        <v>2436</v>
      </c>
      <c r="O1093" t="s">
        <v>34</v>
      </c>
      <c r="P1093">
        <v>99</v>
      </c>
      <c r="Q1093">
        <v>201111</v>
      </c>
      <c r="R1093">
        <v>20211023</v>
      </c>
      <c r="S1093" t="s">
        <v>2437</v>
      </c>
      <c r="T1093">
        <v>20220201</v>
      </c>
      <c r="Z1093" t="s">
        <v>36</v>
      </c>
    </row>
    <row r="1094" spans="1:26" x14ac:dyDescent="0.25">
      <c r="A1094" t="s">
        <v>26</v>
      </c>
      <c r="B1094" t="s">
        <v>27</v>
      </c>
      <c r="C1094" t="s">
        <v>28</v>
      </c>
      <c r="D1094" t="s">
        <v>37</v>
      </c>
      <c r="E1094" t="str">
        <f>"006TNHM17417"</f>
        <v>006TNHM17417</v>
      </c>
      <c r="F1094" t="s">
        <v>30</v>
      </c>
      <c r="I1094" t="s">
        <v>157</v>
      </c>
      <c r="J1094" t="s">
        <v>90</v>
      </c>
      <c r="N1094" t="s">
        <v>2438</v>
      </c>
      <c r="O1094" t="s">
        <v>34</v>
      </c>
      <c r="P1094">
        <v>21</v>
      </c>
      <c r="Q1094">
        <v>202006</v>
      </c>
      <c r="R1094">
        <v>20211009</v>
      </c>
      <c r="S1094" t="s">
        <v>2439</v>
      </c>
      <c r="T1094">
        <v>20220201</v>
      </c>
      <c r="Z1094" t="s">
        <v>36</v>
      </c>
    </row>
    <row r="1095" spans="1:26" x14ac:dyDescent="0.25">
      <c r="A1095" t="s">
        <v>26</v>
      </c>
      <c r="B1095" t="s">
        <v>27</v>
      </c>
      <c r="C1095" t="s">
        <v>28</v>
      </c>
      <c r="D1095" t="s">
        <v>380</v>
      </c>
      <c r="E1095" t="str">
        <f>"111TNQB1P916"</f>
        <v>111TNQB1P916</v>
      </c>
      <c r="F1095" t="s">
        <v>30</v>
      </c>
      <c r="I1095" t="s">
        <v>123</v>
      </c>
      <c r="J1095" t="s">
        <v>271</v>
      </c>
      <c r="N1095" t="s">
        <v>2440</v>
      </c>
      <c r="O1095" t="s">
        <v>34</v>
      </c>
      <c r="P1095">
        <v>4</v>
      </c>
      <c r="Q1095">
        <v>202111</v>
      </c>
      <c r="R1095">
        <v>20220115</v>
      </c>
      <c r="S1095" t="s">
        <v>2441</v>
      </c>
      <c r="T1095">
        <v>20220201</v>
      </c>
      <c r="Z1095" t="s">
        <v>36</v>
      </c>
    </row>
    <row r="1096" spans="1:26" x14ac:dyDescent="0.25">
      <c r="A1096" t="s">
        <v>26</v>
      </c>
      <c r="B1096" t="s">
        <v>27</v>
      </c>
      <c r="C1096" t="s">
        <v>28</v>
      </c>
      <c r="D1096" t="s">
        <v>380</v>
      </c>
      <c r="E1096" t="str">
        <f>"111TNJJ2N164"</f>
        <v>111TNJJ2N164</v>
      </c>
      <c r="F1096" t="s">
        <v>30</v>
      </c>
      <c r="I1096" t="s">
        <v>51</v>
      </c>
      <c r="J1096" t="s">
        <v>116</v>
      </c>
      <c r="N1096" t="s">
        <v>2442</v>
      </c>
      <c r="O1096" t="s">
        <v>34</v>
      </c>
      <c r="P1096">
        <v>4</v>
      </c>
      <c r="Q1096">
        <v>202111</v>
      </c>
      <c r="R1096">
        <v>20211126</v>
      </c>
      <c r="S1096" t="s">
        <v>2443</v>
      </c>
      <c r="T1096">
        <v>20220201</v>
      </c>
      <c r="Z1096" t="s">
        <v>36</v>
      </c>
    </row>
    <row r="1097" spans="1:26" x14ac:dyDescent="0.25">
      <c r="A1097" t="s">
        <v>26</v>
      </c>
      <c r="B1097" t="s">
        <v>27</v>
      </c>
      <c r="C1097" t="s">
        <v>28</v>
      </c>
      <c r="D1097" t="s">
        <v>64</v>
      </c>
      <c r="E1097" t="str">
        <f>"112TNJJ1J652"</f>
        <v>112TNJJ1J652</v>
      </c>
      <c r="F1097" t="s">
        <v>30</v>
      </c>
      <c r="I1097" t="s">
        <v>157</v>
      </c>
      <c r="J1097" t="s">
        <v>130</v>
      </c>
      <c r="N1097" t="s">
        <v>2444</v>
      </c>
      <c r="O1097" t="s">
        <v>34</v>
      </c>
      <c r="P1097">
        <v>3</v>
      </c>
      <c r="Q1097">
        <v>202112</v>
      </c>
      <c r="R1097">
        <v>20220112</v>
      </c>
      <c r="S1097" t="s">
        <v>2445</v>
      </c>
      <c r="T1097">
        <v>20220201</v>
      </c>
      <c r="Z1097" t="s">
        <v>36</v>
      </c>
    </row>
    <row r="1098" spans="1:26" x14ac:dyDescent="0.25">
      <c r="A1098" t="s">
        <v>26</v>
      </c>
      <c r="B1098" t="s">
        <v>27</v>
      </c>
      <c r="C1098" t="s">
        <v>28</v>
      </c>
      <c r="D1098" t="s">
        <v>46</v>
      </c>
      <c r="E1098" t="str">
        <f>"110TNKF1V989"</f>
        <v>110TNKF1V989</v>
      </c>
      <c r="F1098" t="s">
        <v>30</v>
      </c>
      <c r="I1098" t="s">
        <v>89</v>
      </c>
      <c r="J1098" t="s">
        <v>90</v>
      </c>
      <c r="N1098" t="s">
        <v>2446</v>
      </c>
      <c r="O1098" t="s">
        <v>34</v>
      </c>
      <c r="P1098">
        <v>5</v>
      </c>
      <c r="Q1098">
        <v>202110</v>
      </c>
      <c r="R1098">
        <v>20211221</v>
      </c>
      <c r="S1098" t="s">
        <v>2447</v>
      </c>
      <c r="T1098">
        <v>20220201</v>
      </c>
      <c r="U1098" t="s">
        <v>144</v>
      </c>
      <c r="Z1098" t="s">
        <v>36</v>
      </c>
    </row>
    <row r="1099" spans="1:26" x14ac:dyDescent="0.25">
      <c r="A1099" t="s">
        <v>26</v>
      </c>
      <c r="B1099" t="s">
        <v>27</v>
      </c>
      <c r="C1099" t="s">
        <v>28</v>
      </c>
      <c r="D1099" t="s">
        <v>46</v>
      </c>
      <c r="E1099" t="str">
        <f>"106TNHM0K193"</f>
        <v>106TNHM0K193</v>
      </c>
      <c r="F1099" t="s">
        <v>30</v>
      </c>
      <c r="I1099" t="s">
        <v>1153</v>
      </c>
      <c r="J1099" t="s">
        <v>2448</v>
      </c>
      <c r="N1099" t="s">
        <v>2449</v>
      </c>
      <c r="O1099" t="s">
        <v>34</v>
      </c>
      <c r="P1099">
        <v>9</v>
      </c>
      <c r="Q1099">
        <v>202106</v>
      </c>
      <c r="R1099">
        <v>20211002</v>
      </c>
      <c r="S1099" t="s">
        <v>2450</v>
      </c>
      <c r="T1099">
        <v>20220201</v>
      </c>
      <c r="Z1099" t="s">
        <v>36</v>
      </c>
    </row>
    <row r="1100" spans="1:26" x14ac:dyDescent="0.25">
      <c r="A1100" t="s">
        <v>26</v>
      </c>
      <c r="B1100" t="s">
        <v>27</v>
      </c>
      <c r="C1100" t="s">
        <v>28</v>
      </c>
      <c r="D1100" t="s">
        <v>46</v>
      </c>
      <c r="E1100" t="str">
        <f>"109TNUW00806"</f>
        <v>109TNUW00806</v>
      </c>
      <c r="F1100" t="s">
        <v>30</v>
      </c>
      <c r="I1100" t="s">
        <v>57</v>
      </c>
      <c r="J1100" t="s">
        <v>58</v>
      </c>
      <c r="N1100" t="s">
        <v>2451</v>
      </c>
      <c r="O1100" t="s">
        <v>34</v>
      </c>
      <c r="P1100">
        <v>6</v>
      </c>
      <c r="Q1100">
        <v>202109</v>
      </c>
      <c r="R1100">
        <v>20211130</v>
      </c>
      <c r="S1100" t="s">
        <v>2452</v>
      </c>
      <c r="T1100">
        <v>20220201</v>
      </c>
      <c r="U1100" t="s">
        <v>61</v>
      </c>
      <c r="Z1100" t="s">
        <v>36</v>
      </c>
    </row>
    <row r="1101" spans="1:26" x14ac:dyDescent="0.25">
      <c r="A1101" t="s">
        <v>26</v>
      </c>
      <c r="B1101" t="s">
        <v>27</v>
      </c>
      <c r="C1101" t="s">
        <v>28</v>
      </c>
      <c r="D1101" t="s">
        <v>46</v>
      </c>
      <c r="E1101" t="str">
        <f>"007TNEP1G828"</f>
        <v>007TNEP1G828</v>
      </c>
      <c r="F1101" t="s">
        <v>30</v>
      </c>
      <c r="I1101" t="s">
        <v>57</v>
      </c>
      <c r="J1101" t="s">
        <v>58</v>
      </c>
      <c r="N1101" t="s">
        <v>2453</v>
      </c>
      <c r="O1101" t="s">
        <v>34</v>
      </c>
      <c r="P1101">
        <v>20</v>
      </c>
      <c r="Q1101">
        <v>202007</v>
      </c>
      <c r="R1101">
        <v>20211022</v>
      </c>
      <c r="S1101" t="s">
        <v>2454</v>
      </c>
      <c r="T1101">
        <v>20220201</v>
      </c>
      <c r="U1101" t="s">
        <v>61</v>
      </c>
      <c r="Z1101" t="s">
        <v>36</v>
      </c>
    </row>
    <row r="1102" spans="1:26" x14ac:dyDescent="0.25">
      <c r="A1102" t="s">
        <v>26</v>
      </c>
      <c r="B1102" t="s">
        <v>27</v>
      </c>
      <c r="C1102" t="s">
        <v>28</v>
      </c>
      <c r="D1102" t="s">
        <v>29</v>
      </c>
      <c r="E1102" t="str">
        <f>"106TNEP00228"</f>
        <v>106TNEP00228</v>
      </c>
      <c r="F1102" t="s">
        <v>30</v>
      </c>
      <c r="I1102" t="s">
        <v>82</v>
      </c>
      <c r="J1102" t="s">
        <v>39</v>
      </c>
      <c r="N1102" t="s">
        <v>2455</v>
      </c>
      <c r="O1102" t="s">
        <v>34</v>
      </c>
      <c r="P1102">
        <v>9</v>
      </c>
      <c r="Q1102">
        <v>202106</v>
      </c>
      <c r="R1102">
        <v>20220117</v>
      </c>
      <c r="S1102" t="s">
        <v>2456</v>
      </c>
      <c r="T1102">
        <v>20220201</v>
      </c>
      <c r="Z1102" t="s">
        <v>36</v>
      </c>
    </row>
    <row r="1103" spans="1:26" x14ac:dyDescent="0.25">
      <c r="A1103" t="s">
        <v>26</v>
      </c>
      <c r="B1103" t="s">
        <v>27</v>
      </c>
      <c r="C1103" t="s">
        <v>28</v>
      </c>
      <c r="D1103" t="s">
        <v>42</v>
      </c>
      <c r="E1103" t="str">
        <f>"106TNTQ12825"</f>
        <v>106TNTQ12825</v>
      </c>
      <c r="F1103" t="s">
        <v>30</v>
      </c>
      <c r="I1103" t="s">
        <v>47</v>
      </c>
      <c r="J1103" t="s">
        <v>2457</v>
      </c>
      <c r="N1103" t="s">
        <v>2458</v>
      </c>
      <c r="O1103" t="s">
        <v>34</v>
      </c>
      <c r="P1103">
        <v>9</v>
      </c>
      <c r="Q1103">
        <v>202106</v>
      </c>
      <c r="R1103">
        <v>20220113</v>
      </c>
      <c r="S1103" t="s">
        <v>2459</v>
      </c>
      <c r="T1103">
        <v>20220201</v>
      </c>
      <c r="Z1103" t="s">
        <v>36</v>
      </c>
    </row>
    <row r="1104" spans="1:26" x14ac:dyDescent="0.25">
      <c r="A1104" t="s">
        <v>26</v>
      </c>
      <c r="B1104" t="s">
        <v>27</v>
      </c>
      <c r="C1104" t="s">
        <v>28</v>
      </c>
      <c r="D1104" t="s">
        <v>64</v>
      </c>
      <c r="E1104" t="str">
        <f>"106TNWG1Q281"</f>
        <v>106TNWG1Q281</v>
      </c>
      <c r="F1104" t="s">
        <v>30</v>
      </c>
      <c r="I1104" t="s">
        <v>82</v>
      </c>
      <c r="J1104" t="s">
        <v>90</v>
      </c>
      <c r="N1104" t="s">
        <v>2460</v>
      </c>
      <c r="O1104" t="s">
        <v>34</v>
      </c>
      <c r="P1104">
        <v>9</v>
      </c>
      <c r="Q1104">
        <v>202106</v>
      </c>
      <c r="R1104">
        <v>20211125</v>
      </c>
      <c r="S1104" t="s">
        <v>2461</v>
      </c>
      <c r="T1104">
        <v>20220201</v>
      </c>
      <c r="U1104" t="s">
        <v>267</v>
      </c>
      <c r="Z1104" t="s">
        <v>36</v>
      </c>
    </row>
    <row r="1105" spans="1:26" x14ac:dyDescent="0.25">
      <c r="A1105" t="s">
        <v>26</v>
      </c>
      <c r="B1105" t="s">
        <v>27</v>
      </c>
      <c r="C1105" t="s">
        <v>28</v>
      </c>
      <c r="D1105" t="s">
        <v>29</v>
      </c>
      <c r="E1105" t="str">
        <f>"108TNXR23458"</f>
        <v>108TNXR23458</v>
      </c>
      <c r="F1105" t="s">
        <v>30</v>
      </c>
      <c r="I1105" t="s">
        <v>38</v>
      </c>
      <c r="J1105" t="s">
        <v>48</v>
      </c>
      <c r="N1105" t="s">
        <v>2462</v>
      </c>
      <c r="O1105" t="s">
        <v>34</v>
      </c>
      <c r="P1105">
        <v>7</v>
      </c>
      <c r="Q1105">
        <v>202108</v>
      </c>
      <c r="R1105">
        <v>20220121</v>
      </c>
      <c r="S1105" t="s">
        <v>2463</v>
      </c>
      <c r="T1105">
        <v>20220201</v>
      </c>
      <c r="Z1105" t="s">
        <v>36</v>
      </c>
    </row>
    <row r="1106" spans="1:26" x14ac:dyDescent="0.25">
      <c r="A1106" t="s">
        <v>26</v>
      </c>
      <c r="B1106" t="s">
        <v>27</v>
      </c>
      <c r="C1106" t="s">
        <v>28</v>
      </c>
      <c r="D1106" t="s">
        <v>42</v>
      </c>
      <c r="E1106" t="str">
        <f>"106TNBK1F637"</f>
        <v>106TNBK1F637</v>
      </c>
      <c r="F1106" t="s">
        <v>30</v>
      </c>
      <c r="I1106" t="s">
        <v>129</v>
      </c>
      <c r="J1106" t="s">
        <v>39</v>
      </c>
      <c r="N1106" t="s">
        <v>2464</v>
      </c>
      <c r="O1106" t="s">
        <v>34</v>
      </c>
      <c r="P1106">
        <v>9</v>
      </c>
      <c r="Q1106">
        <v>202106</v>
      </c>
      <c r="R1106">
        <v>20220122</v>
      </c>
      <c r="S1106" t="s">
        <v>2465</v>
      </c>
      <c r="T1106">
        <v>20220201</v>
      </c>
      <c r="Z1106" t="s">
        <v>36</v>
      </c>
    </row>
    <row r="1107" spans="1:26" x14ac:dyDescent="0.25">
      <c r="A1107" t="s">
        <v>26</v>
      </c>
      <c r="B1107" t="s">
        <v>27</v>
      </c>
      <c r="C1107" t="s">
        <v>28</v>
      </c>
      <c r="D1107" t="s">
        <v>29</v>
      </c>
      <c r="E1107" t="str">
        <f>"109TNQD2D604"</f>
        <v>109TNQD2D604</v>
      </c>
      <c r="F1107" t="s">
        <v>30</v>
      </c>
      <c r="I1107" t="s">
        <v>31</v>
      </c>
      <c r="J1107" t="s">
        <v>39</v>
      </c>
      <c r="N1107" t="s">
        <v>2275</v>
      </c>
      <c r="O1107" t="s">
        <v>34</v>
      </c>
      <c r="P1107">
        <v>6</v>
      </c>
      <c r="Q1107">
        <v>202109</v>
      </c>
      <c r="R1107">
        <v>20211224</v>
      </c>
      <c r="S1107" t="s">
        <v>2466</v>
      </c>
      <c r="T1107">
        <v>20220201</v>
      </c>
      <c r="Z1107" t="s">
        <v>36</v>
      </c>
    </row>
    <row r="1108" spans="1:26" x14ac:dyDescent="0.25">
      <c r="A1108" t="s">
        <v>26</v>
      </c>
      <c r="B1108" t="s">
        <v>27</v>
      </c>
      <c r="C1108" t="s">
        <v>28</v>
      </c>
      <c r="D1108" t="s">
        <v>64</v>
      </c>
      <c r="E1108" t="str">
        <f>"109TNLE0S720"</f>
        <v>109TNLE0S720</v>
      </c>
      <c r="F1108" t="s">
        <v>30</v>
      </c>
      <c r="I1108" t="s">
        <v>31</v>
      </c>
      <c r="J1108" t="s">
        <v>58</v>
      </c>
      <c r="N1108" t="s">
        <v>2467</v>
      </c>
      <c r="O1108" t="s">
        <v>34</v>
      </c>
      <c r="P1108">
        <v>6</v>
      </c>
      <c r="Q1108">
        <v>202109</v>
      </c>
      <c r="R1108">
        <v>20211015</v>
      </c>
      <c r="S1108" t="s">
        <v>2468</v>
      </c>
      <c r="T1108">
        <v>20220202</v>
      </c>
      <c r="U1108" t="s">
        <v>1588</v>
      </c>
      <c r="V1108" t="s">
        <v>114</v>
      </c>
      <c r="Z1108" t="s">
        <v>36</v>
      </c>
    </row>
    <row r="1109" spans="1:26" x14ac:dyDescent="0.25">
      <c r="A1109" t="s">
        <v>26</v>
      </c>
      <c r="B1109" t="s">
        <v>27</v>
      </c>
      <c r="C1109" t="s">
        <v>28</v>
      </c>
      <c r="D1109" t="s">
        <v>133</v>
      </c>
      <c r="E1109" t="str">
        <f>"109TNNH29391"</f>
        <v>109TNNH29391</v>
      </c>
      <c r="F1109" t="s">
        <v>30</v>
      </c>
      <c r="I1109" t="s">
        <v>71</v>
      </c>
      <c r="J1109" t="s">
        <v>90</v>
      </c>
      <c r="N1109" t="s">
        <v>1951</v>
      </c>
      <c r="O1109" t="s">
        <v>34</v>
      </c>
      <c r="P1109">
        <v>6</v>
      </c>
      <c r="Q1109">
        <v>202109</v>
      </c>
      <c r="R1109">
        <v>20211129</v>
      </c>
      <c r="S1109" t="s">
        <v>2469</v>
      </c>
      <c r="T1109">
        <v>20220202</v>
      </c>
      <c r="U1109" t="s">
        <v>206</v>
      </c>
      <c r="Z1109" t="s">
        <v>36</v>
      </c>
    </row>
    <row r="1110" spans="1:26" x14ac:dyDescent="0.25">
      <c r="A1110" t="s">
        <v>26</v>
      </c>
      <c r="B1110" t="s">
        <v>27</v>
      </c>
      <c r="C1110" t="s">
        <v>28</v>
      </c>
      <c r="D1110" t="s">
        <v>37</v>
      </c>
      <c r="E1110" t="str">
        <f>"104TNFA2F939"</f>
        <v>104TNFA2F939</v>
      </c>
      <c r="F1110" t="s">
        <v>30</v>
      </c>
      <c r="I1110" t="s">
        <v>38</v>
      </c>
      <c r="J1110" t="s">
        <v>58</v>
      </c>
      <c r="N1110" t="s">
        <v>2470</v>
      </c>
      <c r="O1110" t="s">
        <v>34</v>
      </c>
      <c r="P1110">
        <v>11</v>
      </c>
      <c r="Q1110">
        <v>202104</v>
      </c>
      <c r="R1110">
        <v>20211222</v>
      </c>
      <c r="S1110" t="s">
        <v>2471</v>
      </c>
      <c r="T1110">
        <v>20220202</v>
      </c>
      <c r="U1110" t="s">
        <v>1041</v>
      </c>
      <c r="Z1110" t="s">
        <v>36</v>
      </c>
    </row>
    <row r="1111" spans="1:26" x14ac:dyDescent="0.25">
      <c r="A1111" t="s">
        <v>26</v>
      </c>
      <c r="B1111" t="s">
        <v>27</v>
      </c>
      <c r="C1111" t="s">
        <v>28</v>
      </c>
      <c r="D1111" t="s">
        <v>29</v>
      </c>
      <c r="E1111" t="str">
        <f>"106TNYT19250"</f>
        <v>106TNYT19250</v>
      </c>
      <c r="F1111" t="s">
        <v>30</v>
      </c>
      <c r="I1111" t="s">
        <v>38</v>
      </c>
      <c r="J1111" t="s">
        <v>39</v>
      </c>
      <c r="N1111" t="s">
        <v>2472</v>
      </c>
      <c r="O1111" t="s">
        <v>34</v>
      </c>
      <c r="P1111">
        <v>9</v>
      </c>
      <c r="Q1111">
        <v>202106</v>
      </c>
      <c r="R1111">
        <v>20211217</v>
      </c>
      <c r="S1111" t="s">
        <v>2473</v>
      </c>
      <c r="T1111">
        <v>20220202</v>
      </c>
      <c r="Z1111" t="s">
        <v>36</v>
      </c>
    </row>
    <row r="1112" spans="1:26" x14ac:dyDescent="0.25">
      <c r="A1112" t="s">
        <v>26</v>
      </c>
      <c r="B1112" t="s">
        <v>27</v>
      </c>
      <c r="C1112" t="s">
        <v>28</v>
      </c>
      <c r="D1112" t="s">
        <v>29</v>
      </c>
      <c r="E1112" t="str">
        <f>"112TNFA17731"</f>
        <v>112TNFA17731</v>
      </c>
      <c r="F1112" t="s">
        <v>30</v>
      </c>
      <c r="I1112" t="s">
        <v>302</v>
      </c>
      <c r="J1112" t="s">
        <v>58</v>
      </c>
      <c r="N1112" t="s">
        <v>2474</v>
      </c>
      <c r="O1112" t="s">
        <v>34</v>
      </c>
      <c r="P1112">
        <v>3</v>
      </c>
      <c r="Q1112">
        <v>202112</v>
      </c>
      <c r="R1112">
        <v>20211225</v>
      </c>
      <c r="S1112" t="s">
        <v>2475</v>
      </c>
      <c r="T1112">
        <v>20220202</v>
      </c>
      <c r="U1112" t="s">
        <v>144</v>
      </c>
      <c r="V1112" t="s">
        <v>128</v>
      </c>
      <c r="Z1112" t="s">
        <v>36</v>
      </c>
    </row>
    <row r="1113" spans="1:26" x14ac:dyDescent="0.25">
      <c r="A1113" t="s">
        <v>26</v>
      </c>
      <c r="B1113" t="s">
        <v>27</v>
      </c>
      <c r="C1113" t="s">
        <v>28</v>
      </c>
      <c r="D1113" t="s">
        <v>37</v>
      </c>
      <c r="E1113" t="str">
        <f>"108TNMX0Q787"</f>
        <v>108TNMX0Q787</v>
      </c>
      <c r="F1113" t="s">
        <v>30</v>
      </c>
      <c r="I1113" t="s">
        <v>57</v>
      </c>
      <c r="J1113" t="s">
        <v>58</v>
      </c>
      <c r="N1113" t="s">
        <v>2476</v>
      </c>
      <c r="O1113" t="s">
        <v>34</v>
      </c>
      <c r="P1113">
        <v>7</v>
      </c>
      <c r="Q1113">
        <v>202108</v>
      </c>
      <c r="R1113">
        <v>20211027</v>
      </c>
      <c r="S1113" t="s">
        <v>2477</v>
      </c>
      <c r="T1113">
        <v>20220202</v>
      </c>
      <c r="U1113" t="s">
        <v>114</v>
      </c>
      <c r="V1113" t="s">
        <v>1288</v>
      </c>
      <c r="Z1113" t="s">
        <v>36</v>
      </c>
    </row>
    <row r="1114" spans="1:26" x14ac:dyDescent="0.25">
      <c r="A1114" t="s">
        <v>26</v>
      </c>
      <c r="B1114" t="s">
        <v>27</v>
      </c>
      <c r="C1114" t="s">
        <v>28</v>
      </c>
      <c r="D1114" t="s">
        <v>64</v>
      </c>
      <c r="E1114" t="str">
        <f>"109TNKF26197"</f>
        <v>109TNKF26197</v>
      </c>
      <c r="F1114" t="s">
        <v>30</v>
      </c>
      <c r="I1114" t="s">
        <v>31</v>
      </c>
      <c r="J1114" t="s">
        <v>32</v>
      </c>
      <c r="N1114" t="s">
        <v>2478</v>
      </c>
      <c r="O1114" t="s">
        <v>34</v>
      </c>
      <c r="P1114">
        <v>6</v>
      </c>
      <c r="Q1114">
        <v>202109</v>
      </c>
      <c r="R1114">
        <v>20211110</v>
      </c>
      <c r="S1114" t="s">
        <v>2479</v>
      </c>
      <c r="T1114">
        <v>20220202</v>
      </c>
      <c r="Z1114" t="s">
        <v>36</v>
      </c>
    </row>
    <row r="1115" spans="1:26" x14ac:dyDescent="0.25">
      <c r="A1115" t="s">
        <v>26</v>
      </c>
      <c r="B1115" t="s">
        <v>27</v>
      </c>
      <c r="C1115" t="s">
        <v>28</v>
      </c>
      <c r="D1115" t="s">
        <v>64</v>
      </c>
      <c r="E1115" t="str">
        <f>"103TNTQ2B281"</f>
        <v>103TNTQ2B281</v>
      </c>
      <c r="F1115" t="s">
        <v>30</v>
      </c>
      <c r="I1115" t="s">
        <v>31</v>
      </c>
      <c r="J1115" t="s">
        <v>58</v>
      </c>
      <c r="N1115" t="s">
        <v>2480</v>
      </c>
      <c r="O1115" t="s">
        <v>34</v>
      </c>
      <c r="P1115">
        <v>12</v>
      </c>
      <c r="Q1115">
        <v>202103</v>
      </c>
      <c r="R1115">
        <v>20211102</v>
      </c>
      <c r="S1115" t="s">
        <v>2481</v>
      </c>
      <c r="T1115">
        <v>20220202</v>
      </c>
      <c r="U1115" t="s">
        <v>1037</v>
      </c>
      <c r="V1115" t="s">
        <v>149</v>
      </c>
      <c r="Z1115" t="s">
        <v>36</v>
      </c>
    </row>
    <row r="1116" spans="1:26" x14ac:dyDescent="0.25">
      <c r="A1116" t="s">
        <v>26</v>
      </c>
      <c r="B1116" t="s">
        <v>27</v>
      </c>
      <c r="C1116" t="s">
        <v>28</v>
      </c>
      <c r="D1116" t="s">
        <v>64</v>
      </c>
      <c r="E1116" t="str">
        <f>"106TNAB1P168"</f>
        <v>106TNAB1P168</v>
      </c>
      <c r="F1116" t="s">
        <v>30</v>
      </c>
      <c r="I1116" t="s">
        <v>31</v>
      </c>
      <c r="J1116" t="s">
        <v>58</v>
      </c>
      <c r="N1116" t="s">
        <v>2482</v>
      </c>
      <c r="O1116" t="s">
        <v>34</v>
      </c>
      <c r="P1116">
        <v>9</v>
      </c>
      <c r="Q1116">
        <v>202106</v>
      </c>
      <c r="R1116">
        <v>20211106</v>
      </c>
      <c r="S1116" t="s">
        <v>2483</v>
      </c>
      <c r="T1116">
        <v>20220202</v>
      </c>
      <c r="U1116" t="s">
        <v>149</v>
      </c>
      <c r="Z1116" t="s">
        <v>36</v>
      </c>
    </row>
    <row r="1117" spans="1:26" x14ac:dyDescent="0.25">
      <c r="A1117" t="s">
        <v>26</v>
      </c>
      <c r="B1117" t="s">
        <v>27</v>
      </c>
      <c r="C1117" t="s">
        <v>28</v>
      </c>
      <c r="D1117" t="s">
        <v>29</v>
      </c>
      <c r="E1117" t="str">
        <f>"107TNUW1Q070"</f>
        <v>107TNUW1Q070</v>
      </c>
      <c r="F1117" t="s">
        <v>30</v>
      </c>
      <c r="I1117" t="s">
        <v>71</v>
      </c>
      <c r="J1117" t="s">
        <v>58</v>
      </c>
      <c r="N1117" t="s">
        <v>2484</v>
      </c>
      <c r="O1117" t="s">
        <v>34</v>
      </c>
      <c r="P1117">
        <v>8</v>
      </c>
      <c r="Q1117">
        <v>202107</v>
      </c>
      <c r="R1117">
        <v>20211124</v>
      </c>
      <c r="S1117" t="s">
        <v>2485</v>
      </c>
      <c r="T1117">
        <v>20220202</v>
      </c>
      <c r="U1117" t="s">
        <v>595</v>
      </c>
      <c r="Z1117" t="s">
        <v>36</v>
      </c>
    </row>
    <row r="1118" spans="1:26" x14ac:dyDescent="0.25">
      <c r="A1118" t="s">
        <v>26</v>
      </c>
      <c r="B1118" t="s">
        <v>27</v>
      </c>
      <c r="C1118" t="s">
        <v>28</v>
      </c>
      <c r="D1118" t="s">
        <v>42</v>
      </c>
      <c r="E1118" t="str">
        <f>"110TNQD14820"</f>
        <v>110TNQD14820</v>
      </c>
      <c r="F1118" t="s">
        <v>30</v>
      </c>
      <c r="I1118" t="s">
        <v>31</v>
      </c>
      <c r="J1118" t="s">
        <v>32</v>
      </c>
      <c r="N1118" t="s">
        <v>2486</v>
      </c>
      <c r="O1118" t="s">
        <v>34</v>
      </c>
      <c r="P1118">
        <v>5</v>
      </c>
      <c r="Q1118">
        <v>202110</v>
      </c>
      <c r="R1118">
        <v>20211216</v>
      </c>
      <c r="S1118" t="s">
        <v>2487</v>
      </c>
      <c r="T1118">
        <v>20220202</v>
      </c>
      <c r="Z1118" t="s">
        <v>36</v>
      </c>
    </row>
    <row r="1119" spans="1:26" x14ac:dyDescent="0.25">
      <c r="A1119" t="s">
        <v>26</v>
      </c>
      <c r="B1119" t="s">
        <v>27</v>
      </c>
      <c r="C1119" t="s">
        <v>28</v>
      </c>
      <c r="D1119" t="s">
        <v>380</v>
      </c>
      <c r="E1119" t="str">
        <f>"111TNMX1Y635"</f>
        <v>111TNMX1Y635</v>
      </c>
      <c r="F1119" t="s">
        <v>30</v>
      </c>
      <c r="I1119" t="s">
        <v>31</v>
      </c>
      <c r="J1119" t="s">
        <v>32</v>
      </c>
      <c r="N1119" t="s">
        <v>2488</v>
      </c>
      <c r="O1119" t="s">
        <v>34</v>
      </c>
      <c r="P1119">
        <v>4</v>
      </c>
      <c r="Q1119">
        <v>202111</v>
      </c>
      <c r="R1119">
        <v>20220110</v>
      </c>
      <c r="S1119" t="s">
        <v>2489</v>
      </c>
      <c r="T1119">
        <v>20220202</v>
      </c>
      <c r="Z1119" t="s">
        <v>36</v>
      </c>
    </row>
    <row r="1120" spans="1:26" x14ac:dyDescent="0.25">
      <c r="A1120" t="s">
        <v>26</v>
      </c>
      <c r="B1120" t="s">
        <v>27</v>
      </c>
      <c r="C1120" t="s">
        <v>28</v>
      </c>
      <c r="D1120" t="s">
        <v>37</v>
      </c>
      <c r="E1120" t="str">
        <f>"111TNPC2Y776"</f>
        <v>111TNPC2Y776</v>
      </c>
      <c r="F1120" t="s">
        <v>30</v>
      </c>
      <c r="I1120" t="s">
        <v>123</v>
      </c>
      <c r="J1120" t="s">
        <v>271</v>
      </c>
      <c r="N1120" t="s">
        <v>2490</v>
      </c>
      <c r="O1120" t="s">
        <v>34</v>
      </c>
      <c r="P1120">
        <v>4</v>
      </c>
      <c r="Q1120">
        <v>202111</v>
      </c>
      <c r="R1120">
        <v>20220121</v>
      </c>
      <c r="S1120" t="s">
        <v>2491</v>
      </c>
      <c r="T1120">
        <v>20220202</v>
      </c>
      <c r="U1120" t="s">
        <v>680</v>
      </c>
      <c r="Z1120" t="s">
        <v>36</v>
      </c>
    </row>
    <row r="1121" spans="1:26" x14ac:dyDescent="0.25">
      <c r="A1121" t="s">
        <v>26</v>
      </c>
      <c r="B1121" t="s">
        <v>27</v>
      </c>
      <c r="C1121" t="s">
        <v>28</v>
      </c>
      <c r="D1121" t="s">
        <v>37</v>
      </c>
      <c r="E1121" t="str">
        <f>"110TNBK2J597"</f>
        <v>110TNBK2J597</v>
      </c>
      <c r="F1121" t="s">
        <v>30</v>
      </c>
      <c r="I1121" t="s">
        <v>31</v>
      </c>
      <c r="J1121" t="s">
        <v>32</v>
      </c>
      <c r="N1121" t="s">
        <v>2492</v>
      </c>
      <c r="O1121" t="s">
        <v>34</v>
      </c>
      <c r="P1121">
        <v>5</v>
      </c>
      <c r="Q1121">
        <v>202110</v>
      </c>
      <c r="R1121">
        <v>20211031</v>
      </c>
      <c r="S1121" t="s">
        <v>2493</v>
      </c>
      <c r="T1121">
        <v>20220202</v>
      </c>
      <c r="Z1121" t="s">
        <v>36</v>
      </c>
    </row>
    <row r="1122" spans="1:26" x14ac:dyDescent="0.25">
      <c r="A1122" t="s">
        <v>26</v>
      </c>
      <c r="B1122" t="s">
        <v>27</v>
      </c>
      <c r="C1122" t="s">
        <v>28</v>
      </c>
      <c r="D1122" t="s">
        <v>29</v>
      </c>
      <c r="E1122" t="str">
        <f>"107TNYT2F538"</f>
        <v>107TNYT2F538</v>
      </c>
      <c r="F1122" t="s">
        <v>30</v>
      </c>
      <c r="I1122" t="s">
        <v>31</v>
      </c>
      <c r="J1122" t="s">
        <v>32</v>
      </c>
      <c r="N1122" t="s">
        <v>2494</v>
      </c>
      <c r="O1122" t="s">
        <v>34</v>
      </c>
      <c r="P1122">
        <v>8</v>
      </c>
      <c r="Q1122">
        <v>202107</v>
      </c>
      <c r="R1122">
        <v>20211129</v>
      </c>
      <c r="S1122" t="s">
        <v>2495</v>
      </c>
      <c r="T1122">
        <v>20220202</v>
      </c>
      <c r="Z1122" t="s">
        <v>36</v>
      </c>
    </row>
    <row r="1123" spans="1:26" x14ac:dyDescent="0.25">
      <c r="A1123" t="s">
        <v>26</v>
      </c>
      <c r="B1123" t="s">
        <v>27</v>
      </c>
      <c r="C1123" t="s">
        <v>28</v>
      </c>
      <c r="D1123" t="s">
        <v>37</v>
      </c>
      <c r="E1123" t="str">
        <f>"109TNHM2N849"</f>
        <v>109TNHM2N849</v>
      </c>
      <c r="F1123" t="s">
        <v>30</v>
      </c>
      <c r="I1123" t="s">
        <v>31</v>
      </c>
      <c r="J1123" t="s">
        <v>32</v>
      </c>
      <c r="N1123" t="s">
        <v>2496</v>
      </c>
      <c r="O1123" t="s">
        <v>34</v>
      </c>
      <c r="P1123">
        <v>6</v>
      </c>
      <c r="Q1123">
        <v>202109</v>
      </c>
      <c r="R1123">
        <v>20211110</v>
      </c>
      <c r="S1123" t="s">
        <v>2497</v>
      </c>
      <c r="T1123">
        <v>20220202</v>
      </c>
      <c r="Z1123" t="s">
        <v>36</v>
      </c>
    </row>
    <row r="1124" spans="1:26" x14ac:dyDescent="0.25">
      <c r="A1124" t="s">
        <v>26</v>
      </c>
      <c r="B1124" t="s">
        <v>27</v>
      </c>
      <c r="C1124" t="s">
        <v>28</v>
      </c>
      <c r="D1124" t="s">
        <v>115</v>
      </c>
      <c r="E1124" t="str">
        <f>"104TNVS2E295"</f>
        <v>104TNVS2E295</v>
      </c>
      <c r="F1124" t="s">
        <v>30</v>
      </c>
      <c r="I1124" t="s">
        <v>47</v>
      </c>
      <c r="J1124" t="s">
        <v>90</v>
      </c>
      <c r="N1124" t="s">
        <v>2498</v>
      </c>
      <c r="O1124" t="s">
        <v>34</v>
      </c>
      <c r="P1124">
        <v>11</v>
      </c>
      <c r="Q1124">
        <v>202104</v>
      </c>
      <c r="R1124">
        <v>20211011</v>
      </c>
      <c r="S1124" t="s">
        <v>2499</v>
      </c>
      <c r="T1124">
        <v>20220202</v>
      </c>
      <c r="U1124" t="s">
        <v>206</v>
      </c>
      <c r="Z1124" t="s">
        <v>36</v>
      </c>
    </row>
    <row r="1125" spans="1:26" x14ac:dyDescent="0.25">
      <c r="A1125" t="s">
        <v>26</v>
      </c>
      <c r="B1125" t="s">
        <v>27</v>
      </c>
      <c r="C1125" t="s">
        <v>28</v>
      </c>
      <c r="D1125" t="s">
        <v>37</v>
      </c>
      <c r="E1125" t="str">
        <f>"106TNVS20831"</f>
        <v>106TNVS20831</v>
      </c>
      <c r="F1125" t="s">
        <v>30</v>
      </c>
      <c r="I1125" t="s">
        <v>31</v>
      </c>
      <c r="J1125" t="s">
        <v>32</v>
      </c>
      <c r="N1125" t="s">
        <v>2500</v>
      </c>
      <c r="O1125" t="s">
        <v>34</v>
      </c>
      <c r="P1125">
        <v>9</v>
      </c>
      <c r="Q1125">
        <v>202106</v>
      </c>
      <c r="R1125">
        <v>20211201</v>
      </c>
      <c r="S1125" t="s">
        <v>2501</v>
      </c>
      <c r="T1125">
        <v>20220202</v>
      </c>
      <c r="Z1125" t="s">
        <v>36</v>
      </c>
    </row>
    <row r="1126" spans="1:26" x14ac:dyDescent="0.25">
      <c r="A1126" t="s">
        <v>26</v>
      </c>
      <c r="B1126" t="s">
        <v>27</v>
      </c>
      <c r="C1126" t="s">
        <v>28</v>
      </c>
      <c r="D1126" t="s">
        <v>46</v>
      </c>
      <c r="E1126" t="str">
        <f>"108TNZN0W477"</f>
        <v>108TNZN0W477</v>
      </c>
      <c r="F1126" t="s">
        <v>30</v>
      </c>
      <c r="I1126" t="s">
        <v>38</v>
      </c>
      <c r="J1126" t="s">
        <v>58</v>
      </c>
      <c r="N1126" t="s">
        <v>2502</v>
      </c>
      <c r="O1126" t="s">
        <v>34</v>
      </c>
      <c r="P1126">
        <v>7</v>
      </c>
      <c r="Q1126">
        <v>202108</v>
      </c>
      <c r="R1126">
        <v>20211203</v>
      </c>
      <c r="S1126" t="s">
        <v>2503</v>
      </c>
      <c r="T1126">
        <v>20220202</v>
      </c>
      <c r="U1126" t="s">
        <v>144</v>
      </c>
      <c r="Z1126" t="s">
        <v>36</v>
      </c>
    </row>
    <row r="1127" spans="1:26" x14ac:dyDescent="0.25">
      <c r="A1127" t="s">
        <v>26</v>
      </c>
      <c r="B1127" t="s">
        <v>27</v>
      </c>
      <c r="C1127" t="s">
        <v>28</v>
      </c>
      <c r="D1127" t="s">
        <v>115</v>
      </c>
      <c r="E1127" t="str">
        <f>"105TNLE2P952"</f>
        <v>105TNLE2P952</v>
      </c>
      <c r="F1127" t="s">
        <v>30</v>
      </c>
      <c r="I1127" t="s">
        <v>31</v>
      </c>
      <c r="J1127" t="s">
        <v>32</v>
      </c>
      <c r="N1127" t="s">
        <v>2504</v>
      </c>
      <c r="O1127" t="s">
        <v>34</v>
      </c>
      <c r="P1127">
        <v>10</v>
      </c>
      <c r="Q1127">
        <v>202105</v>
      </c>
      <c r="R1127">
        <v>20211008</v>
      </c>
      <c r="S1127" t="s">
        <v>2505</v>
      </c>
      <c r="T1127">
        <v>20220202</v>
      </c>
      <c r="Z1127" t="s">
        <v>36</v>
      </c>
    </row>
    <row r="1128" spans="1:26" x14ac:dyDescent="0.25">
      <c r="A1128" t="s">
        <v>26</v>
      </c>
      <c r="B1128" t="s">
        <v>27</v>
      </c>
      <c r="C1128" t="s">
        <v>28</v>
      </c>
      <c r="D1128" t="s">
        <v>380</v>
      </c>
      <c r="E1128" t="str">
        <f>"111TNTQ1Y585"</f>
        <v>111TNTQ1Y585</v>
      </c>
      <c r="F1128" t="s">
        <v>30</v>
      </c>
      <c r="I1128" t="s">
        <v>31</v>
      </c>
      <c r="J1128" t="s">
        <v>32</v>
      </c>
      <c r="N1128" t="s">
        <v>2506</v>
      </c>
      <c r="O1128" t="s">
        <v>34</v>
      </c>
      <c r="P1128">
        <v>4</v>
      </c>
      <c r="Q1128">
        <v>202111</v>
      </c>
      <c r="R1128">
        <v>20220117</v>
      </c>
      <c r="S1128" t="s">
        <v>2507</v>
      </c>
      <c r="T1128">
        <v>20220202</v>
      </c>
      <c r="Z1128" t="s">
        <v>36</v>
      </c>
    </row>
    <row r="1129" spans="1:26" x14ac:dyDescent="0.25">
      <c r="A1129" t="s">
        <v>26</v>
      </c>
      <c r="B1129" t="s">
        <v>27</v>
      </c>
      <c r="C1129" t="s">
        <v>28</v>
      </c>
      <c r="D1129" t="s">
        <v>29</v>
      </c>
      <c r="E1129" t="str">
        <f>"011TNNH1U399"</f>
        <v>011TNNH1U399</v>
      </c>
      <c r="F1129" t="s">
        <v>30</v>
      </c>
      <c r="I1129" t="s">
        <v>38</v>
      </c>
      <c r="J1129" t="s">
        <v>58</v>
      </c>
      <c r="N1129" t="s">
        <v>2508</v>
      </c>
      <c r="O1129" t="s">
        <v>34</v>
      </c>
      <c r="P1129">
        <v>16</v>
      </c>
      <c r="Q1129">
        <v>202011</v>
      </c>
      <c r="R1129">
        <v>20211120</v>
      </c>
      <c r="S1129" t="s">
        <v>2509</v>
      </c>
      <c r="T1129">
        <v>20220202</v>
      </c>
      <c r="Z1129" t="s">
        <v>36</v>
      </c>
    </row>
    <row r="1130" spans="1:26" x14ac:dyDescent="0.25">
      <c r="A1130" t="s">
        <v>26</v>
      </c>
      <c r="B1130" t="s">
        <v>27</v>
      </c>
      <c r="C1130" t="s">
        <v>28</v>
      </c>
      <c r="D1130" t="s">
        <v>42</v>
      </c>
      <c r="E1130" t="str">
        <f>"109TNEP0X196"</f>
        <v>109TNEP0X196</v>
      </c>
      <c r="F1130" t="s">
        <v>30</v>
      </c>
      <c r="I1130" t="s">
        <v>38</v>
      </c>
      <c r="J1130" t="s">
        <v>58</v>
      </c>
      <c r="N1130" t="s">
        <v>2510</v>
      </c>
      <c r="O1130" t="s">
        <v>34</v>
      </c>
      <c r="P1130">
        <v>6</v>
      </c>
      <c r="Q1130">
        <v>202109</v>
      </c>
      <c r="R1130">
        <v>20211028</v>
      </c>
      <c r="S1130" t="s">
        <v>2511</v>
      </c>
      <c r="T1130">
        <v>20220202</v>
      </c>
      <c r="U1130" t="s">
        <v>61</v>
      </c>
      <c r="Z1130" t="s">
        <v>36</v>
      </c>
    </row>
    <row r="1131" spans="1:26" x14ac:dyDescent="0.25">
      <c r="A1131" t="s">
        <v>26</v>
      </c>
      <c r="B1131" t="s">
        <v>27</v>
      </c>
      <c r="C1131" t="s">
        <v>28</v>
      </c>
      <c r="D1131" t="s">
        <v>29</v>
      </c>
      <c r="E1131" t="str">
        <f>"011TNUW28774"</f>
        <v>011TNUW28774</v>
      </c>
      <c r="F1131" t="s">
        <v>30</v>
      </c>
      <c r="I1131" t="s">
        <v>31</v>
      </c>
      <c r="J1131" t="s">
        <v>90</v>
      </c>
      <c r="N1131" t="s">
        <v>2512</v>
      </c>
      <c r="O1131" t="s">
        <v>34</v>
      </c>
      <c r="P1131">
        <v>16</v>
      </c>
      <c r="Q1131">
        <v>202011</v>
      </c>
      <c r="R1131">
        <v>20220130</v>
      </c>
      <c r="S1131" t="s">
        <v>2513</v>
      </c>
      <c r="T1131">
        <v>20220202</v>
      </c>
      <c r="U1131" t="s">
        <v>151</v>
      </c>
      <c r="Z1131" t="s">
        <v>36</v>
      </c>
    </row>
    <row r="1132" spans="1:26" x14ac:dyDescent="0.25">
      <c r="A1132" t="s">
        <v>26</v>
      </c>
      <c r="B1132" t="s">
        <v>27</v>
      </c>
      <c r="C1132" t="s">
        <v>28</v>
      </c>
      <c r="D1132" t="s">
        <v>42</v>
      </c>
      <c r="E1132" t="str">
        <f>"007TNABOB824"</f>
        <v>007TNABOB824</v>
      </c>
      <c r="F1132" t="s">
        <v>30</v>
      </c>
      <c r="I1132" t="s">
        <v>129</v>
      </c>
      <c r="J1132" t="s">
        <v>77</v>
      </c>
      <c r="N1132" t="s">
        <v>2514</v>
      </c>
      <c r="O1132" t="s">
        <v>34</v>
      </c>
      <c r="P1132">
        <v>20</v>
      </c>
      <c r="Q1132">
        <v>202007</v>
      </c>
      <c r="R1132">
        <v>20211002</v>
      </c>
      <c r="S1132" t="s">
        <v>2515</v>
      </c>
      <c r="T1132">
        <v>20220202</v>
      </c>
      <c r="U1132" t="s">
        <v>1528</v>
      </c>
      <c r="Z1132" t="s">
        <v>36</v>
      </c>
    </row>
    <row r="1133" spans="1:26" x14ac:dyDescent="0.25">
      <c r="A1133" t="s">
        <v>26</v>
      </c>
      <c r="B1133" t="s">
        <v>27</v>
      </c>
      <c r="C1133" t="s">
        <v>28</v>
      </c>
      <c r="D1133" t="s">
        <v>64</v>
      </c>
      <c r="E1133" t="str">
        <f>"109TNBK0S253"</f>
        <v>109TNBK0S253</v>
      </c>
      <c r="F1133" t="s">
        <v>30</v>
      </c>
      <c r="I1133" t="s">
        <v>38</v>
      </c>
      <c r="J1133" t="s">
        <v>163</v>
      </c>
      <c r="N1133" t="s">
        <v>2516</v>
      </c>
      <c r="O1133" t="s">
        <v>34</v>
      </c>
      <c r="P1133">
        <v>6</v>
      </c>
      <c r="Q1133">
        <v>202109</v>
      </c>
      <c r="R1133">
        <v>20211126</v>
      </c>
      <c r="S1133" t="s">
        <v>2517</v>
      </c>
      <c r="T1133">
        <v>20220202</v>
      </c>
      <c r="Z1133" t="s">
        <v>36</v>
      </c>
    </row>
    <row r="1134" spans="1:26" x14ac:dyDescent="0.25">
      <c r="A1134" t="s">
        <v>26</v>
      </c>
      <c r="B1134" t="s">
        <v>27</v>
      </c>
      <c r="C1134" t="s">
        <v>28</v>
      </c>
      <c r="D1134" t="s">
        <v>115</v>
      </c>
      <c r="E1134" t="str">
        <f>"108TNVS2F591"</f>
        <v>108TNVS2F591</v>
      </c>
      <c r="F1134" t="s">
        <v>30</v>
      </c>
      <c r="I1134" t="s">
        <v>71</v>
      </c>
      <c r="J1134" t="s">
        <v>83</v>
      </c>
      <c r="N1134" t="s">
        <v>2518</v>
      </c>
      <c r="O1134" t="s">
        <v>34</v>
      </c>
      <c r="P1134">
        <v>7</v>
      </c>
      <c r="Q1134">
        <v>202108</v>
      </c>
      <c r="R1134">
        <v>20211013</v>
      </c>
      <c r="S1134" t="s">
        <v>2519</v>
      </c>
      <c r="T1134">
        <v>20220202</v>
      </c>
      <c r="Z1134" t="s">
        <v>36</v>
      </c>
    </row>
    <row r="1135" spans="1:26" x14ac:dyDescent="0.25">
      <c r="A1135" t="s">
        <v>26</v>
      </c>
      <c r="B1135" t="s">
        <v>27</v>
      </c>
      <c r="C1135" t="s">
        <v>28</v>
      </c>
      <c r="D1135" t="s">
        <v>37</v>
      </c>
      <c r="E1135" t="str">
        <f>"112TNLE0A880"</f>
        <v>112TNLE0A880</v>
      </c>
      <c r="F1135" t="s">
        <v>30</v>
      </c>
      <c r="I1135" t="s">
        <v>38</v>
      </c>
      <c r="J1135" t="s">
        <v>90</v>
      </c>
      <c r="N1135" t="s">
        <v>2520</v>
      </c>
      <c r="O1135" t="s">
        <v>34</v>
      </c>
      <c r="P1135">
        <v>3</v>
      </c>
      <c r="Q1135">
        <v>202112</v>
      </c>
      <c r="R1135">
        <v>20220127</v>
      </c>
      <c r="S1135" t="s">
        <v>2521</v>
      </c>
      <c r="T1135">
        <v>20220202</v>
      </c>
      <c r="U1135" t="s">
        <v>128</v>
      </c>
      <c r="V1135" t="s">
        <v>144</v>
      </c>
      <c r="W1135" t="s">
        <v>180</v>
      </c>
      <c r="Z1135" t="s">
        <v>36</v>
      </c>
    </row>
    <row r="1136" spans="1:26" x14ac:dyDescent="0.25">
      <c r="A1136" t="s">
        <v>26</v>
      </c>
      <c r="B1136" t="s">
        <v>27</v>
      </c>
      <c r="C1136" t="s">
        <v>28</v>
      </c>
      <c r="D1136" t="s">
        <v>46</v>
      </c>
      <c r="E1136" t="str">
        <f>"111TNZN09405"</f>
        <v>111TNZN09405</v>
      </c>
      <c r="F1136" t="s">
        <v>30</v>
      </c>
      <c r="I1136" t="s">
        <v>38</v>
      </c>
      <c r="J1136" t="s">
        <v>83</v>
      </c>
      <c r="N1136" t="s">
        <v>2522</v>
      </c>
      <c r="O1136" t="s">
        <v>34</v>
      </c>
      <c r="P1136">
        <v>4</v>
      </c>
      <c r="Q1136">
        <v>202111</v>
      </c>
      <c r="R1136">
        <v>20211124</v>
      </c>
      <c r="S1136" t="s">
        <v>2523</v>
      </c>
      <c r="T1136">
        <v>20220202</v>
      </c>
      <c r="Z1136" t="s">
        <v>36</v>
      </c>
    </row>
    <row r="1137" spans="1:26" x14ac:dyDescent="0.25">
      <c r="A1137" t="s">
        <v>26</v>
      </c>
      <c r="B1137" t="s">
        <v>27</v>
      </c>
      <c r="C1137" t="s">
        <v>28</v>
      </c>
      <c r="D1137" t="s">
        <v>46</v>
      </c>
      <c r="E1137" t="str">
        <f>"112TNSU1U622"</f>
        <v>112TNSU1U622</v>
      </c>
      <c r="F1137" t="s">
        <v>30</v>
      </c>
      <c r="I1137" t="s">
        <v>31</v>
      </c>
      <c r="J1137" t="s">
        <v>498</v>
      </c>
      <c r="N1137" t="s">
        <v>2524</v>
      </c>
      <c r="O1137" t="s">
        <v>34</v>
      </c>
      <c r="P1137">
        <v>3</v>
      </c>
      <c r="Q1137">
        <v>202112</v>
      </c>
      <c r="R1137">
        <v>20220107</v>
      </c>
      <c r="S1137" t="s">
        <v>2525</v>
      </c>
      <c r="T1137">
        <v>20220202</v>
      </c>
      <c r="Z1137" t="s">
        <v>36</v>
      </c>
    </row>
    <row r="1138" spans="1:26" x14ac:dyDescent="0.25">
      <c r="A1138" t="s">
        <v>26</v>
      </c>
      <c r="B1138" t="s">
        <v>27</v>
      </c>
      <c r="C1138" t="s">
        <v>28</v>
      </c>
      <c r="D1138" t="s">
        <v>29</v>
      </c>
      <c r="E1138" t="str">
        <f>"111TNFA26723"</f>
        <v>111TNFA26723</v>
      </c>
      <c r="F1138" t="s">
        <v>30</v>
      </c>
      <c r="I1138" t="s">
        <v>31</v>
      </c>
      <c r="J1138" t="s">
        <v>819</v>
      </c>
      <c r="N1138" t="s">
        <v>2526</v>
      </c>
      <c r="O1138" t="s">
        <v>34</v>
      </c>
      <c r="P1138">
        <v>4</v>
      </c>
      <c r="Q1138">
        <v>202111</v>
      </c>
      <c r="R1138">
        <v>20211203</v>
      </c>
      <c r="S1138" t="s">
        <v>2527</v>
      </c>
      <c r="T1138">
        <v>20220202</v>
      </c>
      <c r="Z1138" t="s">
        <v>36</v>
      </c>
    </row>
    <row r="1139" spans="1:26" x14ac:dyDescent="0.25">
      <c r="A1139" t="s">
        <v>26</v>
      </c>
      <c r="B1139" t="s">
        <v>27</v>
      </c>
      <c r="C1139" t="s">
        <v>28</v>
      </c>
      <c r="D1139" t="s">
        <v>29</v>
      </c>
      <c r="E1139" t="str">
        <f>"108TNTQ1D809"</f>
        <v>108TNTQ1D809</v>
      </c>
      <c r="F1139" t="s">
        <v>30</v>
      </c>
      <c r="I1139" t="s">
        <v>38</v>
      </c>
      <c r="J1139" t="s">
        <v>77</v>
      </c>
      <c r="N1139" t="s">
        <v>2528</v>
      </c>
      <c r="O1139" t="s">
        <v>34</v>
      </c>
      <c r="P1139">
        <v>7</v>
      </c>
      <c r="Q1139">
        <v>202108</v>
      </c>
      <c r="R1139">
        <v>20220131</v>
      </c>
      <c r="S1139" t="s">
        <v>2529</v>
      </c>
      <c r="T1139">
        <v>20220202</v>
      </c>
      <c r="Z1139" t="s">
        <v>36</v>
      </c>
    </row>
    <row r="1140" spans="1:26" x14ac:dyDescent="0.25">
      <c r="A1140" t="s">
        <v>26</v>
      </c>
      <c r="B1140" t="s">
        <v>27</v>
      </c>
      <c r="C1140" t="s">
        <v>28</v>
      </c>
      <c r="D1140" t="s">
        <v>115</v>
      </c>
      <c r="E1140" t="str">
        <f>"112TNSU1Z966"</f>
        <v>112TNSU1Z966</v>
      </c>
      <c r="F1140" t="s">
        <v>30</v>
      </c>
      <c r="I1140" t="s">
        <v>57</v>
      </c>
      <c r="J1140" t="s">
        <v>58</v>
      </c>
      <c r="N1140" t="s">
        <v>2530</v>
      </c>
      <c r="O1140" t="s">
        <v>34</v>
      </c>
      <c r="P1140">
        <v>3</v>
      </c>
      <c r="Q1140">
        <v>202112</v>
      </c>
      <c r="R1140">
        <v>20220120</v>
      </c>
      <c r="S1140" t="s">
        <v>2531</v>
      </c>
      <c r="T1140">
        <v>20220202</v>
      </c>
      <c r="U1140" t="s">
        <v>61</v>
      </c>
      <c r="Z1140" t="s">
        <v>36</v>
      </c>
    </row>
    <row r="1141" spans="1:26" x14ac:dyDescent="0.25">
      <c r="A1141" t="s">
        <v>26</v>
      </c>
      <c r="B1141" t="s">
        <v>27</v>
      </c>
      <c r="C1141" t="s">
        <v>28</v>
      </c>
      <c r="D1141" t="s">
        <v>115</v>
      </c>
      <c r="E1141" t="str">
        <f>"108TNWG0K849"</f>
        <v>108TNWG0K849</v>
      </c>
      <c r="F1141" t="s">
        <v>30</v>
      </c>
      <c r="I1141" t="s">
        <v>97</v>
      </c>
      <c r="J1141" t="s">
        <v>90</v>
      </c>
      <c r="N1141" t="s">
        <v>2532</v>
      </c>
      <c r="O1141" t="s">
        <v>34</v>
      </c>
      <c r="P1141">
        <v>7</v>
      </c>
      <c r="Q1141">
        <v>202108</v>
      </c>
      <c r="R1141">
        <v>20211113</v>
      </c>
      <c r="S1141" t="s">
        <v>2533</v>
      </c>
      <c r="T1141">
        <v>20220202</v>
      </c>
      <c r="U1141" t="s">
        <v>1227</v>
      </c>
      <c r="V1141" t="s">
        <v>236</v>
      </c>
      <c r="Z1141" t="s">
        <v>36</v>
      </c>
    </row>
    <row r="1142" spans="1:26" x14ac:dyDescent="0.25">
      <c r="A1142" t="s">
        <v>26</v>
      </c>
      <c r="B1142" t="s">
        <v>27</v>
      </c>
      <c r="C1142" t="s">
        <v>28</v>
      </c>
      <c r="D1142" t="s">
        <v>37</v>
      </c>
      <c r="E1142" t="str">
        <f>"110TNVS2V143"</f>
        <v>110TNVS2V143</v>
      </c>
      <c r="F1142" t="s">
        <v>30</v>
      </c>
      <c r="I1142" t="s">
        <v>38</v>
      </c>
      <c r="J1142" t="s">
        <v>58</v>
      </c>
      <c r="N1142" t="s">
        <v>2534</v>
      </c>
      <c r="O1142" t="s">
        <v>34</v>
      </c>
      <c r="P1142">
        <v>5</v>
      </c>
      <c r="Q1142">
        <v>202110</v>
      </c>
      <c r="R1142">
        <v>20211115</v>
      </c>
      <c r="S1142" t="s">
        <v>2535</v>
      </c>
      <c r="T1142">
        <v>20220203</v>
      </c>
      <c r="Z1142" t="s">
        <v>36</v>
      </c>
    </row>
    <row r="1143" spans="1:26" x14ac:dyDescent="0.25">
      <c r="A1143" t="s">
        <v>26</v>
      </c>
      <c r="B1143" t="s">
        <v>27</v>
      </c>
      <c r="C1143" t="s">
        <v>28</v>
      </c>
      <c r="D1143" t="s">
        <v>380</v>
      </c>
      <c r="E1143" t="str">
        <f>"109TNFA2C179"</f>
        <v>109TNFA2C179</v>
      </c>
      <c r="F1143" t="s">
        <v>30</v>
      </c>
      <c r="I1143" t="s">
        <v>47</v>
      </c>
      <c r="J1143" t="s">
        <v>90</v>
      </c>
      <c r="N1143" t="s">
        <v>2536</v>
      </c>
      <c r="O1143" t="s">
        <v>34</v>
      </c>
      <c r="P1143">
        <v>6</v>
      </c>
      <c r="Q1143">
        <v>202109</v>
      </c>
      <c r="R1143">
        <v>20211104</v>
      </c>
      <c r="S1143" t="s">
        <v>2537</v>
      </c>
      <c r="T1143">
        <v>20220203</v>
      </c>
      <c r="U1143" t="s">
        <v>205</v>
      </c>
      <c r="Z1143" t="s">
        <v>36</v>
      </c>
    </row>
    <row r="1144" spans="1:26" x14ac:dyDescent="0.25">
      <c r="A1144" t="s">
        <v>26</v>
      </c>
      <c r="B1144" t="s">
        <v>27</v>
      </c>
      <c r="C1144" t="s">
        <v>28</v>
      </c>
      <c r="D1144" t="s">
        <v>46</v>
      </c>
      <c r="E1144" t="str">
        <f>"108TNRL2B814"</f>
        <v>108TNRL2B814</v>
      </c>
      <c r="F1144" t="s">
        <v>30</v>
      </c>
      <c r="I1144" t="s">
        <v>31</v>
      </c>
      <c r="J1144" t="s">
        <v>58</v>
      </c>
      <c r="N1144" t="s">
        <v>2538</v>
      </c>
      <c r="O1144" t="s">
        <v>34</v>
      </c>
      <c r="P1144">
        <v>7</v>
      </c>
      <c r="Q1144">
        <v>202108</v>
      </c>
      <c r="R1144">
        <v>20211115</v>
      </c>
      <c r="S1144" t="s">
        <v>2539</v>
      </c>
      <c r="T1144">
        <v>20220203</v>
      </c>
      <c r="U1144" t="s">
        <v>211</v>
      </c>
      <c r="V1144" t="s">
        <v>75</v>
      </c>
      <c r="Z1144" t="s">
        <v>36</v>
      </c>
    </row>
    <row r="1145" spans="1:26" x14ac:dyDescent="0.25">
      <c r="A1145" t="s">
        <v>26</v>
      </c>
      <c r="B1145" t="s">
        <v>27</v>
      </c>
      <c r="C1145" t="s">
        <v>28</v>
      </c>
      <c r="D1145" t="s">
        <v>380</v>
      </c>
      <c r="E1145" t="str">
        <f>"112TNNH1D343"</f>
        <v>112TNNH1D343</v>
      </c>
      <c r="F1145" t="s">
        <v>30</v>
      </c>
      <c r="I1145" t="s">
        <v>38</v>
      </c>
      <c r="J1145" t="s">
        <v>90</v>
      </c>
      <c r="N1145" t="s">
        <v>2540</v>
      </c>
      <c r="O1145" t="s">
        <v>34</v>
      </c>
      <c r="P1145">
        <v>3</v>
      </c>
      <c r="Q1145">
        <v>202112</v>
      </c>
      <c r="R1145">
        <v>20211230</v>
      </c>
      <c r="S1145" t="s">
        <v>2541</v>
      </c>
      <c r="T1145">
        <v>20220203</v>
      </c>
      <c r="U1145" t="s">
        <v>2542</v>
      </c>
      <c r="Z1145" t="s">
        <v>36</v>
      </c>
    </row>
    <row r="1146" spans="1:26" x14ac:dyDescent="0.25">
      <c r="A1146" t="s">
        <v>26</v>
      </c>
      <c r="B1146" t="s">
        <v>27</v>
      </c>
      <c r="C1146" t="s">
        <v>28</v>
      </c>
      <c r="D1146" t="s">
        <v>380</v>
      </c>
      <c r="E1146" t="str">
        <f>"112TNBK07701"</f>
        <v>112TNBK07701</v>
      </c>
      <c r="F1146" t="s">
        <v>30</v>
      </c>
      <c r="I1146" t="s">
        <v>38</v>
      </c>
      <c r="J1146" t="s">
        <v>58</v>
      </c>
      <c r="N1146" t="s">
        <v>2543</v>
      </c>
      <c r="O1146" t="s">
        <v>34</v>
      </c>
      <c r="P1146">
        <v>3</v>
      </c>
      <c r="Q1146">
        <v>202112</v>
      </c>
      <c r="R1146">
        <v>20211216</v>
      </c>
      <c r="S1146" t="s">
        <v>2544</v>
      </c>
      <c r="T1146">
        <v>20220203</v>
      </c>
      <c r="U1146" t="s">
        <v>1383</v>
      </c>
      <c r="V1146" t="s">
        <v>128</v>
      </c>
      <c r="Z1146" t="s">
        <v>36</v>
      </c>
    </row>
    <row r="1147" spans="1:26" x14ac:dyDescent="0.25">
      <c r="A1147" t="s">
        <v>26</v>
      </c>
      <c r="B1147" t="s">
        <v>27</v>
      </c>
      <c r="C1147" t="s">
        <v>28</v>
      </c>
      <c r="D1147" t="s">
        <v>29</v>
      </c>
      <c r="E1147" t="str">
        <f>"111TNRL16358"</f>
        <v>111TNRL16358</v>
      </c>
      <c r="F1147" t="s">
        <v>30</v>
      </c>
      <c r="I1147" t="s">
        <v>89</v>
      </c>
      <c r="J1147" t="s">
        <v>90</v>
      </c>
      <c r="N1147" t="s">
        <v>2545</v>
      </c>
      <c r="O1147" t="s">
        <v>34</v>
      </c>
      <c r="P1147">
        <v>4</v>
      </c>
      <c r="Q1147">
        <v>202111</v>
      </c>
      <c r="R1147">
        <v>20220118</v>
      </c>
      <c r="S1147" t="s">
        <v>2546</v>
      </c>
      <c r="T1147">
        <v>20220203</v>
      </c>
      <c r="Z1147" t="s">
        <v>36</v>
      </c>
    </row>
    <row r="1148" spans="1:26" x14ac:dyDescent="0.25">
      <c r="A1148" t="s">
        <v>26</v>
      </c>
      <c r="B1148" t="s">
        <v>27</v>
      </c>
      <c r="C1148" t="s">
        <v>28</v>
      </c>
      <c r="D1148" t="s">
        <v>29</v>
      </c>
      <c r="E1148" t="str">
        <f>"011TNZN1U389"</f>
        <v>011TNZN1U389</v>
      </c>
      <c r="F1148" t="s">
        <v>30</v>
      </c>
      <c r="I1148" t="s">
        <v>76</v>
      </c>
      <c r="J1148" t="s">
        <v>77</v>
      </c>
      <c r="N1148" t="s">
        <v>2547</v>
      </c>
      <c r="O1148" t="s">
        <v>34</v>
      </c>
      <c r="P1148">
        <v>16</v>
      </c>
      <c r="Q1148">
        <v>202011</v>
      </c>
      <c r="R1148">
        <v>20211115</v>
      </c>
      <c r="S1148" t="s">
        <v>2548</v>
      </c>
      <c r="T1148">
        <v>20220203</v>
      </c>
      <c r="Z1148" t="s">
        <v>36</v>
      </c>
    </row>
    <row r="1149" spans="1:26" x14ac:dyDescent="0.25">
      <c r="A1149" t="s">
        <v>26</v>
      </c>
      <c r="B1149" t="s">
        <v>27</v>
      </c>
      <c r="C1149" t="s">
        <v>28</v>
      </c>
      <c r="D1149" t="s">
        <v>46</v>
      </c>
      <c r="E1149" t="str">
        <f>"110TNSU16934"</f>
        <v>110TNSU16934</v>
      </c>
      <c r="F1149" t="s">
        <v>30</v>
      </c>
      <c r="I1149" t="s">
        <v>38</v>
      </c>
      <c r="J1149" t="s">
        <v>90</v>
      </c>
      <c r="N1149" t="s">
        <v>2549</v>
      </c>
      <c r="O1149" t="s">
        <v>34</v>
      </c>
      <c r="P1149">
        <v>5</v>
      </c>
      <c r="Q1149">
        <v>202110</v>
      </c>
      <c r="R1149">
        <v>20211101</v>
      </c>
      <c r="S1149" t="s">
        <v>2550</v>
      </c>
      <c r="T1149">
        <v>20220203</v>
      </c>
      <c r="U1149" t="s">
        <v>328</v>
      </c>
      <c r="V1149" t="s">
        <v>497</v>
      </c>
      <c r="W1149" t="s">
        <v>75</v>
      </c>
      <c r="X1149" t="s">
        <v>151</v>
      </c>
      <c r="Z1149" t="s">
        <v>36</v>
      </c>
    </row>
    <row r="1150" spans="1:26" x14ac:dyDescent="0.25">
      <c r="A1150" t="s">
        <v>26</v>
      </c>
      <c r="B1150" t="s">
        <v>27</v>
      </c>
      <c r="C1150" t="s">
        <v>28</v>
      </c>
      <c r="D1150" t="s">
        <v>29</v>
      </c>
      <c r="E1150" t="str">
        <f>"112TNXR1G306"</f>
        <v>112TNXR1G306</v>
      </c>
      <c r="F1150" t="s">
        <v>30</v>
      </c>
      <c r="I1150" t="s">
        <v>31</v>
      </c>
      <c r="J1150" t="s">
        <v>32</v>
      </c>
      <c r="N1150" t="s">
        <v>2551</v>
      </c>
      <c r="O1150" t="s">
        <v>34</v>
      </c>
      <c r="P1150">
        <v>3</v>
      </c>
      <c r="Q1150">
        <v>202112</v>
      </c>
      <c r="R1150">
        <v>20220104</v>
      </c>
      <c r="S1150" t="s">
        <v>2552</v>
      </c>
      <c r="T1150">
        <v>20220203</v>
      </c>
      <c r="Z1150" t="s">
        <v>36</v>
      </c>
    </row>
    <row r="1151" spans="1:26" x14ac:dyDescent="0.25">
      <c r="A1151" t="s">
        <v>26</v>
      </c>
      <c r="B1151" t="s">
        <v>27</v>
      </c>
      <c r="C1151" t="s">
        <v>28</v>
      </c>
      <c r="D1151" t="s">
        <v>115</v>
      </c>
      <c r="E1151" t="str">
        <f>"107TNVS0W103"</f>
        <v>107TNVS0W103</v>
      </c>
      <c r="F1151" t="s">
        <v>30</v>
      </c>
      <c r="I1151" t="s">
        <v>47</v>
      </c>
      <c r="J1151" t="s">
        <v>90</v>
      </c>
      <c r="N1151" t="s">
        <v>2553</v>
      </c>
      <c r="O1151" t="s">
        <v>34</v>
      </c>
      <c r="P1151">
        <v>8</v>
      </c>
      <c r="Q1151">
        <v>202107</v>
      </c>
      <c r="R1151">
        <v>20220101</v>
      </c>
      <c r="S1151" t="s">
        <v>2554</v>
      </c>
      <c r="T1151">
        <v>20220203</v>
      </c>
      <c r="U1151" t="s">
        <v>369</v>
      </c>
      <c r="Z1151" t="s">
        <v>36</v>
      </c>
    </row>
    <row r="1152" spans="1:26" x14ac:dyDescent="0.25">
      <c r="A1152" t="s">
        <v>26</v>
      </c>
      <c r="B1152" t="s">
        <v>27</v>
      </c>
      <c r="C1152" t="s">
        <v>28</v>
      </c>
      <c r="D1152" t="s">
        <v>46</v>
      </c>
      <c r="E1152" t="str">
        <f>"109TNJJ1K772"</f>
        <v>109TNJJ1K772</v>
      </c>
      <c r="F1152" t="s">
        <v>30</v>
      </c>
      <c r="I1152" t="s">
        <v>38</v>
      </c>
      <c r="J1152" t="s">
        <v>58</v>
      </c>
      <c r="N1152" t="s">
        <v>2555</v>
      </c>
      <c r="O1152" t="s">
        <v>34</v>
      </c>
      <c r="P1152">
        <v>6</v>
      </c>
      <c r="Q1152">
        <v>202109</v>
      </c>
      <c r="R1152">
        <v>20211120</v>
      </c>
      <c r="S1152" t="s">
        <v>2556</v>
      </c>
      <c r="T1152">
        <v>20220203</v>
      </c>
      <c r="U1152" t="s">
        <v>313</v>
      </c>
      <c r="V1152" t="s">
        <v>265</v>
      </c>
      <c r="W1152" t="s">
        <v>267</v>
      </c>
      <c r="Z1152" t="s">
        <v>36</v>
      </c>
    </row>
    <row r="1153" spans="1:26" x14ac:dyDescent="0.25">
      <c r="A1153" t="s">
        <v>26</v>
      </c>
      <c r="B1153" t="s">
        <v>27</v>
      </c>
      <c r="C1153" t="s">
        <v>28</v>
      </c>
      <c r="D1153" t="s">
        <v>37</v>
      </c>
      <c r="E1153" t="str">
        <f>"108TNDV1H021"</f>
        <v>108TNDV1H021</v>
      </c>
      <c r="F1153" t="s">
        <v>30</v>
      </c>
      <c r="I1153" t="s">
        <v>76</v>
      </c>
      <c r="J1153" t="s">
        <v>77</v>
      </c>
      <c r="N1153" t="s">
        <v>2557</v>
      </c>
      <c r="O1153" t="s">
        <v>34</v>
      </c>
      <c r="P1153">
        <v>7</v>
      </c>
      <c r="Q1153">
        <v>202108</v>
      </c>
      <c r="R1153">
        <v>20211121</v>
      </c>
      <c r="S1153" t="s">
        <v>2558</v>
      </c>
      <c r="T1153">
        <v>20220203</v>
      </c>
      <c r="Z1153" t="s">
        <v>36</v>
      </c>
    </row>
    <row r="1154" spans="1:26" x14ac:dyDescent="0.25">
      <c r="A1154" t="s">
        <v>26</v>
      </c>
      <c r="B1154" t="s">
        <v>27</v>
      </c>
      <c r="C1154" t="s">
        <v>28</v>
      </c>
      <c r="D1154" t="s">
        <v>37</v>
      </c>
      <c r="E1154" t="str">
        <f>"110TNBK1G341"</f>
        <v>110TNBK1G341</v>
      </c>
      <c r="F1154" t="s">
        <v>30</v>
      </c>
      <c r="I1154" t="s">
        <v>129</v>
      </c>
      <c r="J1154" t="s">
        <v>58</v>
      </c>
      <c r="N1154" t="s">
        <v>2559</v>
      </c>
      <c r="O1154" t="s">
        <v>34</v>
      </c>
      <c r="P1154">
        <v>5</v>
      </c>
      <c r="Q1154">
        <v>202110</v>
      </c>
      <c r="R1154">
        <v>20211119</v>
      </c>
      <c r="S1154" t="s">
        <v>2560</v>
      </c>
      <c r="T1154">
        <v>20220203</v>
      </c>
      <c r="U1154" t="s">
        <v>265</v>
      </c>
      <c r="V1154" t="s">
        <v>111</v>
      </c>
      <c r="Z1154" t="s">
        <v>36</v>
      </c>
    </row>
    <row r="1155" spans="1:26" x14ac:dyDescent="0.25">
      <c r="A1155" t="s">
        <v>26</v>
      </c>
      <c r="B1155" t="s">
        <v>27</v>
      </c>
      <c r="C1155" t="s">
        <v>28</v>
      </c>
      <c r="D1155" t="s">
        <v>37</v>
      </c>
      <c r="E1155" t="str">
        <f>"111TNVS1N903"</f>
        <v>111TNVS1N903</v>
      </c>
      <c r="F1155" t="s">
        <v>30</v>
      </c>
      <c r="I1155" t="s">
        <v>31</v>
      </c>
      <c r="J1155" t="s">
        <v>32</v>
      </c>
      <c r="N1155" t="s">
        <v>2561</v>
      </c>
      <c r="O1155" t="s">
        <v>34</v>
      </c>
      <c r="P1155">
        <v>4</v>
      </c>
      <c r="Q1155">
        <v>202111</v>
      </c>
      <c r="R1155">
        <v>20211229</v>
      </c>
      <c r="S1155" t="s">
        <v>2562</v>
      </c>
      <c r="T1155">
        <v>20220203</v>
      </c>
      <c r="Z1155" t="s">
        <v>36</v>
      </c>
    </row>
    <row r="1156" spans="1:26" x14ac:dyDescent="0.25">
      <c r="A1156" t="s">
        <v>26</v>
      </c>
      <c r="B1156" t="s">
        <v>27</v>
      </c>
      <c r="C1156" t="s">
        <v>28</v>
      </c>
      <c r="D1156" t="s">
        <v>29</v>
      </c>
      <c r="E1156" t="str">
        <f>"012TNMX09003"</f>
        <v>012TNMX09003</v>
      </c>
      <c r="F1156" t="s">
        <v>30</v>
      </c>
      <c r="I1156" t="s">
        <v>123</v>
      </c>
      <c r="J1156" t="s">
        <v>58</v>
      </c>
      <c r="N1156" t="s">
        <v>2563</v>
      </c>
      <c r="O1156" t="s">
        <v>34</v>
      </c>
      <c r="P1156">
        <v>15</v>
      </c>
      <c r="Q1156">
        <v>202012</v>
      </c>
      <c r="R1156">
        <v>20220109</v>
      </c>
      <c r="S1156" t="s">
        <v>2564</v>
      </c>
      <c r="T1156">
        <v>20220203</v>
      </c>
      <c r="U1156" t="s">
        <v>151</v>
      </c>
      <c r="Z1156" t="s">
        <v>36</v>
      </c>
    </row>
    <row r="1157" spans="1:26" x14ac:dyDescent="0.25">
      <c r="A1157" t="s">
        <v>26</v>
      </c>
      <c r="B1157" t="s">
        <v>27</v>
      </c>
      <c r="C1157" t="s">
        <v>28</v>
      </c>
      <c r="D1157" t="s">
        <v>29</v>
      </c>
      <c r="E1157" t="str">
        <f>"111TNGY04511"</f>
        <v>111TNGY04511</v>
      </c>
      <c r="F1157" t="s">
        <v>30</v>
      </c>
      <c r="I1157" t="s">
        <v>57</v>
      </c>
      <c r="J1157" t="s">
        <v>58</v>
      </c>
      <c r="N1157" t="s">
        <v>2565</v>
      </c>
      <c r="O1157" t="s">
        <v>34</v>
      </c>
      <c r="P1157">
        <v>4</v>
      </c>
      <c r="Q1157">
        <v>202111</v>
      </c>
      <c r="R1157">
        <v>20211202</v>
      </c>
      <c r="S1157" t="s">
        <v>2566</v>
      </c>
      <c r="T1157">
        <v>20220203</v>
      </c>
      <c r="U1157" t="s">
        <v>61</v>
      </c>
      <c r="Z1157" t="s">
        <v>36</v>
      </c>
    </row>
    <row r="1158" spans="1:26" x14ac:dyDescent="0.25">
      <c r="A1158" t="s">
        <v>26</v>
      </c>
      <c r="B1158" t="s">
        <v>27</v>
      </c>
      <c r="C1158" t="s">
        <v>28</v>
      </c>
      <c r="D1158" t="s">
        <v>64</v>
      </c>
      <c r="E1158" t="str">
        <f>"109TNLE11264"</f>
        <v>109TNLE11264</v>
      </c>
      <c r="F1158" t="s">
        <v>30</v>
      </c>
      <c r="I1158" t="s">
        <v>31</v>
      </c>
      <c r="J1158" t="s">
        <v>32</v>
      </c>
      <c r="N1158" t="s">
        <v>2567</v>
      </c>
      <c r="O1158" t="s">
        <v>34</v>
      </c>
      <c r="P1158">
        <v>6</v>
      </c>
      <c r="Q1158">
        <v>202109</v>
      </c>
      <c r="R1158">
        <v>20211017</v>
      </c>
      <c r="S1158" t="s">
        <v>2568</v>
      </c>
      <c r="T1158">
        <v>20220203</v>
      </c>
      <c r="Z1158" t="s">
        <v>36</v>
      </c>
    </row>
    <row r="1159" spans="1:26" x14ac:dyDescent="0.25">
      <c r="A1159" t="s">
        <v>26</v>
      </c>
      <c r="B1159" t="s">
        <v>27</v>
      </c>
      <c r="C1159" t="s">
        <v>28</v>
      </c>
      <c r="D1159" t="s">
        <v>166</v>
      </c>
      <c r="E1159" t="str">
        <f>"109TNVS0Q615"</f>
        <v>109TNVS0Q615</v>
      </c>
      <c r="F1159" t="s">
        <v>30</v>
      </c>
      <c r="I1159" t="s">
        <v>31</v>
      </c>
      <c r="J1159" t="s">
        <v>32</v>
      </c>
      <c r="N1159" t="s">
        <v>2569</v>
      </c>
      <c r="O1159" t="s">
        <v>34</v>
      </c>
      <c r="P1159">
        <v>6</v>
      </c>
      <c r="Q1159">
        <v>202109</v>
      </c>
      <c r="R1159">
        <v>20211106</v>
      </c>
      <c r="S1159" t="s">
        <v>2570</v>
      </c>
      <c r="T1159">
        <v>20220203</v>
      </c>
      <c r="Z1159" t="s">
        <v>36</v>
      </c>
    </row>
    <row r="1160" spans="1:26" x14ac:dyDescent="0.25">
      <c r="A1160" t="s">
        <v>26</v>
      </c>
      <c r="B1160" t="s">
        <v>27</v>
      </c>
      <c r="C1160" t="s">
        <v>28</v>
      </c>
      <c r="D1160" t="s">
        <v>64</v>
      </c>
      <c r="E1160" t="str">
        <f>"109TNHM1V417"</f>
        <v>109TNHM1V417</v>
      </c>
      <c r="F1160" t="s">
        <v>30</v>
      </c>
      <c r="I1160" t="s">
        <v>123</v>
      </c>
      <c r="J1160" t="s">
        <v>77</v>
      </c>
      <c r="N1160" t="s">
        <v>2571</v>
      </c>
      <c r="O1160" t="s">
        <v>34</v>
      </c>
      <c r="P1160">
        <v>6</v>
      </c>
      <c r="Q1160">
        <v>202109</v>
      </c>
      <c r="R1160">
        <v>20211027</v>
      </c>
      <c r="S1160" t="s">
        <v>2572</v>
      </c>
      <c r="T1160">
        <v>20220203</v>
      </c>
      <c r="Z1160" t="s">
        <v>36</v>
      </c>
    </row>
    <row r="1161" spans="1:26" x14ac:dyDescent="0.25">
      <c r="A1161" t="s">
        <v>26</v>
      </c>
      <c r="B1161" t="s">
        <v>27</v>
      </c>
      <c r="C1161" t="s">
        <v>28</v>
      </c>
      <c r="D1161" t="s">
        <v>115</v>
      </c>
      <c r="E1161" t="str">
        <f>"108TNTQ2A673"</f>
        <v>108TNTQ2A673</v>
      </c>
      <c r="F1161" t="s">
        <v>30</v>
      </c>
      <c r="I1161" t="s">
        <v>31</v>
      </c>
      <c r="J1161" t="s">
        <v>32</v>
      </c>
      <c r="N1161" t="s">
        <v>2573</v>
      </c>
      <c r="O1161" t="s">
        <v>34</v>
      </c>
      <c r="P1161">
        <v>7</v>
      </c>
      <c r="Q1161">
        <v>202108</v>
      </c>
      <c r="R1161">
        <v>20220113</v>
      </c>
      <c r="S1161" t="s">
        <v>2574</v>
      </c>
      <c r="T1161">
        <v>20220203</v>
      </c>
      <c r="Z1161" t="s">
        <v>36</v>
      </c>
    </row>
    <row r="1162" spans="1:26" x14ac:dyDescent="0.25">
      <c r="A1162" t="s">
        <v>26</v>
      </c>
      <c r="B1162" t="s">
        <v>27</v>
      </c>
      <c r="C1162" t="s">
        <v>28</v>
      </c>
      <c r="D1162" t="s">
        <v>115</v>
      </c>
      <c r="E1162" t="str">
        <f>"107TNGY27183"</f>
        <v>107TNGY27183</v>
      </c>
      <c r="F1162" t="s">
        <v>30</v>
      </c>
      <c r="I1162" t="s">
        <v>31</v>
      </c>
      <c r="J1162" t="s">
        <v>32</v>
      </c>
      <c r="N1162" t="s">
        <v>2575</v>
      </c>
      <c r="O1162" t="s">
        <v>34</v>
      </c>
      <c r="P1162">
        <v>8</v>
      </c>
      <c r="Q1162">
        <v>202107</v>
      </c>
      <c r="R1162">
        <v>20211121</v>
      </c>
      <c r="S1162" t="s">
        <v>2576</v>
      </c>
      <c r="T1162">
        <v>20220203</v>
      </c>
      <c r="Z1162" t="s">
        <v>36</v>
      </c>
    </row>
    <row r="1163" spans="1:26" x14ac:dyDescent="0.25">
      <c r="A1163" t="s">
        <v>26</v>
      </c>
      <c r="B1163" t="s">
        <v>27</v>
      </c>
      <c r="C1163" t="s">
        <v>28</v>
      </c>
      <c r="D1163" t="s">
        <v>42</v>
      </c>
      <c r="E1163" t="str">
        <f>"104TNSU25894"</f>
        <v>104TNSU25894</v>
      </c>
      <c r="F1163" t="s">
        <v>30</v>
      </c>
      <c r="I1163" t="s">
        <v>57</v>
      </c>
      <c r="J1163" t="s">
        <v>271</v>
      </c>
      <c r="N1163" t="s">
        <v>2577</v>
      </c>
      <c r="O1163" t="s">
        <v>34</v>
      </c>
      <c r="P1163">
        <v>11</v>
      </c>
      <c r="Q1163">
        <v>202104</v>
      </c>
      <c r="R1163">
        <v>20220108</v>
      </c>
      <c r="S1163" t="s">
        <v>2578</v>
      </c>
      <c r="T1163">
        <v>20220203</v>
      </c>
      <c r="Z1163" t="s">
        <v>36</v>
      </c>
    </row>
    <row r="1164" spans="1:26" x14ac:dyDescent="0.25">
      <c r="A1164" t="s">
        <v>26</v>
      </c>
      <c r="B1164" t="s">
        <v>27</v>
      </c>
      <c r="C1164" t="s">
        <v>28</v>
      </c>
      <c r="D1164" t="s">
        <v>166</v>
      </c>
      <c r="E1164" t="str">
        <f>"111TNYT01362"</f>
        <v>111TNYT01362</v>
      </c>
      <c r="F1164" t="s">
        <v>30</v>
      </c>
      <c r="I1164" t="s">
        <v>129</v>
      </c>
      <c r="J1164" t="s">
        <v>39</v>
      </c>
      <c r="N1164" t="s">
        <v>2579</v>
      </c>
      <c r="O1164" t="s">
        <v>34</v>
      </c>
      <c r="P1164">
        <v>4</v>
      </c>
      <c r="Q1164">
        <v>202111</v>
      </c>
      <c r="R1164">
        <v>20220117</v>
      </c>
      <c r="S1164" t="s">
        <v>2580</v>
      </c>
      <c r="T1164">
        <v>20220203</v>
      </c>
      <c r="U1164" t="s">
        <v>56</v>
      </c>
      <c r="Z1164" t="s">
        <v>36</v>
      </c>
    </row>
    <row r="1165" spans="1:26" x14ac:dyDescent="0.25">
      <c r="A1165" t="s">
        <v>26</v>
      </c>
      <c r="B1165" t="s">
        <v>27</v>
      </c>
      <c r="C1165" t="s">
        <v>28</v>
      </c>
      <c r="D1165" t="s">
        <v>46</v>
      </c>
      <c r="E1165" t="str">
        <f>"109TNAB1K552"</f>
        <v>109TNAB1K552</v>
      </c>
      <c r="F1165" t="s">
        <v>30</v>
      </c>
      <c r="I1165" t="s">
        <v>38</v>
      </c>
      <c r="J1165" t="s">
        <v>39</v>
      </c>
      <c r="N1165" t="s">
        <v>2581</v>
      </c>
      <c r="O1165" t="s">
        <v>34</v>
      </c>
      <c r="P1165">
        <v>6</v>
      </c>
      <c r="Q1165">
        <v>202109</v>
      </c>
      <c r="R1165">
        <v>20211123</v>
      </c>
      <c r="S1165" t="s">
        <v>2582</v>
      </c>
      <c r="T1165">
        <v>20220203</v>
      </c>
      <c r="U1165" t="s">
        <v>211</v>
      </c>
      <c r="Z1165" t="s">
        <v>36</v>
      </c>
    </row>
    <row r="1166" spans="1:26" x14ac:dyDescent="0.25">
      <c r="A1166" t="s">
        <v>26</v>
      </c>
      <c r="B1166" t="s">
        <v>27</v>
      </c>
      <c r="C1166" t="s">
        <v>28</v>
      </c>
      <c r="D1166" t="s">
        <v>115</v>
      </c>
      <c r="E1166" t="str">
        <f>"107TNZN20125"</f>
        <v>107TNZN20125</v>
      </c>
      <c r="F1166" t="s">
        <v>30</v>
      </c>
      <c r="I1166" t="s">
        <v>38</v>
      </c>
      <c r="J1166" t="s">
        <v>58</v>
      </c>
      <c r="N1166" t="s">
        <v>2583</v>
      </c>
      <c r="O1166" t="s">
        <v>34</v>
      </c>
      <c r="P1166">
        <v>8</v>
      </c>
      <c r="Q1166">
        <v>202107</v>
      </c>
      <c r="R1166">
        <v>20211223</v>
      </c>
      <c r="S1166" t="s">
        <v>2584</v>
      </c>
      <c r="T1166">
        <v>20220203</v>
      </c>
      <c r="U1166" t="s">
        <v>211</v>
      </c>
      <c r="Z1166" t="s">
        <v>36</v>
      </c>
    </row>
    <row r="1167" spans="1:26" x14ac:dyDescent="0.25">
      <c r="A1167" t="s">
        <v>26</v>
      </c>
      <c r="B1167" t="s">
        <v>27</v>
      </c>
      <c r="C1167" t="s">
        <v>28</v>
      </c>
      <c r="D1167" t="s">
        <v>1052</v>
      </c>
      <c r="E1167" t="str">
        <f>"007TNPC18144"</f>
        <v>007TNPC18144</v>
      </c>
      <c r="F1167" t="s">
        <v>30</v>
      </c>
      <c r="I1167" t="s">
        <v>38</v>
      </c>
      <c r="J1167" t="s">
        <v>39</v>
      </c>
      <c r="N1167" t="s">
        <v>2585</v>
      </c>
      <c r="O1167" t="s">
        <v>34</v>
      </c>
      <c r="P1167">
        <v>20</v>
      </c>
      <c r="Q1167">
        <v>202007</v>
      </c>
      <c r="R1167">
        <v>20220128</v>
      </c>
      <c r="S1167" t="s">
        <v>2586</v>
      </c>
      <c r="T1167">
        <v>20220203</v>
      </c>
      <c r="Z1167" t="s">
        <v>36</v>
      </c>
    </row>
    <row r="1168" spans="1:26" x14ac:dyDescent="0.25">
      <c r="A1168" t="s">
        <v>26</v>
      </c>
      <c r="B1168" t="s">
        <v>27</v>
      </c>
      <c r="C1168" t="s">
        <v>28</v>
      </c>
      <c r="D1168" t="s">
        <v>115</v>
      </c>
      <c r="E1168" t="str">
        <f>"109TNEP18900"</f>
        <v>109TNEP18900</v>
      </c>
      <c r="F1168" t="s">
        <v>30</v>
      </c>
      <c r="I1168" t="s">
        <v>97</v>
      </c>
      <c r="J1168" t="s">
        <v>39</v>
      </c>
      <c r="N1168" t="s">
        <v>2587</v>
      </c>
      <c r="O1168" t="s">
        <v>34</v>
      </c>
      <c r="P1168">
        <v>6</v>
      </c>
      <c r="Q1168">
        <v>202109</v>
      </c>
      <c r="R1168">
        <v>20211124</v>
      </c>
      <c r="S1168" t="s">
        <v>2588</v>
      </c>
      <c r="T1168">
        <v>20220203</v>
      </c>
      <c r="Z1168" t="s">
        <v>36</v>
      </c>
    </row>
    <row r="1169" spans="1:26" x14ac:dyDescent="0.25">
      <c r="A1169" t="s">
        <v>26</v>
      </c>
      <c r="B1169" t="s">
        <v>27</v>
      </c>
      <c r="C1169" t="s">
        <v>28</v>
      </c>
      <c r="D1169" t="s">
        <v>29</v>
      </c>
      <c r="E1169" t="str">
        <f>"105TNQD2W036"</f>
        <v>105TNQD2W036</v>
      </c>
      <c r="F1169" t="s">
        <v>30</v>
      </c>
      <c r="I1169" t="s">
        <v>82</v>
      </c>
      <c r="J1169" t="s">
        <v>39</v>
      </c>
      <c r="N1169" t="s">
        <v>2589</v>
      </c>
      <c r="O1169" t="s">
        <v>34</v>
      </c>
      <c r="P1169">
        <v>10</v>
      </c>
      <c r="Q1169">
        <v>202105</v>
      </c>
      <c r="R1169">
        <v>20220111</v>
      </c>
      <c r="S1169" t="s">
        <v>2590</v>
      </c>
      <c r="T1169">
        <v>20220203</v>
      </c>
      <c r="Z1169" t="s">
        <v>36</v>
      </c>
    </row>
    <row r="1170" spans="1:26" x14ac:dyDescent="0.25">
      <c r="A1170" t="s">
        <v>26</v>
      </c>
      <c r="B1170" t="s">
        <v>27</v>
      </c>
      <c r="C1170" t="s">
        <v>28</v>
      </c>
      <c r="D1170" t="s">
        <v>380</v>
      </c>
      <c r="E1170" t="str">
        <f>"112TNBK0Z733"</f>
        <v>112TNBK0Z733</v>
      </c>
      <c r="F1170" t="s">
        <v>30</v>
      </c>
      <c r="I1170" t="s">
        <v>57</v>
      </c>
      <c r="J1170" t="s">
        <v>39</v>
      </c>
      <c r="N1170" t="s">
        <v>2591</v>
      </c>
      <c r="O1170" t="s">
        <v>34</v>
      </c>
      <c r="P1170">
        <v>3</v>
      </c>
      <c r="Q1170">
        <v>202112</v>
      </c>
      <c r="R1170">
        <v>20220115</v>
      </c>
      <c r="S1170" t="s">
        <v>2592</v>
      </c>
      <c r="T1170">
        <v>20220203</v>
      </c>
      <c r="Z1170" t="s">
        <v>36</v>
      </c>
    </row>
    <row r="1171" spans="1:26" x14ac:dyDescent="0.25">
      <c r="A1171" t="s">
        <v>26</v>
      </c>
      <c r="B1171" t="s">
        <v>27</v>
      </c>
      <c r="C1171" t="s">
        <v>28</v>
      </c>
      <c r="D1171" t="s">
        <v>115</v>
      </c>
      <c r="E1171" t="str">
        <f>"104TNJJ1U668"</f>
        <v>104TNJJ1U668</v>
      </c>
      <c r="F1171" t="s">
        <v>30</v>
      </c>
      <c r="I1171" t="s">
        <v>38</v>
      </c>
      <c r="J1171" t="s">
        <v>58</v>
      </c>
      <c r="N1171" t="s">
        <v>2593</v>
      </c>
      <c r="O1171" t="s">
        <v>34</v>
      </c>
      <c r="P1171">
        <v>11</v>
      </c>
      <c r="Q1171">
        <v>202104</v>
      </c>
      <c r="R1171">
        <v>20211201</v>
      </c>
      <c r="S1171" t="s">
        <v>2594</v>
      </c>
      <c r="T1171">
        <v>20220204</v>
      </c>
      <c r="U1171" t="s">
        <v>270</v>
      </c>
      <c r="Z1171" t="s">
        <v>36</v>
      </c>
    </row>
    <row r="1172" spans="1:26" x14ac:dyDescent="0.25">
      <c r="A1172" t="s">
        <v>26</v>
      </c>
      <c r="B1172" t="s">
        <v>27</v>
      </c>
      <c r="C1172" t="s">
        <v>28</v>
      </c>
      <c r="D1172" t="s">
        <v>29</v>
      </c>
      <c r="E1172" t="str">
        <f>"108TNSU2H582"</f>
        <v>108TNSU2H582</v>
      </c>
      <c r="F1172" t="s">
        <v>30</v>
      </c>
      <c r="I1172" t="s">
        <v>71</v>
      </c>
      <c r="J1172" t="s">
        <v>90</v>
      </c>
      <c r="N1172" t="s">
        <v>2595</v>
      </c>
      <c r="O1172" t="s">
        <v>34</v>
      </c>
      <c r="P1172">
        <v>7</v>
      </c>
      <c r="Q1172">
        <v>202108</v>
      </c>
      <c r="R1172">
        <v>20211231</v>
      </c>
      <c r="S1172" t="s">
        <v>2596</v>
      </c>
      <c r="T1172">
        <v>20220204</v>
      </c>
      <c r="U1172" t="s">
        <v>75</v>
      </c>
      <c r="V1172" t="s">
        <v>913</v>
      </c>
      <c r="W1172" t="s">
        <v>1796</v>
      </c>
      <c r="Z1172" t="s">
        <v>36</v>
      </c>
    </row>
    <row r="1173" spans="1:26" x14ac:dyDescent="0.25">
      <c r="A1173" t="s">
        <v>26</v>
      </c>
      <c r="B1173" t="s">
        <v>27</v>
      </c>
      <c r="C1173" t="s">
        <v>28</v>
      </c>
      <c r="D1173" t="s">
        <v>29</v>
      </c>
      <c r="E1173" t="str">
        <f>"110TNVS27391"</f>
        <v>110TNVS27391</v>
      </c>
      <c r="F1173" t="s">
        <v>30</v>
      </c>
      <c r="I1173" t="s">
        <v>31</v>
      </c>
      <c r="J1173" t="s">
        <v>58</v>
      </c>
      <c r="N1173" t="s">
        <v>2597</v>
      </c>
      <c r="O1173" t="s">
        <v>34</v>
      </c>
      <c r="P1173">
        <v>5</v>
      </c>
      <c r="Q1173">
        <v>202110</v>
      </c>
      <c r="R1173">
        <v>20220102</v>
      </c>
      <c r="S1173" t="s">
        <v>2598</v>
      </c>
      <c r="T1173">
        <v>20220204</v>
      </c>
      <c r="U1173" t="s">
        <v>144</v>
      </c>
      <c r="Z1173" t="s">
        <v>36</v>
      </c>
    </row>
    <row r="1174" spans="1:26" x14ac:dyDescent="0.25">
      <c r="A1174" t="s">
        <v>26</v>
      </c>
      <c r="B1174" t="s">
        <v>27</v>
      </c>
      <c r="C1174" t="s">
        <v>28</v>
      </c>
      <c r="D1174" t="s">
        <v>46</v>
      </c>
      <c r="E1174" t="str">
        <f>"109TNSU06846"</f>
        <v>109TNSU06846</v>
      </c>
      <c r="F1174" t="s">
        <v>30</v>
      </c>
      <c r="I1174" t="s">
        <v>31</v>
      </c>
      <c r="J1174" t="s">
        <v>32</v>
      </c>
      <c r="N1174" t="s">
        <v>2599</v>
      </c>
      <c r="O1174" t="s">
        <v>34</v>
      </c>
      <c r="P1174">
        <v>6</v>
      </c>
      <c r="Q1174">
        <v>202109</v>
      </c>
      <c r="R1174">
        <v>20211117</v>
      </c>
      <c r="S1174" t="s">
        <v>2600</v>
      </c>
      <c r="T1174">
        <v>20220204</v>
      </c>
      <c r="Z1174" t="s">
        <v>36</v>
      </c>
    </row>
    <row r="1175" spans="1:26" x14ac:dyDescent="0.25">
      <c r="A1175" t="s">
        <v>26</v>
      </c>
      <c r="B1175" t="s">
        <v>27</v>
      </c>
      <c r="C1175" t="s">
        <v>28</v>
      </c>
      <c r="D1175" t="s">
        <v>115</v>
      </c>
      <c r="E1175" t="str">
        <f>"108TNPC1V072"</f>
        <v>108TNPC1V072</v>
      </c>
      <c r="F1175" t="s">
        <v>30</v>
      </c>
      <c r="I1175" t="s">
        <v>38</v>
      </c>
      <c r="J1175" t="s">
        <v>77</v>
      </c>
      <c r="N1175" t="s">
        <v>2601</v>
      </c>
      <c r="O1175" t="s">
        <v>34</v>
      </c>
      <c r="P1175">
        <v>7</v>
      </c>
      <c r="Q1175">
        <v>202108</v>
      </c>
      <c r="R1175">
        <v>20211227</v>
      </c>
      <c r="S1175" t="s">
        <v>2602</v>
      </c>
      <c r="T1175">
        <v>20220204</v>
      </c>
      <c r="Z1175" t="s">
        <v>36</v>
      </c>
    </row>
    <row r="1176" spans="1:26" x14ac:dyDescent="0.25">
      <c r="A1176" t="s">
        <v>26</v>
      </c>
      <c r="B1176" t="s">
        <v>27</v>
      </c>
      <c r="C1176" t="s">
        <v>28</v>
      </c>
      <c r="D1176" t="s">
        <v>46</v>
      </c>
      <c r="E1176" t="str">
        <f>"109TNTQ20297"</f>
        <v>109TNTQ20297</v>
      </c>
      <c r="F1176" t="s">
        <v>30</v>
      </c>
      <c r="I1176" t="s">
        <v>31</v>
      </c>
      <c r="J1176" t="s">
        <v>32</v>
      </c>
      <c r="N1176" t="s">
        <v>2603</v>
      </c>
      <c r="O1176" t="s">
        <v>34</v>
      </c>
      <c r="P1176">
        <v>6</v>
      </c>
      <c r="Q1176">
        <v>202109</v>
      </c>
      <c r="R1176">
        <v>20220120</v>
      </c>
      <c r="S1176" t="s">
        <v>2604</v>
      </c>
      <c r="T1176">
        <v>20220204</v>
      </c>
      <c r="Z1176" t="s">
        <v>36</v>
      </c>
    </row>
    <row r="1177" spans="1:26" x14ac:dyDescent="0.25">
      <c r="A1177" t="s">
        <v>26</v>
      </c>
      <c r="B1177" t="s">
        <v>27</v>
      </c>
      <c r="C1177" t="s">
        <v>28</v>
      </c>
      <c r="D1177" t="s">
        <v>29</v>
      </c>
      <c r="E1177" t="str">
        <f>"111TNBK2B645"</f>
        <v>111TNBK2B645</v>
      </c>
      <c r="F1177" t="s">
        <v>30</v>
      </c>
      <c r="I1177" t="s">
        <v>38</v>
      </c>
      <c r="J1177" t="s">
        <v>271</v>
      </c>
      <c r="N1177" t="s">
        <v>2605</v>
      </c>
      <c r="O1177" t="s">
        <v>34</v>
      </c>
      <c r="P1177">
        <v>4</v>
      </c>
      <c r="Q1177">
        <v>202111</v>
      </c>
      <c r="R1177">
        <v>20211226</v>
      </c>
      <c r="S1177" t="s">
        <v>2606</v>
      </c>
      <c r="T1177">
        <v>20220204</v>
      </c>
      <c r="U1177" t="s">
        <v>128</v>
      </c>
      <c r="Z1177" t="s">
        <v>36</v>
      </c>
    </row>
    <row r="1178" spans="1:26" x14ac:dyDescent="0.25">
      <c r="A1178" t="s">
        <v>26</v>
      </c>
      <c r="B1178" t="s">
        <v>27</v>
      </c>
      <c r="C1178" t="s">
        <v>28</v>
      </c>
      <c r="D1178" t="s">
        <v>29</v>
      </c>
      <c r="E1178" t="str">
        <f>"110TNPC2P696"</f>
        <v>110TNPC2P696</v>
      </c>
      <c r="F1178" t="s">
        <v>30</v>
      </c>
      <c r="I1178" t="s">
        <v>31</v>
      </c>
      <c r="J1178" t="s">
        <v>58</v>
      </c>
      <c r="N1178" t="s">
        <v>2607</v>
      </c>
      <c r="O1178" t="s">
        <v>34</v>
      </c>
      <c r="P1178">
        <v>5</v>
      </c>
      <c r="Q1178">
        <v>202110</v>
      </c>
      <c r="R1178">
        <v>20220121</v>
      </c>
      <c r="S1178" t="s">
        <v>2608</v>
      </c>
      <c r="T1178">
        <v>20220204</v>
      </c>
      <c r="U1178" t="s">
        <v>151</v>
      </c>
      <c r="Z1178" t="s">
        <v>36</v>
      </c>
    </row>
    <row r="1179" spans="1:26" x14ac:dyDescent="0.25">
      <c r="A1179" t="s">
        <v>26</v>
      </c>
      <c r="B1179" t="s">
        <v>27</v>
      </c>
      <c r="C1179" t="s">
        <v>28</v>
      </c>
      <c r="D1179" t="s">
        <v>46</v>
      </c>
      <c r="E1179" t="str">
        <f>"108TNPC1J576"</f>
        <v>108TNPC1J576</v>
      </c>
      <c r="F1179" t="s">
        <v>30</v>
      </c>
      <c r="I1179" t="s">
        <v>31</v>
      </c>
      <c r="J1179" t="s">
        <v>90</v>
      </c>
      <c r="N1179" t="s">
        <v>2609</v>
      </c>
      <c r="O1179" t="s">
        <v>34</v>
      </c>
      <c r="P1179">
        <v>7</v>
      </c>
      <c r="Q1179">
        <v>202108</v>
      </c>
      <c r="R1179">
        <v>20211119</v>
      </c>
      <c r="S1179" t="s">
        <v>2610</v>
      </c>
      <c r="T1179">
        <v>20220204</v>
      </c>
      <c r="U1179" t="s">
        <v>75</v>
      </c>
      <c r="Z1179" t="s">
        <v>36</v>
      </c>
    </row>
    <row r="1180" spans="1:26" x14ac:dyDescent="0.25">
      <c r="A1180" t="s">
        <v>26</v>
      </c>
      <c r="B1180" t="s">
        <v>27</v>
      </c>
      <c r="C1180" t="s">
        <v>28</v>
      </c>
      <c r="D1180" t="s">
        <v>46</v>
      </c>
      <c r="E1180" t="str">
        <f>"108TNQD0W068"</f>
        <v>108TNQD0W068</v>
      </c>
      <c r="F1180" t="s">
        <v>30</v>
      </c>
      <c r="I1180" t="s">
        <v>31</v>
      </c>
      <c r="J1180" t="s">
        <v>32</v>
      </c>
      <c r="N1180" t="s">
        <v>2611</v>
      </c>
      <c r="O1180" t="s">
        <v>34</v>
      </c>
      <c r="P1180">
        <v>7</v>
      </c>
      <c r="Q1180">
        <v>202108</v>
      </c>
      <c r="R1180">
        <v>20220108</v>
      </c>
      <c r="S1180" t="s">
        <v>2612</v>
      </c>
      <c r="T1180">
        <v>20220204</v>
      </c>
      <c r="Z1180" t="s">
        <v>36</v>
      </c>
    </row>
    <row r="1181" spans="1:26" x14ac:dyDescent="0.25">
      <c r="A1181" t="s">
        <v>26</v>
      </c>
      <c r="B1181" t="s">
        <v>27</v>
      </c>
      <c r="C1181" t="s">
        <v>28</v>
      </c>
      <c r="D1181" t="s">
        <v>29</v>
      </c>
      <c r="E1181" t="str">
        <f>"107TNHM1H417"</f>
        <v>107TNHM1H417</v>
      </c>
      <c r="F1181" t="s">
        <v>30</v>
      </c>
      <c r="I1181" t="s">
        <v>38</v>
      </c>
      <c r="J1181" t="s">
        <v>86</v>
      </c>
      <c r="N1181" t="s">
        <v>2613</v>
      </c>
      <c r="O1181" t="s">
        <v>34</v>
      </c>
      <c r="P1181">
        <v>8</v>
      </c>
      <c r="Q1181">
        <v>202107</v>
      </c>
      <c r="R1181">
        <v>20220122</v>
      </c>
      <c r="S1181" t="s">
        <v>2614</v>
      </c>
      <c r="T1181">
        <v>20220204</v>
      </c>
      <c r="Z1181" t="s">
        <v>36</v>
      </c>
    </row>
    <row r="1182" spans="1:26" x14ac:dyDescent="0.25">
      <c r="A1182" t="s">
        <v>26</v>
      </c>
      <c r="B1182" t="s">
        <v>27</v>
      </c>
      <c r="C1182" t="s">
        <v>28</v>
      </c>
      <c r="D1182" t="s">
        <v>46</v>
      </c>
      <c r="E1182" t="str">
        <f>"110TNEP2C588"</f>
        <v>110TNEP2C588</v>
      </c>
      <c r="F1182" t="s">
        <v>30</v>
      </c>
      <c r="I1182" t="s">
        <v>38</v>
      </c>
      <c r="J1182" t="s">
        <v>90</v>
      </c>
      <c r="N1182" t="s">
        <v>2615</v>
      </c>
      <c r="O1182" t="s">
        <v>34</v>
      </c>
      <c r="P1182">
        <v>5</v>
      </c>
      <c r="Q1182">
        <v>202110</v>
      </c>
      <c r="R1182">
        <v>20211213</v>
      </c>
      <c r="S1182" t="s">
        <v>2616</v>
      </c>
      <c r="T1182">
        <v>20220204</v>
      </c>
      <c r="U1182" t="s">
        <v>75</v>
      </c>
      <c r="Z1182" t="s">
        <v>36</v>
      </c>
    </row>
    <row r="1183" spans="1:26" x14ac:dyDescent="0.25">
      <c r="A1183" t="s">
        <v>26</v>
      </c>
      <c r="B1183" t="s">
        <v>27</v>
      </c>
      <c r="C1183" t="s">
        <v>28</v>
      </c>
      <c r="D1183" t="s">
        <v>380</v>
      </c>
      <c r="E1183" t="str">
        <f>"110TNQD0R548"</f>
        <v>110TNQD0R548</v>
      </c>
      <c r="F1183" t="s">
        <v>30</v>
      </c>
      <c r="I1183" t="s">
        <v>57</v>
      </c>
      <c r="J1183" t="s">
        <v>52</v>
      </c>
      <c r="N1183" t="s">
        <v>2617</v>
      </c>
      <c r="O1183" t="s">
        <v>34</v>
      </c>
      <c r="P1183">
        <v>5</v>
      </c>
      <c r="Q1183">
        <v>202110</v>
      </c>
      <c r="R1183">
        <v>20211110</v>
      </c>
      <c r="S1183" t="s">
        <v>2618</v>
      </c>
      <c r="T1183">
        <v>20220204</v>
      </c>
      <c r="U1183" t="s">
        <v>61</v>
      </c>
      <c r="Z1183" t="s">
        <v>36</v>
      </c>
    </row>
    <row r="1184" spans="1:26" x14ac:dyDescent="0.25">
      <c r="A1184" t="s">
        <v>26</v>
      </c>
      <c r="B1184" t="s">
        <v>27</v>
      </c>
      <c r="C1184" t="s">
        <v>28</v>
      </c>
      <c r="D1184" t="s">
        <v>46</v>
      </c>
      <c r="E1184" t="str">
        <f>"110TNLE23464"</f>
        <v>110TNLE23464</v>
      </c>
      <c r="F1184" t="s">
        <v>30</v>
      </c>
      <c r="I1184" t="s">
        <v>31</v>
      </c>
      <c r="J1184" t="s">
        <v>32</v>
      </c>
      <c r="N1184" t="s">
        <v>2619</v>
      </c>
      <c r="O1184" t="s">
        <v>34</v>
      </c>
      <c r="P1184">
        <v>5</v>
      </c>
      <c r="Q1184">
        <v>202110</v>
      </c>
      <c r="R1184">
        <v>20211127</v>
      </c>
      <c r="S1184" t="s">
        <v>2620</v>
      </c>
      <c r="T1184">
        <v>20220204</v>
      </c>
      <c r="Z1184" t="s">
        <v>36</v>
      </c>
    </row>
    <row r="1185" spans="1:26" x14ac:dyDescent="0.25">
      <c r="A1185" t="s">
        <v>26</v>
      </c>
      <c r="B1185" t="s">
        <v>27</v>
      </c>
      <c r="C1185" t="s">
        <v>28</v>
      </c>
      <c r="D1185" t="s">
        <v>115</v>
      </c>
      <c r="E1185" t="str">
        <f>"107TNQD0W252"</f>
        <v>107TNQD0W252</v>
      </c>
      <c r="F1185" t="s">
        <v>30</v>
      </c>
      <c r="I1185" t="s">
        <v>89</v>
      </c>
      <c r="J1185" t="s">
        <v>39</v>
      </c>
      <c r="N1185" t="s">
        <v>2621</v>
      </c>
      <c r="O1185" t="s">
        <v>34</v>
      </c>
      <c r="P1185">
        <v>8</v>
      </c>
      <c r="Q1185">
        <v>202107</v>
      </c>
      <c r="R1185">
        <v>20211127</v>
      </c>
      <c r="S1185" t="s">
        <v>2622</v>
      </c>
      <c r="T1185">
        <v>20220204</v>
      </c>
      <c r="Z1185" t="s">
        <v>36</v>
      </c>
    </row>
    <row r="1186" spans="1:26" x14ac:dyDescent="0.25">
      <c r="A1186" t="s">
        <v>26</v>
      </c>
      <c r="B1186" t="s">
        <v>27</v>
      </c>
      <c r="C1186" t="s">
        <v>28</v>
      </c>
      <c r="D1186" t="s">
        <v>115</v>
      </c>
      <c r="E1186" t="str">
        <f>"108TNUW30702"</f>
        <v>108TNUW30702</v>
      </c>
      <c r="F1186" t="s">
        <v>30</v>
      </c>
      <c r="I1186" t="s">
        <v>31</v>
      </c>
      <c r="J1186" t="s">
        <v>32</v>
      </c>
      <c r="N1186" t="s">
        <v>2623</v>
      </c>
      <c r="O1186" t="s">
        <v>34</v>
      </c>
      <c r="P1186">
        <v>7</v>
      </c>
      <c r="Q1186">
        <v>202108</v>
      </c>
      <c r="R1186">
        <v>20211124</v>
      </c>
      <c r="S1186" t="s">
        <v>2624</v>
      </c>
      <c r="T1186">
        <v>20220204</v>
      </c>
      <c r="Z1186" t="s">
        <v>36</v>
      </c>
    </row>
    <row r="1187" spans="1:26" x14ac:dyDescent="0.25">
      <c r="A1187" t="s">
        <v>26</v>
      </c>
      <c r="B1187" t="s">
        <v>27</v>
      </c>
      <c r="C1187" t="s">
        <v>28</v>
      </c>
      <c r="D1187" t="s">
        <v>29</v>
      </c>
      <c r="E1187" t="str">
        <f>"109TNCZ0M011"</f>
        <v>109TNCZ0M011</v>
      </c>
      <c r="F1187" t="s">
        <v>30</v>
      </c>
      <c r="I1187" t="s">
        <v>31</v>
      </c>
      <c r="J1187" t="s">
        <v>32</v>
      </c>
      <c r="N1187" t="s">
        <v>2625</v>
      </c>
      <c r="O1187" t="s">
        <v>34</v>
      </c>
      <c r="P1187">
        <v>6</v>
      </c>
      <c r="Q1187">
        <v>202109</v>
      </c>
      <c r="R1187">
        <v>20211117</v>
      </c>
      <c r="S1187" t="s">
        <v>2626</v>
      </c>
      <c r="T1187">
        <v>20220204</v>
      </c>
      <c r="Z1187" t="s">
        <v>36</v>
      </c>
    </row>
    <row r="1188" spans="1:26" x14ac:dyDescent="0.25">
      <c r="A1188" t="s">
        <v>26</v>
      </c>
      <c r="B1188" t="s">
        <v>27</v>
      </c>
      <c r="C1188" t="s">
        <v>28</v>
      </c>
      <c r="D1188" t="s">
        <v>46</v>
      </c>
      <c r="E1188" t="str">
        <f>"110TNYT00730"</f>
        <v>110TNYT00730</v>
      </c>
      <c r="F1188" t="s">
        <v>30</v>
      </c>
      <c r="I1188" t="s">
        <v>89</v>
      </c>
      <c r="J1188" t="s">
        <v>90</v>
      </c>
      <c r="N1188" t="s">
        <v>2627</v>
      </c>
      <c r="O1188" t="s">
        <v>34</v>
      </c>
      <c r="P1188">
        <v>5</v>
      </c>
      <c r="Q1188">
        <v>202110</v>
      </c>
      <c r="R1188">
        <v>20211028</v>
      </c>
      <c r="S1188" t="s">
        <v>2628</v>
      </c>
      <c r="T1188">
        <v>20220204</v>
      </c>
      <c r="U1188" t="s">
        <v>736</v>
      </c>
      <c r="V1188" t="s">
        <v>1818</v>
      </c>
      <c r="W1188" t="s">
        <v>74</v>
      </c>
      <c r="Z1188" t="s">
        <v>36</v>
      </c>
    </row>
    <row r="1189" spans="1:26" x14ac:dyDescent="0.25">
      <c r="A1189" t="s">
        <v>26</v>
      </c>
      <c r="B1189" t="s">
        <v>27</v>
      </c>
      <c r="C1189" t="s">
        <v>28</v>
      </c>
      <c r="D1189" t="s">
        <v>37</v>
      </c>
      <c r="E1189" t="str">
        <f>"201TNNH1A071"</f>
        <v>201TNNH1A071</v>
      </c>
      <c r="F1189" t="s">
        <v>30</v>
      </c>
      <c r="I1189" t="s">
        <v>31</v>
      </c>
      <c r="J1189" t="s">
        <v>32</v>
      </c>
      <c r="N1189" t="s">
        <v>2629</v>
      </c>
      <c r="O1189" t="s">
        <v>34</v>
      </c>
      <c r="P1189">
        <v>2</v>
      </c>
      <c r="Q1189">
        <v>202201</v>
      </c>
      <c r="R1189">
        <v>20220129</v>
      </c>
      <c r="S1189" t="s">
        <v>2630</v>
      </c>
      <c r="T1189">
        <v>20220204</v>
      </c>
      <c r="Z1189" t="s">
        <v>36</v>
      </c>
    </row>
    <row r="1190" spans="1:26" x14ac:dyDescent="0.25">
      <c r="A1190" t="s">
        <v>26</v>
      </c>
      <c r="B1190" t="s">
        <v>27</v>
      </c>
      <c r="C1190" t="s">
        <v>28</v>
      </c>
      <c r="D1190" t="s">
        <v>29</v>
      </c>
      <c r="E1190" t="str">
        <f>"108TNRL1H518"</f>
        <v>108TNRL1H518</v>
      </c>
      <c r="F1190" t="s">
        <v>30</v>
      </c>
      <c r="I1190" t="s">
        <v>302</v>
      </c>
      <c r="J1190" t="s">
        <v>90</v>
      </c>
      <c r="N1190" t="s">
        <v>2631</v>
      </c>
      <c r="O1190" t="s">
        <v>34</v>
      </c>
      <c r="P1190">
        <v>7</v>
      </c>
      <c r="Q1190">
        <v>202108</v>
      </c>
      <c r="R1190">
        <v>20211217</v>
      </c>
      <c r="S1190" t="s">
        <v>2632</v>
      </c>
      <c r="T1190">
        <v>20220204</v>
      </c>
      <c r="U1190" t="s">
        <v>128</v>
      </c>
      <c r="V1190" t="s">
        <v>144</v>
      </c>
      <c r="W1190" t="s">
        <v>75</v>
      </c>
      <c r="Z1190" t="s">
        <v>36</v>
      </c>
    </row>
    <row r="1191" spans="1:26" x14ac:dyDescent="0.25">
      <c r="A1191" t="s">
        <v>26</v>
      </c>
      <c r="B1191" t="s">
        <v>27</v>
      </c>
      <c r="C1191" t="s">
        <v>28</v>
      </c>
      <c r="D1191" t="s">
        <v>29</v>
      </c>
      <c r="E1191" t="str">
        <f>"112TNFA17731"</f>
        <v>112TNFA17731</v>
      </c>
      <c r="F1191" t="s">
        <v>30</v>
      </c>
      <c r="I1191" t="s">
        <v>31</v>
      </c>
      <c r="J1191" t="s">
        <v>32</v>
      </c>
      <c r="N1191" t="s">
        <v>2633</v>
      </c>
      <c r="O1191" t="s">
        <v>34</v>
      </c>
      <c r="P1191">
        <v>3</v>
      </c>
      <c r="Q1191">
        <v>202112</v>
      </c>
      <c r="R1191">
        <v>20211225</v>
      </c>
      <c r="S1191" t="s">
        <v>2634</v>
      </c>
      <c r="T1191">
        <v>20220204</v>
      </c>
      <c r="Z1191" t="s">
        <v>36</v>
      </c>
    </row>
    <row r="1192" spans="1:26" x14ac:dyDescent="0.25">
      <c r="A1192" t="s">
        <v>26</v>
      </c>
      <c r="B1192" t="s">
        <v>27</v>
      </c>
      <c r="C1192" t="s">
        <v>28</v>
      </c>
      <c r="D1192" t="s">
        <v>37</v>
      </c>
      <c r="E1192" t="str">
        <f>"106TNQD2G444"</f>
        <v>106TNQD2G444</v>
      </c>
      <c r="F1192" t="s">
        <v>30</v>
      </c>
      <c r="I1192" t="s">
        <v>38</v>
      </c>
      <c r="J1192" t="s">
        <v>271</v>
      </c>
      <c r="N1192" t="s">
        <v>2635</v>
      </c>
      <c r="O1192" t="s">
        <v>34</v>
      </c>
      <c r="P1192">
        <v>9</v>
      </c>
      <c r="Q1192">
        <v>202106</v>
      </c>
      <c r="R1192">
        <v>20211001</v>
      </c>
      <c r="S1192" t="s">
        <v>2636</v>
      </c>
      <c r="T1192">
        <v>20220204</v>
      </c>
      <c r="Z1192" t="s">
        <v>36</v>
      </c>
    </row>
    <row r="1193" spans="1:26" x14ac:dyDescent="0.25">
      <c r="A1193" t="s">
        <v>26</v>
      </c>
      <c r="B1193" t="s">
        <v>27</v>
      </c>
      <c r="C1193" t="s">
        <v>28</v>
      </c>
      <c r="D1193" t="s">
        <v>115</v>
      </c>
      <c r="E1193" t="str">
        <f>"107TNKFTY053"</f>
        <v>107TNKFTY053</v>
      </c>
      <c r="F1193" t="s">
        <v>30</v>
      </c>
      <c r="I1193" t="s">
        <v>123</v>
      </c>
      <c r="J1193" t="s">
        <v>271</v>
      </c>
      <c r="N1193" t="s">
        <v>2637</v>
      </c>
      <c r="O1193" t="s">
        <v>34</v>
      </c>
      <c r="P1193">
        <v>8</v>
      </c>
      <c r="Q1193">
        <v>202107</v>
      </c>
      <c r="R1193">
        <v>20211128</v>
      </c>
      <c r="S1193" t="s">
        <v>2638</v>
      </c>
      <c r="T1193">
        <v>20220204</v>
      </c>
      <c r="Z1193" t="s">
        <v>36</v>
      </c>
    </row>
    <row r="1194" spans="1:26" x14ac:dyDescent="0.25">
      <c r="A1194" t="s">
        <v>26</v>
      </c>
      <c r="B1194" t="s">
        <v>27</v>
      </c>
      <c r="C1194" t="s">
        <v>28</v>
      </c>
      <c r="D1194" t="s">
        <v>115</v>
      </c>
      <c r="E1194" t="str">
        <f>"108TNYT0G178"</f>
        <v>108TNYT0G178</v>
      </c>
      <c r="F1194" t="s">
        <v>30</v>
      </c>
      <c r="I1194" t="s">
        <v>31</v>
      </c>
      <c r="J1194" t="s">
        <v>32</v>
      </c>
      <c r="N1194" t="s">
        <v>2639</v>
      </c>
      <c r="O1194" t="s">
        <v>34</v>
      </c>
      <c r="P1194">
        <v>7</v>
      </c>
      <c r="Q1194">
        <v>202108</v>
      </c>
      <c r="R1194">
        <v>20211120</v>
      </c>
      <c r="S1194" t="s">
        <v>2640</v>
      </c>
      <c r="T1194">
        <v>20220204</v>
      </c>
      <c r="Z1194" t="s">
        <v>36</v>
      </c>
    </row>
    <row r="1195" spans="1:26" x14ac:dyDescent="0.25">
      <c r="A1195" t="s">
        <v>26</v>
      </c>
      <c r="B1195" t="s">
        <v>27</v>
      </c>
      <c r="C1195" t="s">
        <v>28</v>
      </c>
      <c r="D1195" t="s">
        <v>133</v>
      </c>
      <c r="E1195" t="str">
        <f>"109TNTQ29625"</f>
        <v>109TNTQ29625</v>
      </c>
      <c r="F1195" t="s">
        <v>30</v>
      </c>
      <c r="I1195" t="s">
        <v>157</v>
      </c>
      <c r="J1195" t="s">
        <v>271</v>
      </c>
      <c r="N1195" t="s">
        <v>2641</v>
      </c>
      <c r="O1195" t="s">
        <v>34</v>
      </c>
      <c r="P1195">
        <v>6</v>
      </c>
      <c r="Q1195">
        <v>202109</v>
      </c>
      <c r="R1195">
        <v>20211215</v>
      </c>
      <c r="S1195" t="s">
        <v>2642</v>
      </c>
      <c r="T1195">
        <v>20220204</v>
      </c>
      <c r="U1195" t="s">
        <v>267</v>
      </c>
      <c r="Z1195" t="s">
        <v>36</v>
      </c>
    </row>
    <row r="1196" spans="1:26" x14ac:dyDescent="0.25">
      <c r="A1196" t="s">
        <v>26</v>
      </c>
      <c r="B1196" t="s">
        <v>27</v>
      </c>
      <c r="C1196" t="s">
        <v>28</v>
      </c>
      <c r="D1196" t="s">
        <v>29</v>
      </c>
      <c r="E1196" t="str">
        <f>"111TNBK26749"</f>
        <v>111TNBK26749</v>
      </c>
      <c r="F1196" t="s">
        <v>30</v>
      </c>
      <c r="I1196" t="s">
        <v>38</v>
      </c>
      <c r="J1196" t="s">
        <v>77</v>
      </c>
      <c r="N1196" t="s">
        <v>2643</v>
      </c>
      <c r="O1196" t="s">
        <v>34</v>
      </c>
      <c r="P1196">
        <v>4</v>
      </c>
      <c r="Q1196">
        <v>202111</v>
      </c>
      <c r="R1196">
        <v>20211120</v>
      </c>
      <c r="S1196" t="s">
        <v>2644</v>
      </c>
      <c r="T1196">
        <v>20220204</v>
      </c>
      <c r="Z1196" t="s">
        <v>36</v>
      </c>
    </row>
    <row r="1197" spans="1:26" x14ac:dyDescent="0.25">
      <c r="A1197" t="s">
        <v>26</v>
      </c>
      <c r="B1197" t="s">
        <v>27</v>
      </c>
      <c r="C1197" t="s">
        <v>28</v>
      </c>
      <c r="D1197" t="s">
        <v>133</v>
      </c>
      <c r="E1197" t="str">
        <f>"108TNXR0X314"</f>
        <v>108TNXR0X314</v>
      </c>
      <c r="F1197" t="s">
        <v>30</v>
      </c>
      <c r="I1197" t="s">
        <v>71</v>
      </c>
      <c r="J1197" t="s">
        <v>83</v>
      </c>
      <c r="N1197" t="s">
        <v>2645</v>
      </c>
      <c r="O1197" t="s">
        <v>34</v>
      </c>
      <c r="P1197">
        <v>7</v>
      </c>
      <c r="Q1197">
        <v>202108</v>
      </c>
      <c r="R1197">
        <v>20220103</v>
      </c>
      <c r="S1197" t="s">
        <v>2646</v>
      </c>
      <c r="T1197">
        <v>20220204</v>
      </c>
      <c r="Z1197" t="s">
        <v>36</v>
      </c>
    </row>
    <row r="1198" spans="1:26" x14ac:dyDescent="0.25">
      <c r="A1198" t="s">
        <v>26</v>
      </c>
      <c r="B1198" t="s">
        <v>27</v>
      </c>
      <c r="C1198" t="s">
        <v>28</v>
      </c>
      <c r="D1198" t="s">
        <v>115</v>
      </c>
      <c r="E1198" t="str">
        <f>"108TNWG0G193"</f>
        <v>108TNWG0G193</v>
      </c>
      <c r="F1198" t="s">
        <v>30</v>
      </c>
      <c r="I1198" t="s">
        <v>57</v>
      </c>
      <c r="J1198" t="s">
        <v>58</v>
      </c>
      <c r="N1198" t="s">
        <v>2647</v>
      </c>
      <c r="O1198" t="s">
        <v>34</v>
      </c>
      <c r="P1198">
        <v>7</v>
      </c>
      <c r="Q1198">
        <v>202108</v>
      </c>
      <c r="R1198">
        <v>20211126</v>
      </c>
      <c r="S1198" t="s">
        <v>2648</v>
      </c>
      <c r="T1198">
        <v>20220204</v>
      </c>
      <c r="U1198" t="s">
        <v>114</v>
      </c>
      <c r="Z1198" t="s">
        <v>36</v>
      </c>
    </row>
    <row r="1199" spans="1:26" x14ac:dyDescent="0.25">
      <c r="A1199" t="s">
        <v>26</v>
      </c>
      <c r="B1199" t="s">
        <v>27</v>
      </c>
      <c r="C1199" t="s">
        <v>28</v>
      </c>
      <c r="D1199" t="s">
        <v>380</v>
      </c>
      <c r="E1199" t="str">
        <f>"110TNMX1N403"</f>
        <v>110TNMX1N403</v>
      </c>
      <c r="F1199" t="s">
        <v>30</v>
      </c>
      <c r="I1199" t="s">
        <v>31</v>
      </c>
      <c r="J1199" t="s">
        <v>58</v>
      </c>
      <c r="N1199" t="s">
        <v>2649</v>
      </c>
      <c r="O1199" t="s">
        <v>34</v>
      </c>
      <c r="P1199">
        <v>5</v>
      </c>
      <c r="Q1199">
        <v>202110</v>
      </c>
      <c r="R1199">
        <v>20211111</v>
      </c>
      <c r="S1199" t="s">
        <v>2650</v>
      </c>
      <c r="T1199">
        <v>20220204</v>
      </c>
      <c r="U1199" t="s">
        <v>114</v>
      </c>
      <c r="V1199" t="s">
        <v>2651</v>
      </c>
      <c r="W1199" t="s">
        <v>144</v>
      </c>
      <c r="Z1199" t="s">
        <v>36</v>
      </c>
    </row>
    <row r="1200" spans="1:26" x14ac:dyDescent="0.25">
      <c r="A1200" t="s">
        <v>26</v>
      </c>
      <c r="B1200" t="s">
        <v>27</v>
      </c>
      <c r="C1200" t="s">
        <v>28</v>
      </c>
      <c r="D1200" t="s">
        <v>115</v>
      </c>
      <c r="E1200" t="str">
        <f>"108TNPC2A640"</f>
        <v>108TNPC2A640</v>
      </c>
      <c r="F1200" t="s">
        <v>30</v>
      </c>
      <c r="I1200" t="s">
        <v>89</v>
      </c>
      <c r="J1200" t="s">
        <v>58</v>
      </c>
      <c r="N1200" t="s">
        <v>2652</v>
      </c>
      <c r="O1200" t="s">
        <v>34</v>
      </c>
      <c r="P1200">
        <v>7</v>
      </c>
      <c r="Q1200">
        <v>202108</v>
      </c>
      <c r="R1200">
        <v>20220114</v>
      </c>
      <c r="S1200" t="s">
        <v>2653</v>
      </c>
      <c r="T1200">
        <v>20220204</v>
      </c>
      <c r="U1200" t="s">
        <v>727</v>
      </c>
      <c r="Z1200" t="s">
        <v>36</v>
      </c>
    </row>
    <row r="1201" spans="1:26" x14ac:dyDescent="0.25">
      <c r="A1201" t="s">
        <v>26</v>
      </c>
      <c r="B1201" t="s">
        <v>27</v>
      </c>
      <c r="C1201" t="s">
        <v>28</v>
      </c>
      <c r="D1201" t="s">
        <v>29</v>
      </c>
      <c r="E1201" t="str">
        <f>"111TNEP05260"</f>
        <v>111TNEP05260</v>
      </c>
      <c r="F1201" t="s">
        <v>30</v>
      </c>
      <c r="I1201" t="s">
        <v>123</v>
      </c>
      <c r="J1201" t="s">
        <v>271</v>
      </c>
      <c r="N1201" t="s">
        <v>2654</v>
      </c>
      <c r="O1201" t="s">
        <v>34</v>
      </c>
      <c r="P1201">
        <v>4</v>
      </c>
      <c r="Q1201">
        <v>202111</v>
      </c>
      <c r="R1201">
        <v>20220201</v>
      </c>
      <c r="S1201" t="s">
        <v>2655</v>
      </c>
      <c r="T1201">
        <v>20220204</v>
      </c>
      <c r="Z1201" t="s">
        <v>36</v>
      </c>
    </row>
    <row r="1202" spans="1:26" x14ac:dyDescent="0.25">
      <c r="A1202" t="s">
        <v>26</v>
      </c>
      <c r="B1202" t="s">
        <v>27</v>
      </c>
      <c r="C1202" t="s">
        <v>28</v>
      </c>
      <c r="D1202" t="s">
        <v>37</v>
      </c>
      <c r="E1202" t="str">
        <f>"106TNNH02439"</f>
        <v>106TNNH02439</v>
      </c>
      <c r="F1202" t="s">
        <v>30</v>
      </c>
      <c r="I1202" t="s">
        <v>38</v>
      </c>
      <c r="J1202" t="s">
        <v>58</v>
      </c>
      <c r="N1202" t="s">
        <v>2656</v>
      </c>
      <c r="O1202" t="s">
        <v>34</v>
      </c>
      <c r="P1202">
        <v>9</v>
      </c>
      <c r="Q1202">
        <v>202106</v>
      </c>
      <c r="R1202">
        <v>20220107</v>
      </c>
      <c r="S1202" t="s">
        <v>2657</v>
      </c>
      <c r="T1202">
        <v>20220207</v>
      </c>
      <c r="U1202" t="s">
        <v>436</v>
      </c>
      <c r="Z1202" t="s">
        <v>36</v>
      </c>
    </row>
    <row r="1203" spans="1:26" x14ac:dyDescent="0.25">
      <c r="A1203" t="s">
        <v>26</v>
      </c>
      <c r="B1203" t="s">
        <v>27</v>
      </c>
      <c r="C1203" t="s">
        <v>28</v>
      </c>
      <c r="D1203" t="s">
        <v>133</v>
      </c>
      <c r="E1203" t="str">
        <f>"108TNQD0X588"</f>
        <v>108TNQD0X588</v>
      </c>
      <c r="F1203" t="s">
        <v>30</v>
      </c>
      <c r="I1203" t="s">
        <v>31</v>
      </c>
      <c r="J1203" t="s">
        <v>58</v>
      </c>
      <c r="N1203" t="s">
        <v>2658</v>
      </c>
      <c r="O1203" t="s">
        <v>34</v>
      </c>
      <c r="P1203">
        <v>7</v>
      </c>
      <c r="Q1203">
        <v>202108</v>
      </c>
      <c r="R1203">
        <v>20211128</v>
      </c>
      <c r="S1203" t="s">
        <v>2659</v>
      </c>
      <c r="T1203">
        <v>20220207</v>
      </c>
      <c r="U1203" t="s">
        <v>236</v>
      </c>
      <c r="Z1203" t="s">
        <v>36</v>
      </c>
    </row>
    <row r="1204" spans="1:26" x14ac:dyDescent="0.25">
      <c r="A1204" t="s">
        <v>26</v>
      </c>
      <c r="B1204" t="s">
        <v>27</v>
      </c>
      <c r="C1204" t="s">
        <v>28</v>
      </c>
      <c r="D1204" t="s">
        <v>37</v>
      </c>
      <c r="E1204" t="str">
        <f>"101TNUW14110"</f>
        <v>101TNUW14110</v>
      </c>
      <c r="F1204" t="s">
        <v>30</v>
      </c>
      <c r="I1204" t="s">
        <v>38</v>
      </c>
      <c r="J1204" t="s">
        <v>58</v>
      </c>
      <c r="N1204" t="s">
        <v>2660</v>
      </c>
      <c r="O1204" t="s">
        <v>34</v>
      </c>
      <c r="P1204">
        <v>14</v>
      </c>
      <c r="Q1204">
        <v>202101</v>
      </c>
      <c r="R1204">
        <v>20211204</v>
      </c>
      <c r="S1204" t="s">
        <v>2661</v>
      </c>
      <c r="T1204">
        <v>20220207</v>
      </c>
      <c r="U1204" t="s">
        <v>180</v>
      </c>
      <c r="Z1204" t="s">
        <v>36</v>
      </c>
    </row>
    <row r="1205" spans="1:26" x14ac:dyDescent="0.25">
      <c r="A1205" t="s">
        <v>26</v>
      </c>
      <c r="B1205" t="s">
        <v>27</v>
      </c>
      <c r="C1205" t="s">
        <v>28</v>
      </c>
      <c r="D1205" t="s">
        <v>37</v>
      </c>
      <c r="E1205" t="str">
        <f>"104TNLE2F928"</f>
        <v>104TNLE2F928</v>
      </c>
      <c r="F1205" t="s">
        <v>30</v>
      </c>
      <c r="I1205" t="s">
        <v>31</v>
      </c>
      <c r="J1205" t="s">
        <v>58</v>
      </c>
      <c r="N1205" t="s">
        <v>2662</v>
      </c>
      <c r="O1205" t="s">
        <v>34</v>
      </c>
      <c r="P1205">
        <v>11</v>
      </c>
      <c r="Q1205">
        <v>202104</v>
      </c>
      <c r="R1205">
        <v>20211211</v>
      </c>
      <c r="S1205" t="s">
        <v>2663</v>
      </c>
      <c r="T1205">
        <v>20220207</v>
      </c>
      <c r="U1205" t="s">
        <v>328</v>
      </c>
      <c r="V1205" t="s">
        <v>267</v>
      </c>
      <c r="W1205" t="s">
        <v>1172</v>
      </c>
      <c r="Z1205" t="s">
        <v>36</v>
      </c>
    </row>
    <row r="1206" spans="1:26" x14ac:dyDescent="0.25">
      <c r="A1206" t="s">
        <v>26</v>
      </c>
      <c r="B1206" t="s">
        <v>27</v>
      </c>
      <c r="C1206" t="s">
        <v>28</v>
      </c>
      <c r="D1206" t="s">
        <v>46</v>
      </c>
      <c r="E1206" t="str">
        <f>"109TNLESM900"</f>
        <v>109TNLESM900</v>
      </c>
      <c r="F1206" t="s">
        <v>30</v>
      </c>
      <c r="I1206" t="s">
        <v>162</v>
      </c>
      <c r="J1206" t="s">
        <v>90</v>
      </c>
      <c r="N1206" t="s">
        <v>2664</v>
      </c>
      <c r="O1206" t="s">
        <v>34</v>
      </c>
      <c r="P1206">
        <v>6</v>
      </c>
      <c r="Q1206">
        <v>202109</v>
      </c>
      <c r="R1206">
        <v>20211201</v>
      </c>
      <c r="S1206" t="s">
        <v>2665</v>
      </c>
      <c r="T1206">
        <v>20220207</v>
      </c>
      <c r="Z1206" t="s">
        <v>36</v>
      </c>
    </row>
    <row r="1207" spans="1:26" x14ac:dyDescent="0.25">
      <c r="A1207" t="s">
        <v>26</v>
      </c>
      <c r="B1207" t="s">
        <v>27</v>
      </c>
      <c r="C1207" t="s">
        <v>28</v>
      </c>
      <c r="D1207" t="s">
        <v>115</v>
      </c>
      <c r="E1207" t="str">
        <f>"110TNAB0C168"</f>
        <v>110TNAB0C168</v>
      </c>
      <c r="F1207" t="s">
        <v>30</v>
      </c>
      <c r="I1207" t="s">
        <v>31</v>
      </c>
      <c r="J1207" t="s">
        <v>58</v>
      </c>
      <c r="N1207" t="s">
        <v>2666</v>
      </c>
      <c r="O1207" t="s">
        <v>34</v>
      </c>
      <c r="P1207">
        <v>5</v>
      </c>
      <c r="Q1207">
        <v>202110</v>
      </c>
      <c r="R1207">
        <v>20211227</v>
      </c>
      <c r="S1207" t="s">
        <v>2667</v>
      </c>
      <c r="T1207">
        <v>20220207</v>
      </c>
      <c r="U1207" t="s">
        <v>144</v>
      </c>
      <c r="Z1207" t="s">
        <v>36</v>
      </c>
    </row>
    <row r="1208" spans="1:26" x14ac:dyDescent="0.25">
      <c r="A1208" t="s">
        <v>26</v>
      </c>
      <c r="B1208" t="s">
        <v>27</v>
      </c>
      <c r="C1208" t="s">
        <v>28</v>
      </c>
      <c r="D1208" t="s">
        <v>29</v>
      </c>
      <c r="E1208" t="str">
        <f>"111TNSU25150"</f>
        <v>111TNSU25150</v>
      </c>
      <c r="F1208" t="s">
        <v>30</v>
      </c>
      <c r="I1208" t="s">
        <v>1093</v>
      </c>
      <c r="J1208" t="s">
        <v>77</v>
      </c>
      <c r="N1208" t="s">
        <v>2668</v>
      </c>
      <c r="O1208" t="s">
        <v>34</v>
      </c>
      <c r="P1208">
        <v>4</v>
      </c>
      <c r="Q1208">
        <v>202111</v>
      </c>
      <c r="R1208">
        <v>20220102</v>
      </c>
      <c r="S1208" t="s">
        <v>2669</v>
      </c>
      <c r="T1208">
        <v>20220207</v>
      </c>
      <c r="Z1208" t="s">
        <v>36</v>
      </c>
    </row>
    <row r="1209" spans="1:26" x14ac:dyDescent="0.25">
      <c r="A1209" t="s">
        <v>26</v>
      </c>
      <c r="B1209" t="s">
        <v>27</v>
      </c>
      <c r="C1209" t="s">
        <v>28</v>
      </c>
      <c r="D1209" t="s">
        <v>29</v>
      </c>
      <c r="E1209" t="str">
        <f>"105TNEP18172"</f>
        <v>105TNEP18172</v>
      </c>
      <c r="F1209" t="s">
        <v>30</v>
      </c>
      <c r="I1209" t="s">
        <v>31</v>
      </c>
      <c r="J1209" t="s">
        <v>32</v>
      </c>
      <c r="N1209" t="s">
        <v>2633</v>
      </c>
      <c r="O1209" t="s">
        <v>34</v>
      </c>
      <c r="P1209">
        <v>10</v>
      </c>
      <c r="Q1209">
        <v>202105</v>
      </c>
      <c r="R1209">
        <v>20211216</v>
      </c>
      <c r="S1209" t="s">
        <v>2670</v>
      </c>
      <c r="T1209">
        <v>20220207</v>
      </c>
      <c r="Z1209" t="s">
        <v>36</v>
      </c>
    </row>
    <row r="1210" spans="1:26" x14ac:dyDescent="0.25">
      <c r="A1210" t="s">
        <v>26</v>
      </c>
      <c r="B1210" t="s">
        <v>27</v>
      </c>
      <c r="C1210" t="s">
        <v>28</v>
      </c>
      <c r="D1210" t="s">
        <v>42</v>
      </c>
      <c r="E1210" t="str">
        <f>"110TNXR1A474"</f>
        <v>110TNXR1A474</v>
      </c>
      <c r="F1210" t="s">
        <v>30</v>
      </c>
      <c r="I1210" t="s">
        <v>129</v>
      </c>
      <c r="J1210" t="s">
        <v>39</v>
      </c>
      <c r="N1210" t="s">
        <v>2671</v>
      </c>
      <c r="O1210" t="s">
        <v>34</v>
      </c>
      <c r="P1210">
        <v>5</v>
      </c>
      <c r="Q1210">
        <v>202110</v>
      </c>
      <c r="R1210">
        <v>20220120</v>
      </c>
      <c r="S1210" t="s">
        <v>2672</v>
      </c>
      <c r="T1210">
        <v>20220207</v>
      </c>
      <c r="Z1210" t="s">
        <v>36</v>
      </c>
    </row>
    <row r="1211" spans="1:26" x14ac:dyDescent="0.25">
      <c r="A1211" t="s">
        <v>26</v>
      </c>
      <c r="B1211" t="s">
        <v>27</v>
      </c>
      <c r="C1211" t="s">
        <v>28</v>
      </c>
      <c r="D1211" t="s">
        <v>380</v>
      </c>
      <c r="E1211" t="str">
        <f>"111TNZN0Z349"</f>
        <v>111TNZN0Z349</v>
      </c>
      <c r="F1211" t="s">
        <v>30</v>
      </c>
      <c r="I1211" t="s">
        <v>31</v>
      </c>
      <c r="J1211" t="s">
        <v>32</v>
      </c>
      <c r="N1211" t="s">
        <v>2673</v>
      </c>
      <c r="O1211" t="s">
        <v>34</v>
      </c>
      <c r="P1211">
        <v>4</v>
      </c>
      <c r="Q1211">
        <v>202111</v>
      </c>
      <c r="R1211">
        <v>20211117</v>
      </c>
      <c r="S1211" t="s">
        <v>2674</v>
      </c>
      <c r="T1211">
        <v>20220207</v>
      </c>
      <c r="Z1211" t="s">
        <v>36</v>
      </c>
    </row>
    <row r="1212" spans="1:26" x14ac:dyDescent="0.25">
      <c r="A1212" t="s">
        <v>26</v>
      </c>
      <c r="B1212" t="s">
        <v>27</v>
      </c>
      <c r="C1212" t="s">
        <v>28</v>
      </c>
      <c r="D1212" t="s">
        <v>29</v>
      </c>
      <c r="E1212" t="str">
        <f>"108TNHM0Y929"</f>
        <v>108TNHM0Y929</v>
      </c>
      <c r="F1212" t="s">
        <v>30</v>
      </c>
      <c r="I1212" t="s">
        <v>31</v>
      </c>
      <c r="J1212" t="s">
        <v>32</v>
      </c>
      <c r="N1212" t="s">
        <v>2675</v>
      </c>
      <c r="O1212" t="s">
        <v>34</v>
      </c>
      <c r="P1212">
        <v>7</v>
      </c>
      <c r="Q1212">
        <v>202108</v>
      </c>
      <c r="R1212">
        <v>20220107</v>
      </c>
      <c r="S1212" t="s">
        <v>2676</v>
      </c>
      <c r="T1212">
        <v>20220207</v>
      </c>
      <c r="Z1212" t="s">
        <v>36</v>
      </c>
    </row>
    <row r="1213" spans="1:26" x14ac:dyDescent="0.25">
      <c r="A1213" t="s">
        <v>26</v>
      </c>
      <c r="B1213" t="s">
        <v>27</v>
      </c>
      <c r="C1213" t="s">
        <v>28</v>
      </c>
      <c r="D1213" t="s">
        <v>29</v>
      </c>
      <c r="E1213" t="str">
        <f>"201TNAB08864"</f>
        <v>201TNAB08864</v>
      </c>
      <c r="F1213" t="s">
        <v>30</v>
      </c>
      <c r="I1213" t="s">
        <v>31</v>
      </c>
      <c r="J1213" t="s">
        <v>32</v>
      </c>
      <c r="N1213" t="s">
        <v>2677</v>
      </c>
      <c r="O1213" t="s">
        <v>34</v>
      </c>
      <c r="P1213">
        <v>2</v>
      </c>
      <c r="Q1213">
        <v>202201</v>
      </c>
      <c r="R1213">
        <v>20220126</v>
      </c>
      <c r="S1213" t="s">
        <v>2678</v>
      </c>
      <c r="T1213">
        <v>20220207</v>
      </c>
      <c r="Z1213" t="s">
        <v>36</v>
      </c>
    </row>
    <row r="1214" spans="1:26" x14ac:dyDescent="0.25">
      <c r="A1214" t="s">
        <v>26</v>
      </c>
      <c r="B1214" t="s">
        <v>27</v>
      </c>
      <c r="C1214" t="s">
        <v>28</v>
      </c>
      <c r="D1214" t="s">
        <v>46</v>
      </c>
      <c r="E1214" t="str">
        <f>"111TNGYO9263"</f>
        <v>111TNGYO9263</v>
      </c>
      <c r="F1214" t="s">
        <v>30</v>
      </c>
      <c r="I1214" t="s">
        <v>31</v>
      </c>
      <c r="J1214" t="s">
        <v>32</v>
      </c>
      <c r="N1214" t="s">
        <v>2679</v>
      </c>
      <c r="O1214" t="s">
        <v>34</v>
      </c>
      <c r="P1214">
        <v>4</v>
      </c>
      <c r="Q1214">
        <v>202111</v>
      </c>
      <c r="R1214">
        <v>20220131</v>
      </c>
      <c r="S1214" t="s">
        <v>2680</v>
      </c>
      <c r="T1214">
        <v>20220207</v>
      </c>
      <c r="Z1214" t="s">
        <v>36</v>
      </c>
    </row>
    <row r="1215" spans="1:26" x14ac:dyDescent="0.25">
      <c r="A1215" t="s">
        <v>26</v>
      </c>
      <c r="B1215" t="s">
        <v>27</v>
      </c>
      <c r="C1215" t="s">
        <v>28</v>
      </c>
      <c r="D1215" t="s">
        <v>380</v>
      </c>
      <c r="E1215" t="str">
        <f>"111TNVS2G935"</f>
        <v>111TNVS2G935</v>
      </c>
      <c r="F1215" t="s">
        <v>30</v>
      </c>
      <c r="I1215" t="s">
        <v>38</v>
      </c>
      <c r="J1215" t="s">
        <v>48</v>
      </c>
      <c r="N1215" t="s">
        <v>2681</v>
      </c>
      <c r="O1215" t="s">
        <v>34</v>
      </c>
      <c r="P1215">
        <v>4</v>
      </c>
      <c r="Q1215">
        <v>202111</v>
      </c>
      <c r="R1215">
        <v>20220119</v>
      </c>
      <c r="S1215" t="s">
        <v>2682</v>
      </c>
      <c r="T1215">
        <v>20220207</v>
      </c>
      <c r="U1215" t="s">
        <v>179</v>
      </c>
      <c r="V1215" t="s">
        <v>144</v>
      </c>
      <c r="Z1215" t="s">
        <v>36</v>
      </c>
    </row>
    <row r="1216" spans="1:26" x14ac:dyDescent="0.25">
      <c r="A1216" t="s">
        <v>26</v>
      </c>
      <c r="B1216" t="s">
        <v>27</v>
      </c>
      <c r="C1216" t="s">
        <v>28</v>
      </c>
      <c r="D1216" t="s">
        <v>115</v>
      </c>
      <c r="E1216" t="str">
        <f>"201TNQD18500"</f>
        <v>201TNQD18500</v>
      </c>
      <c r="F1216" t="s">
        <v>30</v>
      </c>
      <c r="I1216" t="s">
        <v>31</v>
      </c>
      <c r="J1216" t="s">
        <v>32</v>
      </c>
      <c r="N1216" t="s">
        <v>2683</v>
      </c>
      <c r="O1216" t="s">
        <v>34</v>
      </c>
      <c r="P1216">
        <v>2</v>
      </c>
      <c r="Q1216">
        <v>202201</v>
      </c>
      <c r="R1216">
        <v>20220131</v>
      </c>
      <c r="S1216" t="s">
        <v>2684</v>
      </c>
      <c r="T1216">
        <v>20220207</v>
      </c>
      <c r="Z1216" t="s">
        <v>36</v>
      </c>
    </row>
    <row r="1217" spans="1:26" x14ac:dyDescent="0.25">
      <c r="A1217" t="s">
        <v>26</v>
      </c>
      <c r="B1217" t="s">
        <v>27</v>
      </c>
      <c r="C1217" t="s">
        <v>28</v>
      </c>
      <c r="D1217" t="s">
        <v>37</v>
      </c>
      <c r="E1217" t="str">
        <f>"109TNFA0J787"</f>
        <v>109TNFA0J787</v>
      </c>
      <c r="F1217" t="s">
        <v>30</v>
      </c>
      <c r="I1217" t="s">
        <v>76</v>
      </c>
      <c r="J1217" t="s">
        <v>163</v>
      </c>
      <c r="N1217" t="s">
        <v>2685</v>
      </c>
      <c r="O1217" t="s">
        <v>34</v>
      </c>
      <c r="P1217">
        <v>6</v>
      </c>
      <c r="Q1217">
        <v>202109</v>
      </c>
      <c r="R1217">
        <v>20211117</v>
      </c>
      <c r="S1217" t="s">
        <v>2686</v>
      </c>
      <c r="T1217">
        <v>20220207</v>
      </c>
      <c r="Z1217" t="s">
        <v>36</v>
      </c>
    </row>
    <row r="1218" spans="1:26" x14ac:dyDescent="0.25">
      <c r="A1218" t="s">
        <v>26</v>
      </c>
      <c r="B1218" t="s">
        <v>27</v>
      </c>
      <c r="C1218" t="s">
        <v>28</v>
      </c>
      <c r="D1218" t="s">
        <v>46</v>
      </c>
      <c r="E1218" t="str">
        <f>"111TNEP09556"</f>
        <v>111TNEP09556</v>
      </c>
      <c r="F1218" t="s">
        <v>30</v>
      </c>
      <c r="I1218" t="s">
        <v>89</v>
      </c>
      <c r="J1218" t="s">
        <v>90</v>
      </c>
      <c r="N1218" t="s">
        <v>2687</v>
      </c>
      <c r="O1218" t="s">
        <v>34</v>
      </c>
      <c r="P1218">
        <v>4</v>
      </c>
      <c r="Q1218">
        <v>202111</v>
      </c>
      <c r="R1218">
        <v>20220114</v>
      </c>
      <c r="S1218" t="s">
        <v>2688</v>
      </c>
      <c r="T1218">
        <v>20220207</v>
      </c>
      <c r="U1218" t="s">
        <v>878</v>
      </c>
      <c r="Z1218" t="s">
        <v>36</v>
      </c>
    </row>
    <row r="1219" spans="1:26" x14ac:dyDescent="0.25">
      <c r="A1219" t="s">
        <v>26</v>
      </c>
      <c r="B1219" t="s">
        <v>27</v>
      </c>
      <c r="C1219" t="s">
        <v>28</v>
      </c>
      <c r="D1219" t="s">
        <v>42</v>
      </c>
      <c r="E1219" t="str">
        <f>"106TNKF12421"</f>
        <v>106TNKF12421</v>
      </c>
      <c r="F1219" t="s">
        <v>30</v>
      </c>
      <c r="I1219" t="s">
        <v>57</v>
      </c>
      <c r="J1219" t="s">
        <v>90</v>
      </c>
      <c r="N1219" t="s">
        <v>2689</v>
      </c>
      <c r="O1219" t="s">
        <v>34</v>
      </c>
      <c r="P1219">
        <v>9</v>
      </c>
      <c r="Q1219">
        <v>202106</v>
      </c>
      <c r="R1219">
        <v>20220115</v>
      </c>
      <c r="S1219" t="s">
        <v>2690</v>
      </c>
      <c r="T1219">
        <v>20220207</v>
      </c>
      <c r="U1219" t="s">
        <v>1012</v>
      </c>
      <c r="V1219" t="s">
        <v>180</v>
      </c>
      <c r="W1219" t="s">
        <v>144</v>
      </c>
      <c r="Z1219" t="s">
        <v>36</v>
      </c>
    </row>
    <row r="1220" spans="1:26" x14ac:dyDescent="0.25">
      <c r="A1220" t="s">
        <v>26</v>
      </c>
      <c r="B1220" t="s">
        <v>27</v>
      </c>
      <c r="C1220" t="s">
        <v>28</v>
      </c>
      <c r="D1220" t="s">
        <v>64</v>
      </c>
      <c r="E1220" t="str">
        <f>"111TNCZ0U651"</f>
        <v>111TNCZ0U651</v>
      </c>
      <c r="F1220" t="s">
        <v>30</v>
      </c>
      <c r="I1220" t="s">
        <v>134</v>
      </c>
      <c r="J1220" t="s">
        <v>39</v>
      </c>
      <c r="N1220" t="s">
        <v>2691</v>
      </c>
      <c r="O1220" t="s">
        <v>34</v>
      </c>
      <c r="P1220">
        <v>4</v>
      </c>
      <c r="Q1220">
        <v>202111</v>
      </c>
      <c r="R1220">
        <v>20211120</v>
      </c>
      <c r="S1220" t="s">
        <v>2692</v>
      </c>
      <c r="T1220">
        <v>20220207</v>
      </c>
      <c r="Z1220" t="s">
        <v>36</v>
      </c>
    </row>
    <row r="1221" spans="1:26" x14ac:dyDescent="0.25">
      <c r="A1221" t="s">
        <v>26</v>
      </c>
      <c r="B1221" t="s">
        <v>27</v>
      </c>
      <c r="C1221" t="s">
        <v>28</v>
      </c>
      <c r="D1221" t="s">
        <v>37</v>
      </c>
      <c r="E1221" t="str">
        <f>"108TNDV07610"</f>
        <v>108TNDV07610</v>
      </c>
      <c r="F1221" t="s">
        <v>30</v>
      </c>
      <c r="I1221" t="s">
        <v>71</v>
      </c>
      <c r="J1221" t="s">
        <v>39</v>
      </c>
      <c r="N1221" t="s">
        <v>2693</v>
      </c>
      <c r="O1221" t="s">
        <v>34</v>
      </c>
      <c r="P1221">
        <v>7</v>
      </c>
      <c r="Q1221">
        <v>202108</v>
      </c>
      <c r="R1221">
        <v>20211202</v>
      </c>
      <c r="S1221" t="s">
        <v>2694</v>
      </c>
      <c r="T1221">
        <v>20220207</v>
      </c>
      <c r="Z1221" t="s">
        <v>36</v>
      </c>
    </row>
    <row r="1222" spans="1:26" x14ac:dyDescent="0.25">
      <c r="A1222" t="s">
        <v>26</v>
      </c>
      <c r="B1222" t="s">
        <v>27</v>
      </c>
      <c r="C1222" t="s">
        <v>28</v>
      </c>
      <c r="D1222" t="s">
        <v>37</v>
      </c>
      <c r="E1222" t="str">
        <f>"109TNPC21408"</f>
        <v>109TNPC21408</v>
      </c>
      <c r="F1222" t="s">
        <v>30</v>
      </c>
      <c r="I1222" t="s">
        <v>123</v>
      </c>
      <c r="J1222" t="s">
        <v>39</v>
      </c>
      <c r="N1222" t="s">
        <v>2695</v>
      </c>
      <c r="O1222" t="s">
        <v>34</v>
      </c>
      <c r="P1222">
        <v>6</v>
      </c>
      <c r="Q1222">
        <v>202109</v>
      </c>
      <c r="R1222">
        <v>20220102</v>
      </c>
      <c r="S1222" t="s">
        <v>2696</v>
      </c>
      <c r="T1222">
        <v>20220207</v>
      </c>
      <c r="Z1222" t="s">
        <v>36</v>
      </c>
    </row>
    <row r="1223" spans="1:26" x14ac:dyDescent="0.25">
      <c r="A1223" t="s">
        <v>26</v>
      </c>
      <c r="B1223" t="s">
        <v>27</v>
      </c>
      <c r="C1223" t="s">
        <v>28</v>
      </c>
      <c r="D1223" t="s">
        <v>133</v>
      </c>
      <c r="E1223" t="str">
        <f>"104TNBK2J837"</f>
        <v>104TNBK2J837</v>
      </c>
      <c r="F1223" t="s">
        <v>30</v>
      </c>
      <c r="I1223" t="s">
        <v>89</v>
      </c>
      <c r="J1223" t="s">
        <v>90</v>
      </c>
      <c r="N1223" t="s">
        <v>2697</v>
      </c>
      <c r="O1223" t="s">
        <v>34</v>
      </c>
      <c r="P1223">
        <v>11</v>
      </c>
      <c r="Q1223">
        <v>202104</v>
      </c>
      <c r="R1223">
        <v>20211107</v>
      </c>
      <c r="S1223" t="s">
        <v>2698</v>
      </c>
      <c r="T1223">
        <v>20220207</v>
      </c>
      <c r="U1223" t="s">
        <v>211</v>
      </c>
      <c r="V1223" t="s">
        <v>267</v>
      </c>
      <c r="W1223" t="s">
        <v>878</v>
      </c>
      <c r="X1223" t="s">
        <v>2699</v>
      </c>
      <c r="Y1223" t="s">
        <v>463</v>
      </c>
      <c r="Z1223" t="s">
        <v>36</v>
      </c>
    </row>
    <row r="1224" spans="1:26" x14ac:dyDescent="0.25">
      <c r="A1224" t="s">
        <v>26</v>
      </c>
      <c r="B1224" t="s">
        <v>27</v>
      </c>
      <c r="C1224" t="s">
        <v>28</v>
      </c>
      <c r="D1224" t="s">
        <v>29</v>
      </c>
      <c r="E1224" t="str">
        <f>"106TNKF15445"</f>
        <v>106TNKF15445</v>
      </c>
      <c r="F1224" t="s">
        <v>30</v>
      </c>
      <c r="I1224" t="s">
        <v>38</v>
      </c>
      <c r="J1224" t="s">
        <v>58</v>
      </c>
      <c r="N1224" t="s">
        <v>2700</v>
      </c>
      <c r="O1224" t="s">
        <v>34</v>
      </c>
      <c r="P1224">
        <v>9</v>
      </c>
      <c r="Q1224">
        <v>202106</v>
      </c>
      <c r="R1224">
        <v>20220124</v>
      </c>
      <c r="S1224" t="s">
        <v>2701</v>
      </c>
      <c r="T1224">
        <v>20220207</v>
      </c>
      <c r="Z1224" t="s">
        <v>36</v>
      </c>
    </row>
    <row r="1225" spans="1:26" x14ac:dyDescent="0.25">
      <c r="A1225" t="s">
        <v>26</v>
      </c>
      <c r="B1225" t="s">
        <v>27</v>
      </c>
      <c r="C1225" t="s">
        <v>28</v>
      </c>
      <c r="D1225" t="s">
        <v>46</v>
      </c>
      <c r="E1225" t="str">
        <f>"110TNJJ08428"</f>
        <v>110TNJJ08428</v>
      </c>
      <c r="F1225" t="s">
        <v>30</v>
      </c>
      <c r="I1225" t="s">
        <v>38</v>
      </c>
      <c r="J1225" t="s">
        <v>32</v>
      </c>
      <c r="N1225" t="s">
        <v>2702</v>
      </c>
      <c r="O1225" t="s">
        <v>34</v>
      </c>
      <c r="P1225">
        <v>5</v>
      </c>
      <c r="Q1225">
        <v>202110</v>
      </c>
      <c r="R1225">
        <v>20220202</v>
      </c>
      <c r="S1225" t="s">
        <v>2703</v>
      </c>
      <c r="T1225">
        <v>20220207</v>
      </c>
      <c r="Z1225" t="s">
        <v>36</v>
      </c>
    </row>
    <row r="1226" spans="1:26" x14ac:dyDescent="0.25">
      <c r="A1226" t="s">
        <v>26</v>
      </c>
      <c r="B1226" t="s">
        <v>27</v>
      </c>
      <c r="C1226" t="s">
        <v>28</v>
      </c>
      <c r="D1226" t="s">
        <v>133</v>
      </c>
      <c r="E1226" t="str">
        <f>"109TNCZIX939"</f>
        <v>109TNCZIX939</v>
      </c>
      <c r="F1226" t="s">
        <v>30</v>
      </c>
      <c r="I1226" t="s">
        <v>38</v>
      </c>
      <c r="J1226" t="s">
        <v>498</v>
      </c>
      <c r="N1226" t="s">
        <v>2704</v>
      </c>
      <c r="O1226" t="s">
        <v>34</v>
      </c>
      <c r="P1226">
        <v>6</v>
      </c>
      <c r="Q1226">
        <v>202109</v>
      </c>
      <c r="R1226">
        <v>20220202</v>
      </c>
      <c r="S1226" t="s">
        <v>2705</v>
      </c>
      <c r="T1226">
        <v>20220207</v>
      </c>
      <c r="Z1226" t="s">
        <v>36</v>
      </c>
    </row>
    <row r="1227" spans="1:26" x14ac:dyDescent="0.25">
      <c r="A1227" t="s">
        <v>26</v>
      </c>
      <c r="B1227" t="s">
        <v>27</v>
      </c>
      <c r="C1227" t="s">
        <v>28</v>
      </c>
      <c r="D1227" t="s">
        <v>37</v>
      </c>
      <c r="E1227" t="str">
        <f>"112TNCZ0H667"</f>
        <v>112TNCZ0H667</v>
      </c>
      <c r="F1227" t="s">
        <v>30</v>
      </c>
      <c r="I1227" t="s">
        <v>123</v>
      </c>
      <c r="J1227" t="s">
        <v>77</v>
      </c>
      <c r="N1227" t="s">
        <v>2706</v>
      </c>
      <c r="O1227" t="s">
        <v>34</v>
      </c>
      <c r="P1227">
        <v>99</v>
      </c>
      <c r="Q1227">
        <v>201112</v>
      </c>
      <c r="R1227">
        <v>20211120</v>
      </c>
      <c r="S1227" t="s">
        <v>2707</v>
      </c>
      <c r="T1227">
        <v>20220207</v>
      </c>
      <c r="Z1227" t="s">
        <v>36</v>
      </c>
    </row>
    <row r="1228" spans="1:26" x14ac:dyDescent="0.25">
      <c r="A1228" t="s">
        <v>26</v>
      </c>
      <c r="B1228" t="s">
        <v>27</v>
      </c>
      <c r="C1228" t="s">
        <v>28</v>
      </c>
      <c r="D1228" t="s">
        <v>37</v>
      </c>
      <c r="E1228" t="str">
        <f>"104TNMX1J075"</f>
        <v>104TNMX1J075</v>
      </c>
      <c r="F1228" t="s">
        <v>30</v>
      </c>
      <c r="I1228" t="s">
        <v>38</v>
      </c>
      <c r="J1228" t="s">
        <v>58</v>
      </c>
      <c r="N1228" t="s">
        <v>2708</v>
      </c>
      <c r="O1228" t="s">
        <v>34</v>
      </c>
      <c r="P1228">
        <v>11</v>
      </c>
      <c r="Q1228">
        <v>202104</v>
      </c>
      <c r="R1228">
        <v>20220123</v>
      </c>
      <c r="S1228" t="s">
        <v>2709</v>
      </c>
      <c r="T1228">
        <v>20220207</v>
      </c>
      <c r="U1228" t="s">
        <v>265</v>
      </c>
      <c r="Z1228" t="s">
        <v>36</v>
      </c>
    </row>
    <row r="1229" spans="1:26" x14ac:dyDescent="0.25">
      <c r="A1229" t="s">
        <v>26</v>
      </c>
      <c r="B1229" t="s">
        <v>27</v>
      </c>
      <c r="C1229" t="s">
        <v>28</v>
      </c>
      <c r="D1229" t="s">
        <v>380</v>
      </c>
      <c r="E1229" t="str">
        <f>"111TNMX07587"</f>
        <v>111TNMX07587</v>
      </c>
      <c r="F1229" t="s">
        <v>30</v>
      </c>
      <c r="I1229" t="s">
        <v>76</v>
      </c>
      <c r="J1229" t="s">
        <v>58</v>
      </c>
      <c r="N1229" t="s">
        <v>2710</v>
      </c>
      <c r="O1229" t="s">
        <v>34</v>
      </c>
      <c r="P1229">
        <v>4</v>
      </c>
      <c r="Q1229">
        <v>202111</v>
      </c>
      <c r="R1229">
        <v>20220115</v>
      </c>
      <c r="S1229" t="s">
        <v>2711</v>
      </c>
      <c r="T1229">
        <v>20220207</v>
      </c>
      <c r="Z1229" t="s">
        <v>36</v>
      </c>
    </row>
    <row r="1230" spans="1:26" x14ac:dyDescent="0.25">
      <c r="A1230" t="s">
        <v>26</v>
      </c>
      <c r="B1230" t="s">
        <v>27</v>
      </c>
      <c r="C1230" t="s">
        <v>28</v>
      </c>
      <c r="D1230" t="s">
        <v>46</v>
      </c>
      <c r="E1230" t="str">
        <f>"105TNWG2M657"</f>
        <v>105TNWG2M657</v>
      </c>
      <c r="F1230" t="s">
        <v>30</v>
      </c>
      <c r="I1230" t="s">
        <v>57</v>
      </c>
      <c r="J1230" t="s">
        <v>77</v>
      </c>
      <c r="N1230" t="s">
        <v>2712</v>
      </c>
      <c r="O1230" t="s">
        <v>34</v>
      </c>
      <c r="P1230">
        <v>10</v>
      </c>
      <c r="Q1230">
        <v>202105</v>
      </c>
      <c r="R1230">
        <v>20211008</v>
      </c>
      <c r="S1230" t="s">
        <v>2713</v>
      </c>
      <c r="T1230">
        <v>20220207</v>
      </c>
      <c r="Z1230" t="s">
        <v>36</v>
      </c>
    </row>
    <row r="1231" spans="1:26" x14ac:dyDescent="0.25">
      <c r="A1231" t="s">
        <v>26</v>
      </c>
      <c r="B1231" t="s">
        <v>27</v>
      </c>
      <c r="C1231" t="s">
        <v>28</v>
      </c>
      <c r="D1231" t="s">
        <v>46</v>
      </c>
      <c r="E1231" t="str">
        <f>"108TNJJ16236"</f>
        <v>108TNJJ16236</v>
      </c>
      <c r="F1231" t="s">
        <v>30</v>
      </c>
      <c r="I1231" t="s">
        <v>38</v>
      </c>
      <c r="J1231" t="s">
        <v>58</v>
      </c>
      <c r="N1231" t="s">
        <v>2714</v>
      </c>
      <c r="O1231" t="s">
        <v>34</v>
      </c>
      <c r="P1231">
        <v>7</v>
      </c>
      <c r="Q1231">
        <v>202108</v>
      </c>
      <c r="R1231">
        <v>20211128</v>
      </c>
      <c r="S1231" t="s">
        <v>2715</v>
      </c>
      <c r="T1231">
        <v>20220207</v>
      </c>
      <c r="U1231" t="s">
        <v>1232</v>
      </c>
      <c r="Z1231" t="s">
        <v>36</v>
      </c>
    </row>
    <row r="1232" spans="1:26" x14ac:dyDescent="0.25">
      <c r="A1232" t="s">
        <v>26</v>
      </c>
      <c r="B1232" t="s">
        <v>27</v>
      </c>
      <c r="C1232" t="s">
        <v>28</v>
      </c>
      <c r="D1232" t="s">
        <v>29</v>
      </c>
      <c r="E1232" t="str">
        <f>"108TNJJ21036"</f>
        <v>108TNJJ21036</v>
      </c>
      <c r="F1232" t="s">
        <v>30</v>
      </c>
      <c r="I1232" t="s">
        <v>89</v>
      </c>
      <c r="J1232" t="s">
        <v>90</v>
      </c>
      <c r="N1232" t="s">
        <v>2716</v>
      </c>
      <c r="O1232" t="s">
        <v>34</v>
      </c>
      <c r="P1232">
        <v>7</v>
      </c>
      <c r="Q1232">
        <v>202108</v>
      </c>
      <c r="R1232">
        <v>20211125</v>
      </c>
      <c r="S1232" t="s">
        <v>2717</v>
      </c>
      <c r="T1232">
        <v>20220207</v>
      </c>
      <c r="U1232" t="s">
        <v>2718</v>
      </c>
      <c r="Z1232" t="s">
        <v>36</v>
      </c>
    </row>
    <row r="1233" spans="1:26" x14ac:dyDescent="0.25">
      <c r="A1233" t="s">
        <v>26</v>
      </c>
      <c r="B1233" t="s">
        <v>27</v>
      </c>
      <c r="C1233" t="s">
        <v>28</v>
      </c>
      <c r="D1233" t="s">
        <v>46</v>
      </c>
      <c r="E1233" t="str">
        <f>"110TNT000673"</f>
        <v>110TNT000673</v>
      </c>
      <c r="F1233" t="s">
        <v>30</v>
      </c>
      <c r="I1233" t="s">
        <v>129</v>
      </c>
      <c r="J1233" t="s">
        <v>39</v>
      </c>
      <c r="N1233" t="s">
        <v>2719</v>
      </c>
      <c r="O1233" t="s">
        <v>34</v>
      </c>
      <c r="P1233">
        <v>5</v>
      </c>
      <c r="Q1233">
        <v>202110</v>
      </c>
      <c r="R1233">
        <v>20211118</v>
      </c>
      <c r="S1233" t="s">
        <v>2720</v>
      </c>
      <c r="T1233">
        <v>20220208</v>
      </c>
      <c r="Z1233" t="s">
        <v>36</v>
      </c>
    </row>
    <row r="1234" spans="1:26" x14ac:dyDescent="0.25">
      <c r="A1234" t="s">
        <v>26</v>
      </c>
      <c r="B1234" t="s">
        <v>27</v>
      </c>
      <c r="C1234" t="s">
        <v>28</v>
      </c>
      <c r="D1234" t="s">
        <v>37</v>
      </c>
      <c r="E1234" t="str">
        <f>"109TNNH2G239"</f>
        <v>109TNNH2G239</v>
      </c>
      <c r="F1234" t="s">
        <v>30</v>
      </c>
      <c r="I1234" t="s">
        <v>71</v>
      </c>
      <c r="J1234" t="s">
        <v>568</v>
      </c>
      <c r="N1234" t="s">
        <v>2721</v>
      </c>
      <c r="O1234" t="s">
        <v>34</v>
      </c>
      <c r="P1234">
        <v>6</v>
      </c>
      <c r="Q1234">
        <v>202109</v>
      </c>
      <c r="R1234">
        <v>20211116</v>
      </c>
      <c r="S1234" t="s">
        <v>2722</v>
      </c>
      <c r="T1234">
        <v>20220208</v>
      </c>
      <c r="U1234" t="s">
        <v>328</v>
      </c>
      <c r="Z1234" t="s">
        <v>36</v>
      </c>
    </row>
    <row r="1235" spans="1:26" x14ac:dyDescent="0.25">
      <c r="A1235" t="s">
        <v>26</v>
      </c>
      <c r="B1235" t="s">
        <v>27</v>
      </c>
      <c r="C1235" t="s">
        <v>28</v>
      </c>
      <c r="D1235" t="s">
        <v>46</v>
      </c>
      <c r="E1235" t="str">
        <f>"109TNKF01021"</f>
        <v>109TNKF01021</v>
      </c>
      <c r="F1235" t="s">
        <v>30</v>
      </c>
      <c r="I1235" t="s">
        <v>89</v>
      </c>
      <c r="J1235" t="s">
        <v>58</v>
      </c>
      <c r="N1235" t="s">
        <v>2723</v>
      </c>
      <c r="O1235" t="s">
        <v>34</v>
      </c>
      <c r="P1235">
        <v>6</v>
      </c>
      <c r="Q1235">
        <v>202109</v>
      </c>
      <c r="R1235">
        <v>20211217</v>
      </c>
      <c r="S1235" t="s">
        <v>2724</v>
      </c>
      <c r="T1235">
        <v>20220208</v>
      </c>
      <c r="U1235" t="s">
        <v>265</v>
      </c>
      <c r="V1235" t="s">
        <v>736</v>
      </c>
      <c r="W1235" t="s">
        <v>878</v>
      </c>
      <c r="X1235" t="s">
        <v>267</v>
      </c>
      <c r="Y1235" t="s">
        <v>75</v>
      </c>
      <c r="Z1235" t="s">
        <v>36</v>
      </c>
    </row>
    <row r="1236" spans="1:26" x14ac:dyDescent="0.25">
      <c r="A1236" t="s">
        <v>26</v>
      </c>
      <c r="B1236" t="s">
        <v>27</v>
      </c>
      <c r="C1236" t="s">
        <v>28</v>
      </c>
      <c r="D1236" t="s">
        <v>46</v>
      </c>
      <c r="E1236" t="str">
        <f>"109TNRL06838"</f>
        <v>109TNRL06838</v>
      </c>
      <c r="F1236" t="s">
        <v>30</v>
      </c>
      <c r="I1236" t="s">
        <v>89</v>
      </c>
      <c r="J1236" t="s">
        <v>840</v>
      </c>
      <c r="N1236" t="s">
        <v>2725</v>
      </c>
      <c r="O1236" t="s">
        <v>34</v>
      </c>
      <c r="P1236">
        <v>6</v>
      </c>
      <c r="Q1236">
        <v>202109</v>
      </c>
      <c r="R1236">
        <v>20211209</v>
      </c>
      <c r="S1236" t="s">
        <v>2726</v>
      </c>
      <c r="T1236">
        <v>20220208</v>
      </c>
      <c r="U1236" t="s">
        <v>267</v>
      </c>
      <c r="V1236" t="s">
        <v>75</v>
      </c>
      <c r="W1236" t="s">
        <v>878</v>
      </c>
      <c r="Z1236" t="s">
        <v>36</v>
      </c>
    </row>
    <row r="1237" spans="1:26" x14ac:dyDescent="0.25">
      <c r="A1237" t="s">
        <v>26</v>
      </c>
      <c r="B1237" t="s">
        <v>27</v>
      </c>
      <c r="C1237" t="s">
        <v>28</v>
      </c>
      <c r="D1237" t="s">
        <v>29</v>
      </c>
      <c r="E1237" t="str">
        <f>"106TNYT27074"</f>
        <v>106TNYT27074</v>
      </c>
      <c r="F1237" t="s">
        <v>30</v>
      </c>
      <c r="I1237" t="s">
        <v>129</v>
      </c>
      <c r="J1237" t="s">
        <v>58</v>
      </c>
      <c r="N1237" t="s">
        <v>2727</v>
      </c>
      <c r="O1237" t="s">
        <v>34</v>
      </c>
      <c r="P1237">
        <v>9</v>
      </c>
      <c r="Q1237">
        <v>202106</v>
      </c>
      <c r="R1237">
        <v>20211111</v>
      </c>
      <c r="S1237" t="s">
        <v>2728</v>
      </c>
      <c r="T1237">
        <v>20220208</v>
      </c>
      <c r="U1237" t="s">
        <v>452</v>
      </c>
      <c r="Z1237" t="s">
        <v>36</v>
      </c>
    </row>
    <row r="1238" spans="1:26" x14ac:dyDescent="0.25">
      <c r="A1238" t="s">
        <v>26</v>
      </c>
      <c r="B1238" t="s">
        <v>27</v>
      </c>
      <c r="C1238" t="s">
        <v>28</v>
      </c>
      <c r="D1238" t="s">
        <v>37</v>
      </c>
      <c r="E1238" t="str">
        <f>"010TNVN0N749"</f>
        <v>010TNVN0N749</v>
      </c>
      <c r="F1238" t="s">
        <v>30</v>
      </c>
      <c r="I1238" t="s">
        <v>31</v>
      </c>
      <c r="J1238" t="s">
        <v>32</v>
      </c>
      <c r="N1238" t="s">
        <v>2729</v>
      </c>
      <c r="O1238" t="s">
        <v>34</v>
      </c>
      <c r="P1238">
        <v>17</v>
      </c>
      <c r="Q1238">
        <v>202010</v>
      </c>
      <c r="R1238">
        <v>20220111</v>
      </c>
      <c r="S1238" t="s">
        <v>2730</v>
      </c>
      <c r="T1238">
        <v>20220208</v>
      </c>
      <c r="Z1238" t="s">
        <v>36</v>
      </c>
    </row>
    <row r="1239" spans="1:26" x14ac:dyDescent="0.25">
      <c r="A1239" t="s">
        <v>26</v>
      </c>
      <c r="B1239" t="s">
        <v>27</v>
      </c>
      <c r="C1239" t="s">
        <v>28</v>
      </c>
      <c r="D1239" t="s">
        <v>380</v>
      </c>
      <c r="E1239" t="str">
        <f>"112TNSU1D286"</f>
        <v>112TNSU1D286</v>
      </c>
      <c r="F1239" t="s">
        <v>30</v>
      </c>
      <c r="I1239" t="s">
        <v>123</v>
      </c>
      <c r="J1239" t="s">
        <v>52</v>
      </c>
      <c r="N1239" t="s">
        <v>2731</v>
      </c>
      <c r="O1239" t="s">
        <v>34</v>
      </c>
      <c r="P1239">
        <v>3</v>
      </c>
      <c r="Q1239">
        <v>202112</v>
      </c>
      <c r="R1239">
        <v>20220109</v>
      </c>
      <c r="S1239" t="s">
        <v>2732</v>
      </c>
      <c r="T1239">
        <v>20220208</v>
      </c>
      <c r="U1239" t="s">
        <v>2733</v>
      </c>
      <c r="V1239" t="s">
        <v>2734</v>
      </c>
      <c r="Z1239" t="s">
        <v>36</v>
      </c>
    </row>
    <row r="1240" spans="1:26" x14ac:dyDescent="0.25">
      <c r="A1240" t="s">
        <v>26</v>
      </c>
      <c r="B1240" t="s">
        <v>27</v>
      </c>
      <c r="C1240" t="s">
        <v>28</v>
      </c>
      <c r="D1240" t="s">
        <v>115</v>
      </c>
      <c r="E1240" t="str">
        <f>"108TNPC2F376"</f>
        <v>108TNPC2F376</v>
      </c>
      <c r="F1240" t="s">
        <v>30</v>
      </c>
      <c r="I1240" t="s">
        <v>57</v>
      </c>
      <c r="J1240" t="s">
        <v>58</v>
      </c>
      <c r="N1240" t="s">
        <v>2735</v>
      </c>
      <c r="O1240" t="s">
        <v>34</v>
      </c>
      <c r="P1240">
        <v>7</v>
      </c>
      <c r="Q1240">
        <v>202108</v>
      </c>
      <c r="R1240">
        <v>20220128</v>
      </c>
      <c r="S1240" t="s">
        <v>2736</v>
      </c>
      <c r="T1240">
        <v>20220208</v>
      </c>
      <c r="U1240" t="s">
        <v>61</v>
      </c>
      <c r="Z1240" t="s">
        <v>36</v>
      </c>
    </row>
    <row r="1241" spans="1:26" x14ac:dyDescent="0.25">
      <c r="A1241" t="s">
        <v>26</v>
      </c>
      <c r="B1241" t="s">
        <v>27</v>
      </c>
      <c r="C1241" t="s">
        <v>28</v>
      </c>
      <c r="D1241" t="s">
        <v>46</v>
      </c>
      <c r="E1241" t="str">
        <f>"107TNMX11947"</f>
        <v>107TNMX11947</v>
      </c>
      <c r="F1241" t="s">
        <v>30</v>
      </c>
      <c r="I1241" t="s">
        <v>71</v>
      </c>
      <c r="J1241" t="s">
        <v>90</v>
      </c>
      <c r="N1241" t="s">
        <v>2737</v>
      </c>
      <c r="O1241" t="s">
        <v>34</v>
      </c>
      <c r="P1241">
        <v>8</v>
      </c>
      <c r="Q1241">
        <v>202107</v>
      </c>
      <c r="R1241">
        <v>20220124</v>
      </c>
      <c r="S1241" t="s">
        <v>2738</v>
      </c>
      <c r="T1241">
        <v>20220208</v>
      </c>
      <c r="U1241" t="s">
        <v>1818</v>
      </c>
      <c r="V1241" t="s">
        <v>74</v>
      </c>
      <c r="Z1241" t="s">
        <v>36</v>
      </c>
    </row>
    <row r="1242" spans="1:26" x14ac:dyDescent="0.25">
      <c r="A1242" t="s">
        <v>26</v>
      </c>
      <c r="B1242" t="s">
        <v>27</v>
      </c>
      <c r="C1242" t="s">
        <v>28</v>
      </c>
      <c r="D1242" t="s">
        <v>37</v>
      </c>
      <c r="E1242" t="str">
        <f>"108TNEP1T692"</f>
        <v>108TNEP1T692</v>
      </c>
      <c r="F1242" t="s">
        <v>30</v>
      </c>
      <c r="I1242" t="s">
        <v>38</v>
      </c>
      <c r="J1242" t="s">
        <v>90</v>
      </c>
      <c r="N1242" t="s">
        <v>2739</v>
      </c>
      <c r="O1242" t="s">
        <v>34</v>
      </c>
      <c r="P1242">
        <v>7</v>
      </c>
      <c r="Q1242">
        <v>202108</v>
      </c>
      <c r="R1242">
        <v>20220116</v>
      </c>
      <c r="S1242" t="s">
        <v>2740</v>
      </c>
      <c r="T1242">
        <v>20220208</v>
      </c>
      <c r="U1242" t="s">
        <v>205</v>
      </c>
      <c r="Z1242" t="s">
        <v>36</v>
      </c>
    </row>
    <row r="1243" spans="1:26" x14ac:dyDescent="0.25">
      <c r="A1243" t="s">
        <v>26</v>
      </c>
      <c r="B1243" t="s">
        <v>27</v>
      </c>
      <c r="C1243" t="s">
        <v>28</v>
      </c>
      <c r="D1243" t="s">
        <v>46</v>
      </c>
      <c r="E1243" t="str">
        <f>"110TNBK2Q349"</f>
        <v>110TNBK2Q349</v>
      </c>
      <c r="F1243" t="s">
        <v>30</v>
      </c>
      <c r="I1243" t="s">
        <v>123</v>
      </c>
      <c r="J1243" t="s">
        <v>39</v>
      </c>
      <c r="N1243" t="s">
        <v>2741</v>
      </c>
      <c r="O1243" t="s">
        <v>34</v>
      </c>
      <c r="P1243">
        <v>5</v>
      </c>
      <c r="Q1243">
        <v>202110</v>
      </c>
      <c r="R1243">
        <v>20211110</v>
      </c>
      <c r="S1243" t="s">
        <v>2742</v>
      </c>
      <c r="T1243">
        <v>20220208</v>
      </c>
      <c r="Z1243" t="s">
        <v>36</v>
      </c>
    </row>
    <row r="1244" spans="1:26" x14ac:dyDescent="0.25">
      <c r="A1244" t="s">
        <v>26</v>
      </c>
      <c r="B1244" t="s">
        <v>27</v>
      </c>
      <c r="C1244" t="s">
        <v>28</v>
      </c>
      <c r="D1244" t="s">
        <v>29</v>
      </c>
      <c r="E1244" t="str">
        <f>"107TNHM0M353"</f>
        <v>107TNHM0M353</v>
      </c>
      <c r="F1244" t="s">
        <v>30</v>
      </c>
      <c r="I1244" t="s">
        <v>76</v>
      </c>
      <c r="J1244" t="s">
        <v>39</v>
      </c>
      <c r="N1244" t="s">
        <v>2743</v>
      </c>
      <c r="O1244" t="s">
        <v>34</v>
      </c>
      <c r="P1244">
        <v>8</v>
      </c>
      <c r="Q1244">
        <v>202107</v>
      </c>
      <c r="R1244">
        <v>20211019</v>
      </c>
      <c r="S1244" t="s">
        <v>2744</v>
      </c>
      <c r="T1244">
        <v>20220208</v>
      </c>
      <c r="Z1244" t="s">
        <v>36</v>
      </c>
    </row>
    <row r="1245" spans="1:26" x14ac:dyDescent="0.25">
      <c r="A1245" t="s">
        <v>26</v>
      </c>
      <c r="B1245" t="s">
        <v>27</v>
      </c>
      <c r="C1245" t="s">
        <v>28</v>
      </c>
      <c r="D1245" t="s">
        <v>46</v>
      </c>
      <c r="E1245" t="str">
        <f>"201TNBK0K901"</f>
        <v>201TNBK0K901</v>
      </c>
      <c r="F1245" t="s">
        <v>30</v>
      </c>
      <c r="I1245" t="s">
        <v>38</v>
      </c>
      <c r="J1245" t="s">
        <v>39</v>
      </c>
      <c r="N1245" t="s">
        <v>2745</v>
      </c>
      <c r="O1245" t="s">
        <v>34</v>
      </c>
      <c r="P1245">
        <v>2</v>
      </c>
      <c r="Q1245">
        <v>202201</v>
      </c>
      <c r="R1245">
        <v>20220122</v>
      </c>
      <c r="S1245" t="s">
        <v>2746</v>
      </c>
      <c r="T1245">
        <v>20220208</v>
      </c>
      <c r="Z1245" t="s">
        <v>36</v>
      </c>
    </row>
    <row r="1246" spans="1:26" x14ac:dyDescent="0.25">
      <c r="A1246" t="s">
        <v>26</v>
      </c>
      <c r="B1246" t="s">
        <v>27</v>
      </c>
      <c r="C1246" t="s">
        <v>28</v>
      </c>
      <c r="D1246" t="s">
        <v>29</v>
      </c>
      <c r="E1246" t="str">
        <f>"108TNCZ2Z171"</f>
        <v>108TNCZ2Z171</v>
      </c>
      <c r="F1246" t="s">
        <v>30</v>
      </c>
      <c r="I1246" t="s">
        <v>47</v>
      </c>
      <c r="J1246" t="s">
        <v>130</v>
      </c>
      <c r="N1246" t="s">
        <v>2747</v>
      </c>
      <c r="O1246" t="s">
        <v>34</v>
      </c>
      <c r="P1246">
        <v>7</v>
      </c>
      <c r="Q1246">
        <v>202108</v>
      </c>
      <c r="R1246">
        <v>20211031</v>
      </c>
      <c r="S1246" t="s">
        <v>2748</v>
      </c>
      <c r="T1246">
        <v>20220208</v>
      </c>
      <c r="Z1246" t="s">
        <v>36</v>
      </c>
    </row>
    <row r="1247" spans="1:26" x14ac:dyDescent="0.25">
      <c r="A1247" t="s">
        <v>26</v>
      </c>
      <c r="B1247" t="s">
        <v>27</v>
      </c>
      <c r="C1247" t="s">
        <v>28</v>
      </c>
      <c r="D1247" t="s">
        <v>29</v>
      </c>
      <c r="E1247" t="str">
        <f>"108TNPC15256"</f>
        <v>108TNPC15256</v>
      </c>
      <c r="F1247" t="s">
        <v>30</v>
      </c>
      <c r="I1247" t="s">
        <v>57</v>
      </c>
      <c r="J1247" t="s">
        <v>840</v>
      </c>
      <c r="N1247" t="s">
        <v>2749</v>
      </c>
      <c r="O1247" t="s">
        <v>34</v>
      </c>
      <c r="P1247">
        <v>7</v>
      </c>
      <c r="Q1247">
        <v>202108</v>
      </c>
      <c r="R1247">
        <v>20211130</v>
      </c>
      <c r="S1247" t="s">
        <v>2750</v>
      </c>
      <c r="T1247">
        <v>20220208</v>
      </c>
      <c r="Z1247" t="s">
        <v>36</v>
      </c>
    </row>
    <row r="1248" spans="1:26" x14ac:dyDescent="0.25">
      <c r="A1248" t="s">
        <v>26</v>
      </c>
      <c r="B1248" t="s">
        <v>27</v>
      </c>
      <c r="C1248" t="s">
        <v>28</v>
      </c>
      <c r="D1248" t="s">
        <v>46</v>
      </c>
      <c r="E1248" t="str">
        <f>"107TNDV0D314"</f>
        <v>107TNDV0D314</v>
      </c>
      <c r="F1248" t="s">
        <v>30</v>
      </c>
      <c r="I1248" t="s">
        <v>38</v>
      </c>
      <c r="J1248" t="s">
        <v>439</v>
      </c>
      <c r="N1248" t="s">
        <v>2751</v>
      </c>
      <c r="O1248" t="s">
        <v>34</v>
      </c>
      <c r="P1248">
        <v>8</v>
      </c>
      <c r="Q1248">
        <v>202107</v>
      </c>
      <c r="R1248">
        <v>20211002</v>
      </c>
      <c r="S1248" t="s">
        <v>2752</v>
      </c>
      <c r="T1248">
        <v>20220208</v>
      </c>
      <c r="U1248" t="s">
        <v>2753</v>
      </c>
      <c r="V1248" t="s">
        <v>2754</v>
      </c>
      <c r="W1248" t="s">
        <v>267</v>
      </c>
      <c r="Z1248" t="s">
        <v>36</v>
      </c>
    </row>
    <row r="1249" spans="1:26" x14ac:dyDescent="0.25">
      <c r="A1249" t="s">
        <v>26</v>
      </c>
      <c r="B1249" t="s">
        <v>27</v>
      </c>
      <c r="C1249" t="s">
        <v>28</v>
      </c>
      <c r="D1249" t="s">
        <v>64</v>
      </c>
      <c r="E1249" t="str">
        <f>"112TNRL133452"</f>
        <v>112TNRL133452</v>
      </c>
      <c r="F1249" t="s">
        <v>30</v>
      </c>
      <c r="I1249" t="s">
        <v>57</v>
      </c>
      <c r="J1249" t="s">
        <v>498</v>
      </c>
      <c r="N1249" t="s">
        <v>2755</v>
      </c>
      <c r="O1249" t="s">
        <v>34</v>
      </c>
      <c r="P1249">
        <v>3</v>
      </c>
      <c r="Q1249">
        <v>202112</v>
      </c>
      <c r="R1249">
        <v>20220120</v>
      </c>
      <c r="S1249" t="s">
        <v>2756</v>
      </c>
      <c r="T1249">
        <v>20220208</v>
      </c>
      <c r="Z1249" t="s">
        <v>36</v>
      </c>
    </row>
    <row r="1250" spans="1:26" x14ac:dyDescent="0.25">
      <c r="A1250" t="s">
        <v>26</v>
      </c>
      <c r="B1250" t="s">
        <v>27</v>
      </c>
      <c r="C1250" t="s">
        <v>28</v>
      </c>
      <c r="D1250" t="s">
        <v>29</v>
      </c>
      <c r="E1250" t="str">
        <f>"104TNWG17329"</f>
        <v>104TNWG17329</v>
      </c>
      <c r="F1250" t="s">
        <v>30</v>
      </c>
      <c r="I1250" t="s">
        <v>57</v>
      </c>
      <c r="J1250" t="s">
        <v>90</v>
      </c>
      <c r="N1250" t="s">
        <v>2757</v>
      </c>
      <c r="O1250" t="s">
        <v>34</v>
      </c>
      <c r="P1250">
        <v>11</v>
      </c>
      <c r="Q1250">
        <v>202104</v>
      </c>
      <c r="R1250">
        <v>20220114</v>
      </c>
      <c r="S1250" t="s">
        <v>2758</v>
      </c>
      <c r="T1250">
        <v>20220208</v>
      </c>
      <c r="U1250" t="s">
        <v>211</v>
      </c>
      <c r="V1250" t="s">
        <v>144</v>
      </c>
      <c r="Z1250" t="s">
        <v>36</v>
      </c>
    </row>
    <row r="1251" spans="1:26" x14ac:dyDescent="0.25">
      <c r="A1251" t="s">
        <v>26</v>
      </c>
      <c r="B1251" t="s">
        <v>27</v>
      </c>
      <c r="C1251" t="s">
        <v>28</v>
      </c>
      <c r="D1251" t="s">
        <v>29</v>
      </c>
      <c r="E1251" t="str">
        <f>"106TNVS28055"</f>
        <v>106TNVS28055</v>
      </c>
      <c r="F1251" t="s">
        <v>30</v>
      </c>
      <c r="I1251" t="s">
        <v>89</v>
      </c>
      <c r="J1251" t="s">
        <v>90</v>
      </c>
      <c r="N1251" t="s">
        <v>2759</v>
      </c>
      <c r="O1251" t="s">
        <v>34</v>
      </c>
      <c r="P1251">
        <v>9</v>
      </c>
      <c r="Q1251">
        <v>202106</v>
      </c>
      <c r="R1251">
        <v>20220101</v>
      </c>
      <c r="S1251" t="s">
        <v>2760</v>
      </c>
      <c r="T1251">
        <v>20220208</v>
      </c>
      <c r="U1251" t="s">
        <v>144</v>
      </c>
      <c r="Z1251" t="s">
        <v>36</v>
      </c>
    </row>
    <row r="1252" spans="1:26" x14ac:dyDescent="0.25">
      <c r="A1252" t="s">
        <v>26</v>
      </c>
      <c r="B1252" t="s">
        <v>27</v>
      </c>
      <c r="C1252" t="s">
        <v>28</v>
      </c>
      <c r="D1252" t="s">
        <v>42</v>
      </c>
      <c r="E1252" t="str">
        <f>"109TNQDO5260"</f>
        <v>109TNQDO5260</v>
      </c>
      <c r="F1252" t="s">
        <v>30</v>
      </c>
      <c r="I1252" t="s">
        <v>38</v>
      </c>
      <c r="J1252" t="s">
        <v>83</v>
      </c>
      <c r="N1252" t="s">
        <v>2761</v>
      </c>
      <c r="O1252" t="s">
        <v>34</v>
      </c>
      <c r="P1252">
        <v>6</v>
      </c>
      <c r="Q1252">
        <v>202109</v>
      </c>
      <c r="R1252">
        <v>20220204</v>
      </c>
      <c r="S1252" t="s">
        <v>2762</v>
      </c>
      <c r="T1252">
        <v>20220208</v>
      </c>
      <c r="Z1252" t="s">
        <v>36</v>
      </c>
    </row>
    <row r="1253" spans="1:26" x14ac:dyDescent="0.25">
      <c r="A1253" t="s">
        <v>26</v>
      </c>
      <c r="B1253" t="s">
        <v>27</v>
      </c>
      <c r="C1253" t="s">
        <v>28</v>
      </c>
      <c r="D1253" t="s">
        <v>37</v>
      </c>
      <c r="E1253" t="str">
        <f>"111TNGY2M431"</f>
        <v>111TNGY2M431</v>
      </c>
      <c r="F1253" t="s">
        <v>30</v>
      </c>
      <c r="I1253" t="s">
        <v>586</v>
      </c>
      <c r="J1253" t="s">
        <v>58</v>
      </c>
      <c r="N1253" t="s">
        <v>2763</v>
      </c>
      <c r="O1253" t="s">
        <v>34</v>
      </c>
      <c r="P1253">
        <v>4</v>
      </c>
      <c r="Q1253">
        <v>202111</v>
      </c>
      <c r="R1253">
        <v>20220121</v>
      </c>
      <c r="S1253" t="s">
        <v>2764</v>
      </c>
      <c r="T1253">
        <v>20220208</v>
      </c>
      <c r="U1253" t="s">
        <v>144</v>
      </c>
      <c r="Z1253" t="s">
        <v>36</v>
      </c>
    </row>
    <row r="1254" spans="1:26" x14ac:dyDescent="0.25">
      <c r="A1254" t="s">
        <v>26</v>
      </c>
      <c r="B1254" t="s">
        <v>27</v>
      </c>
      <c r="C1254" t="s">
        <v>28</v>
      </c>
      <c r="D1254" t="s">
        <v>37</v>
      </c>
      <c r="E1254" t="str">
        <f>"112TNCZ0A635"</f>
        <v>112TNCZ0A635</v>
      </c>
      <c r="F1254" t="s">
        <v>30</v>
      </c>
      <c r="I1254" t="s">
        <v>129</v>
      </c>
      <c r="J1254" t="s">
        <v>39</v>
      </c>
      <c r="N1254" t="s">
        <v>401</v>
      </c>
      <c r="O1254" t="s">
        <v>34</v>
      </c>
      <c r="P1254">
        <v>3</v>
      </c>
      <c r="Q1254">
        <v>202112</v>
      </c>
      <c r="R1254">
        <v>20211221</v>
      </c>
      <c r="S1254" t="s">
        <v>2765</v>
      </c>
      <c r="T1254">
        <v>20220208</v>
      </c>
      <c r="Z1254" t="s">
        <v>36</v>
      </c>
    </row>
    <row r="1255" spans="1:26" x14ac:dyDescent="0.25">
      <c r="A1255" t="s">
        <v>26</v>
      </c>
      <c r="B1255" t="s">
        <v>27</v>
      </c>
      <c r="C1255" t="s">
        <v>28</v>
      </c>
      <c r="D1255" t="s">
        <v>37</v>
      </c>
      <c r="E1255" t="str">
        <f>"112TNPC0A848"</f>
        <v>112TNPC0A848</v>
      </c>
      <c r="F1255" t="s">
        <v>30</v>
      </c>
      <c r="I1255" t="s">
        <v>31</v>
      </c>
      <c r="J1255" t="s">
        <v>39</v>
      </c>
      <c r="N1255" t="s">
        <v>2766</v>
      </c>
      <c r="O1255" t="s">
        <v>34</v>
      </c>
      <c r="P1255">
        <v>3</v>
      </c>
      <c r="Q1255">
        <v>202112</v>
      </c>
      <c r="R1255">
        <v>20220120</v>
      </c>
      <c r="S1255" t="s">
        <v>2767</v>
      </c>
      <c r="T1255">
        <v>20220208</v>
      </c>
      <c r="Z1255" t="s">
        <v>36</v>
      </c>
    </row>
    <row r="1256" spans="1:26" x14ac:dyDescent="0.25">
      <c r="A1256" t="s">
        <v>26</v>
      </c>
      <c r="B1256" t="s">
        <v>27</v>
      </c>
      <c r="C1256" t="s">
        <v>28</v>
      </c>
      <c r="D1256" t="s">
        <v>37</v>
      </c>
      <c r="E1256" t="str">
        <f>"108TNDV1H026"</f>
        <v>108TNDV1H026</v>
      </c>
      <c r="F1256" t="s">
        <v>30</v>
      </c>
      <c r="I1256" t="s">
        <v>82</v>
      </c>
      <c r="J1256" t="s">
        <v>58</v>
      </c>
      <c r="N1256" t="s">
        <v>2768</v>
      </c>
      <c r="O1256" t="s">
        <v>34</v>
      </c>
      <c r="P1256">
        <v>7</v>
      </c>
      <c r="Q1256">
        <v>202108</v>
      </c>
      <c r="R1256">
        <v>20211128</v>
      </c>
      <c r="S1256" t="s">
        <v>2769</v>
      </c>
      <c r="T1256">
        <v>20220208</v>
      </c>
      <c r="U1256" t="s">
        <v>128</v>
      </c>
      <c r="Z1256" t="s">
        <v>36</v>
      </c>
    </row>
    <row r="1257" spans="1:26" x14ac:dyDescent="0.25">
      <c r="A1257" t="s">
        <v>26</v>
      </c>
      <c r="B1257" t="s">
        <v>27</v>
      </c>
      <c r="C1257" t="s">
        <v>28</v>
      </c>
      <c r="D1257" t="s">
        <v>115</v>
      </c>
      <c r="E1257" t="str">
        <f>"109TNEP22188"</f>
        <v>109TNEP22188</v>
      </c>
      <c r="F1257" t="s">
        <v>30</v>
      </c>
      <c r="I1257" t="s">
        <v>97</v>
      </c>
      <c r="J1257" t="s">
        <v>39</v>
      </c>
      <c r="N1257" t="s">
        <v>2770</v>
      </c>
      <c r="O1257" t="s">
        <v>34</v>
      </c>
      <c r="P1257">
        <v>6</v>
      </c>
      <c r="Q1257">
        <v>202109</v>
      </c>
      <c r="R1257">
        <v>20211021</v>
      </c>
      <c r="S1257" t="s">
        <v>2771</v>
      </c>
      <c r="T1257">
        <v>20220208</v>
      </c>
      <c r="Z1257" t="s">
        <v>36</v>
      </c>
    </row>
    <row r="1258" spans="1:26" x14ac:dyDescent="0.25">
      <c r="A1258" t="s">
        <v>26</v>
      </c>
      <c r="B1258" t="s">
        <v>27</v>
      </c>
      <c r="C1258" t="s">
        <v>28</v>
      </c>
      <c r="D1258" t="s">
        <v>29</v>
      </c>
      <c r="E1258" t="str">
        <f>"106TNSU2R102"</f>
        <v>106TNSU2R102</v>
      </c>
      <c r="F1258" t="s">
        <v>30</v>
      </c>
      <c r="I1258" t="s">
        <v>82</v>
      </c>
      <c r="J1258" t="s">
        <v>39</v>
      </c>
      <c r="N1258" t="s">
        <v>2772</v>
      </c>
      <c r="O1258" t="s">
        <v>34</v>
      </c>
      <c r="P1258">
        <v>9</v>
      </c>
      <c r="Q1258">
        <v>202106</v>
      </c>
      <c r="R1258">
        <v>20211109</v>
      </c>
      <c r="S1258" t="s">
        <v>2773</v>
      </c>
      <c r="T1258">
        <v>20220208</v>
      </c>
      <c r="Z1258" t="s">
        <v>36</v>
      </c>
    </row>
    <row r="1259" spans="1:26" x14ac:dyDescent="0.25">
      <c r="A1259" t="s">
        <v>26</v>
      </c>
      <c r="B1259" t="s">
        <v>27</v>
      </c>
      <c r="C1259" t="s">
        <v>28</v>
      </c>
      <c r="D1259" t="s">
        <v>37</v>
      </c>
      <c r="E1259" t="str">
        <f>"111TNVS0F959"</f>
        <v>111TNVS0F959</v>
      </c>
      <c r="F1259" t="s">
        <v>30</v>
      </c>
      <c r="I1259" t="s">
        <v>123</v>
      </c>
      <c r="J1259" t="s">
        <v>77</v>
      </c>
      <c r="N1259" t="s">
        <v>2774</v>
      </c>
      <c r="O1259" t="s">
        <v>34</v>
      </c>
      <c r="P1259">
        <v>4</v>
      </c>
      <c r="Q1259">
        <v>202111</v>
      </c>
      <c r="R1259">
        <v>20211120</v>
      </c>
      <c r="S1259" t="s">
        <v>2775</v>
      </c>
      <c r="T1259">
        <v>20220208</v>
      </c>
      <c r="Z1259" t="s">
        <v>36</v>
      </c>
    </row>
    <row r="1260" spans="1:26" x14ac:dyDescent="0.25">
      <c r="A1260" t="s">
        <v>26</v>
      </c>
      <c r="B1260" t="s">
        <v>27</v>
      </c>
      <c r="C1260" t="s">
        <v>28</v>
      </c>
      <c r="D1260" t="s">
        <v>29</v>
      </c>
      <c r="E1260" t="str">
        <f>"108TNFA22331"</f>
        <v>108TNFA22331</v>
      </c>
      <c r="F1260" t="s">
        <v>30</v>
      </c>
      <c r="I1260" t="s">
        <v>57</v>
      </c>
      <c r="J1260" t="s">
        <v>778</v>
      </c>
      <c r="N1260" t="s">
        <v>2776</v>
      </c>
      <c r="O1260" t="s">
        <v>34</v>
      </c>
      <c r="P1260">
        <v>7</v>
      </c>
      <c r="Q1260">
        <v>202108</v>
      </c>
      <c r="R1260">
        <v>20220122</v>
      </c>
      <c r="S1260" t="s">
        <v>2777</v>
      </c>
      <c r="T1260">
        <v>20220208</v>
      </c>
      <c r="Z1260" t="s">
        <v>36</v>
      </c>
    </row>
    <row r="1261" spans="1:26" x14ac:dyDescent="0.25">
      <c r="A1261" t="s">
        <v>26</v>
      </c>
      <c r="B1261" t="s">
        <v>27</v>
      </c>
      <c r="C1261" t="s">
        <v>28</v>
      </c>
      <c r="D1261" t="s">
        <v>29</v>
      </c>
      <c r="E1261" t="str">
        <f>"105TNYT20994"</f>
        <v>105TNYT20994</v>
      </c>
      <c r="F1261" t="s">
        <v>30</v>
      </c>
      <c r="I1261" t="s">
        <v>38</v>
      </c>
      <c r="J1261" t="s">
        <v>58</v>
      </c>
      <c r="N1261" t="s">
        <v>2778</v>
      </c>
      <c r="O1261" t="s">
        <v>34</v>
      </c>
      <c r="P1261">
        <v>10</v>
      </c>
      <c r="Q1261">
        <v>202105</v>
      </c>
      <c r="R1261">
        <v>20211120</v>
      </c>
      <c r="S1261" t="s">
        <v>2779</v>
      </c>
      <c r="T1261">
        <v>20220209</v>
      </c>
      <c r="U1261" t="s">
        <v>144</v>
      </c>
      <c r="Z1261" t="s">
        <v>36</v>
      </c>
    </row>
    <row r="1262" spans="1:26" x14ac:dyDescent="0.25">
      <c r="A1262" t="s">
        <v>26</v>
      </c>
      <c r="B1262" t="s">
        <v>27</v>
      </c>
      <c r="C1262" t="s">
        <v>28</v>
      </c>
      <c r="D1262" t="s">
        <v>29</v>
      </c>
      <c r="E1262" t="str">
        <f>"012TNAB09008"</f>
        <v>012TNAB09008</v>
      </c>
      <c r="F1262" t="s">
        <v>30</v>
      </c>
      <c r="I1262" t="s">
        <v>31</v>
      </c>
      <c r="J1262" t="s">
        <v>58</v>
      </c>
      <c r="N1262" t="s">
        <v>2780</v>
      </c>
      <c r="O1262" t="s">
        <v>34</v>
      </c>
      <c r="P1262">
        <v>15</v>
      </c>
      <c r="Q1262">
        <v>202012</v>
      </c>
      <c r="R1262">
        <v>20220102</v>
      </c>
      <c r="S1262" t="s">
        <v>2781</v>
      </c>
      <c r="T1262">
        <v>20220209</v>
      </c>
      <c r="U1262" t="s">
        <v>211</v>
      </c>
      <c r="Z1262" t="s">
        <v>36</v>
      </c>
    </row>
    <row r="1263" spans="1:26" x14ac:dyDescent="0.25">
      <c r="A1263" t="s">
        <v>26</v>
      </c>
      <c r="B1263" t="s">
        <v>27</v>
      </c>
      <c r="C1263" t="s">
        <v>28</v>
      </c>
      <c r="D1263" t="s">
        <v>29</v>
      </c>
      <c r="E1263" t="str">
        <f>"108TNHM0T073"</f>
        <v>108TNHM0T073</v>
      </c>
      <c r="F1263" t="s">
        <v>30</v>
      </c>
      <c r="I1263" t="s">
        <v>31</v>
      </c>
      <c r="J1263" t="s">
        <v>32</v>
      </c>
      <c r="N1263" t="s">
        <v>2782</v>
      </c>
      <c r="O1263" t="s">
        <v>34</v>
      </c>
      <c r="P1263">
        <v>7</v>
      </c>
      <c r="Q1263">
        <v>202108</v>
      </c>
      <c r="R1263">
        <v>20211215</v>
      </c>
      <c r="S1263" t="s">
        <v>2783</v>
      </c>
      <c r="T1263">
        <v>20220209</v>
      </c>
      <c r="Z1263" t="s">
        <v>36</v>
      </c>
    </row>
    <row r="1264" spans="1:26" x14ac:dyDescent="0.25">
      <c r="A1264" t="s">
        <v>26</v>
      </c>
      <c r="B1264" t="s">
        <v>27</v>
      </c>
      <c r="C1264" t="s">
        <v>28</v>
      </c>
      <c r="D1264" t="s">
        <v>42</v>
      </c>
      <c r="E1264" t="str">
        <f>"110TNRL2U054"</f>
        <v>110TNRL2U054</v>
      </c>
      <c r="F1264" t="s">
        <v>30</v>
      </c>
      <c r="I1264" t="s">
        <v>38</v>
      </c>
      <c r="J1264" t="s">
        <v>58</v>
      </c>
      <c r="N1264" t="s">
        <v>2784</v>
      </c>
      <c r="O1264" t="s">
        <v>34</v>
      </c>
      <c r="P1264">
        <v>5</v>
      </c>
      <c r="Q1264">
        <v>202110</v>
      </c>
      <c r="R1264">
        <v>20211222</v>
      </c>
      <c r="S1264" t="s">
        <v>2785</v>
      </c>
      <c r="T1264">
        <v>20220209</v>
      </c>
      <c r="Z1264" t="s">
        <v>36</v>
      </c>
    </row>
    <row r="1265" spans="1:26" x14ac:dyDescent="0.25">
      <c r="A1265" t="s">
        <v>26</v>
      </c>
      <c r="B1265" t="s">
        <v>27</v>
      </c>
      <c r="C1265" t="s">
        <v>28</v>
      </c>
      <c r="D1265" t="s">
        <v>29</v>
      </c>
      <c r="E1265" t="str">
        <f>"108TNPC24856"</f>
        <v>108TNPC24856</v>
      </c>
      <c r="F1265" t="s">
        <v>30</v>
      </c>
      <c r="I1265" t="s">
        <v>31</v>
      </c>
      <c r="J1265" t="s">
        <v>58</v>
      </c>
      <c r="N1265" t="s">
        <v>2786</v>
      </c>
      <c r="O1265" t="s">
        <v>34</v>
      </c>
      <c r="P1265">
        <v>7</v>
      </c>
      <c r="Q1265">
        <v>202108</v>
      </c>
      <c r="R1265">
        <v>20211202</v>
      </c>
      <c r="S1265" t="s">
        <v>2787</v>
      </c>
      <c r="T1265">
        <v>20220209</v>
      </c>
      <c r="U1265" t="s">
        <v>144</v>
      </c>
      <c r="Z1265" t="s">
        <v>36</v>
      </c>
    </row>
    <row r="1266" spans="1:26" x14ac:dyDescent="0.25">
      <c r="A1266" t="s">
        <v>26</v>
      </c>
      <c r="B1266" t="s">
        <v>27</v>
      </c>
      <c r="C1266" t="s">
        <v>28</v>
      </c>
      <c r="D1266" t="s">
        <v>46</v>
      </c>
      <c r="E1266" t="str">
        <f>"107TNWG0A513"</f>
        <v>107TNWG0A513</v>
      </c>
      <c r="F1266" t="s">
        <v>30</v>
      </c>
      <c r="I1266" t="s">
        <v>31</v>
      </c>
      <c r="J1266" t="s">
        <v>58</v>
      </c>
      <c r="N1266" t="s">
        <v>2788</v>
      </c>
      <c r="O1266" t="s">
        <v>34</v>
      </c>
      <c r="P1266">
        <v>8</v>
      </c>
      <c r="Q1266">
        <v>202107</v>
      </c>
      <c r="R1266">
        <v>20211226</v>
      </c>
      <c r="S1266" t="s">
        <v>2789</v>
      </c>
      <c r="T1266">
        <v>20220209</v>
      </c>
      <c r="U1266" t="s">
        <v>144</v>
      </c>
      <c r="Z1266" t="s">
        <v>36</v>
      </c>
    </row>
    <row r="1267" spans="1:26" x14ac:dyDescent="0.25">
      <c r="A1267" t="s">
        <v>26</v>
      </c>
      <c r="B1267" t="s">
        <v>27</v>
      </c>
      <c r="C1267" t="s">
        <v>28</v>
      </c>
      <c r="D1267" t="s">
        <v>29</v>
      </c>
      <c r="E1267" t="str">
        <f>"112TNUW0S870"</f>
        <v>112TNUW0S870</v>
      </c>
      <c r="F1267" t="s">
        <v>30</v>
      </c>
      <c r="I1267" t="s">
        <v>89</v>
      </c>
      <c r="J1267" t="s">
        <v>271</v>
      </c>
      <c r="N1267" t="s">
        <v>2790</v>
      </c>
      <c r="O1267" t="s">
        <v>34</v>
      </c>
      <c r="P1267">
        <v>3</v>
      </c>
      <c r="Q1267">
        <v>202112</v>
      </c>
      <c r="R1267">
        <v>20211222</v>
      </c>
      <c r="S1267" t="s">
        <v>2791</v>
      </c>
      <c r="T1267">
        <v>20220209</v>
      </c>
      <c r="U1267" t="s">
        <v>144</v>
      </c>
      <c r="Z1267" t="s">
        <v>36</v>
      </c>
    </row>
    <row r="1268" spans="1:26" x14ac:dyDescent="0.25">
      <c r="A1268" t="s">
        <v>26</v>
      </c>
      <c r="B1268" t="s">
        <v>27</v>
      </c>
      <c r="C1268" t="s">
        <v>28</v>
      </c>
      <c r="D1268" t="s">
        <v>29</v>
      </c>
      <c r="E1268" t="str">
        <f>"012TNUW22878"</f>
        <v>012TNUW22878</v>
      </c>
      <c r="F1268" t="s">
        <v>30</v>
      </c>
      <c r="I1268" t="s">
        <v>38</v>
      </c>
      <c r="J1268" t="s">
        <v>90</v>
      </c>
      <c r="N1268" t="s">
        <v>2792</v>
      </c>
      <c r="O1268" t="s">
        <v>34</v>
      </c>
      <c r="P1268">
        <v>15</v>
      </c>
      <c r="Q1268">
        <v>202012</v>
      </c>
      <c r="R1268">
        <v>20211001</v>
      </c>
      <c r="S1268" t="s">
        <v>2793</v>
      </c>
      <c r="T1268">
        <v>20220209</v>
      </c>
      <c r="U1268" t="s">
        <v>128</v>
      </c>
      <c r="V1268" t="s">
        <v>114</v>
      </c>
      <c r="W1268" t="s">
        <v>151</v>
      </c>
      <c r="X1268" t="s">
        <v>75</v>
      </c>
      <c r="Z1268" t="s">
        <v>36</v>
      </c>
    </row>
    <row r="1269" spans="1:26" x14ac:dyDescent="0.25">
      <c r="A1269" t="s">
        <v>26</v>
      </c>
      <c r="B1269" t="s">
        <v>27</v>
      </c>
      <c r="C1269" t="s">
        <v>28</v>
      </c>
      <c r="D1269" t="s">
        <v>46</v>
      </c>
      <c r="E1269" t="str">
        <f>"110TNLEOD120"</f>
        <v>110TNLEOD120</v>
      </c>
      <c r="F1269" t="s">
        <v>30</v>
      </c>
      <c r="I1269" t="s">
        <v>31</v>
      </c>
      <c r="J1269" t="s">
        <v>32</v>
      </c>
      <c r="N1269" t="s">
        <v>2794</v>
      </c>
      <c r="O1269" t="s">
        <v>34</v>
      </c>
      <c r="P1269">
        <v>5</v>
      </c>
      <c r="Q1269">
        <v>202110</v>
      </c>
      <c r="R1269">
        <v>20211214</v>
      </c>
      <c r="S1269" t="s">
        <v>2795</v>
      </c>
      <c r="T1269">
        <v>20220209</v>
      </c>
      <c r="Z1269" t="s">
        <v>36</v>
      </c>
    </row>
    <row r="1270" spans="1:26" x14ac:dyDescent="0.25">
      <c r="A1270" t="s">
        <v>26</v>
      </c>
      <c r="B1270" t="s">
        <v>27</v>
      </c>
      <c r="C1270" t="s">
        <v>28</v>
      </c>
      <c r="D1270" t="s">
        <v>42</v>
      </c>
      <c r="E1270" t="str">
        <f>"112TNFA0N011"</f>
        <v>112TNFA0N011</v>
      </c>
      <c r="F1270" t="s">
        <v>30</v>
      </c>
      <c r="I1270" t="s">
        <v>38</v>
      </c>
      <c r="J1270" t="s">
        <v>58</v>
      </c>
      <c r="N1270" t="s">
        <v>2796</v>
      </c>
      <c r="O1270" t="s">
        <v>34</v>
      </c>
      <c r="P1270">
        <v>3</v>
      </c>
      <c r="Q1270">
        <v>202112</v>
      </c>
      <c r="R1270">
        <v>20211229</v>
      </c>
      <c r="S1270" t="s">
        <v>2797</v>
      </c>
      <c r="T1270">
        <v>20220209</v>
      </c>
      <c r="U1270" t="s">
        <v>1846</v>
      </c>
      <c r="V1270" t="s">
        <v>1350</v>
      </c>
      <c r="W1270" t="s">
        <v>2798</v>
      </c>
      <c r="Z1270" t="s">
        <v>36</v>
      </c>
    </row>
    <row r="1271" spans="1:26" x14ac:dyDescent="0.25">
      <c r="A1271" t="s">
        <v>26</v>
      </c>
      <c r="B1271" t="s">
        <v>27</v>
      </c>
      <c r="C1271" t="s">
        <v>28</v>
      </c>
      <c r="D1271" t="s">
        <v>29</v>
      </c>
      <c r="E1271" t="str">
        <f>"109TNZN18389"</f>
        <v>109TNZN18389</v>
      </c>
      <c r="F1271" t="s">
        <v>30</v>
      </c>
      <c r="I1271" t="s">
        <v>31</v>
      </c>
      <c r="J1271" t="s">
        <v>32</v>
      </c>
      <c r="N1271" t="s">
        <v>2799</v>
      </c>
      <c r="O1271" t="s">
        <v>34</v>
      </c>
      <c r="P1271">
        <v>6</v>
      </c>
      <c r="Q1271">
        <v>202109</v>
      </c>
      <c r="R1271">
        <v>20211213</v>
      </c>
      <c r="S1271" t="s">
        <v>2800</v>
      </c>
      <c r="T1271">
        <v>20220209</v>
      </c>
      <c r="Z1271" t="s">
        <v>36</v>
      </c>
    </row>
    <row r="1272" spans="1:26" x14ac:dyDescent="0.25">
      <c r="A1272" t="s">
        <v>26</v>
      </c>
      <c r="B1272" t="s">
        <v>27</v>
      </c>
      <c r="C1272" t="s">
        <v>28</v>
      </c>
      <c r="D1272" t="s">
        <v>115</v>
      </c>
      <c r="E1272" t="str">
        <f>"110TNJJ0Y124"</f>
        <v>110TNJJ0Y124</v>
      </c>
      <c r="F1272" t="s">
        <v>30</v>
      </c>
      <c r="I1272" t="s">
        <v>38</v>
      </c>
      <c r="J1272" t="s">
        <v>39</v>
      </c>
      <c r="N1272" t="s">
        <v>2801</v>
      </c>
      <c r="O1272" t="s">
        <v>34</v>
      </c>
      <c r="P1272">
        <v>5</v>
      </c>
      <c r="Q1272">
        <v>202110</v>
      </c>
      <c r="R1272">
        <v>20211110</v>
      </c>
      <c r="S1272" t="s">
        <v>2802</v>
      </c>
      <c r="T1272">
        <v>20220209</v>
      </c>
      <c r="Z1272" t="s">
        <v>36</v>
      </c>
    </row>
    <row r="1273" spans="1:26" x14ac:dyDescent="0.25">
      <c r="A1273" t="s">
        <v>26</v>
      </c>
      <c r="B1273" t="s">
        <v>27</v>
      </c>
      <c r="C1273" t="s">
        <v>28</v>
      </c>
      <c r="D1273" t="s">
        <v>29</v>
      </c>
      <c r="E1273" t="str">
        <f>"112TNZN11885"</f>
        <v>112TNZN11885</v>
      </c>
      <c r="F1273" t="s">
        <v>30</v>
      </c>
      <c r="I1273" t="s">
        <v>31</v>
      </c>
      <c r="J1273" t="s">
        <v>32</v>
      </c>
      <c r="N1273" t="s">
        <v>2803</v>
      </c>
      <c r="O1273" t="s">
        <v>34</v>
      </c>
      <c r="P1273">
        <v>3</v>
      </c>
      <c r="Q1273">
        <v>202112</v>
      </c>
      <c r="R1273">
        <v>20220128</v>
      </c>
      <c r="S1273" t="s">
        <v>2804</v>
      </c>
      <c r="T1273">
        <v>20220209</v>
      </c>
      <c r="Z1273" t="s">
        <v>36</v>
      </c>
    </row>
    <row r="1274" spans="1:26" x14ac:dyDescent="0.25">
      <c r="A1274" t="s">
        <v>26</v>
      </c>
      <c r="B1274" t="s">
        <v>27</v>
      </c>
      <c r="C1274" t="s">
        <v>28</v>
      </c>
      <c r="D1274" t="s">
        <v>115</v>
      </c>
      <c r="E1274" t="str">
        <f>"108TNYT1C394"</f>
        <v>108TNYT1C394</v>
      </c>
      <c r="F1274" t="s">
        <v>30</v>
      </c>
      <c r="I1274" t="s">
        <v>129</v>
      </c>
      <c r="J1274" t="s">
        <v>39</v>
      </c>
      <c r="N1274" t="s">
        <v>2805</v>
      </c>
      <c r="O1274" t="s">
        <v>34</v>
      </c>
      <c r="P1274">
        <v>7</v>
      </c>
      <c r="Q1274">
        <v>202108</v>
      </c>
      <c r="R1274">
        <v>20211109</v>
      </c>
      <c r="S1274" t="s">
        <v>2806</v>
      </c>
      <c r="T1274">
        <v>20220209</v>
      </c>
      <c r="Z1274" t="s">
        <v>36</v>
      </c>
    </row>
    <row r="1275" spans="1:26" x14ac:dyDescent="0.25">
      <c r="A1275" t="s">
        <v>26</v>
      </c>
      <c r="B1275" t="s">
        <v>27</v>
      </c>
      <c r="C1275" t="s">
        <v>28</v>
      </c>
      <c r="D1275" t="s">
        <v>133</v>
      </c>
      <c r="E1275" t="str">
        <f>"103TNRL1C870"</f>
        <v>103TNRL1C870</v>
      </c>
      <c r="F1275" t="s">
        <v>30</v>
      </c>
      <c r="I1275" t="s">
        <v>38</v>
      </c>
      <c r="J1275" t="s">
        <v>90</v>
      </c>
      <c r="N1275" t="s">
        <v>2807</v>
      </c>
      <c r="O1275" t="s">
        <v>34</v>
      </c>
      <c r="P1275">
        <v>12</v>
      </c>
      <c r="Q1275">
        <v>202103</v>
      </c>
      <c r="R1275">
        <v>20211217</v>
      </c>
      <c r="S1275" t="s">
        <v>2808</v>
      </c>
      <c r="T1275">
        <v>20220209</v>
      </c>
      <c r="U1275" t="s">
        <v>1718</v>
      </c>
      <c r="Z1275" t="s">
        <v>36</v>
      </c>
    </row>
    <row r="1276" spans="1:26" x14ac:dyDescent="0.25">
      <c r="A1276" t="s">
        <v>26</v>
      </c>
      <c r="B1276" t="s">
        <v>27</v>
      </c>
      <c r="C1276" t="s">
        <v>28</v>
      </c>
      <c r="D1276" t="s">
        <v>46</v>
      </c>
      <c r="E1276" t="str">
        <f>"109TNTQ2W625"</f>
        <v>109TNTQ2W625</v>
      </c>
      <c r="F1276" t="s">
        <v>30</v>
      </c>
      <c r="I1276" t="s">
        <v>38</v>
      </c>
      <c r="J1276" t="s">
        <v>32</v>
      </c>
      <c r="N1276" t="s">
        <v>2809</v>
      </c>
      <c r="O1276" t="s">
        <v>34</v>
      </c>
      <c r="P1276">
        <v>6</v>
      </c>
      <c r="Q1276">
        <v>202109</v>
      </c>
      <c r="R1276">
        <v>20211127</v>
      </c>
      <c r="S1276" t="s">
        <v>2810</v>
      </c>
      <c r="T1276">
        <v>20220209</v>
      </c>
      <c r="U1276" t="s">
        <v>144</v>
      </c>
      <c r="Z1276" t="s">
        <v>36</v>
      </c>
    </row>
    <row r="1277" spans="1:26" x14ac:dyDescent="0.25">
      <c r="A1277" t="s">
        <v>26</v>
      </c>
      <c r="B1277" t="s">
        <v>27</v>
      </c>
      <c r="C1277" t="s">
        <v>28</v>
      </c>
      <c r="D1277" t="s">
        <v>46</v>
      </c>
      <c r="E1277" t="str">
        <f>"110TNUW08206"</f>
        <v>110TNUW08206</v>
      </c>
      <c r="F1277" t="s">
        <v>30</v>
      </c>
      <c r="I1277" t="s">
        <v>38</v>
      </c>
      <c r="J1277" t="s">
        <v>90</v>
      </c>
      <c r="N1277" t="s">
        <v>2811</v>
      </c>
      <c r="O1277" t="s">
        <v>34</v>
      </c>
      <c r="P1277">
        <v>5</v>
      </c>
      <c r="Q1277">
        <v>202110</v>
      </c>
      <c r="R1277">
        <v>20211201</v>
      </c>
      <c r="S1277" t="s">
        <v>2812</v>
      </c>
      <c r="T1277">
        <v>20220209</v>
      </c>
      <c r="U1277" t="s">
        <v>1575</v>
      </c>
      <c r="Z1277" t="s">
        <v>36</v>
      </c>
    </row>
    <row r="1278" spans="1:26" x14ac:dyDescent="0.25">
      <c r="A1278" t="s">
        <v>26</v>
      </c>
      <c r="B1278" t="s">
        <v>27</v>
      </c>
      <c r="C1278" t="s">
        <v>28</v>
      </c>
      <c r="D1278" t="s">
        <v>115</v>
      </c>
      <c r="E1278" t="str">
        <f>"108TNMX0K699"</f>
        <v>108TNMX0K699</v>
      </c>
      <c r="F1278" t="s">
        <v>30</v>
      </c>
      <c r="I1278" t="s">
        <v>31</v>
      </c>
      <c r="J1278" t="s">
        <v>39</v>
      </c>
      <c r="N1278" t="s">
        <v>2813</v>
      </c>
      <c r="O1278" t="s">
        <v>34</v>
      </c>
      <c r="P1278">
        <v>7</v>
      </c>
      <c r="Q1278">
        <v>202108</v>
      </c>
      <c r="R1278">
        <v>20220203</v>
      </c>
      <c r="S1278" t="s">
        <v>2814</v>
      </c>
      <c r="T1278">
        <v>20220209</v>
      </c>
      <c r="Z1278" t="s">
        <v>36</v>
      </c>
    </row>
    <row r="1279" spans="1:26" x14ac:dyDescent="0.25">
      <c r="A1279" t="s">
        <v>26</v>
      </c>
      <c r="B1279" t="s">
        <v>27</v>
      </c>
      <c r="C1279" t="s">
        <v>28</v>
      </c>
      <c r="D1279" t="s">
        <v>115</v>
      </c>
      <c r="E1279" t="str">
        <f>"009TNHM0J425"</f>
        <v>009TNHM0J425</v>
      </c>
      <c r="F1279" t="s">
        <v>30</v>
      </c>
      <c r="I1279" t="s">
        <v>123</v>
      </c>
      <c r="J1279" t="s">
        <v>39</v>
      </c>
      <c r="N1279" t="s">
        <v>2815</v>
      </c>
      <c r="O1279" t="s">
        <v>34</v>
      </c>
      <c r="P1279">
        <v>18</v>
      </c>
      <c r="Q1279">
        <v>202009</v>
      </c>
      <c r="R1279">
        <v>20220208</v>
      </c>
      <c r="S1279" t="s">
        <v>2816</v>
      </c>
      <c r="T1279">
        <v>20220209</v>
      </c>
      <c r="Z1279" t="s">
        <v>36</v>
      </c>
    </row>
    <row r="1280" spans="1:26" x14ac:dyDescent="0.25">
      <c r="A1280" t="s">
        <v>26</v>
      </c>
      <c r="B1280" t="s">
        <v>27</v>
      </c>
      <c r="C1280" t="s">
        <v>28</v>
      </c>
      <c r="D1280" t="s">
        <v>29</v>
      </c>
      <c r="E1280" t="str">
        <f>"012TNJJ1Q516"</f>
        <v>012TNJJ1Q516</v>
      </c>
      <c r="F1280" t="s">
        <v>30</v>
      </c>
      <c r="I1280" t="s">
        <v>57</v>
      </c>
      <c r="J1280" t="s">
        <v>58</v>
      </c>
      <c r="N1280" t="s">
        <v>2817</v>
      </c>
      <c r="O1280" t="s">
        <v>34</v>
      </c>
      <c r="P1280">
        <v>15</v>
      </c>
      <c r="Q1280">
        <v>202012</v>
      </c>
      <c r="R1280">
        <v>20211005</v>
      </c>
      <c r="S1280" t="s">
        <v>2818</v>
      </c>
      <c r="T1280">
        <v>20220210</v>
      </c>
      <c r="U1280" t="s">
        <v>128</v>
      </c>
      <c r="V1280" t="s">
        <v>75</v>
      </c>
      <c r="Z1280" t="s">
        <v>36</v>
      </c>
    </row>
    <row r="1281" spans="1:26" x14ac:dyDescent="0.25">
      <c r="A1281" t="s">
        <v>26</v>
      </c>
      <c r="B1281" t="s">
        <v>27</v>
      </c>
      <c r="C1281" t="s">
        <v>28</v>
      </c>
      <c r="D1281" t="s">
        <v>64</v>
      </c>
      <c r="E1281" t="str">
        <f>"103TNCZ0B211"</f>
        <v>103TNCZ0B211</v>
      </c>
      <c r="F1281" t="s">
        <v>30</v>
      </c>
      <c r="I1281" t="s">
        <v>31</v>
      </c>
      <c r="J1281" t="s">
        <v>58</v>
      </c>
      <c r="N1281" t="s">
        <v>2819</v>
      </c>
      <c r="O1281" t="s">
        <v>34</v>
      </c>
      <c r="P1281">
        <v>12</v>
      </c>
      <c r="Q1281">
        <v>202103</v>
      </c>
      <c r="R1281">
        <v>20211115</v>
      </c>
      <c r="S1281" t="s">
        <v>2820</v>
      </c>
      <c r="T1281">
        <v>20220210</v>
      </c>
      <c r="U1281" t="s">
        <v>149</v>
      </c>
      <c r="Z1281" t="s">
        <v>36</v>
      </c>
    </row>
    <row r="1282" spans="1:26" x14ac:dyDescent="0.25">
      <c r="A1282" t="s">
        <v>26</v>
      </c>
      <c r="B1282" t="s">
        <v>27</v>
      </c>
      <c r="C1282" t="s">
        <v>28</v>
      </c>
      <c r="D1282" t="s">
        <v>29</v>
      </c>
      <c r="E1282" t="str">
        <f>"111TNPC25840"</f>
        <v>111TNPC25840</v>
      </c>
      <c r="F1282" t="s">
        <v>30</v>
      </c>
      <c r="I1282" t="s">
        <v>82</v>
      </c>
      <c r="J1282" t="s">
        <v>58</v>
      </c>
      <c r="N1282" t="s">
        <v>2821</v>
      </c>
      <c r="O1282" t="s">
        <v>34</v>
      </c>
      <c r="P1282">
        <v>4</v>
      </c>
      <c r="Q1282">
        <v>202111</v>
      </c>
      <c r="R1282">
        <v>20211206</v>
      </c>
      <c r="S1282" t="s">
        <v>2822</v>
      </c>
      <c r="T1282">
        <v>20220210</v>
      </c>
      <c r="U1282" t="s">
        <v>328</v>
      </c>
      <c r="Z1282" t="s">
        <v>36</v>
      </c>
    </row>
    <row r="1283" spans="1:26" x14ac:dyDescent="0.25">
      <c r="A1283" t="s">
        <v>26</v>
      </c>
      <c r="B1283" t="s">
        <v>27</v>
      </c>
      <c r="C1283" t="s">
        <v>28</v>
      </c>
      <c r="D1283" t="s">
        <v>37</v>
      </c>
      <c r="E1283" t="str">
        <f>"108TNQD06956"</f>
        <v>108TNQD06956</v>
      </c>
      <c r="F1283" t="s">
        <v>30</v>
      </c>
      <c r="I1283" t="s">
        <v>31</v>
      </c>
      <c r="J1283" t="s">
        <v>58</v>
      </c>
      <c r="N1283" t="s">
        <v>2823</v>
      </c>
      <c r="O1283" t="s">
        <v>34</v>
      </c>
      <c r="P1283">
        <v>7</v>
      </c>
      <c r="Q1283">
        <v>202108</v>
      </c>
      <c r="R1283">
        <v>20211027</v>
      </c>
      <c r="S1283" t="s">
        <v>2824</v>
      </c>
      <c r="T1283">
        <v>20220210</v>
      </c>
      <c r="U1283" t="s">
        <v>328</v>
      </c>
      <c r="Z1283" t="s">
        <v>36</v>
      </c>
    </row>
    <row r="1284" spans="1:26" x14ac:dyDescent="0.25">
      <c r="A1284" t="s">
        <v>26</v>
      </c>
      <c r="B1284" t="s">
        <v>27</v>
      </c>
      <c r="C1284" t="s">
        <v>28</v>
      </c>
      <c r="D1284" t="s">
        <v>64</v>
      </c>
      <c r="E1284" t="str">
        <f>"103TNWG22649"</f>
        <v>103TNWG22649</v>
      </c>
      <c r="F1284" t="s">
        <v>30</v>
      </c>
      <c r="I1284" t="s">
        <v>31</v>
      </c>
      <c r="J1284" t="s">
        <v>58</v>
      </c>
      <c r="N1284" t="s">
        <v>2825</v>
      </c>
      <c r="O1284" t="s">
        <v>34</v>
      </c>
      <c r="P1284">
        <v>12</v>
      </c>
      <c r="Q1284">
        <v>202103</v>
      </c>
      <c r="R1284">
        <v>20211016</v>
      </c>
      <c r="S1284" t="s">
        <v>2826</v>
      </c>
      <c r="T1284">
        <v>20220210</v>
      </c>
      <c r="U1284" t="s">
        <v>149</v>
      </c>
      <c r="V1284" t="s">
        <v>2827</v>
      </c>
      <c r="Z1284" t="s">
        <v>36</v>
      </c>
    </row>
    <row r="1285" spans="1:26" x14ac:dyDescent="0.25">
      <c r="A1285" t="s">
        <v>26</v>
      </c>
      <c r="B1285" t="s">
        <v>27</v>
      </c>
      <c r="C1285" t="s">
        <v>28</v>
      </c>
      <c r="D1285" t="s">
        <v>37</v>
      </c>
      <c r="E1285" t="str">
        <f>"111TNPC0F960"</f>
        <v>111TNPC0F960</v>
      </c>
      <c r="F1285" t="s">
        <v>30</v>
      </c>
      <c r="I1285" t="s">
        <v>162</v>
      </c>
      <c r="J1285" t="s">
        <v>58</v>
      </c>
      <c r="N1285" t="s">
        <v>1046</v>
      </c>
      <c r="O1285" t="s">
        <v>34</v>
      </c>
      <c r="P1285">
        <v>4</v>
      </c>
      <c r="Q1285">
        <v>202111</v>
      </c>
      <c r="R1285">
        <v>20211121</v>
      </c>
      <c r="S1285" t="s">
        <v>2828</v>
      </c>
      <c r="T1285">
        <v>20220210</v>
      </c>
      <c r="U1285" t="s">
        <v>128</v>
      </c>
      <c r="V1285" t="s">
        <v>180</v>
      </c>
      <c r="Z1285" t="s">
        <v>36</v>
      </c>
    </row>
    <row r="1286" spans="1:26" x14ac:dyDescent="0.25">
      <c r="A1286" t="s">
        <v>26</v>
      </c>
      <c r="B1286" t="s">
        <v>27</v>
      </c>
      <c r="C1286" t="s">
        <v>28</v>
      </c>
      <c r="D1286" t="s">
        <v>42</v>
      </c>
      <c r="E1286" t="str">
        <f>"109TNHM1U593"</f>
        <v>109TNHM1U593</v>
      </c>
      <c r="F1286" t="s">
        <v>30</v>
      </c>
      <c r="I1286" t="s">
        <v>38</v>
      </c>
      <c r="J1286" t="s">
        <v>58</v>
      </c>
      <c r="N1286" t="s">
        <v>2829</v>
      </c>
      <c r="O1286" t="s">
        <v>34</v>
      </c>
      <c r="P1286">
        <v>6</v>
      </c>
      <c r="Q1286">
        <v>202109</v>
      </c>
      <c r="R1286">
        <v>20220106</v>
      </c>
      <c r="S1286" t="s">
        <v>2830</v>
      </c>
      <c r="T1286">
        <v>20220210</v>
      </c>
      <c r="U1286" t="s">
        <v>144</v>
      </c>
      <c r="V1286" t="s">
        <v>151</v>
      </c>
      <c r="W1286" t="s">
        <v>211</v>
      </c>
      <c r="X1286" t="s">
        <v>180</v>
      </c>
      <c r="Y1286" t="s">
        <v>2831</v>
      </c>
      <c r="Z1286" t="s">
        <v>36</v>
      </c>
    </row>
    <row r="1287" spans="1:26" x14ac:dyDescent="0.25">
      <c r="A1287" t="s">
        <v>26</v>
      </c>
      <c r="B1287" t="s">
        <v>27</v>
      </c>
      <c r="C1287" t="s">
        <v>28</v>
      </c>
      <c r="D1287" t="s">
        <v>115</v>
      </c>
      <c r="E1287" t="str">
        <f>"110TNXR1D354"</f>
        <v>110TNXR1D354</v>
      </c>
      <c r="F1287" t="s">
        <v>30</v>
      </c>
      <c r="I1287" t="s">
        <v>31</v>
      </c>
      <c r="J1287" t="s">
        <v>32</v>
      </c>
      <c r="N1287" t="s">
        <v>2832</v>
      </c>
      <c r="O1287" t="s">
        <v>34</v>
      </c>
      <c r="P1287">
        <v>5</v>
      </c>
      <c r="Q1287">
        <v>202110</v>
      </c>
      <c r="R1287">
        <v>20211115</v>
      </c>
      <c r="S1287" t="s">
        <v>2833</v>
      </c>
      <c r="T1287">
        <v>20220210</v>
      </c>
      <c r="Z1287" t="s">
        <v>36</v>
      </c>
    </row>
    <row r="1288" spans="1:26" x14ac:dyDescent="0.25">
      <c r="A1288" t="s">
        <v>26</v>
      </c>
      <c r="B1288" t="s">
        <v>27</v>
      </c>
      <c r="C1288" t="s">
        <v>28</v>
      </c>
      <c r="D1288" t="s">
        <v>64</v>
      </c>
      <c r="E1288" t="str">
        <f>"105TNMX0G259"</f>
        <v>105TNMX0G259</v>
      </c>
      <c r="F1288" t="s">
        <v>30</v>
      </c>
      <c r="I1288" t="s">
        <v>31</v>
      </c>
      <c r="J1288" t="s">
        <v>32</v>
      </c>
      <c r="N1288" t="s">
        <v>2834</v>
      </c>
      <c r="O1288" t="s">
        <v>34</v>
      </c>
      <c r="P1288">
        <v>10</v>
      </c>
      <c r="Q1288">
        <v>202105</v>
      </c>
      <c r="R1288">
        <v>20211126</v>
      </c>
      <c r="S1288" t="s">
        <v>2835</v>
      </c>
      <c r="T1288">
        <v>20220210</v>
      </c>
      <c r="Z1288" t="s">
        <v>36</v>
      </c>
    </row>
    <row r="1289" spans="1:26" x14ac:dyDescent="0.25">
      <c r="A1289" t="s">
        <v>26</v>
      </c>
      <c r="B1289" t="s">
        <v>27</v>
      </c>
      <c r="C1289" t="s">
        <v>28</v>
      </c>
      <c r="D1289" t="s">
        <v>46</v>
      </c>
      <c r="E1289" t="str">
        <f>"110TNTQ1T937"</f>
        <v>110TNTQ1T937</v>
      </c>
      <c r="F1289" t="s">
        <v>30</v>
      </c>
      <c r="I1289" t="s">
        <v>31</v>
      </c>
      <c r="J1289" t="s">
        <v>32</v>
      </c>
      <c r="N1289" t="s">
        <v>2836</v>
      </c>
      <c r="O1289" t="s">
        <v>34</v>
      </c>
      <c r="P1289">
        <v>5</v>
      </c>
      <c r="Q1289">
        <v>202110</v>
      </c>
      <c r="R1289">
        <v>20211125</v>
      </c>
      <c r="S1289" t="s">
        <v>2837</v>
      </c>
      <c r="T1289">
        <v>20220210</v>
      </c>
      <c r="Z1289" t="s">
        <v>36</v>
      </c>
    </row>
    <row r="1290" spans="1:26" x14ac:dyDescent="0.25">
      <c r="A1290" t="s">
        <v>26</v>
      </c>
      <c r="B1290" t="s">
        <v>27</v>
      </c>
      <c r="C1290" t="s">
        <v>28</v>
      </c>
      <c r="D1290" t="s">
        <v>42</v>
      </c>
      <c r="E1290" t="str">
        <f>"112TNWG0M841"</f>
        <v>112TNWG0M841</v>
      </c>
      <c r="F1290" t="s">
        <v>30</v>
      </c>
      <c r="I1290" t="s">
        <v>57</v>
      </c>
      <c r="J1290" t="s">
        <v>58</v>
      </c>
      <c r="N1290" t="s">
        <v>2838</v>
      </c>
      <c r="O1290" t="s">
        <v>34</v>
      </c>
      <c r="P1290">
        <v>3</v>
      </c>
      <c r="Q1290">
        <v>202112</v>
      </c>
      <c r="R1290">
        <v>20211201</v>
      </c>
      <c r="S1290" t="s">
        <v>2839</v>
      </c>
      <c r="T1290">
        <v>20220210</v>
      </c>
      <c r="U1290" t="s">
        <v>114</v>
      </c>
      <c r="Z1290" t="s">
        <v>36</v>
      </c>
    </row>
    <row r="1291" spans="1:26" x14ac:dyDescent="0.25">
      <c r="A1291" t="s">
        <v>26</v>
      </c>
      <c r="B1291" t="s">
        <v>27</v>
      </c>
      <c r="C1291" t="s">
        <v>28</v>
      </c>
      <c r="D1291" t="s">
        <v>46</v>
      </c>
      <c r="E1291" t="str">
        <f>"109TNZN1R597"</f>
        <v>109TNZN1R597</v>
      </c>
      <c r="F1291" t="s">
        <v>30</v>
      </c>
      <c r="I1291" t="s">
        <v>31</v>
      </c>
      <c r="J1291" t="s">
        <v>32</v>
      </c>
      <c r="N1291" t="s">
        <v>2840</v>
      </c>
      <c r="O1291" t="s">
        <v>34</v>
      </c>
      <c r="P1291">
        <v>6</v>
      </c>
      <c r="Q1291">
        <v>202109</v>
      </c>
      <c r="R1291">
        <v>20211110</v>
      </c>
      <c r="S1291" t="s">
        <v>2841</v>
      </c>
      <c r="T1291">
        <v>20220210</v>
      </c>
      <c r="Z1291" t="s">
        <v>36</v>
      </c>
    </row>
    <row r="1292" spans="1:26" x14ac:dyDescent="0.25">
      <c r="A1292" t="s">
        <v>26</v>
      </c>
      <c r="B1292" t="s">
        <v>27</v>
      </c>
      <c r="C1292" t="s">
        <v>28</v>
      </c>
      <c r="D1292" t="s">
        <v>115</v>
      </c>
      <c r="E1292" t="str">
        <f>"107TNVS1E767"</f>
        <v>107TNVS1E767</v>
      </c>
      <c r="F1292" t="s">
        <v>30</v>
      </c>
      <c r="I1292" t="s">
        <v>31</v>
      </c>
      <c r="J1292" t="s">
        <v>32</v>
      </c>
      <c r="N1292" t="s">
        <v>2842</v>
      </c>
      <c r="O1292" t="s">
        <v>34</v>
      </c>
      <c r="P1292">
        <v>8</v>
      </c>
      <c r="Q1292">
        <v>202107</v>
      </c>
      <c r="R1292">
        <v>20220108</v>
      </c>
      <c r="S1292" t="s">
        <v>2843</v>
      </c>
      <c r="T1292">
        <v>20220210</v>
      </c>
      <c r="Z1292" t="s">
        <v>36</v>
      </c>
    </row>
    <row r="1293" spans="1:26" x14ac:dyDescent="0.25">
      <c r="A1293" t="s">
        <v>26</v>
      </c>
      <c r="B1293" t="s">
        <v>27</v>
      </c>
      <c r="C1293" t="s">
        <v>28</v>
      </c>
      <c r="D1293" t="s">
        <v>29</v>
      </c>
      <c r="E1293" t="str">
        <f>"106TNVS0J527"</f>
        <v>106TNVS0J527</v>
      </c>
      <c r="F1293" t="s">
        <v>30</v>
      </c>
      <c r="I1293" t="s">
        <v>157</v>
      </c>
      <c r="J1293" t="s">
        <v>58</v>
      </c>
      <c r="N1293" t="s">
        <v>2844</v>
      </c>
      <c r="O1293" t="s">
        <v>34</v>
      </c>
      <c r="P1293">
        <v>9</v>
      </c>
      <c r="Q1293">
        <v>202106</v>
      </c>
      <c r="R1293">
        <v>20220205</v>
      </c>
      <c r="S1293" t="s">
        <v>2845</v>
      </c>
      <c r="T1293">
        <v>20220210</v>
      </c>
      <c r="U1293" t="s">
        <v>265</v>
      </c>
      <c r="V1293" t="s">
        <v>111</v>
      </c>
      <c r="Z1293" t="s">
        <v>36</v>
      </c>
    </row>
    <row r="1294" spans="1:26" x14ac:dyDescent="0.25">
      <c r="A1294" t="s">
        <v>26</v>
      </c>
      <c r="B1294" t="s">
        <v>27</v>
      </c>
      <c r="C1294" t="s">
        <v>28</v>
      </c>
      <c r="D1294" t="s">
        <v>133</v>
      </c>
      <c r="E1294" t="str">
        <f>"011TNHM1R049"</f>
        <v>011TNHM1R049</v>
      </c>
      <c r="F1294" t="s">
        <v>30</v>
      </c>
      <c r="I1294" t="s">
        <v>31</v>
      </c>
      <c r="J1294" t="s">
        <v>32</v>
      </c>
      <c r="N1294" t="s">
        <v>2846</v>
      </c>
      <c r="O1294" t="s">
        <v>34</v>
      </c>
      <c r="P1294">
        <v>16</v>
      </c>
      <c r="Q1294">
        <v>202011</v>
      </c>
      <c r="R1294">
        <v>20211117</v>
      </c>
      <c r="S1294" t="s">
        <v>2847</v>
      </c>
      <c r="T1294">
        <v>20220210</v>
      </c>
      <c r="Z1294" t="s">
        <v>36</v>
      </c>
    </row>
    <row r="1295" spans="1:26" x14ac:dyDescent="0.25">
      <c r="A1295" t="s">
        <v>26</v>
      </c>
      <c r="B1295" t="s">
        <v>27</v>
      </c>
      <c r="C1295" t="s">
        <v>28</v>
      </c>
      <c r="D1295" t="s">
        <v>29</v>
      </c>
      <c r="E1295" t="str">
        <f>"109TNNH02823"</f>
        <v>109TNNH02823</v>
      </c>
      <c r="F1295" t="s">
        <v>30</v>
      </c>
      <c r="I1295" t="s">
        <v>57</v>
      </c>
      <c r="J1295" t="s">
        <v>271</v>
      </c>
      <c r="N1295" t="s">
        <v>2848</v>
      </c>
      <c r="O1295" t="s">
        <v>34</v>
      </c>
      <c r="P1295">
        <v>6</v>
      </c>
      <c r="Q1295">
        <v>202109</v>
      </c>
      <c r="R1295">
        <v>20211102</v>
      </c>
      <c r="S1295" t="s">
        <v>2849</v>
      </c>
      <c r="T1295">
        <v>20220210</v>
      </c>
      <c r="Z1295" t="s">
        <v>36</v>
      </c>
    </row>
    <row r="1296" spans="1:26" x14ac:dyDescent="0.25">
      <c r="A1296" t="s">
        <v>26</v>
      </c>
      <c r="B1296" t="s">
        <v>27</v>
      </c>
      <c r="C1296" t="s">
        <v>28</v>
      </c>
      <c r="D1296" t="s">
        <v>380</v>
      </c>
      <c r="E1296" t="str">
        <f>"110TNBK0Q669"</f>
        <v>110TNBK0Q669</v>
      </c>
      <c r="F1296" t="s">
        <v>30</v>
      </c>
      <c r="I1296" t="s">
        <v>71</v>
      </c>
      <c r="J1296" t="s">
        <v>83</v>
      </c>
      <c r="N1296" t="s">
        <v>2850</v>
      </c>
      <c r="O1296" t="s">
        <v>34</v>
      </c>
      <c r="P1296">
        <v>5</v>
      </c>
      <c r="Q1296">
        <v>202110</v>
      </c>
      <c r="R1296">
        <v>20211130</v>
      </c>
      <c r="S1296" t="s">
        <v>2851</v>
      </c>
      <c r="T1296">
        <v>20220210</v>
      </c>
      <c r="Z1296" t="s">
        <v>36</v>
      </c>
    </row>
    <row r="1297" spans="1:26" x14ac:dyDescent="0.25">
      <c r="A1297" t="s">
        <v>26</v>
      </c>
      <c r="B1297" t="s">
        <v>27</v>
      </c>
      <c r="C1297" t="s">
        <v>28</v>
      </c>
      <c r="D1297" t="s">
        <v>380</v>
      </c>
      <c r="E1297" t="str">
        <f>"111TNNH05455"</f>
        <v>111TNNH05455</v>
      </c>
      <c r="F1297" t="s">
        <v>30</v>
      </c>
      <c r="I1297" t="s">
        <v>89</v>
      </c>
      <c r="J1297" t="s">
        <v>43</v>
      </c>
      <c r="N1297" t="s">
        <v>2852</v>
      </c>
      <c r="O1297" t="s">
        <v>34</v>
      </c>
      <c r="P1297">
        <v>4</v>
      </c>
      <c r="Q1297">
        <v>202111</v>
      </c>
      <c r="R1297">
        <v>20220115</v>
      </c>
      <c r="S1297" t="s">
        <v>2853</v>
      </c>
      <c r="T1297">
        <v>20220210</v>
      </c>
      <c r="Z1297" t="s">
        <v>36</v>
      </c>
    </row>
    <row r="1298" spans="1:26" x14ac:dyDescent="0.25">
      <c r="A1298" t="s">
        <v>26</v>
      </c>
      <c r="B1298" t="s">
        <v>27</v>
      </c>
      <c r="C1298" t="s">
        <v>28</v>
      </c>
      <c r="D1298" t="s">
        <v>29</v>
      </c>
      <c r="E1298" t="str">
        <f>"108TNKF0B765"</f>
        <v>108TNKF0B765</v>
      </c>
      <c r="F1298" t="s">
        <v>30</v>
      </c>
      <c r="I1298" t="s">
        <v>129</v>
      </c>
      <c r="J1298" t="s">
        <v>39</v>
      </c>
      <c r="N1298" t="s">
        <v>2854</v>
      </c>
      <c r="O1298" t="s">
        <v>34</v>
      </c>
      <c r="P1298">
        <v>7</v>
      </c>
      <c r="Q1298">
        <v>202108</v>
      </c>
      <c r="R1298">
        <v>20220126</v>
      </c>
      <c r="S1298" t="s">
        <v>2855</v>
      </c>
      <c r="T1298">
        <v>20220210</v>
      </c>
      <c r="Z1298" t="s">
        <v>36</v>
      </c>
    </row>
    <row r="1299" spans="1:26" x14ac:dyDescent="0.25">
      <c r="A1299" t="s">
        <v>26</v>
      </c>
      <c r="B1299" t="s">
        <v>27</v>
      </c>
      <c r="C1299" t="s">
        <v>28</v>
      </c>
      <c r="D1299" t="s">
        <v>42</v>
      </c>
      <c r="E1299" t="str">
        <f>"112TNSU15654"</f>
        <v>112TNSU15654</v>
      </c>
      <c r="F1299" t="s">
        <v>30</v>
      </c>
      <c r="I1299" t="s">
        <v>38</v>
      </c>
      <c r="J1299" t="s">
        <v>271</v>
      </c>
      <c r="N1299" t="s">
        <v>2856</v>
      </c>
      <c r="O1299" t="s">
        <v>34</v>
      </c>
      <c r="P1299">
        <v>99</v>
      </c>
      <c r="Q1299">
        <v>201112</v>
      </c>
      <c r="R1299">
        <v>20211120</v>
      </c>
      <c r="S1299" t="s">
        <v>2857</v>
      </c>
      <c r="T1299">
        <v>20220210</v>
      </c>
      <c r="Z1299" t="s">
        <v>36</v>
      </c>
    </row>
    <row r="1300" spans="1:26" x14ac:dyDescent="0.25">
      <c r="A1300" t="s">
        <v>26</v>
      </c>
      <c r="B1300" t="s">
        <v>27</v>
      </c>
      <c r="C1300" t="s">
        <v>28</v>
      </c>
      <c r="D1300" t="s">
        <v>46</v>
      </c>
      <c r="E1300" t="str">
        <f>"110TNRL29862"</f>
        <v>110TNRL29862</v>
      </c>
      <c r="F1300" t="s">
        <v>30</v>
      </c>
      <c r="I1300" t="s">
        <v>71</v>
      </c>
      <c r="J1300" t="s">
        <v>90</v>
      </c>
      <c r="N1300" t="s">
        <v>2858</v>
      </c>
      <c r="O1300" t="s">
        <v>34</v>
      </c>
      <c r="P1300">
        <v>5</v>
      </c>
      <c r="Q1300">
        <v>202110</v>
      </c>
      <c r="R1300">
        <v>20211125</v>
      </c>
      <c r="S1300" t="s">
        <v>2859</v>
      </c>
      <c r="T1300">
        <v>20220211</v>
      </c>
      <c r="Z1300" t="s">
        <v>36</v>
      </c>
    </row>
    <row r="1301" spans="1:26" x14ac:dyDescent="0.25">
      <c r="A1301" t="s">
        <v>26</v>
      </c>
      <c r="B1301" t="s">
        <v>27</v>
      </c>
      <c r="C1301" t="s">
        <v>28</v>
      </c>
      <c r="D1301" t="s">
        <v>46</v>
      </c>
      <c r="E1301" t="str">
        <f>"110TNQD1H900"</f>
        <v>110TNQD1H900</v>
      </c>
      <c r="F1301" t="s">
        <v>30</v>
      </c>
      <c r="I1301" t="s">
        <v>31</v>
      </c>
      <c r="J1301" t="s">
        <v>58</v>
      </c>
      <c r="N1301" t="s">
        <v>2860</v>
      </c>
      <c r="O1301" t="s">
        <v>34</v>
      </c>
      <c r="P1301">
        <v>5</v>
      </c>
      <c r="Q1301">
        <v>202110</v>
      </c>
      <c r="R1301">
        <v>20211111</v>
      </c>
      <c r="S1301" t="s">
        <v>2861</v>
      </c>
      <c r="T1301">
        <v>20220211</v>
      </c>
      <c r="U1301" t="s">
        <v>278</v>
      </c>
      <c r="V1301" t="s">
        <v>2294</v>
      </c>
      <c r="W1301" t="s">
        <v>2295</v>
      </c>
      <c r="Z1301" t="s">
        <v>36</v>
      </c>
    </row>
    <row r="1302" spans="1:26" x14ac:dyDescent="0.25">
      <c r="A1302" t="s">
        <v>26</v>
      </c>
      <c r="B1302" t="s">
        <v>27</v>
      </c>
      <c r="C1302" t="s">
        <v>28</v>
      </c>
      <c r="D1302" t="s">
        <v>46</v>
      </c>
      <c r="E1302" t="str">
        <f>"108TNTQ2B585"</f>
        <v>108TNTQ2B585</v>
      </c>
      <c r="F1302" t="s">
        <v>30</v>
      </c>
      <c r="I1302" t="s">
        <v>31</v>
      </c>
      <c r="J1302" t="s">
        <v>32</v>
      </c>
      <c r="N1302" t="s">
        <v>2862</v>
      </c>
      <c r="O1302" t="s">
        <v>34</v>
      </c>
      <c r="P1302">
        <v>7</v>
      </c>
      <c r="Q1302">
        <v>202108</v>
      </c>
      <c r="R1302">
        <v>20211008</v>
      </c>
      <c r="S1302" t="s">
        <v>2863</v>
      </c>
      <c r="T1302">
        <v>20220211</v>
      </c>
      <c r="Z1302" t="s">
        <v>36</v>
      </c>
    </row>
    <row r="1303" spans="1:26" x14ac:dyDescent="0.25">
      <c r="A1303" t="s">
        <v>26</v>
      </c>
      <c r="B1303" t="s">
        <v>27</v>
      </c>
      <c r="C1303" t="s">
        <v>28</v>
      </c>
      <c r="D1303" t="s">
        <v>380</v>
      </c>
      <c r="E1303" t="str">
        <f>"111TNYT2H266"</f>
        <v>111TNYT2H266</v>
      </c>
      <c r="F1303" t="s">
        <v>30</v>
      </c>
      <c r="I1303" t="s">
        <v>31</v>
      </c>
      <c r="J1303" t="s">
        <v>58</v>
      </c>
      <c r="N1303" t="s">
        <v>2864</v>
      </c>
      <c r="O1303" t="s">
        <v>34</v>
      </c>
      <c r="P1303">
        <v>4</v>
      </c>
      <c r="Q1303">
        <v>202111</v>
      </c>
      <c r="R1303">
        <v>20220108</v>
      </c>
      <c r="S1303" t="s">
        <v>2865</v>
      </c>
      <c r="T1303">
        <v>20220211</v>
      </c>
      <c r="U1303" t="s">
        <v>205</v>
      </c>
      <c r="Z1303" t="s">
        <v>36</v>
      </c>
    </row>
    <row r="1304" spans="1:26" x14ac:dyDescent="0.25">
      <c r="A1304" t="s">
        <v>26</v>
      </c>
      <c r="B1304" t="s">
        <v>27</v>
      </c>
      <c r="C1304" t="s">
        <v>28</v>
      </c>
      <c r="D1304" t="s">
        <v>37</v>
      </c>
      <c r="E1304" t="str">
        <f>"109TNRL0K046"</f>
        <v>109TNRL0K046</v>
      </c>
      <c r="F1304" t="s">
        <v>30</v>
      </c>
      <c r="I1304" t="s">
        <v>31</v>
      </c>
      <c r="J1304" t="s">
        <v>52</v>
      </c>
      <c r="N1304" t="s">
        <v>2866</v>
      </c>
      <c r="O1304" t="s">
        <v>34</v>
      </c>
      <c r="P1304">
        <v>6</v>
      </c>
      <c r="Q1304">
        <v>202109</v>
      </c>
      <c r="R1304">
        <v>20211003</v>
      </c>
      <c r="S1304" t="s">
        <v>2867</v>
      </c>
      <c r="T1304">
        <v>20220211</v>
      </c>
      <c r="U1304" t="s">
        <v>180</v>
      </c>
      <c r="V1304" t="s">
        <v>128</v>
      </c>
      <c r="Z1304" t="s">
        <v>36</v>
      </c>
    </row>
    <row r="1305" spans="1:26" x14ac:dyDescent="0.25">
      <c r="A1305" t="s">
        <v>26</v>
      </c>
      <c r="B1305" t="s">
        <v>27</v>
      </c>
      <c r="C1305" t="s">
        <v>28</v>
      </c>
      <c r="D1305" t="s">
        <v>380</v>
      </c>
      <c r="E1305" t="str">
        <f>"111TNZN0H373"</f>
        <v>111TNZN0H373</v>
      </c>
      <c r="F1305" t="s">
        <v>30</v>
      </c>
      <c r="I1305" t="s">
        <v>31</v>
      </c>
      <c r="J1305" t="s">
        <v>32</v>
      </c>
      <c r="N1305" t="s">
        <v>2868</v>
      </c>
      <c r="O1305" t="s">
        <v>34</v>
      </c>
      <c r="P1305">
        <v>4</v>
      </c>
      <c r="Q1305">
        <v>202111</v>
      </c>
      <c r="R1305">
        <v>20211127</v>
      </c>
      <c r="S1305" t="s">
        <v>2869</v>
      </c>
      <c r="T1305">
        <v>20220211</v>
      </c>
      <c r="Z1305" t="s">
        <v>36</v>
      </c>
    </row>
    <row r="1306" spans="1:26" x14ac:dyDescent="0.25">
      <c r="A1306" t="s">
        <v>26</v>
      </c>
      <c r="B1306" t="s">
        <v>27</v>
      </c>
      <c r="C1306" t="s">
        <v>28</v>
      </c>
      <c r="D1306" t="s">
        <v>29</v>
      </c>
      <c r="E1306" t="str">
        <f>"109TNTQ1W713"</f>
        <v>109TNTQ1W713</v>
      </c>
      <c r="F1306" t="s">
        <v>30</v>
      </c>
      <c r="I1306" t="s">
        <v>38</v>
      </c>
      <c r="J1306" t="s">
        <v>58</v>
      </c>
      <c r="N1306" t="s">
        <v>2870</v>
      </c>
      <c r="O1306" t="s">
        <v>34</v>
      </c>
      <c r="P1306">
        <v>6</v>
      </c>
      <c r="Q1306">
        <v>202109</v>
      </c>
      <c r="R1306">
        <v>20220123</v>
      </c>
      <c r="S1306" t="s">
        <v>2871</v>
      </c>
      <c r="T1306">
        <v>20220211</v>
      </c>
      <c r="U1306" t="s">
        <v>75</v>
      </c>
      <c r="V1306" t="s">
        <v>211</v>
      </c>
      <c r="Z1306" t="s">
        <v>36</v>
      </c>
    </row>
    <row r="1307" spans="1:26" x14ac:dyDescent="0.25">
      <c r="A1307" t="s">
        <v>26</v>
      </c>
      <c r="B1307" t="s">
        <v>27</v>
      </c>
      <c r="C1307" t="s">
        <v>28</v>
      </c>
      <c r="D1307" t="s">
        <v>133</v>
      </c>
      <c r="E1307" t="str">
        <f>"108TNGY10455"</f>
        <v>108TNGY10455</v>
      </c>
      <c r="F1307" t="s">
        <v>30</v>
      </c>
      <c r="I1307" t="s">
        <v>31</v>
      </c>
      <c r="J1307" t="s">
        <v>32</v>
      </c>
      <c r="N1307" t="s">
        <v>2872</v>
      </c>
      <c r="O1307" t="s">
        <v>34</v>
      </c>
      <c r="P1307">
        <v>7</v>
      </c>
      <c r="Q1307">
        <v>202108</v>
      </c>
      <c r="R1307">
        <v>20211208</v>
      </c>
      <c r="S1307" t="s">
        <v>2873</v>
      </c>
      <c r="T1307">
        <v>20220211</v>
      </c>
      <c r="Z1307" t="s">
        <v>36</v>
      </c>
    </row>
    <row r="1308" spans="1:26" x14ac:dyDescent="0.25">
      <c r="A1308" t="s">
        <v>26</v>
      </c>
      <c r="B1308" t="s">
        <v>27</v>
      </c>
      <c r="C1308" t="s">
        <v>28</v>
      </c>
      <c r="D1308" t="s">
        <v>64</v>
      </c>
      <c r="E1308" t="str">
        <f>"109TNYT11498"</f>
        <v>109TNYT11498</v>
      </c>
      <c r="F1308" t="s">
        <v>30</v>
      </c>
      <c r="I1308" t="s">
        <v>31</v>
      </c>
      <c r="J1308" t="s">
        <v>32</v>
      </c>
      <c r="N1308" t="s">
        <v>2874</v>
      </c>
      <c r="O1308" t="s">
        <v>34</v>
      </c>
      <c r="P1308">
        <v>6</v>
      </c>
      <c r="Q1308">
        <v>202109</v>
      </c>
      <c r="R1308">
        <v>20220124</v>
      </c>
      <c r="S1308" t="s">
        <v>2875</v>
      </c>
      <c r="T1308">
        <v>20220211</v>
      </c>
      <c r="Z1308" t="s">
        <v>36</v>
      </c>
    </row>
    <row r="1309" spans="1:26" x14ac:dyDescent="0.25">
      <c r="A1309" t="s">
        <v>26</v>
      </c>
      <c r="B1309" t="s">
        <v>27</v>
      </c>
      <c r="C1309" t="s">
        <v>28</v>
      </c>
      <c r="D1309" t="s">
        <v>42</v>
      </c>
      <c r="E1309" t="str">
        <f>"110TNJJ15052"</f>
        <v>110TNJJ15052</v>
      </c>
      <c r="F1309" t="s">
        <v>30</v>
      </c>
      <c r="I1309" t="s">
        <v>31</v>
      </c>
      <c r="J1309" t="s">
        <v>32</v>
      </c>
      <c r="N1309" t="s">
        <v>2876</v>
      </c>
      <c r="O1309" t="s">
        <v>34</v>
      </c>
      <c r="P1309">
        <v>5</v>
      </c>
      <c r="Q1309">
        <v>202110</v>
      </c>
      <c r="R1309">
        <v>20211018</v>
      </c>
      <c r="S1309" t="s">
        <v>2877</v>
      </c>
      <c r="T1309">
        <v>20220211</v>
      </c>
      <c r="Z1309" t="s">
        <v>36</v>
      </c>
    </row>
    <row r="1310" spans="1:26" x14ac:dyDescent="0.25">
      <c r="A1310" t="s">
        <v>26</v>
      </c>
      <c r="B1310" t="s">
        <v>27</v>
      </c>
      <c r="C1310" t="s">
        <v>28</v>
      </c>
      <c r="D1310" t="s">
        <v>46</v>
      </c>
      <c r="E1310" t="str">
        <f>"106TNZN1B245"</f>
        <v>106TNZN1B245</v>
      </c>
      <c r="F1310" t="s">
        <v>30</v>
      </c>
      <c r="I1310" t="s">
        <v>38</v>
      </c>
      <c r="J1310" t="s">
        <v>58</v>
      </c>
      <c r="N1310" t="s">
        <v>2878</v>
      </c>
      <c r="O1310" t="s">
        <v>34</v>
      </c>
      <c r="P1310">
        <v>9</v>
      </c>
      <c r="Q1310">
        <v>202106</v>
      </c>
      <c r="R1310">
        <v>20220207</v>
      </c>
      <c r="S1310" t="s">
        <v>2879</v>
      </c>
      <c r="T1310">
        <v>20220211</v>
      </c>
      <c r="U1310" t="s">
        <v>793</v>
      </c>
      <c r="Z1310" t="s">
        <v>36</v>
      </c>
    </row>
    <row r="1311" spans="1:26" x14ac:dyDescent="0.25">
      <c r="A1311" t="s">
        <v>26</v>
      </c>
      <c r="B1311" t="s">
        <v>27</v>
      </c>
      <c r="C1311" t="s">
        <v>28</v>
      </c>
      <c r="D1311" t="s">
        <v>133</v>
      </c>
      <c r="E1311" t="str">
        <f>"104TNJJ2J428"</f>
        <v>104TNJJ2J428</v>
      </c>
      <c r="F1311" t="s">
        <v>30</v>
      </c>
      <c r="I1311" t="s">
        <v>38</v>
      </c>
      <c r="J1311" t="s">
        <v>90</v>
      </c>
      <c r="N1311" t="s">
        <v>2880</v>
      </c>
      <c r="O1311" t="s">
        <v>34</v>
      </c>
      <c r="P1311">
        <v>11</v>
      </c>
      <c r="Q1311">
        <v>202104</v>
      </c>
      <c r="R1311">
        <v>20211101</v>
      </c>
      <c r="S1311" t="s">
        <v>2881</v>
      </c>
      <c r="T1311">
        <v>20220211</v>
      </c>
      <c r="U1311" t="s">
        <v>128</v>
      </c>
      <c r="V1311" t="s">
        <v>1718</v>
      </c>
      <c r="W1311" t="s">
        <v>144</v>
      </c>
      <c r="X1311" t="s">
        <v>206</v>
      </c>
      <c r="Z1311" t="s">
        <v>36</v>
      </c>
    </row>
    <row r="1312" spans="1:26" x14ac:dyDescent="0.25">
      <c r="A1312" t="s">
        <v>26</v>
      </c>
      <c r="B1312" t="s">
        <v>27</v>
      </c>
      <c r="C1312" t="s">
        <v>28</v>
      </c>
      <c r="D1312" t="s">
        <v>46</v>
      </c>
      <c r="E1312" t="str">
        <f>"106TNMX16187"</f>
        <v>106TNMX16187</v>
      </c>
      <c r="F1312" t="s">
        <v>30</v>
      </c>
      <c r="I1312" t="s">
        <v>57</v>
      </c>
      <c r="J1312" t="s">
        <v>58</v>
      </c>
      <c r="N1312" t="s">
        <v>2882</v>
      </c>
      <c r="O1312" t="s">
        <v>34</v>
      </c>
      <c r="P1312">
        <v>9</v>
      </c>
      <c r="Q1312">
        <v>202106</v>
      </c>
      <c r="R1312">
        <v>20211204</v>
      </c>
      <c r="S1312" t="s">
        <v>2883</v>
      </c>
      <c r="T1312">
        <v>20220211</v>
      </c>
      <c r="Z1312" t="s">
        <v>36</v>
      </c>
    </row>
    <row r="1313" spans="1:26" x14ac:dyDescent="0.25">
      <c r="A1313" t="s">
        <v>26</v>
      </c>
      <c r="B1313" t="s">
        <v>27</v>
      </c>
      <c r="C1313" t="s">
        <v>28</v>
      </c>
      <c r="D1313" t="s">
        <v>115</v>
      </c>
      <c r="E1313" t="str">
        <f>"107TNBK0G213"</f>
        <v>107TNBK0G213</v>
      </c>
      <c r="F1313" t="s">
        <v>30</v>
      </c>
      <c r="I1313" t="s">
        <v>38</v>
      </c>
      <c r="J1313" t="s">
        <v>58</v>
      </c>
      <c r="N1313" t="s">
        <v>2884</v>
      </c>
      <c r="O1313" t="s">
        <v>34</v>
      </c>
      <c r="P1313">
        <v>8</v>
      </c>
      <c r="Q1313">
        <v>202107</v>
      </c>
      <c r="R1313">
        <v>20211014</v>
      </c>
      <c r="S1313" t="s">
        <v>2885</v>
      </c>
      <c r="T1313">
        <v>20220211</v>
      </c>
      <c r="U1313" t="s">
        <v>211</v>
      </c>
      <c r="Z1313" t="s">
        <v>36</v>
      </c>
    </row>
    <row r="1314" spans="1:26" x14ac:dyDescent="0.25">
      <c r="A1314" t="s">
        <v>26</v>
      </c>
      <c r="B1314" t="s">
        <v>27</v>
      </c>
      <c r="C1314" t="s">
        <v>28</v>
      </c>
      <c r="D1314" t="s">
        <v>133</v>
      </c>
      <c r="E1314" t="str">
        <f>"107TNYT15034"</f>
        <v>107TNYT15034</v>
      </c>
      <c r="F1314" t="s">
        <v>30</v>
      </c>
      <c r="I1314" t="s">
        <v>76</v>
      </c>
      <c r="J1314" t="s">
        <v>498</v>
      </c>
      <c r="N1314" t="s">
        <v>2886</v>
      </c>
      <c r="O1314" t="s">
        <v>34</v>
      </c>
      <c r="P1314">
        <v>8</v>
      </c>
      <c r="Q1314">
        <v>202107</v>
      </c>
      <c r="R1314">
        <v>20211110</v>
      </c>
      <c r="S1314" t="s">
        <v>2887</v>
      </c>
      <c r="T1314">
        <v>20220211</v>
      </c>
      <c r="Z1314" t="s">
        <v>36</v>
      </c>
    </row>
    <row r="1315" spans="1:26" x14ac:dyDescent="0.25">
      <c r="A1315" t="s">
        <v>26</v>
      </c>
      <c r="B1315" t="s">
        <v>27</v>
      </c>
      <c r="C1315" t="s">
        <v>28</v>
      </c>
      <c r="D1315" t="s">
        <v>37</v>
      </c>
      <c r="E1315" t="str">
        <f>"108TNOD26804"</f>
        <v>108TNOD26804</v>
      </c>
      <c r="F1315" t="s">
        <v>30</v>
      </c>
      <c r="I1315" t="s">
        <v>123</v>
      </c>
      <c r="J1315" t="s">
        <v>77</v>
      </c>
      <c r="N1315" t="s">
        <v>2888</v>
      </c>
      <c r="O1315" t="s">
        <v>34</v>
      </c>
      <c r="P1315">
        <v>7</v>
      </c>
      <c r="Q1315">
        <v>202108</v>
      </c>
      <c r="R1315">
        <v>20211010</v>
      </c>
      <c r="S1315" t="s">
        <v>2889</v>
      </c>
      <c r="T1315">
        <v>20220211</v>
      </c>
      <c r="Z1315" t="s">
        <v>36</v>
      </c>
    </row>
    <row r="1316" spans="1:26" x14ac:dyDescent="0.25">
      <c r="A1316" t="s">
        <v>26</v>
      </c>
      <c r="B1316" t="s">
        <v>27</v>
      </c>
      <c r="C1316" t="s">
        <v>28</v>
      </c>
      <c r="D1316" t="s">
        <v>380</v>
      </c>
      <c r="E1316" t="str">
        <f>"112TNSU0Z526"</f>
        <v>112TNSU0Z526</v>
      </c>
      <c r="F1316" t="s">
        <v>30</v>
      </c>
      <c r="I1316" t="s">
        <v>38</v>
      </c>
      <c r="J1316" t="s">
        <v>77</v>
      </c>
      <c r="N1316" t="s">
        <v>2890</v>
      </c>
      <c r="O1316" t="s">
        <v>34</v>
      </c>
      <c r="P1316">
        <v>3</v>
      </c>
      <c r="Q1316">
        <v>202112</v>
      </c>
      <c r="R1316">
        <v>20220202</v>
      </c>
      <c r="S1316" t="s">
        <v>2891</v>
      </c>
      <c r="T1316">
        <v>20220211</v>
      </c>
      <c r="Z1316" t="s">
        <v>36</v>
      </c>
    </row>
    <row r="1317" spans="1:26" x14ac:dyDescent="0.25">
      <c r="A1317" t="s">
        <v>26</v>
      </c>
      <c r="B1317" t="s">
        <v>27</v>
      </c>
      <c r="C1317" t="s">
        <v>28</v>
      </c>
      <c r="D1317" t="s">
        <v>64</v>
      </c>
      <c r="E1317" t="str">
        <f>"108TNPC2K056"</f>
        <v>108TNPC2K056</v>
      </c>
      <c r="F1317" t="s">
        <v>30</v>
      </c>
      <c r="I1317" t="s">
        <v>97</v>
      </c>
      <c r="J1317" t="s">
        <v>39</v>
      </c>
      <c r="N1317" t="s">
        <v>2892</v>
      </c>
      <c r="O1317" t="s">
        <v>34</v>
      </c>
      <c r="P1317">
        <v>7</v>
      </c>
      <c r="Q1317">
        <v>202108</v>
      </c>
      <c r="R1317">
        <v>20220116</v>
      </c>
      <c r="S1317" t="s">
        <v>2893</v>
      </c>
      <c r="T1317">
        <v>20220211</v>
      </c>
      <c r="Z1317" t="s">
        <v>36</v>
      </c>
    </row>
    <row r="1318" spans="1:26" x14ac:dyDescent="0.25">
      <c r="A1318" t="s">
        <v>26</v>
      </c>
      <c r="B1318" t="s">
        <v>27</v>
      </c>
      <c r="C1318" t="s">
        <v>28</v>
      </c>
      <c r="D1318" t="s">
        <v>42</v>
      </c>
      <c r="E1318" t="str">
        <f>"111TNNH0F639"</f>
        <v>111TNNH0F639</v>
      </c>
      <c r="F1318" t="s">
        <v>30</v>
      </c>
      <c r="I1318" t="s">
        <v>97</v>
      </c>
      <c r="J1318" t="s">
        <v>39</v>
      </c>
      <c r="N1318" t="s">
        <v>2894</v>
      </c>
      <c r="O1318" t="s">
        <v>34</v>
      </c>
      <c r="P1318">
        <v>4</v>
      </c>
      <c r="Q1318">
        <v>202111</v>
      </c>
      <c r="R1318">
        <v>20211119</v>
      </c>
      <c r="S1318" t="s">
        <v>2895</v>
      </c>
      <c r="T1318">
        <v>20220211</v>
      </c>
      <c r="Z1318" t="s">
        <v>36</v>
      </c>
    </row>
    <row r="1319" spans="1:26" x14ac:dyDescent="0.25">
      <c r="A1319" t="s">
        <v>26</v>
      </c>
      <c r="B1319" t="s">
        <v>27</v>
      </c>
      <c r="C1319" t="s">
        <v>28</v>
      </c>
      <c r="D1319" t="s">
        <v>29</v>
      </c>
      <c r="E1319" t="str">
        <f>"111TNSU0C574"</f>
        <v>111TNSU0C574</v>
      </c>
      <c r="F1319" t="s">
        <v>30</v>
      </c>
      <c r="I1319" t="s">
        <v>38</v>
      </c>
      <c r="J1319" t="s">
        <v>43</v>
      </c>
      <c r="N1319" t="s">
        <v>2896</v>
      </c>
      <c r="O1319" t="s">
        <v>34</v>
      </c>
      <c r="P1319">
        <v>4</v>
      </c>
      <c r="Q1319">
        <v>202111</v>
      </c>
      <c r="R1319">
        <v>20220204</v>
      </c>
      <c r="S1319" t="s">
        <v>2897</v>
      </c>
      <c r="T1319">
        <v>20220211</v>
      </c>
      <c r="Z1319" t="s">
        <v>36</v>
      </c>
    </row>
    <row r="1320" spans="1:26" x14ac:dyDescent="0.25">
      <c r="A1320" t="s">
        <v>26</v>
      </c>
      <c r="B1320" t="s">
        <v>27</v>
      </c>
      <c r="C1320" t="s">
        <v>28</v>
      </c>
      <c r="D1320" t="s">
        <v>37</v>
      </c>
      <c r="E1320" t="str">
        <f>"003TNVS0K087"</f>
        <v>003TNVS0K087</v>
      </c>
      <c r="F1320" t="s">
        <v>30</v>
      </c>
      <c r="I1320" t="s">
        <v>123</v>
      </c>
      <c r="J1320" t="s">
        <v>32</v>
      </c>
      <c r="N1320" t="s">
        <v>2898</v>
      </c>
      <c r="O1320" t="s">
        <v>34</v>
      </c>
      <c r="P1320">
        <v>24</v>
      </c>
      <c r="Q1320">
        <v>202003</v>
      </c>
      <c r="R1320">
        <v>20220201</v>
      </c>
      <c r="S1320" t="s">
        <v>2899</v>
      </c>
      <c r="T1320">
        <v>20220211</v>
      </c>
      <c r="Z1320" t="s">
        <v>36</v>
      </c>
    </row>
    <row r="1321" spans="1:26" x14ac:dyDescent="0.25">
      <c r="A1321" t="s">
        <v>26</v>
      </c>
      <c r="B1321" t="s">
        <v>27</v>
      </c>
      <c r="C1321" t="s">
        <v>28</v>
      </c>
      <c r="D1321" t="s">
        <v>29</v>
      </c>
      <c r="E1321" t="str">
        <f>"108TNAB28376"</f>
        <v>108TNAB28376</v>
      </c>
      <c r="F1321" t="s">
        <v>30</v>
      </c>
      <c r="I1321" t="s">
        <v>31</v>
      </c>
      <c r="J1321" t="s">
        <v>58</v>
      </c>
      <c r="N1321" t="s">
        <v>2900</v>
      </c>
      <c r="O1321" t="s">
        <v>34</v>
      </c>
      <c r="P1321">
        <v>7</v>
      </c>
      <c r="Q1321">
        <v>202108</v>
      </c>
      <c r="R1321">
        <v>20220102</v>
      </c>
      <c r="S1321" t="s">
        <v>2901</v>
      </c>
      <c r="T1321">
        <v>20220214</v>
      </c>
      <c r="U1321" t="s">
        <v>487</v>
      </c>
      <c r="V1321" t="s">
        <v>328</v>
      </c>
      <c r="W1321" t="s">
        <v>506</v>
      </c>
      <c r="Z1321" t="s">
        <v>36</v>
      </c>
    </row>
    <row r="1322" spans="1:26" x14ac:dyDescent="0.25">
      <c r="A1322" t="s">
        <v>26</v>
      </c>
      <c r="B1322" t="s">
        <v>27</v>
      </c>
      <c r="C1322" t="s">
        <v>28</v>
      </c>
      <c r="D1322" t="s">
        <v>42</v>
      </c>
      <c r="E1322" t="str">
        <f>"109TNQD2H276"</f>
        <v>109TNQD2H276</v>
      </c>
      <c r="F1322" t="s">
        <v>30</v>
      </c>
      <c r="I1322" t="s">
        <v>89</v>
      </c>
      <c r="J1322" t="s">
        <v>819</v>
      </c>
      <c r="N1322" t="s">
        <v>2902</v>
      </c>
      <c r="O1322" t="s">
        <v>34</v>
      </c>
      <c r="P1322">
        <v>6</v>
      </c>
      <c r="Q1322">
        <v>202109</v>
      </c>
      <c r="R1322">
        <v>20211221</v>
      </c>
      <c r="S1322" t="s">
        <v>2903</v>
      </c>
      <c r="T1322">
        <v>20220214</v>
      </c>
      <c r="Z1322" t="s">
        <v>36</v>
      </c>
    </row>
    <row r="1323" spans="1:26" x14ac:dyDescent="0.25">
      <c r="A1323" t="s">
        <v>26</v>
      </c>
      <c r="B1323" t="s">
        <v>27</v>
      </c>
      <c r="C1323" t="s">
        <v>28</v>
      </c>
      <c r="D1323" t="s">
        <v>46</v>
      </c>
      <c r="E1323" t="str">
        <f>"011TNEP08972"</f>
        <v>011TNEP08972</v>
      </c>
      <c r="F1323" t="s">
        <v>30</v>
      </c>
      <c r="I1323" t="s">
        <v>31</v>
      </c>
      <c r="J1323" t="s">
        <v>58</v>
      </c>
      <c r="N1323" t="s">
        <v>2904</v>
      </c>
      <c r="O1323" t="s">
        <v>34</v>
      </c>
      <c r="P1323">
        <v>16</v>
      </c>
      <c r="Q1323">
        <v>202011</v>
      </c>
      <c r="R1323">
        <v>20220128</v>
      </c>
      <c r="S1323" t="s">
        <v>2905</v>
      </c>
      <c r="T1323">
        <v>20220214</v>
      </c>
      <c r="U1323" t="s">
        <v>1037</v>
      </c>
      <c r="Z1323" t="s">
        <v>36</v>
      </c>
    </row>
    <row r="1324" spans="1:26" x14ac:dyDescent="0.25">
      <c r="A1324" t="s">
        <v>26</v>
      </c>
      <c r="B1324" t="s">
        <v>27</v>
      </c>
      <c r="C1324" t="s">
        <v>28</v>
      </c>
      <c r="D1324" t="s">
        <v>29</v>
      </c>
      <c r="E1324" t="str">
        <f>"109TNUW25214"</f>
        <v>109TNUW25214</v>
      </c>
      <c r="F1324" t="s">
        <v>30</v>
      </c>
      <c r="I1324" t="s">
        <v>31</v>
      </c>
      <c r="J1324" t="s">
        <v>58</v>
      </c>
      <c r="N1324" t="s">
        <v>2906</v>
      </c>
      <c r="O1324" t="s">
        <v>34</v>
      </c>
      <c r="P1324">
        <v>6</v>
      </c>
      <c r="Q1324">
        <v>202109</v>
      </c>
      <c r="R1324">
        <v>20211119</v>
      </c>
      <c r="S1324" t="s">
        <v>2907</v>
      </c>
      <c r="T1324">
        <v>20220214</v>
      </c>
      <c r="U1324" t="s">
        <v>75</v>
      </c>
      <c r="V1324" t="s">
        <v>128</v>
      </c>
      <c r="W1324" t="s">
        <v>1796</v>
      </c>
      <c r="Z1324" t="s">
        <v>36</v>
      </c>
    </row>
    <row r="1325" spans="1:26" x14ac:dyDescent="0.25">
      <c r="A1325" t="s">
        <v>26</v>
      </c>
      <c r="B1325" t="s">
        <v>27</v>
      </c>
      <c r="C1325" t="s">
        <v>28</v>
      </c>
      <c r="D1325" t="s">
        <v>29</v>
      </c>
      <c r="E1325" t="str">
        <f>"106TNWG0H633"</f>
        <v>106TNWG0H633</v>
      </c>
      <c r="F1325" t="s">
        <v>30</v>
      </c>
      <c r="I1325" t="s">
        <v>129</v>
      </c>
      <c r="J1325" t="s">
        <v>58</v>
      </c>
      <c r="N1325" t="s">
        <v>2908</v>
      </c>
      <c r="O1325" t="s">
        <v>34</v>
      </c>
      <c r="P1325">
        <v>9</v>
      </c>
      <c r="Q1325">
        <v>202106</v>
      </c>
      <c r="R1325">
        <v>20211016</v>
      </c>
      <c r="S1325" t="s">
        <v>2909</v>
      </c>
      <c r="T1325">
        <v>20220214</v>
      </c>
      <c r="U1325" t="s">
        <v>595</v>
      </c>
      <c r="V1325" t="s">
        <v>75</v>
      </c>
      <c r="Z1325" t="s">
        <v>36</v>
      </c>
    </row>
    <row r="1326" spans="1:26" x14ac:dyDescent="0.25">
      <c r="A1326" t="s">
        <v>26</v>
      </c>
      <c r="B1326" t="s">
        <v>27</v>
      </c>
      <c r="C1326" t="s">
        <v>28</v>
      </c>
      <c r="D1326" t="s">
        <v>46</v>
      </c>
      <c r="E1326" t="str">
        <f>"110TNXR07682"</f>
        <v>110TNXR07682</v>
      </c>
      <c r="F1326" t="s">
        <v>30</v>
      </c>
      <c r="I1326" t="s">
        <v>51</v>
      </c>
      <c r="J1326" t="s">
        <v>39</v>
      </c>
      <c r="N1326" t="s">
        <v>2910</v>
      </c>
      <c r="O1326" t="s">
        <v>34</v>
      </c>
      <c r="P1326">
        <v>5</v>
      </c>
      <c r="Q1326">
        <v>202110</v>
      </c>
      <c r="R1326">
        <v>20220114</v>
      </c>
      <c r="S1326" t="s">
        <v>2911</v>
      </c>
      <c r="T1326">
        <v>20220214</v>
      </c>
      <c r="U1326" t="s">
        <v>2912</v>
      </c>
      <c r="V1326" t="s">
        <v>1457</v>
      </c>
      <c r="Z1326" t="s">
        <v>36</v>
      </c>
    </row>
    <row r="1327" spans="1:26" x14ac:dyDescent="0.25">
      <c r="A1327" t="s">
        <v>26</v>
      </c>
      <c r="B1327" t="s">
        <v>27</v>
      </c>
      <c r="C1327" t="s">
        <v>28</v>
      </c>
      <c r="D1327" t="s">
        <v>133</v>
      </c>
      <c r="E1327" t="str">
        <f>"110TNRL0W798"</f>
        <v>110TNRL0W798</v>
      </c>
      <c r="F1327" t="s">
        <v>30</v>
      </c>
      <c r="I1327" t="s">
        <v>157</v>
      </c>
      <c r="J1327" t="s">
        <v>90</v>
      </c>
      <c r="N1327" t="s">
        <v>2913</v>
      </c>
      <c r="O1327" t="s">
        <v>34</v>
      </c>
      <c r="P1327">
        <v>5</v>
      </c>
      <c r="Q1327">
        <v>202110</v>
      </c>
      <c r="R1327">
        <v>20211028</v>
      </c>
      <c r="S1327" t="s">
        <v>2914</v>
      </c>
      <c r="T1327">
        <v>20220214</v>
      </c>
      <c r="U1327" t="s">
        <v>211</v>
      </c>
      <c r="Z1327" t="s">
        <v>36</v>
      </c>
    </row>
    <row r="1328" spans="1:26" x14ac:dyDescent="0.25">
      <c r="A1328" t="s">
        <v>26</v>
      </c>
      <c r="B1328" t="s">
        <v>27</v>
      </c>
      <c r="C1328" t="s">
        <v>28</v>
      </c>
      <c r="D1328" t="s">
        <v>115</v>
      </c>
      <c r="E1328" t="str">
        <f>"107TNTQ0W209"</f>
        <v>107TNTQ0W209</v>
      </c>
      <c r="F1328" t="s">
        <v>30</v>
      </c>
      <c r="I1328" t="s">
        <v>31</v>
      </c>
      <c r="J1328" t="s">
        <v>32</v>
      </c>
      <c r="N1328" t="s">
        <v>2915</v>
      </c>
      <c r="O1328" t="s">
        <v>34</v>
      </c>
      <c r="P1328">
        <v>8</v>
      </c>
      <c r="Q1328">
        <v>202107</v>
      </c>
      <c r="R1328">
        <v>20220127</v>
      </c>
      <c r="S1328" t="s">
        <v>2916</v>
      </c>
      <c r="T1328">
        <v>20220214</v>
      </c>
      <c r="Z1328" t="s">
        <v>36</v>
      </c>
    </row>
    <row r="1329" spans="1:26" x14ac:dyDescent="0.25">
      <c r="A1329" t="s">
        <v>26</v>
      </c>
      <c r="B1329" t="s">
        <v>27</v>
      </c>
      <c r="C1329" t="s">
        <v>28</v>
      </c>
      <c r="D1329" t="s">
        <v>46</v>
      </c>
      <c r="E1329" t="str">
        <f>"104TNNH1W535"</f>
        <v>104TNNH1W535</v>
      </c>
      <c r="F1329" t="s">
        <v>30</v>
      </c>
      <c r="I1329" t="s">
        <v>71</v>
      </c>
      <c r="J1329" t="s">
        <v>39</v>
      </c>
      <c r="N1329" t="s">
        <v>2917</v>
      </c>
      <c r="O1329" t="s">
        <v>34</v>
      </c>
      <c r="P1329">
        <v>11</v>
      </c>
      <c r="Q1329">
        <v>202104</v>
      </c>
      <c r="R1329">
        <v>20211020</v>
      </c>
      <c r="S1329" t="s">
        <v>2918</v>
      </c>
      <c r="T1329">
        <v>20220214</v>
      </c>
      <c r="Z1329" t="s">
        <v>36</v>
      </c>
    </row>
    <row r="1330" spans="1:26" x14ac:dyDescent="0.25">
      <c r="A1330" t="s">
        <v>26</v>
      </c>
      <c r="B1330" t="s">
        <v>27</v>
      </c>
      <c r="C1330" t="s">
        <v>28</v>
      </c>
      <c r="D1330" t="s">
        <v>29</v>
      </c>
      <c r="E1330" t="str">
        <f>"105TNRL0P518"</f>
        <v>105TNRL0P518</v>
      </c>
      <c r="F1330" t="s">
        <v>30</v>
      </c>
      <c r="I1330" t="s">
        <v>76</v>
      </c>
      <c r="J1330" t="s">
        <v>77</v>
      </c>
      <c r="N1330" t="s">
        <v>2919</v>
      </c>
      <c r="O1330" t="s">
        <v>34</v>
      </c>
      <c r="P1330">
        <v>10</v>
      </c>
      <c r="Q1330">
        <v>202105</v>
      </c>
      <c r="R1330">
        <v>20211102</v>
      </c>
      <c r="S1330" t="s">
        <v>2920</v>
      </c>
      <c r="T1330">
        <v>20220214</v>
      </c>
      <c r="U1330" t="s">
        <v>328</v>
      </c>
      <c r="V1330" t="s">
        <v>111</v>
      </c>
      <c r="Z1330" t="s">
        <v>36</v>
      </c>
    </row>
    <row r="1331" spans="1:26" x14ac:dyDescent="0.25">
      <c r="A1331" t="s">
        <v>26</v>
      </c>
      <c r="B1331" t="s">
        <v>27</v>
      </c>
      <c r="C1331" t="s">
        <v>28</v>
      </c>
      <c r="D1331" t="s">
        <v>37</v>
      </c>
      <c r="E1331" t="str">
        <f>"106TNJJ2G172"</f>
        <v>106TNJJ2G172</v>
      </c>
      <c r="F1331" t="s">
        <v>30</v>
      </c>
      <c r="I1331" t="s">
        <v>31</v>
      </c>
      <c r="J1331" t="s">
        <v>32</v>
      </c>
      <c r="N1331" t="s">
        <v>2921</v>
      </c>
      <c r="O1331" t="s">
        <v>34</v>
      </c>
      <c r="P1331">
        <v>9</v>
      </c>
      <c r="Q1331">
        <v>202106</v>
      </c>
      <c r="R1331">
        <v>20211223</v>
      </c>
      <c r="S1331" t="s">
        <v>2922</v>
      </c>
      <c r="T1331">
        <v>20220214</v>
      </c>
      <c r="Z1331" t="s">
        <v>36</v>
      </c>
    </row>
    <row r="1332" spans="1:26" x14ac:dyDescent="0.25">
      <c r="A1332" t="s">
        <v>26</v>
      </c>
      <c r="B1332" t="s">
        <v>27</v>
      </c>
      <c r="C1332" t="s">
        <v>28</v>
      </c>
      <c r="D1332" t="s">
        <v>380</v>
      </c>
      <c r="E1332" t="str">
        <f>"112TNSW1P782"</f>
        <v>112TNSW1P782</v>
      </c>
      <c r="F1332" t="s">
        <v>30</v>
      </c>
      <c r="I1332" t="s">
        <v>31</v>
      </c>
      <c r="J1332" t="s">
        <v>32</v>
      </c>
      <c r="N1332" t="s">
        <v>2923</v>
      </c>
      <c r="O1332" t="s">
        <v>34</v>
      </c>
      <c r="P1332">
        <v>3</v>
      </c>
      <c r="Q1332">
        <v>202112</v>
      </c>
      <c r="R1332">
        <v>20220120</v>
      </c>
      <c r="S1332" t="s">
        <v>2924</v>
      </c>
      <c r="T1332">
        <v>20220214</v>
      </c>
      <c r="Z1332" t="s">
        <v>36</v>
      </c>
    </row>
    <row r="1333" spans="1:26" x14ac:dyDescent="0.25">
      <c r="A1333" t="s">
        <v>26</v>
      </c>
      <c r="B1333" t="s">
        <v>27</v>
      </c>
      <c r="C1333" t="s">
        <v>28</v>
      </c>
      <c r="D1333" t="s">
        <v>29</v>
      </c>
      <c r="E1333" t="str">
        <f>"108TNAB20744"</f>
        <v>108TNAB20744</v>
      </c>
      <c r="F1333" t="s">
        <v>30</v>
      </c>
      <c r="I1333" t="s">
        <v>31</v>
      </c>
      <c r="J1333" t="s">
        <v>32</v>
      </c>
      <c r="N1333" t="s">
        <v>2925</v>
      </c>
      <c r="O1333" t="s">
        <v>34</v>
      </c>
      <c r="P1333">
        <v>7</v>
      </c>
      <c r="Q1333">
        <v>202108</v>
      </c>
      <c r="R1333">
        <v>20211221</v>
      </c>
      <c r="S1333" t="s">
        <v>2926</v>
      </c>
      <c r="T1333">
        <v>20220214</v>
      </c>
      <c r="Z1333" t="s">
        <v>36</v>
      </c>
    </row>
    <row r="1334" spans="1:26" x14ac:dyDescent="0.25">
      <c r="A1334" t="s">
        <v>26</v>
      </c>
      <c r="B1334" t="s">
        <v>27</v>
      </c>
      <c r="C1334" t="s">
        <v>28</v>
      </c>
      <c r="D1334" t="s">
        <v>64</v>
      </c>
      <c r="E1334" t="str">
        <f>"109TNUW0R934"</f>
        <v>109TNUW0R934</v>
      </c>
      <c r="F1334" t="s">
        <v>30</v>
      </c>
      <c r="I1334" t="s">
        <v>38</v>
      </c>
      <c r="J1334" t="s">
        <v>163</v>
      </c>
      <c r="N1334" t="s">
        <v>2927</v>
      </c>
      <c r="O1334" t="s">
        <v>34</v>
      </c>
      <c r="P1334">
        <v>6</v>
      </c>
      <c r="Q1334">
        <v>202109</v>
      </c>
      <c r="R1334">
        <v>20211110</v>
      </c>
      <c r="S1334" t="s">
        <v>2928</v>
      </c>
      <c r="T1334">
        <v>20220214</v>
      </c>
      <c r="Z1334" t="s">
        <v>36</v>
      </c>
    </row>
    <row r="1335" spans="1:26" x14ac:dyDescent="0.25">
      <c r="A1335" t="s">
        <v>26</v>
      </c>
      <c r="B1335" t="s">
        <v>27</v>
      </c>
      <c r="C1335" t="s">
        <v>28</v>
      </c>
      <c r="D1335" t="s">
        <v>115</v>
      </c>
      <c r="E1335" t="str">
        <f>"109TNTQ2M585"</f>
        <v>109TNTQ2M585</v>
      </c>
      <c r="F1335" t="s">
        <v>30</v>
      </c>
      <c r="I1335" t="s">
        <v>31</v>
      </c>
      <c r="J1335" t="s">
        <v>32</v>
      </c>
      <c r="N1335" t="s">
        <v>2929</v>
      </c>
      <c r="O1335" t="s">
        <v>34</v>
      </c>
      <c r="P1335">
        <v>6</v>
      </c>
      <c r="Q1335">
        <v>202109</v>
      </c>
      <c r="R1335">
        <v>20220120</v>
      </c>
      <c r="S1335" t="s">
        <v>2930</v>
      </c>
      <c r="T1335">
        <v>20220214</v>
      </c>
      <c r="Z1335" t="s">
        <v>36</v>
      </c>
    </row>
    <row r="1336" spans="1:26" x14ac:dyDescent="0.25">
      <c r="A1336" t="s">
        <v>26</v>
      </c>
      <c r="B1336" t="s">
        <v>27</v>
      </c>
      <c r="C1336" t="s">
        <v>28</v>
      </c>
      <c r="D1336" t="s">
        <v>115</v>
      </c>
      <c r="E1336" t="str">
        <f>"108TNSU2F598"</f>
        <v>108TNSU2F598</v>
      </c>
      <c r="F1336" t="s">
        <v>30</v>
      </c>
      <c r="I1336" t="s">
        <v>71</v>
      </c>
      <c r="J1336" t="s">
        <v>90</v>
      </c>
      <c r="N1336" t="s">
        <v>2931</v>
      </c>
      <c r="O1336" t="s">
        <v>34</v>
      </c>
      <c r="P1336">
        <v>7</v>
      </c>
      <c r="Q1336">
        <v>202108</v>
      </c>
      <c r="R1336">
        <v>20211201</v>
      </c>
      <c r="S1336" t="s">
        <v>2932</v>
      </c>
      <c r="T1336">
        <v>20220214</v>
      </c>
      <c r="Z1336" t="s">
        <v>36</v>
      </c>
    </row>
    <row r="1337" spans="1:26" x14ac:dyDescent="0.25">
      <c r="A1337" t="s">
        <v>26</v>
      </c>
      <c r="B1337" t="s">
        <v>27</v>
      </c>
      <c r="C1337" t="s">
        <v>28</v>
      </c>
      <c r="D1337" t="s">
        <v>166</v>
      </c>
      <c r="E1337" t="str">
        <f>"110TNHM2L297"</f>
        <v>110TNHM2L297</v>
      </c>
      <c r="F1337" t="s">
        <v>30</v>
      </c>
      <c r="I1337" t="s">
        <v>31</v>
      </c>
      <c r="J1337" t="s">
        <v>32</v>
      </c>
      <c r="N1337" t="s">
        <v>2933</v>
      </c>
      <c r="O1337" t="s">
        <v>34</v>
      </c>
      <c r="P1337">
        <v>5</v>
      </c>
      <c r="Q1337">
        <v>202110</v>
      </c>
      <c r="R1337">
        <v>20220205</v>
      </c>
      <c r="S1337" t="s">
        <v>2934</v>
      </c>
      <c r="T1337">
        <v>20220214</v>
      </c>
      <c r="Z1337" t="s">
        <v>36</v>
      </c>
    </row>
    <row r="1338" spans="1:26" x14ac:dyDescent="0.25">
      <c r="A1338" t="s">
        <v>26</v>
      </c>
      <c r="B1338" t="s">
        <v>27</v>
      </c>
      <c r="C1338" t="s">
        <v>28</v>
      </c>
      <c r="D1338" t="s">
        <v>37</v>
      </c>
      <c r="E1338" t="str">
        <f>"201TNUW1W014"</f>
        <v>201TNUW1W014</v>
      </c>
      <c r="F1338" t="s">
        <v>30</v>
      </c>
      <c r="I1338" t="s">
        <v>31</v>
      </c>
      <c r="J1338" t="s">
        <v>32</v>
      </c>
      <c r="N1338" t="s">
        <v>2935</v>
      </c>
      <c r="O1338" t="s">
        <v>34</v>
      </c>
      <c r="P1338">
        <v>2</v>
      </c>
      <c r="Q1338">
        <v>202201</v>
      </c>
      <c r="R1338">
        <v>20220207</v>
      </c>
      <c r="S1338" t="s">
        <v>2936</v>
      </c>
      <c r="T1338">
        <v>20220214</v>
      </c>
      <c r="Z1338" t="s">
        <v>36</v>
      </c>
    </row>
    <row r="1339" spans="1:26" x14ac:dyDescent="0.25">
      <c r="A1339" t="s">
        <v>26</v>
      </c>
      <c r="B1339" t="s">
        <v>27</v>
      </c>
      <c r="C1339" t="s">
        <v>28</v>
      </c>
      <c r="D1339" t="s">
        <v>42</v>
      </c>
      <c r="E1339" t="str">
        <f>"108TNAB14600"</f>
        <v>108TNAB14600</v>
      </c>
      <c r="F1339" t="s">
        <v>30</v>
      </c>
      <c r="I1339" t="s">
        <v>47</v>
      </c>
      <c r="J1339" t="s">
        <v>90</v>
      </c>
      <c r="N1339" t="s">
        <v>2937</v>
      </c>
      <c r="O1339" t="s">
        <v>34</v>
      </c>
      <c r="P1339">
        <v>7</v>
      </c>
      <c r="Q1339">
        <v>202108</v>
      </c>
      <c r="R1339">
        <v>20211122</v>
      </c>
      <c r="S1339" t="s">
        <v>2938</v>
      </c>
      <c r="T1339">
        <v>20220214</v>
      </c>
      <c r="U1339" t="s">
        <v>1012</v>
      </c>
      <c r="V1339" t="s">
        <v>180</v>
      </c>
      <c r="Z1339" t="s">
        <v>36</v>
      </c>
    </row>
    <row r="1340" spans="1:26" x14ac:dyDescent="0.25">
      <c r="A1340" t="s">
        <v>26</v>
      </c>
      <c r="B1340" t="s">
        <v>27</v>
      </c>
      <c r="C1340" t="s">
        <v>28</v>
      </c>
      <c r="D1340" t="s">
        <v>380</v>
      </c>
      <c r="E1340" t="str">
        <f>"112TNPC0N712"</f>
        <v>112TNPC0N712</v>
      </c>
      <c r="F1340" t="s">
        <v>30</v>
      </c>
      <c r="I1340" t="s">
        <v>123</v>
      </c>
      <c r="J1340" t="s">
        <v>52</v>
      </c>
      <c r="N1340" t="s">
        <v>2939</v>
      </c>
      <c r="O1340" t="s">
        <v>34</v>
      </c>
      <c r="P1340">
        <v>3</v>
      </c>
      <c r="Q1340">
        <v>202112</v>
      </c>
      <c r="R1340">
        <v>20220124</v>
      </c>
      <c r="S1340" t="s">
        <v>2940</v>
      </c>
      <c r="T1340">
        <v>20220214</v>
      </c>
      <c r="Z1340" t="s">
        <v>36</v>
      </c>
    </row>
    <row r="1341" spans="1:26" x14ac:dyDescent="0.25">
      <c r="A1341" t="s">
        <v>26</v>
      </c>
      <c r="B1341" t="s">
        <v>27</v>
      </c>
      <c r="C1341" t="s">
        <v>28</v>
      </c>
      <c r="D1341" t="s">
        <v>37</v>
      </c>
      <c r="E1341" t="str">
        <f>"111TNKF2G781"</f>
        <v>111TNKF2G781</v>
      </c>
      <c r="F1341" t="s">
        <v>30</v>
      </c>
      <c r="I1341" t="s">
        <v>31</v>
      </c>
      <c r="J1341" t="s">
        <v>90</v>
      </c>
      <c r="N1341" t="s">
        <v>2941</v>
      </c>
      <c r="O1341" t="s">
        <v>34</v>
      </c>
      <c r="P1341">
        <v>4</v>
      </c>
      <c r="Q1341">
        <v>202111</v>
      </c>
      <c r="R1341">
        <v>20220118</v>
      </c>
      <c r="S1341" t="s">
        <v>2942</v>
      </c>
      <c r="T1341">
        <v>20220214</v>
      </c>
      <c r="U1341" t="s">
        <v>128</v>
      </c>
      <c r="V1341" t="s">
        <v>2067</v>
      </c>
      <c r="W1341" t="s">
        <v>1199</v>
      </c>
      <c r="X1341" t="s">
        <v>144</v>
      </c>
      <c r="Y1341" t="s">
        <v>180</v>
      </c>
      <c r="Z1341" t="s">
        <v>36</v>
      </c>
    </row>
    <row r="1342" spans="1:26" x14ac:dyDescent="0.25">
      <c r="A1342" t="s">
        <v>26</v>
      </c>
      <c r="B1342" t="s">
        <v>27</v>
      </c>
      <c r="C1342" t="s">
        <v>28</v>
      </c>
      <c r="D1342" t="s">
        <v>42</v>
      </c>
      <c r="E1342" t="str">
        <f>"111TNNH1W135"</f>
        <v>111TNNH1W135</v>
      </c>
      <c r="F1342" t="s">
        <v>30</v>
      </c>
      <c r="I1342" t="s">
        <v>31</v>
      </c>
      <c r="J1342" t="s">
        <v>32</v>
      </c>
      <c r="N1342" t="s">
        <v>2943</v>
      </c>
      <c r="O1342" t="s">
        <v>34</v>
      </c>
      <c r="P1342">
        <v>4</v>
      </c>
      <c r="Q1342">
        <v>202111</v>
      </c>
      <c r="R1342">
        <v>20211101</v>
      </c>
      <c r="S1342" t="s">
        <v>2944</v>
      </c>
      <c r="T1342">
        <v>20220214</v>
      </c>
      <c r="Z1342" t="s">
        <v>36</v>
      </c>
    </row>
    <row r="1343" spans="1:26" x14ac:dyDescent="0.25">
      <c r="A1343" t="s">
        <v>26</v>
      </c>
      <c r="B1343" t="s">
        <v>27</v>
      </c>
      <c r="C1343" t="s">
        <v>28</v>
      </c>
      <c r="D1343" t="s">
        <v>29</v>
      </c>
      <c r="E1343" t="str">
        <f>"105TNHM03905"</f>
        <v>105TNHM03905</v>
      </c>
      <c r="F1343" t="s">
        <v>30</v>
      </c>
      <c r="I1343" t="s">
        <v>71</v>
      </c>
      <c r="J1343" t="s">
        <v>77</v>
      </c>
      <c r="N1343" t="s">
        <v>2945</v>
      </c>
      <c r="O1343" t="s">
        <v>34</v>
      </c>
      <c r="P1343">
        <v>10</v>
      </c>
      <c r="Q1343">
        <v>202105</v>
      </c>
      <c r="R1343">
        <v>20220109</v>
      </c>
      <c r="S1343" t="s">
        <v>2946</v>
      </c>
      <c r="T1343">
        <v>20220214</v>
      </c>
      <c r="Z1343" t="s">
        <v>36</v>
      </c>
    </row>
    <row r="1344" spans="1:26" x14ac:dyDescent="0.25">
      <c r="A1344" t="s">
        <v>26</v>
      </c>
      <c r="B1344" t="s">
        <v>27</v>
      </c>
      <c r="C1344" t="s">
        <v>28</v>
      </c>
      <c r="D1344" t="s">
        <v>29</v>
      </c>
      <c r="E1344" t="str">
        <f>"109TNXR14130"</f>
        <v>109TNXR14130</v>
      </c>
      <c r="F1344" t="s">
        <v>30</v>
      </c>
      <c r="I1344" t="s">
        <v>38</v>
      </c>
      <c r="J1344" t="s">
        <v>32</v>
      </c>
      <c r="N1344" t="s">
        <v>2947</v>
      </c>
      <c r="O1344" t="s">
        <v>34</v>
      </c>
      <c r="P1344">
        <v>6</v>
      </c>
      <c r="Q1344">
        <v>202109</v>
      </c>
      <c r="R1344">
        <v>20220131</v>
      </c>
      <c r="S1344" t="s">
        <v>2948</v>
      </c>
      <c r="T1344">
        <v>20220214</v>
      </c>
      <c r="Z1344" t="s">
        <v>36</v>
      </c>
    </row>
    <row r="1345" spans="1:26" x14ac:dyDescent="0.25">
      <c r="A1345" t="s">
        <v>26</v>
      </c>
      <c r="B1345" t="s">
        <v>27</v>
      </c>
      <c r="C1345" t="s">
        <v>28</v>
      </c>
      <c r="D1345" t="s">
        <v>64</v>
      </c>
      <c r="E1345" t="str">
        <f>"109TNMX1V427"</f>
        <v>109TNMX1V427</v>
      </c>
      <c r="F1345" t="s">
        <v>30</v>
      </c>
      <c r="I1345" t="s">
        <v>57</v>
      </c>
      <c r="J1345" t="s">
        <v>77</v>
      </c>
      <c r="N1345" t="s">
        <v>2949</v>
      </c>
      <c r="O1345" t="s">
        <v>34</v>
      </c>
      <c r="P1345">
        <v>6</v>
      </c>
      <c r="Q1345">
        <v>202109</v>
      </c>
      <c r="R1345">
        <v>20211001</v>
      </c>
      <c r="S1345" t="s">
        <v>2950</v>
      </c>
      <c r="T1345">
        <v>20220214</v>
      </c>
      <c r="Z1345" t="s">
        <v>36</v>
      </c>
    </row>
    <row r="1346" spans="1:26" x14ac:dyDescent="0.25">
      <c r="A1346" t="s">
        <v>26</v>
      </c>
      <c r="B1346" t="s">
        <v>27</v>
      </c>
      <c r="C1346" t="s">
        <v>28</v>
      </c>
      <c r="D1346" t="s">
        <v>29</v>
      </c>
      <c r="E1346" t="str">
        <f>"108TNRL0S990"</f>
        <v>108TNRL0S990</v>
      </c>
      <c r="F1346" t="s">
        <v>30</v>
      </c>
      <c r="I1346" t="s">
        <v>123</v>
      </c>
      <c r="J1346" t="s">
        <v>271</v>
      </c>
      <c r="N1346" t="s">
        <v>2951</v>
      </c>
      <c r="O1346" t="s">
        <v>34</v>
      </c>
      <c r="P1346">
        <v>7</v>
      </c>
      <c r="Q1346">
        <v>202108</v>
      </c>
      <c r="R1346">
        <v>20220201</v>
      </c>
      <c r="S1346" t="s">
        <v>2952</v>
      </c>
      <c r="T1346">
        <v>20220214</v>
      </c>
      <c r="U1346" t="s">
        <v>1537</v>
      </c>
      <c r="Z1346" t="s">
        <v>36</v>
      </c>
    </row>
    <row r="1347" spans="1:26" x14ac:dyDescent="0.25">
      <c r="A1347" t="s">
        <v>26</v>
      </c>
      <c r="B1347" t="s">
        <v>27</v>
      </c>
      <c r="C1347" t="s">
        <v>28</v>
      </c>
      <c r="D1347" t="s">
        <v>115</v>
      </c>
      <c r="E1347" t="str">
        <f>"106TNRL2J518"</f>
        <v>106TNRL2J518</v>
      </c>
      <c r="F1347" t="s">
        <v>30</v>
      </c>
      <c r="I1347" t="s">
        <v>38</v>
      </c>
      <c r="J1347" t="s">
        <v>77</v>
      </c>
      <c r="N1347" t="s">
        <v>2953</v>
      </c>
      <c r="O1347" t="s">
        <v>34</v>
      </c>
      <c r="P1347">
        <v>9</v>
      </c>
      <c r="Q1347">
        <v>202106</v>
      </c>
      <c r="R1347">
        <v>20211228</v>
      </c>
      <c r="S1347" t="s">
        <v>2954</v>
      </c>
      <c r="T1347">
        <v>20220214</v>
      </c>
      <c r="Z1347" t="s">
        <v>36</v>
      </c>
    </row>
    <row r="1348" spans="1:26" x14ac:dyDescent="0.25">
      <c r="A1348" t="s">
        <v>26</v>
      </c>
      <c r="B1348" t="s">
        <v>27</v>
      </c>
      <c r="C1348" t="s">
        <v>28</v>
      </c>
      <c r="D1348" t="s">
        <v>115</v>
      </c>
      <c r="E1348" t="str">
        <f>"110TNWG07393"</f>
        <v>110TNWG07393</v>
      </c>
      <c r="F1348" t="s">
        <v>30</v>
      </c>
      <c r="I1348" t="s">
        <v>38</v>
      </c>
      <c r="J1348" t="s">
        <v>58</v>
      </c>
      <c r="N1348" t="s">
        <v>2955</v>
      </c>
      <c r="O1348" t="s">
        <v>34</v>
      </c>
      <c r="P1348">
        <v>5</v>
      </c>
      <c r="Q1348">
        <v>202110</v>
      </c>
      <c r="R1348">
        <v>20211124</v>
      </c>
      <c r="S1348" t="s">
        <v>2956</v>
      </c>
      <c r="T1348">
        <v>20220214</v>
      </c>
      <c r="U1348" t="s">
        <v>144</v>
      </c>
      <c r="Z1348" t="s">
        <v>36</v>
      </c>
    </row>
    <row r="1349" spans="1:26" x14ac:dyDescent="0.25">
      <c r="A1349" t="s">
        <v>26</v>
      </c>
      <c r="B1349" t="s">
        <v>27</v>
      </c>
      <c r="C1349" t="s">
        <v>28</v>
      </c>
      <c r="D1349" t="s">
        <v>380</v>
      </c>
      <c r="E1349" t="str">
        <f>"111TNUW0J222"</f>
        <v>111TNUW0J222</v>
      </c>
      <c r="F1349" t="s">
        <v>30</v>
      </c>
      <c r="I1349" t="s">
        <v>38</v>
      </c>
      <c r="J1349" t="s">
        <v>163</v>
      </c>
      <c r="N1349" t="s">
        <v>2957</v>
      </c>
      <c r="O1349" t="s">
        <v>34</v>
      </c>
      <c r="P1349">
        <v>4</v>
      </c>
      <c r="Q1349">
        <v>202111</v>
      </c>
      <c r="R1349">
        <v>20220204</v>
      </c>
      <c r="S1349" t="s">
        <v>2958</v>
      </c>
      <c r="T1349">
        <v>20220214</v>
      </c>
      <c r="Z1349" t="s">
        <v>36</v>
      </c>
    </row>
    <row r="1350" spans="1:26" x14ac:dyDescent="0.25">
      <c r="A1350" t="s">
        <v>26</v>
      </c>
      <c r="B1350" t="s">
        <v>27</v>
      </c>
      <c r="C1350" t="s">
        <v>28</v>
      </c>
      <c r="D1350" t="s">
        <v>42</v>
      </c>
      <c r="E1350" t="str">
        <f>"111TNZN2K037"</f>
        <v>111TNZN2K037</v>
      </c>
      <c r="F1350" t="s">
        <v>30</v>
      </c>
      <c r="I1350" t="s">
        <v>157</v>
      </c>
      <c r="J1350" t="s">
        <v>77</v>
      </c>
      <c r="N1350" t="s">
        <v>2959</v>
      </c>
      <c r="O1350" t="s">
        <v>34</v>
      </c>
      <c r="P1350">
        <v>4</v>
      </c>
      <c r="Q1350">
        <v>202111</v>
      </c>
      <c r="R1350">
        <v>20220208</v>
      </c>
      <c r="S1350" t="s">
        <v>2960</v>
      </c>
      <c r="T1350">
        <v>20220214</v>
      </c>
      <c r="Z1350" t="s">
        <v>36</v>
      </c>
    </row>
    <row r="1351" spans="1:26" x14ac:dyDescent="0.25">
      <c r="A1351" t="s">
        <v>26</v>
      </c>
      <c r="B1351" t="s">
        <v>27</v>
      </c>
      <c r="C1351" t="s">
        <v>28</v>
      </c>
      <c r="D1351" t="s">
        <v>37</v>
      </c>
      <c r="E1351" t="str">
        <f>"108TNYT16434"</f>
        <v>108TNYT16434</v>
      </c>
      <c r="F1351" t="s">
        <v>30</v>
      </c>
      <c r="I1351" t="s">
        <v>38</v>
      </c>
      <c r="J1351" t="s">
        <v>32</v>
      </c>
      <c r="N1351" t="s">
        <v>2961</v>
      </c>
      <c r="O1351" t="s">
        <v>34</v>
      </c>
      <c r="P1351">
        <v>7</v>
      </c>
      <c r="Q1351">
        <v>202108</v>
      </c>
      <c r="R1351">
        <v>20211106</v>
      </c>
      <c r="S1351" t="s">
        <v>2962</v>
      </c>
      <c r="T1351">
        <v>20220214</v>
      </c>
      <c r="Z1351" t="s">
        <v>36</v>
      </c>
    </row>
    <row r="1352" spans="1:26" x14ac:dyDescent="0.25">
      <c r="A1352" t="s">
        <v>26</v>
      </c>
      <c r="B1352" t="s">
        <v>27</v>
      </c>
      <c r="C1352" t="s">
        <v>28</v>
      </c>
      <c r="D1352" t="s">
        <v>42</v>
      </c>
      <c r="E1352" t="str">
        <f>"109TNYT04922"</f>
        <v>109TNYT04922</v>
      </c>
      <c r="F1352" t="s">
        <v>30</v>
      </c>
      <c r="I1352" t="s">
        <v>157</v>
      </c>
      <c r="J1352" t="s">
        <v>77</v>
      </c>
      <c r="N1352" t="s">
        <v>2963</v>
      </c>
      <c r="O1352" t="s">
        <v>34</v>
      </c>
      <c r="P1352">
        <v>6</v>
      </c>
      <c r="Q1352">
        <v>202109</v>
      </c>
      <c r="R1352">
        <v>20211127</v>
      </c>
      <c r="S1352" t="s">
        <v>2964</v>
      </c>
      <c r="T1352">
        <v>20220214</v>
      </c>
      <c r="Z1352" t="s">
        <v>36</v>
      </c>
    </row>
    <row r="1353" spans="1:26" x14ac:dyDescent="0.25">
      <c r="A1353" t="s">
        <v>26</v>
      </c>
      <c r="B1353" t="s">
        <v>27</v>
      </c>
      <c r="C1353" t="s">
        <v>28</v>
      </c>
      <c r="D1353" t="s">
        <v>46</v>
      </c>
      <c r="E1353" t="str">
        <f>"110TNXR00218"</f>
        <v>110TNXR00218</v>
      </c>
      <c r="F1353" t="s">
        <v>30</v>
      </c>
      <c r="I1353" t="s">
        <v>38</v>
      </c>
      <c r="J1353" t="s">
        <v>77</v>
      </c>
      <c r="N1353" t="s">
        <v>2965</v>
      </c>
      <c r="O1353" t="s">
        <v>34</v>
      </c>
      <c r="P1353">
        <v>5</v>
      </c>
      <c r="Q1353">
        <v>202110</v>
      </c>
      <c r="R1353">
        <v>20211230</v>
      </c>
      <c r="S1353" t="s">
        <v>2966</v>
      </c>
      <c r="T1353">
        <v>20220214</v>
      </c>
      <c r="Z1353" t="s">
        <v>36</v>
      </c>
    </row>
    <row r="1354" spans="1:26" x14ac:dyDescent="0.25">
      <c r="A1354" t="s">
        <v>26</v>
      </c>
      <c r="B1354" t="s">
        <v>27</v>
      </c>
      <c r="C1354" t="s">
        <v>28</v>
      </c>
      <c r="D1354" t="s">
        <v>133</v>
      </c>
      <c r="E1354" t="str">
        <f>"201TNVS0Q919"</f>
        <v>201TNVS0Q919</v>
      </c>
      <c r="F1354" t="s">
        <v>30</v>
      </c>
      <c r="I1354" t="s">
        <v>31</v>
      </c>
      <c r="J1354" t="s">
        <v>32</v>
      </c>
      <c r="N1354" t="s">
        <v>2967</v>
      </c>
      <c r="O1354" t="s">
        <v>34</v>
      </c>
      <c r="P1354">
        <v>2</v>
      </c>
      <c r="Q1354">
        <v>202201</v>
      </c>
      <c r="R1354">
        <v>20220204</v>
      </c>
      <c r="S1354" t="s">
        <v>2968</v>
      </c>
      <c r="T1354">
        <v>20220214</v>
      </c>
      <c r="Z1354" t="s">
        <v>36</v>
      </c>
    </row>
    <row r="1355" spans="1:26" x14ac:dyDescent="0.25">
      <c r="A1355" t="s">
        <v>26</v>
      </c>
      <c r="B1355" t="s">
        <v>27</v>
      </c>
      <c r="C1355" t="s">
        <v>28</v>
      </c>
      <c r="D1355" t="s">
        <v>29</v>
      </c>
      <c r="E1355" t="str">
        <f>"106TNMX1V643"</f>
        <v>106TNMX1V643</v>
      </c>
      <c r="F1355" t="s">
        <v>30</v>
      </c>
      <c r="I1355" t="s">
        <v>38</v>
      </c>
      <c r="J1355" t="s">
        <v>58</v>
      </c>
      <c r="N1355" t="s">
        <v>2969</v>
      </c>
      <c r="O1355" t="s">
        <v>34</v>
      </c>
      <c r="P1355">
        <v>9</v>
      </c>
      <c r="Q1355">
        <v>202106</v>
      </c>
      <c r="R1355">
        <v>20220119</v>
      </c>
      <c r="S1355" t="s">
        <v>2970</v>
      </c>
      <c r="T1355">
        <v>20220214</v>
      </c>
      <c r="U1355" t="s">
        <v>205</v>
      </c>
      <c r="Z1355" t="s">
        <v>36</v>
      </c>
    </row>
    <row r="1356" spans="1:26" x14ac:dyDescent="0.25">
      <c r="A1356" t="s">
        <v>26</v>
      </c>
      <c r="B1356" t="s">
        <v>27</v>
      </c>
      <c r="C1356" t="s">
        <v>28</v>
      </c>
      <c r="D1356" t="s">
        <v>115</v>
      </c>
      <c r="E1356" t="str">
        <f>"110TNCZ03803"</f>
        <v>110TNCZ03803</v>
      </c>
      <c r="F1356" t="s">
        <v>30</v>
      </c>
      <c r="I1356" t="s">
        <v>2006</v>
      </c>
      <c r="J1356" t="s">
        <v>90</v>
      </c>
      <c r="N1356" t="s">
        <v>2971</v>
      </c>
      <c r="O1356" t="s">
        <v>34</v>
      </c>
      <c r="P1356">
        <v>5</v>
      </c>
      <c r="Q1356">
        <v>202110</v>
      </c>
      <c r="R1356">
        <v>20211126</v>
      </c>
      <c r="S1356" t="s">
        <v>2972</v>
      </c>
      <c r="T1356">
        <v>20220214</v>
      </c>
      <c r="U1356" t="s">
        <v>482</v>
      </c>
      <c r="Z1356" t="s">
        <v>36</v>
      </c>
    </row>
    <row r="1357" spans="1:26" x14ac:dyDescent="0.25">
      <c r="A1357" t="s">
        <v>26</v>
      </c>
      <c r="B1357" t="s">
        <v>27</v>
      </c>
      <c r="C1357" t="s">
        <v>28</v>
      </c>
      <c r="D1357" t="s">
        <v>380</v>
      </c>
      <c r="E1357" t="str">
        <f>"111TNPC2W320"</f>
        <v>111TNPC2W320</v>
      </c>
      <c r="F1357" t="s">
        <v>30</v>
      </c>
      <c r="I1357" t="s">
        <v>82</v>
      </c>
      <c r="J1357" t="s">
        <v>90</v>
      </c>
      <c r="N1357" t="s">
        <v>2973</v>
      </c>
      <c r="O1357" t="s">
        <v>34</v>
      </c>
      <c r="P1357">
        <v>4</v>
      </c>
      <c r="Q1357">
        <v>202111</v>
      </c>
      <c r="R1357">
        <v>20211224</v>
      </c>
      <c r="S1357" t="s">
        <v>2974</v>
      </c>
      <c r="T1357">
        <v>20220214</v>
      </c>
      <c r="U1357" t="s">
        <v>573</v>
      </c>
      <c r="V1357" t="s">
        <v>1846</v>
      </c>
      <c r="W1357" t="s">
        <v>2975</v>
      </c>
      <c r="Z1357" t="s">
        <v>36</v>
      </c>
    </row>
    <row r="1358" spans="1:26" x14ac:dyDescent="0.25">
      <c r="A1358" t="s">
        <v>26</v>
      </c>
      <c r="B1358" t="s">
        <v>27</v>
      </c>
      <c r="C1358" t="s">
        <v>28</v>
      </c>
      <c r="D1358" t="s">
        <v>29</v>
      </c>
      <c r="E1358" t="str">
        <f>"105TNJJ0D020"</f>
        <v>105TNJJ0D020</v>
      </c>
      <c r="F1358" t="s">
        <v>30</v>
      </c>
      <c r="I1358" t="s">
        <v>76</v>
      </c>
      <c r="J1358" t="s">
        <v>77</v>
      </c>
      <c r="N1358" t="s">
        <v>2976</v>
      </c>
      <c r="O1358" t="s">
        <v>34</v>
      </c>
      <c r="P1358">
        <v>10</v>
      </c>
      <c r="Q1358">
        <v>202105</v>
      </c>
      <c r="R1358">
        <v>20211206</v>
      </c>
      <c r="S1358" t="s">
        <v>2977</v>
      </c>
      <c r="T1358">
        <v>20220214</v>
      </c>
      <c r="Z1358" t="s">
        <v>36</v>
      </c>
    </row>
    <row r="1359" spans="1:26" x14ac:dyDescent="0.25">
      <c r="A1359" t="s">
        <v>26</v>
      </c>
      <c r="B1359" t="s">
        <v>27</v>
      </c>
      <c r="C1359" t="s">
        <v>28</v>
      </c>
      <c r="D1359" t="s">
        <v>115</v>
      </c>
      <c r="E1359" t="str">
        <f>"110TNJJ07372"</f>
        <v>110TNJJ07372</v>
      </c>
      <c r="F1359" t="s">
        <v>30</v>
      </c>
      <c r="I1359" t="s">
        <v>633</v>
      </c>
      <c r="J1359" t="s">
        <v>77</v>
      </c>
      <c r="N1359" t="s">
        <v>2978</v>
      </c>
      <c r="O1359" t="s">
        <v>34</v>
      </c>
      <c r="P1359">
        <v>5</v>
      </c>
      <c r="Q1359">
        <v>202110</v>
      </c>
      <c r="R1359">
        <v>20211001</v>
      </c>
      <c r="S1359" t="s">
        <v>2979</v>
      </c>
      <c r="T1359">
        <v>20220214</v>
      </c>
      <c r="Z1359" t="s">
        <v>36</v>
      </c>
    </row>
    <row r="1360" spans="1:26" x14ac:dyDescent="0.25">
      <c r="A1360" t="s">
        <v>26</v>
      </c>
      <c r="B1360" t="s">
        <v>27</v>
      </c>
      <c r="C1360" t="s">
        <v>28</v>
      </c>
      <c r="D1360" t="s">
        <v>42</v>
      </c>
      <c r="E1360" t="str">
        <f>"106TNLE2D080"</f>
        <v>106TNLE2D080</v>
      </c>
      <c r="F1360" t="s">
        <v>30</v>
      </c>
      <c r="I1360" t="s">
        <v>123</v>
      </c>
      <c r="J1360" t="s">
        <v>130</v>
      </c>
      <c r="N1360" t="s">
        <v>2980</v>
      </c>
      <c r="O1360" t="s">
        <v>34</v>
      </c>
      <c r="P1360">
        <v>9</v>
      </c>
      <c r="Q1360">
        <v>202106</v>
      </c>
      <c r="R1360">
        <v>20220128</v>
      </c>
      <c r="S1360" t="s">
        <v>2981</v>
      </c>
      <c r="T1360">
        <v>20220214</v>
      </c>
      <c r="Z1360" t="s">
        <v>36</v>
      </c>
    </row>
    <row r="1361" spans="1:26" x14ac:dyDescent="0.25">
      <c r="A1361" t="s">
        <v>26</v>
      </c>
      <c r="B1361" t="s">
        <v>27</v>
      </c>
      <c r="C1361" t="s">
        <v>28</v>
      </c>
      <c r="D1361" t="s">
        <v>46</v>
      </c>
      <c r="E1361" t="str">
        <f>"111TNFA09227"</f>
        <v>111TNFA09227</v>
      </c>
      <c r="F1361" t="s">
        <v>30</v>
      </c>
      <c r="I1361" t="s">
        <v>38</v>
      </c>
      <c r="J1361" t="s">
        <v>58</v>
      </c>
      <c r="N1361" t="s">
        <v>2982</v>
      </c>
      <c r="O1361" t="s">
        <v>34</v>
      </c>
      <c r="P1361">
        <v>4</v>
      </c>
      <c r="Q1361">
        <v>202111</v>
      </c>
      <c r="R1361">
        <v>20220205</v>
      </c>
      <c r="S1361" t="s">
        <v>2983</v>
      </c>
      <c r="T1361">
        <v>20220214</v>
      </c>
      <c r="U1361" t="s">
        <v>270</v>
      </c>
      <c r="V1361" t="s">
        <v>211</v>
      </c>
      <c r="Z1361" t="s">
        <v>36</v>
      </c>
    </row>
    <row r="1362" spans="1:26" x14ac:dyDescent="0.25">
      <c r="A1362" t="s">
        <v>26</v>
      </c>
      <c r="B1362" t="s">
        <v>27</v>
      </c>
      <c r="C1362" t="s">
        <v>28</v>
      </c>
      <c r="D1362" t="s">
        <v>29</v>
      </c>
      <c r="E1362" t="str">
        <f>"107TNHM0M353"</f>
        <v>107TNHM0M353</v>
      </c>
      <c r="F1362" t="s">
        <v>30</v>
      </c>
      <c r="I1362" t="s">
        <v>157</v>
      </c>
      <c r="J1362" t="s">
        <v>90</v>
      </c>
      <c r="N1362" t="s">
        <v>2984</v>
      </c>
      <c r="O1362" t="s">
        <v>34</v>
      </c>
      <c r="P1362">
        <v>8</v>
      </c>
      <c r="Q1362">
        <v>202107</v>
      </c>
      <c r="R1362">
        <v>20211019</v>
      </c>
      <c r="S1362" t="s">
        <v>2985</v>
      </c>
      <c r="T1362">
        <v>20220214</v>
      </c>
      <c r="U1362" t="s">
        <v>151</v>
      </c>
      <c r="Z1362" t="s">
        <v>36</v>
      </c>
    </row>
    <row r="1363" spans="1:26" x14ac:dyDescent="0.25">
      <c r="A1363" t="s">
        <v>26</v>
      </c>
      <c r="B1363" t="s">
        <v>27</v>
      </c>
      <c r="C1363" t="s">
        <v>28</v>
      </c>
      <c r="D1363" t="s">
        <v>29</v>
      </c>
      <c r="E1363" t="str">
        <f>"108TNEP2C500"</f>
        <v>108TNEP2C500</v>
      </c>
      <c r="F1363" t="s">
        <v>30</v>
      </c>
      <c r="I1363" t="s">
        <v>57</v>
      </c>
      <c r="J1363" t="s">
        <v>58</v>
      </c>
      <c r="N1363" t="s">
        <v>2986</v>
      </c>
      <c r="O1363" t="s">
        <v>34</v>
      </c>
      <c r="P1363">
        <v>7</v>
      </c>
      <c r="Q1363">
        <v>202108</v>
      </c>
      <c r="R1363">
        <v>20211229</v>
      </c>
      <c r="S1363" t="s">
        <v>2987</v>
      </c>
      <c r="T1363">
        <v>20220214</v>
      </c>
      <c r="U1363" t="s">
        <v>144</v>
      </c>
      <c r="Z1363" t="s">
        <v>36</v>
      </c>
    </row>
    <row r="1364" spans="1:26" x14ac:dyDescent="0.25">
      <c r="A1364" t="s">
        <v>26</v>
      </c>
      <c r="B1364" t="s">
        <v>27</v>
      </c>
      <c r="C1364" t="s">
        <v>28</v>
      </c>
      <c r="D1364" t="s">
        <v>64</v>
      </c>
      <c r="E1364" t="str">
        <f>"106TNSU1P590"</f>
        <v>106TNSU1P590</v>
      </c>
      <c r="F1364" t="s">
        <v>30</v>
      </c>
      <c r="I1364" t="s">
        <v>123</v>
      </c>
      <c r="J1364" t="s">
        <v>58</v>
      </c>
      <c r="N1364" t="s">
        <v>2988</v>
      </c>
      <c r="O1364" t="s">
        <v>34</v>
      </c>
      <c r="P1364">
        <v>9</v>
      </c>
      <c r="Q1364">
        <v>202106</v>
      </c>
      <c r="R1364">
        <v>20220129</v>
      </c>
      <c r="S1364" t="s">
        <v>2989</v>
      </c>
      <c r="T1364">
        <v>20220214</v>
      </c>
      <c r="U1364" t="s">
        <v>55</v>
      </c>
      <c r="Z1364" t="s">
        <v>36</v>
      </c>
    </row>
    <row r="1365" spans="1:26" x14ac:dyDescent="0.25">
      <c r="A1365" t="s">
        <v>26</v>
      </c>
      <c r="B1365" t="s">
        <v>27</v>
      </c>
      <c r="C1365" t="s">
        <v>28</v>
      </c>
      <c r="D1365" t="s">
        <v>29</v>
      </c>
      <c r="E1365" t="str">
        <f>"111TNNH21655"</f>
        <v>111TNNH21655</v>
      </c>
      <c r="F1365" t="s">
        <v>30</v>
      </c>
      <c r="I1365" t="s">
        <v>76</v>
      </c>
      <c r="J1365" t="s">
        <v>163</v>
      </c>
      <c r="N1365" t="s">
        <v>2990</v>
      </c>
      <c r="O1365" t="s">
        <v>34</v>
      </c>
      <c r="P1365">
        <v>4</v>
      </c>
      <c r="Q1365">
        <v>202111</v>
      </c>
      <c r="R1365">
        <v>20211216</v>
      </c>
      <c r="S1365" t="s">
        <v>2991</v>
      </c>
      <c r="T1365">
        <v>20220214</v>
      </c>
      <c r="Z1365" t="s">
        <v>36</v>
      </c>
    </row>
    <row r="1366" spans="1:26" x14ac:dyDescent="0.25">
      <c r="A1366" t="s">
        <v>26</v>
      </c>
      <c r="B1366" t="s">
        <v>27</v>
      </c>
      <c r="C1366" t="s">
        <v>28</v>
      </c>
      <c r="D1366" t="s">
        <v>29</v>
      </c>
      <c r="E1366" t="str">
        <f>"106TNBK0E029"</f>
        <v>106TNBK0E029</v>
      </c>
      <c r="F1366" t="s">
        <v>30</v>
      </c>
      <c r="I1366" t="s">
        <v>38</v>
      </c>
      <c r="J1366" t="s">
        <v>77</v>
      </c>
      <c r="N1366" t="s">
        <v>2992</v>
      </c>
      <c r="O1366" t="s">
        <v>34</v>
      </c>
      <c r="P1366">
        <v>9</v>
      </c>
      <c r="Q1366">
        <v>202106</v>
      </c>
      <c r="R1366">
        <v>20211108</v>
      </c>
      <c r="S1366" t="s">
        <v>2993</v>
      </c>
      <c r="T1366">
        <v>20220214</v>
      </c>
      <c r="Z1366" t="s">
        <v>36</v>
      </c>
    </row>
    <row r="1367" spans="1:26" x14ac:dyDescent="0.25">
      <c r="A1367" t="s">
        <v>26</v>
      </c>
      <c r="B1367" t="s">
        <v>27</v>
      </c>
      <c r="C1367" t="s">
        <v>28</v>
      </c>
      <c r="D1367" t="s">
        <v>29</v>
      </c>
      <c r="E1367" t="str">
        <f>"201TNHM1Z929"</f>
        <v>201TNHM1Z929</v>
      </c>
      <c r="F1367" t="s">
        <v>30</v>
      </c>
      <c r="I1367" t="s">
        <v>38</v>
      </c>
      <c r="J1367" t="s">
        <v>39</v>
      </c>
      <c r="N1367" t="s">
        <v>2994</v>
      </c>
      <c r="O1367" t="s">
        <v>34</v>
      </c>
      <c r="P1367">
        <v>2</v>
      </c>
      <c r="Q1367">
        <v>202201</v>
      </c>
      <c r="R1367">
        <v>20220203</v>
      </c>
      <c r="S1367" t="s">
        <v>2995</v>
      </c>
      <c r="T1367">
        <v>20220214</v>
      </c>
      <c r="Z1367" t="s">
        <v>36</v>
      </c>
    </row>
    <row r="1368" spans="1:26" x14ac:dyDescent="0.25">
      <c r="A1368" t="s">
        <v>26</v>
      </c>
      <c r="B1368" t="s">
        <v>27</v>
      </c>
      <c r="C1368" t="s">
        <v>28</v>
      </c>
      <c r="D1368" t="s">
        <v>46</v>
      </c>
      <c r="E1368" t="str">
        <f>"110TNHM2Q185"</f>
        <v>110TNHM2Q185</v>
      </c>
      <c r="F1368" t="s">
        <v>30</v>
      </c>
      <c r="I1368" t="s">
        <v>82</v>
      </c>
      <c r="J1368" t="s">
        <v>90</v>
      </c>
      <c r="N1368" t="s">
        <v>2996</v>
      </c>
      <c r="O1368" t="s">
        <v>34</v>
      </c>
      <c r="P1368">
        <v>5</v>
      </c>
      <c r="Q1368">
        <v>202110</v>
      </c>
      <c r="R1368">
        <v>20211103</v>
      </c>
      <c r="S1368" t="s">
        <v>2997</v>
      </c>
      <c r="T1368">
        <v>20220215</v>
      </c>
      <c r="U1368" t="s">
        <v>151</v>
      </c>
      <c r="Z1368" t="s">
        <v>36</v>
      </c>
    </row>
    <row r="1369" spans="1:26" x14ac:dyDescent="0.25">
      <c r="A1369" t="s">
        <v>26</v>
      </c>
      <c r="B1369" t="s">
        <v>27</v>
      </c>
      <c r="C1369" t="s">
        <v>28</v>
      </c>
      <c r="D1369" t="s">
        <v>115</v>
      </c>
      <c r="E1369" t="str">
        <f>"107TNMX0U483"</f>
        <v>107TNMX0U483</v>
      </c>
      <c r="F1369" t="s">
        <v>30</v>
      </c>
      <c r="I1369" t="s">
        <v>38</v>
      </c>
      <c r="J1369" t="s">
        <v>77</v>
      </c>
      <c r="N1369" t="s">
        <v>2998</v>
      </c>
      <c r="O1369" t="s">
        <v>34</v>
      </c>
      <c r="P1369">
        <v>8</v>
      </c>
      <c r="Q1369">
        <v>202107</v>
      </c>
      <c r="R1369">
        <v>20211116</v>
      </c>
      <c r="S1369" t="s">
        <v>2999</v>
      </c>
      <c r="T1369">
        <v>20220215</v>
      </c>
      <c r="Z1369" t="s">
        <v>36</v>
      </c>
    </row>
    <row r="1370" spans="1:26" x14ac:dyDescent="0.25">
      <c r="A1370" t="s">
        <v>26</v>
      </c>
      <c r="B1370" t="s">
        <v>27</v>
      </c>
      <c r="C1370" t="s">
        <v>28</v>
      </c>
      <c r="D1370" t="s">
        <v>115</v>
      </c>
      <c r="E1370" t="str">
        <f>"104TNWG06913"</f>
        <v>104TNWG06913</v>
      </c>
      <c r="F1370" t="s">
        <v>30</v>
      </c>
      <c r="I1370" t="s">
        <v>31</v>
      </c>
      <c r="J1370" t="s">
        <v>58</v>
      </c>
      <c r="N1370" t="s">
        <v>3000</v>
      </c>
      <c r="O1370" t="s">
        <v>34</v>
      </c>
      <c r="P1370">
        <v>11</v>
      </c>
      <c r="Q1370">
        <v>202104</v>
      </c>
      <c r="R1370">
        <v>20211012</v>
      </c>
      <c r="S1370" t="s">
        <v>3001</v>
      </c>
      <c r="T1370">
        <v>20220215</v>
      </c>
      <c r="U1370" t="s">
        <v>369</v>
      </c>
      <c r="V1370" t="s">
        <v>206</v>
      </c>
      <c r="Z1370" t="s">
        <v>36</v>
      </c>
    </row>
    <row r="1371" spans="1:26" x14ac:dyDescent="0.25">
      <c r="A1371" t="s">
        <v>26</v>
      </c>
      <c r="B1371" t="s">
        <v>27</v>
      </c>
      <c r="C1371" t="s">
        <v>28</v>
      </c>
      <c r="D1371" t="s">
        <v>29</v>
      </c>
      <c r="E1371" t="str">
        <f>"107TNXR28610"</f>
        <v>107TNXR28610</v>
      </c>
      <c r="F1371" t="s">
        <v>30</v>
      </c>
      <c r="I1371" t="s">
        <v>82</v>
      </c>
      <c r="J1371" t="s">
        <v>90</v>
      </c>
      <c r="N1371" t="s">
        <v>3002</v>
      </c>
      <c r="O1371" t="s">
        <v>34</v>
      </c>
      <c r="P1371">
        <v>8</v>
      </c>
      <c r="Q1371">
        <v>202107</v>
      </c>
      <c r="R1371">
        <v>20211216</v>
      </c>
      <c r="S1371" t="s">
        <v>3003</v>
      </c>
      <c r="T1371">
        <v>20220215</v>
      </c>
      <c r="U1371" t="s">
        <v>75</v>
      </c>
      <c r="V1371" t="s">
        <v>1796</v>
      </c>
      <c r="Z1371" t="s">
        <v>36</v>
      </c>
    </row>
    <row r="1372" spans="1:26" x14ac:dyDescent="0.25">
      <c r="A1372" t="s">
        <v>26</v>
      </c>
      <c r="B1372" t="s">
        <v>27</v>
      </c>
      <c r="C1372" t="s">
        <v>28</v>
      </c>
      <c r="D1372" t="s">
        <v>380</v>
      </c>
      <c r="E1372" t="str">
        <f>"110TNXR1Z266"</f>
        <v>110TNXR1Z266</v>
      </c>
      <c r="F1372" t="s">
        <v>30</v>
      </c>
      <c r="I1372" t="s">
        <v>71</v>
      </c>
      <c r="J1372" t="s">
        <v>58</v>
      </c>
      <c r="N1372" t="s">
        <v>3004</v>
      </c>
      <c r="O1372" t="s">
        <v>34</v>
      </c>
      <c r="P1372">
        <v>5</v>
      </c>
      <c r="Q1372">
        <v>202110</v>
      </c>
      <c r="R1372">
        <v>20220111</v>
      </c>
      <c r="S1372" t="s">
        <v>3005</v>
      </c>
      <c r="T1372">
        <v>20220215</v>
      </c>
      <c r="U1372" t="s">
        <v>144</v>
      </c>
      <c r="Z1372" t="s">
        <v>36</v>
      </c>
    </row>
    <row r="1373" spans="1:26" x14ac:dyDescent="0.25">
      <c r="A1373" t="s">
        <v>26</v>
      </c>
      <c r="B1373" t="s">
        <v>27</v>
      </c>
      <c r="C1373" t="s">
        <v>28</v>
      </c>
      <c r="D1373" t="s">
        <v>42</v>
      </c>
      <c r="E1373" t="str">
        <f>"107TNKF13197"</f>
        <v>107TNKF13197</v>
      </c>
      <c r="F1373" t="s">
        <v>30</v>
      </c>
      <c r="I1373" t="s">
        <v>129</v>
      </c>
      <c r="J1373" t="s">
        <v>90</v>
      </c>
      <c r="N1373" t="s">
        <v>3006</v>
      </c>
      <c r="O1373" t="s">
        <v>34</v>
      </c>
      <c r="P1373">
        <v>8</v>
      </c>
      <c r="Q1373">
        <v>202107</v>
      </c>
      <c r="R1373">
        <v>20220119</v>
      </c>
      <c r="S1373" t="s">
        <v>3007</v>
      </c>
      <c r="T1373">
        <v>20220215</v>
      </c>
      <c r="U1373" t="s">
        <v>1811</v>
      </c>
      <c r="V1373" t="s">
        <v>144</v>
      </c>
      <c r="Z1373" t="s">
        <v>36</v>
      </c>
    </row>
    <row r="1374" spans="1:26" x14ac:dyDescent="0.25">
      <c r="A1374" t="s">
        <v>26</v>
      </c>
      <c r="B1374" t="s">
        <v>27</v>
      </c>
      <c r="C1374" t="s">
        <v>28</v>
      </c>
      <c r="D1374" t="s">
        <v>115</v>
      </c>
      <c r="E1374" t="str">
        <f>"109TNWG1A537"</f>
        <v>109TNWG1A537</v>
      </c>
      <c r="F1374" t="s">
        <v>30</v>
      </c>
      <c r="I1374" t="s">
        <v>38</v>
      </c>
      <c r="J1374" t="s">
        <v>90</v>
      </c>
      <c r="N1374" t="s">
        <v>3008</v>
      </c>
      <c r="O1374" t="s">
        <v>34</v>
      </c>
      <c r="P1374">
        <v>6</v>
      </c>
      <c r="Q1374">
        <v>202109</v>
      </c>
      <c r="R1374">
        <v>20220123</v>
      </c>
      <c r="S1374" t="s">
        <v>3009</v>
      </c>
      <c r="T1374">
        <v>20220215</v>
      </c>
      <c r="U1374" t="s">
        <v>1227</v>
      </c>
      <c r="V1374" t="s">
        <v>236</v>
      </c>
      <c r="Z1374" t="s">
        <v>36</v>
      </c>
    </row>
    <row r="1375" spans="1:26" x14ac:dyDescent="0.25">
      <c r="A1375" t="s">
        <v>26</v>
      </c>
      <c r="B1375" t="s">
        <v>27</v>
      </c>
      <c r="C1375" t="s">
        <v>28</v>
      </c>
      <c r="D1375" t="s">
        <v>115</v>
      </c>
      <c r="E1375" t="str">
        <f>"109TNBK0C333"</f>
        <v>109TNBK0C333</v>
      </c>
      <c r="F1375" t="s">
        <v>30</v>
      </c>
      <c r="I1375" t="s">
        <v>3010</v>
      </c>
      <c r="J1375" t="s">
        <v>77</v>
      </c>
      <c r="N1375" t="s">
        <v>3011</v>
      </c>
      <c r="O1375" t="s">
        <v>34</v>
      </c>
      <c r="P1375">
        <v>6</v>
      </c>
      <c r="Q1375">
        <v>202109</v>
      </c>
      <c r="R1375">
        <v>20211103</v>
      </c>
      <c r="S1375" t="s">
        <v>3012</v>
      </c>
      <c r="T1375">
        <v>20220215</v>
      </c>
      <c r="Z1375" t="s">
        <v>36</v>
      </c>
    </row>
    <row r="1376" spans="1:26" x14ac:dyDescent="0.25">
      <c r="A1376" t="s">
        <v>26</v>
      </c>
      <c r="B1376" t="s">
        <v>27</v>
      </c>
      <c r="C1376" t="s">
        <v>28</v>
      </c>
      <c r="D1376" t="s">
        <v>29</v>
      </c>
      <c r="E1376" t="str">
        <f>"109TNPC25224"</f>
        <v>109TNPC25224</v>
      </c>
      <c r="F1376" t="s">
        <v>30</v>
      </c>
      <c r="I1376" t="s">
        <v>89</v>
      </c>
      <c r="J1376" t="s">
        <v>90</v>
      </c>
      <c r="N1376" t="s">
        <v>3013</v>
      </c>
      <c r="O1376" t="s">
        <v>34</v>
      </c>
      <c r="P1376">
        <v>6</v>
      </c>
      <c r="Q1376">
        <v>202109</v>
      </c>
      <c r="R1376">
        <v>20211230</v>
      </c>
      <c r="S1376" t="s">
        <v>3014</v>
      </c>
      <c r="T1376">
        <v>20220215</v>
      </c>
      <c r="U1376" t="s">
        <v>128</v>
      </c>
      <c r="V1376" t="s">
        <v>144</v>
      </c>
      <c r="W1376" t="s">
        <v>75</v>
      </c>
      <c r="Z1376" t="s">
        <v>36</v>
      </c>
    </row>
    <row r="1377" spans="1:26" x14ac:dyDescent="0.25">
      <c r="A1377" t="s">
        <v>26</v>
      </c>
      <c r="B1377" t="s">
        <v>27</v>
      </c>
      <c r="C1377" t="s">
        <v>28</v>
      </c>
      <c r="D1377" t="s">
        <v>29</v>
      </c>
      <c r="E1377" t="str">
        <f>"107TNHM28617"</f>
        <v>107TNHM28617</v>
      </c>
      <c r="F1377" t="s">
        <v>30</v>
      </c>
      <c r="I1377" t="s">
        <v>123</v>
      </c>
      <c r="J1377" t="s">
        <v>43</v>
      </c>
      <c r="N1377" t="s">
        <v>3015</v>
      </c>
      <c r="O1377" t="s">
        <v>34</v>
      </c>
      <c r="P1377">
        <v>8</v>
      </c>
      <c r="Q1377">
        <v>202107</v>
      </c>
      <c r="R1377">
        <v>20220210</v>
      </c>
      <c r="S1377" t="s">
        <v>3016</v>
      </c>
      <c r="T1377">
        <v>20220215</v>
      </c>
      <c r="Z1377" t="s">
        <v>36</v>
      </c>
    </row>
    <row r="1378" spans="1:26" x14ac:dyDescent="0.25">
      <c r="A1378" t="s">
        <v>26</v>
      </c>
      <c r="B1378" t="s">
        <v>27</v>
      </c>
      <c r="C1378" t="s">
        <v>28</v>
      </c>
      <c r="D1378" t="s">
        <v>29</v>
      </c>
      <c r="E1378" t="str">
        <f>"107TNHM28617"</f>
        <v>107TNHM28617</v>
      </c>
      <c r="F1378" t="s">
        <v>30</v>
      </c>
      <c r="I1378" t="s">
        <v>38</v>
      </c>
      <c r="J1378" t="s">
        <v>130</v>
      </c>
      <c r="N1378" t="s">
        <v>3017</v>
      </c>
      <c r="O1378" t="s">
        <v>34</v>
      </c>
      <c r="P1378">
        <v>8</v>
      </c>
      <c r="Q1378">
        <v>202107</v>
      </c>
      <c r="R1378">
        <v>20220210</v>
      </c>
      <c r="S1378" t="s">
        <v>3018</v>
      </c>
      <c r="T1378">
        <v>20220215</v>
      </c>
      <c r="Z1378" t="s">
        <v>36</v>
      </c>
    </row>
    <row r="1379" spans="1:26" x14ac:dyDescent="0.25">
      <c r="A1379" t="s">
        <v>26</v>
      </c>
      <c r="B1379" t="s">
        <v>27</v>
      </c>
      <c r="C1379" t="s">
        <v>28</v>
      </c>
      <c r="D1379" t="s">
        <v>42</v>
      </c>
      <c r="E1379" t="str">
        <f>"111TNTC1V672"</f>
        <v>111TNTC1V672</v>
      </c>
      <c r="F1379" t="s">
        <v>30</v>
      </c>
      <c r="I1379" t="s">
        <v>31</v>
      </c>
      <c r="J1379" t="s">
        <v>32</v>
      </c>
      <c r="N1379" t="s">
        <v>3019</v>
      </c>
      <c r="O1379" t="s">
        <v>34</v>
      </c>
      <c r="P1379">
        <v>99</v>
      </c>
      <c r="Q1379">
        <v>201111</v>
      </c>
      <c r="R1379">
        <v>20211027</v>
      </c>
      <c r="S1379" t="s">
        <v>3020</v>
      </c>
      <c r="T1379">
        <v>20220215</v>
      </c>
      <c r="Z1379" t="s">
        <v>36</v>
      </c>
    </row>
    <row r="1380" spans="1:26" x14ac:dyDescent="0.25">
      <c r="A1380" t="s">
        <v>26</v>
      </c>
      <c r="B1380" t="s">
        <v>27</v>
      </c>
      <c r="C1380" t="s">
        <v>28</v>
      </c>
      <c r="D1380" t="s">
        <v>37</v>
      </c>
      <c r="E1380" t="str">
        <f>"112TNKF0G701"</f>
        <v>112TNKF0G701</v>
      </c>
      <c r="F1380" t="s">
        <v>30</v>
      </c>
      <c r="I1380" t="s">
        <v>38</v>
      </c>
      <c r="J1380" t="s">
        <v>83</v>
      </c>
      <c r="N1380" t="s">
        <v>3021</v>
      </c>
      <c r="O1380" t="s">
        <v>34</v>
      </c>
      <c r="P1380">
        <v>3</v>
      </c>
      <c r="Q1380">
        <v>202112</v>
      </c>
      <c r="R1380">
        <v>20220130</v>
      </c>
      <c r="S1380" t="s">
        <v>3022</v>
      </c>
      <c r="T1380">
        <v>20220215</v>
      </c>
      <c r="Z1380" t="s">
        <v>36</v>
      </c>
    </row>
    <row r="1381" spans="1:26" x14ac:dyDescent="0.25">
      <c r="A1381" t="s">
        <v>26</v>
      </c>
      <c r="B1381" t="s">
        <v>27</v>
      </c>
      <c r="C1381" t="s">
        <v>28</v>
      </c>
      <c r="D1381" t="s">
        <v>29</v>
      </c>
      <c r="E1381" t="str">
        <f>"107TNHM1Q105"</f>
        <v>107TNHM1Q105</v>
      </c>
      <c r="F1381" t="s">
        <v>30</v>
      </c>
      <c r="I1381" t="s">
        <v>38</v>
      </c>
      <c r="J1381" t="s">
        <v>77</v>
      </c>
      <c r="N1381" t="s">
        <v>3023</v>
      </c>
      <c r="O1381" t="s">
        <v>34</v>
      </c>
      <c r="P1381">
        <v>8</v>
      </c>
      <c r="Q1381">
        <v>202107</v>
      </c>
      <c r="R1381">
        <v>20220206</v>
      </c>
      <c r="S1381" t="s">
        <v>3024</v>
      </c>
      <c r="T1381">
        <v>20220215</v>
      </c>
      <c r="Z1381" t="s">
        <v>36</v>
      </c>
    </row>
    <row r="1382" spans="1:26" x14ac:dyDescent="0.25">
      <c r="A1382" t="s">
        <v>26</v>
      </c>
      <c r="B1382" t="s">
        <v>27</v>
      </c>
      <c r="C1382" t="s">
        <v>28</v>
      </c>
      <c r="D1382" t="s">
        <v>64</v>
      </c>
      <c r="E1382" t="str">
        <f>"101TNPC08192"</f>
        <v>101TNPC08192</v>
      </c>
      <c r="F1382" t="s">
        <v>30</v>
      </c>
      <c r="I1382" t="s">
        <v>129</v>
      </c>
      <c r="J1382" t="s">
        <v>840</v>
      </c>
      <c r="N1382" t="s">
        <v>3025</v>
      </c>
      <c r="O1382" t="s">
        <v>34</v>
      </c>
      <c r="P1382">
        <v>14</v>
      </c>
      <c r="Q1382">
        <v>202101</v>
      </c>
      <c r="R1382">
        <v>20211008</v>
      </c>
      <c r="S1382" t="s">
        <v>3026</v>
      </c>
      <c r="T1382">
        <v>20220215</v>
      </c>
      <c r="Z1382" t="s">
        <v>36</v>
      </c>
    </row>
    <row r="1383" spans="1:26" x14ac:dyDescent="0.25">
      <c r="A1383" t="s">
        <v>26</v>
      </c>
      <c r="B1383" t="s">
        <v>27</v>
      </c>
      <c r="C1383" t="s">
        <v>28</v>
      </c>
      <c r="D1383" t="s">
        <v>29</v>
      </c>
      <c r="E1383" t="str">
        <f>"108TNMX1P467"</f>
        <v>108TNMX1P467</v>
      </c>
      <c r="F1383" t="s">
        <v>30</v>
      </c>
      <c r="I1383" t="s">
        <v>38</v>
      </c>
      <c r="J1383" t="s">
        <v>58</v>
      </c>
      <c r="N1383" t="s">
        <v>3027</v>
      </c>
      <c r="O1383" t="s">
        <v>34</v>
      </c>
      <c r="P1383">
        <v>7</v>
      </c>
      <c r="Q1383">
        <v>202108</v>
      </c>
      <c r="R1383">
        <v>20211001</v>
      </c>
      <c r="S1383" t="s">
        <v>3028</v>
      </c>
      <c r="T1383">
        <v>20220215</v>
      </c>
      <c r="Z1383" t="s">
        <v>36</v>
      </c>
    </row>
    <row r="1384" spans="1:26" x14ac:dyDescent="0.25">
      <c r="A1384" t="s">
        <v>26</v>
      </c>
      <c r="B1384" t="s">
        <v>27</v>
      </c>
      <c r="C1384" t="s">
        <v>28</v>
      </c>
      <c r="D1384" t="s">
        <v>115</v>
      </c>
      <c r="E1384" t="str">
        <f>"201TNLE18504"</f>
        <v>201TNLE18504</v>
      </c>
      <c r="F1384" t="s">
        <v>30</v>
      </c>
      <c r="I1384" t="s">
        <v>57</v>
      </c>
      <c r="J1384" t="s">
        <v>163</v>
      </c>
      <c r="N1384" t="s">
        <v>3029</v>
      </c>
      <c r="O1384" t="s">
        <v>34</v>
      </c>
      <c r="P1384">
        <v>2</v>
      </c>
      <c r="Q1384">
        <v>202201</v>
      </c>
      <c r="R1384">
        <v>20220129</v>
      </c>
      <c r="S1384" t="s">
        <v>3030</v>
      </c>
      <c r="T1384">
        <v>20220215</v>
      </c>
      <c r="Z1384" t="s">
        <v>36</v>
      </c>
    </row>
    <row r="1385" spans="1:26" x14ac:dyDescent="0.25">
      <c r="A1385" t="s">
        <v>26</v>
      </c>
      <c r="B1385" t="s">
        <v>27</v>
      </c>
      <c r="C1385" t="s">
        <v>28</v>
      </c>
      <c r="D1385" t="s">
        <v>29</v>
      </c>
      <c r="E1385" t="str">
        <f>"109TNFA0A723"</f>
        <v>109TNFA0A723</v>
      </c>
      <c r="F1385" t="s">
        <v>30</v>
      </c>
      <c r="I1385" t="s">
        <v>38</v>
      </c>
      <c r="J1385" t="s">
        <v>90</v>
      </c>
      <c r="N1385" t="s">
        <v>3031</v>
      </c>
      <c r="O1385" t="s">
        <v>34</v>
      </c>
      <c r="P1385">
        <v>6</v>
      </c>
      <c r="Q1385">
        <v>202109</v>
      </c>
      <c r="R1385">
        <v>20220116</v>
      </c>
      <c r="S1385" t="s">
        <v>3032</v>
      </c>
      <c r="T1385">
        <v>20220215</v>
      </c>
      <c r="U1385" t="s">
        <v>1796</v>
      </c>
      <c r="Z1385" t="s">
        <v>36</v>
      </c>
    </row>
    <row r="1386" spans="1:26" x14ac:dyDescent="0.25">
      <c r="A1386" t="s">
        <v>26</v>
      </c>
      <c r="B1386" t="s">
        <v>27</v>
      </c>
      <c r="C1386" t="s">
        <v>28</v>
      </c>
      <c r="D1386" t="s">
        <v>29</v>
      </c>
      <c r="E1386" t="str">
        <f>"108TNWG0N817"</f>
        <v>108TNWG0N817</v>
      </c>
      <c r="F1386" t="s">
        <v>30</v>
      </c>
      <c r="I1386" t="s">
        <v>71</v>
      </c>
      <c r="J1386" t="s">
        <v>90</v>
      </c>
      <c r="N1386" t="s">
        <v>3033</v>
      </c>
      <c r="O1386" t="s">
        <v>34</v>
      </c>
      <c r="P1386">
        <v>7</v>
      </c>
      <c r="Q1386">
        <v>202108</v>
      </c>
      <c r="R1386">
        <v>20211101</v>
      </c>
      <c r="S1386" t="s">
        <v>3034</v>
      </c>
      <c r="T1386">
        <v>20220215</v>
      </c>
      <c r="U1386" t="s">
        <v>1796</v>
      </c>
      <c r="V1386" t="s">
        <v>75</v>
      </c>
      <c r="Z1386" t="s">
        <v>36</v>
      </c>
    </row>
    <row r="1387" spans="1:26" x14ac:dyDescent="0.25">
      <c r="A1387" t="s">
        <v>26</v>
      </c>
      <c r="B1387" t="s">
        <v>27</v>
      </c>
      <c r="C1387" t="s">
        <v>28</v>
      </c>
      <c r="D1387" t="s">
        <v>115</v>
      </c>
      <c r="E1387" t="str">
        <f>"110TNEP18068"</f>
        <v>110TNEP18068</v>
      </c>
      <c r="F1387" t="s">
        <v>30</v>
      </c>
      <c r="I1387" t="s">
        <v>123</v>
      </c>
      <c r="J1387" t="s">
        <v>90</v>
      </c>
      <c r="N1387" t="s">
        <v>3035</v>
      </c>
      <c r="O1387" t="s">
        <v>34</v>
      </c>
      <c r="P1387">
        <v>5</v>
      </c>
      <c r="Q1387">
        <v>202110</v>
      </c>
      <c r="R1387">
        <v>20220115</v>
      </c>
      <c r="S1387" t="s">
        <v>3036</v>
      </c>
      <c r="T1387">
        <v>20220215</v>
      </c>
      <c r="U1387" t="s">
        <v>128</v>
      </c>
      <c r="V1387" t="s">
        <v>206</v>
      </c>
      <c r="Z1387" t="s">
        <v>36</v>
      </c>
    </row>
    <row r="1388" spans="1:26" x14ac:dyDescent="0.25">
      <c r="A1388" t="s">
        <v>26</v>
      </c>
      <c r="B1388" t="s">
        <v>27</v>
      </c>
      <c r="C1388" t="s">
        <v>28</v>
      </c>
      <c r="D1388" t="s">
        <v>29</v>
      </c>
      <c r="E1388" t="str">
        <f>"107TNCZ1K307"</f>
        <v>107TNCZ1K307</v>
      </c>
      <c r="F1388" t="s">
        <v>30</v>
      </c>
      <c r="I1388" t="s">
        <v>57</v>
      </c>
      <c r="J1388" t="s">
        <v>39</v>
      </c>
      <c r="N1388" t="s">
        <v>3037</v>
      </c>
      <c r="O1388" t="s">
        <v>34</v>
      </c>
      <c r="P1388">
        <v>8</v>
      </c>
      <c r="Q1388">
        <v>202107</v>
      </c>
      <c r="R1388">
        <v>20220122</v>
      </c>
      <c r="S1388" t="s">
        <v>3038</v>
      </c>
      <c r="T1388">
        <v>20220215</v>
      </c>
      <c r="Z1388" t="s">
        <v>36</v>
      </c>
    </row>
    <row r="1389" spans="1:26" x14ac:dyDescent="0.25">
      <c r="A1389" t="s">
        <v>26</v>
      </c>
      <c r="B1389" t="s">
        <v>27</v>
      </c>
      <c r="C1389" t="s">
        <v>28</v>
      </c>
      <c r="D1389" t="s">
        <v>37</v>
      </c>
      <c r="E1389" t="str">
        <f>"108TNQD16388"</f>
        <v>108TNQD16388</v>
      </c>
      <c r="F1389" t="s">
        <v>30</v>
      </c>
      <c r="I1389" t="s">
        <v>475</v>
      </c>
      <c r="J1389" t="s">
        <v>58</v>
      </c>
      <c r="N1389" t="s">
        <v>3039</v>
      </c>
      <c r="O1389" t="s">
        <v>34</v>
      </c>
      <c r="P1389">
        <v>7</v>
      </c>
      <c r="Q1389">
        <v>202108</v>
      </c>
      <c r="R1389">
        <v>20211130</v>
      </c>
      <c r="S1389" t="s">
        <v>3040</v>
      </c>
      <c r="T1389">
        <v>20220215</v>
      </c>
      <c r="U1389" t="s">
        <v>93</v>
      </c>
      <c r="Z1389" t="s">
        <v>36</v>
      </c>
    </row>
    <row r="1390" spans="1:26" x14ac:dyDescent="0.25">
      <c r="A1390" t="s">
        <v>26</v>
      </c>
      <c r="B1390" t="s">
        <v>27</v>
      </c>
      <c r="C1390" t="s">
        <v>28</v>
      </c>
      <c r="D1390" t="s">
        <v>37</v>
      </c>
      <c r="E1390" t="str">
        <f>"106TNQD05500"</f>
        <v>106TNQD05500</v>
      </c>
      <c r="F1390" t="s">
        <v>30</v>
      </c>
      <c r="I1390" t="s">
        <v>38</v>
      </c>
      <c r="J1390" t="s">
        <v>58</v>
      </c>
      <c r="N1390" t="s">
        <v>3041</v>
      </c>
      <c r="O1390" t="s">
        <v>34</v>
      </c>
      <c r="P1390">
        <v>9</v>
      </c>
      <c r="Q1390">
        <v>202106</v>
      </c>
      <c r="R1390">
        <v>20211230</v>
      </c>
      <c r="S1390" t="s">
        <v>3042</v>
      </c>
      <c r="T1390">
        <v>20220215</v>
      </c>
      <c r="U1390" t="s">
        <v>180</v>
      </c>
      <c r="Z1390" t="s">
        <v>36</v>
      </c>
    </row>
    <row r="1391" spans="1:26" x14ac:dyDescent="0.25">
      <c r="A1391" t="s">
        <v>26</v>
      </c>
      <c r="B1391" t="s">
        <v>27</v>
      </c>
      <c r="C1391" t="s">
        <v>28</v>
      </c>
      <c r="D1391" t="s">
        <v>115</v>
      </c>
      <c r="E1391" t="str">
        <f>"110TNHM0A017"</f>
        <v>110TNHM0A017</v>
      </c>
      <c r="F1391" t="s">
        <v>30</v>
      </c>
      <c r="I1391" t="s">
        <v>129</v>
      </c>
      <c r="J1391" t="s">
        <v>39</v>
      </c>
      <c r="N1391" t="s">
        <v>3043</v>
      </c>
      <c r="O1391" t="s">
        <v>34</v>
      </c>
      <c r="P1391">
        <v>5</v>
      </c>
      <c r="Q1391">
        <v>202110</v>
      </c>
      <c r="R1391">
        <v>20220110</v>
      </c>
      <c r="S1391" t="s">
        <v>3044</v>
      </c>
      <c r="T1391">
        <v>20220215</v>
      </c>
      <c r="Z1391" t="s">
        <v>36</v>
      </c>
    </row>
    <row r="1392" spans="1:26" x14ac:dyDescent="0.25">
      <c r="A1392" t="s">
        <v>26</v>
      </c>
      <c r="B1392" t="s">
        <v>27</v>
      </c>
      <c r="C1392" t="s">
        <v>28</v>
      </c>
      <c r="D1392" t="s">
        <v>115</v>
      </c>
      <c r="E1392" t="str">
        <f>"201TNZN1N909"</f>
        <v>201TNZN1N909</v>
      </c>
      <c r="F1392" t="s">
        <v>30</v>
      </c>
      <c r="I1392" t="s">
        <v>129</v>
      </c>
      <c r="J1392" t="s">
        <v>1719</v>
      </c>
      <c r="N1392" t="s">
        <v>3045</v>
      </c>
      <c r="O1392" t="s">
        <v>34</v>
      </c>
      <c r="P1392">
        <v>2</v>
      </c>
      <c r="Q1392">
        <v>202201</v>
      </c>
      <c r="R1392">
        <v>20220131</v>
      </c>
      <c r="S1392" t="s">
        <v>3046</v>
      </c>
      <c r="T1392">
        <v>20220215</v>
      </c>
      <c r="Z1392" t="s">
        <v>36</v>
      </c>
    </row>
    <row r="1393" spans="1:26" x14ac:dyDescent="0.25">
      <c r="A1393" t="s">
        <v>26</v>
      </c>
      <c r="B1393" t="s">
        <v>27</v>
      </c>
      <c r="C1393" t="s">
        <v>28</v>
      </c>
      <c r="D1393" t="s">
        <v>29</v>
      </c>
      <c r="E1393" t="str">
        <f>"107TNAB19320"</f>
        <v>107TNAB19320</v>
      </c>
      <c r="F1393" t="s">
        <v>30</v>
      </c>
      <c r="I1393" t="s">
        <v>38</v>
      </c>
      <c r="J1393" t="s">
        <v>58</v>
      </c>
      <c r="N1393" t="s">
        <v>3047</v>
      </c>
      <c r="O1393" t="s">
        <v>34</v>
      </c>
      <c r="P1393">
        <v>8</v>
      </c>
      <c r="Q1393">
        <v>202107</v>
      </c>
      <c r="R1393">
        <v>20211220</v>
      </c>
      <c r="S1393" t="s">
        <v>3048</v>
      </c>
      <c r="T1393">
        <v>20220216</v>
      </c>
      <c r="U1393" t="s">
        <v>1537</v>
      </c>
      <c r="Z1393" t="s">
        <v>36</v>
      </c>
    </row>
    <row r="1394" spans="1:26" x14ac:dyDescent="0.25">
      <c r="A1394" t="s">
        <v>26</v>
      </c>
      <c r="B1394" t="s">
        <v>27</v>
      </c>
      <c r="C1394" t="s">
        <v>28</v>
      </c>
      <c r="D1394" t="s">
        <v>42</v>
      </c>
      <c r="E1394" t="str">
        <f>"007TNUW1S662"</f>
        <v>007TNUW1S662</v>
      </c>
      <c r="F1394" t="s">
        <v>30</v>
      </c>
      <c r="I1394" t="s">
        <v>157</v>
      </c>
      <c r="J1394" t="s">
        <v>58</v>
      </c>
      <c r="N1394" t="s">
        <v>3049</v>
      </c>
      <c r="O1394" t="s">
        <v>34</v>
      </c>
      <c r="P1394">
        <v>20</v>
      </c>
      <c r="Q1394">
        <v>202007</v>
      </c>
      <c r="R1394">
        <v>20211106</v>
      </c>
      <c r="S1394" t="s">
        <v>3050</v>
      </c>
      <c r="T1394">
        <v>20220216</v>
      </c>
      <c r="Z1394" t="s">
        <v>36</v>
      </c>
    </row>
    <row r="1395" spans="1:26" x14ac:dyDescent="0.25">
      <c r="A1395" t="s">
        <v>26</v>
      </c>
      <c r="B1395" t="s">
        <v>27</v>
      </c>
      <c r="C1395" t="s">
        <v>28</v>
      </c>
      <c r="D1395" t="s">
        <v>166</v>
      </c>
      <c r="E1395" t="str">
        <f>"109TNVS2V375"</f>
        <v>109TNVS2V375</v>
      </c>
      <c r="F1395" t="s">
        <v>30</v>
      </c>
      <c r="I1395" t="s">
        <v>157</v>
      </c>
      <c r="J1395" t="s">
        <v>39</v>
      </c>
      <c r="N1395" t="s">
        <v>3051</v>
      </c>
      <c r="O1395" t="s">
        <v>34</v>
      </c>
      <c r="P1395">
        <v>6</v>
      </c>
      <c r="Q1395">
        <v>202109</v>
      </c>
      <c r="R1395">
        <v>20220110</v>
      </c>
      <c r="S1395" t="s">
        <v>3052</v>
      </c>
      <c r="T1395">
        <v>20220216</v>
      </c>
      <c r="Z1395" t="s">
        <v>36</v>
      </c>
    </row>
    <row r="1396" spans="1:26" x14ac:dyDescent="0.25">
      <c r="A1396" t="s">
        <v>26</v>
      </c>
      <c r="B1396" t="s">
        <v>27</v>
      </c>
      <c r="C1396" t="s">
        <v>28</v>
      </c>
      <c r="D1396" t="s">
        <v>29</v>
      </c>
      <c r="E1396" t="str">
        <f>"107TNABOS616"</f>
        <v>107TNABOS616</v>
      </c>
      <c r="F1396" t="s">
        <v>30</v>
      </c>
      <c r="I1396" t="s">
        <v>129</v>
      </c>
      <c r="J1396" t="s">
        <v>58</v>
      </c>
      <c r="N1396" t="s">
        <v>3053</v>
      </c>
      <c r="O1396" t="s">
        <v>34</v>
      </c>
      <c r="P1396">
        <v>8</v>
      </c>
      <c r="Q1396">
        <v>202107</v>
      </c>
      <c r="R1396">
        <v>20211022</v>
      </c>
      <c r="S1396" t="s">
        <v>3054</v>
      </c>
      <c r="T1396">
        <v>20220216</v>
      </c>
      <c r="U1396" t="s">
        <v>328</v>
      </c>
      <c r="V1396" t="s">
        <v>1796</v>
      </c>
      <c r="W1396" t="s">
        <v>111</v>
      </c>
      <c r="X1396" t="s">
        <v>267</v>
      </c>
      <c r="Z1396" t="s">
        <v>36</v>
      </c>
    </row>
    <row r="1397" spans="1:26" x14ac:dyDescent="0.25">
      <c r="A1397" t="s">
        <v>26</v>
      </c>
      <c r="B1397" t="s">
        <v>27</v>
      </c>
      <c r="C1397" t="s">
        <v>28</v>
      </c>
      <c r="D1397" t="s">
        <v>29</v>
      </c>
      <c r="E1397" t="str">
        <f>"109TNDV1S802"</f>
        <v>109TNDV1S802</v>
      </c>
      <c r="F1397" t="s">
        <v>30</v>
      </c>
      <c r="I1397" t="s">
        <v>38</v>
      </c>
      <c r="J1397" t="s">
        <v>39</v>
      </c>
      <c r="N1397" t="s">
        <v>3055</v>
      </c>
      <c r="O1397" t="s">
        <v>34</v>
      </c>
      <c r="P1397">
        <v>6</v>
      </c>
      <c r="Q1397">
        <v>202109</v>
      </c>
      <c r="R1397">
        <v>20211126</v>
      </c>
      <c r="S1397" t="s">
        <v>3056</v>
      </c>
      <c r="T1397">
        <v>20220216</v>
      </c>
      <c r="Z1397" t="s">
        <v>36</v>
      </c>
    </row>
    <row r="1398" spans="1:26" x14ac:dyDescent="0.25">
      <c r="A1398" t="s">
        <v>26</v>
      </c>
      <c r="B1398" t="s">
        <v>27</v>
      </c>
      <c r="C1398" t="s">
        <v>28</v>
      </c>
      <c r="D1398" t="s">
        <v>380</v>
      </c>
      <c r="E1398" t="str">
        <f>"201TNMX07755"</f>
        <v>201TNMX07755</v>
      </c>
      <c r="F1398" t="s">
        <v>30</v>
      </c>
      <c r="I1398" t="s">
        <v>129</v>
      </c>
      <c r="J1398" t="s">
        <v>83</v>
      </c>
      <c r="N1398" t="s">
        <v>3057</v>
      </c>
      <c r="O1398" t="s">
        <v>34</v>
      </c>
      <c r="P1398">
        <v>2</v>
      </c>
      <c r="Q1398">
        <v>202201</v>
      </c>
      <c r="R1398">
        <v>20220204</v>
      </c>
      <c r="S1398" t="s">
        <v>3058</v>
      </c>
      <c r="T1398">
        <v>20220216</v>
      </c>
      <c r="Z1398" t="s">
        <v>36</v>
      </c>
    </row>
    <row r="1399" spans="1:26" x14ac:dyDescent="0.25">
      <c r="A1399" t="s">
        <v>26</v>
      </c>
      <c r="B1399" t="s">
        <v>27</v>
      </c>
      <c r="C1399" t="s">
        <v>28</v>
      </c>
      <c r="D1399" t="s">
        <v>29</v>
      </c>
      <c r="E1399" t="str">
        <f>"108TNAB15200"</f>
        <v>108TNAB15200</v>
      </c>
      <c r="F1399" t="s">
        <v>30</v>
      </c>
      <c r="I1399" t="s">
        <v>57</v>
      </c>
      <c r="J1399" t="s">
        <v>58</v>
      </c>
      <c r="N1399" t="s">
        <v>3059</v>
      </c>
      <c r="O1399" t="s">
        <v>34</v>
      </c>
      <c r="P1399">
        <v>7</v>
      </c>
      <c r="Q1399">
        <v>202108</v>
      </c>
      <c r="R1399">
        <v>20211201</v>
      </c>
      <c r="S1399" t="s">
        <v>3060</v>
      </c>
      <c r="T1399">
        <v>20220216</v>
      </c>
      <c r="U1399" t="s">
        <v>114</v>
      </c>
      <c r="Z1399" t="s">
        <v>36</v>
      </c>
    </row>
    <row r="1400" spans="1:26" x14ac:dyDescent="0.25">
      <c r="A1400" t="s">
        <v>26</v>
      </c>
      <c r="B1400" t="s">
        <v>27</v>
      </c>
      <c r="C1400" t="s">
        <v>28</v>
      </c>
      <c r="D1400" t="s">
        <v>380</v>
      </c>
      <c r="E1400" t="str">
        <f>"110TNPC2B424"</f>
        <v>110TNPC2B424</v>
      </c>
      <c r="F1400" t="s">
        <v>30</v>
      </c>
      <c r="I1400" t="s">
        <v>57</v>
      </c>
      <c r="J1400" t="s">
        <v>163</v>
      </c>
      <c r="N1400" t="s">
        <v>3061</v>
      </c>
      <c r="O1400" t="s">
        <v>34</v>
      </c>
      <c r="P1400">
        <v>5</v>
      </c>
      <c r="Q1400">
        <v>202110</v>
      </c>
      <c r="R1400">
        <v>20211115</v>
      </c>
      <c r="S1400" t="s">
        <v>3062</v>
      </c>
      <c r="T1400">
        <v>20220216</v>
      </c>
      <c r="Z1400" t="s">
        <v>36</v>
      </c>
    </row>
    <row r="1401" spans="1:26" x14ac:dyDescent="0.25">
      <c r="A1401" t="s">
        <v>26</v>
      </c>
      <c r="B1401" t="s">
        <v>27</v>
      </c>
      <c r="C1401" t="s">
        <v>28</v>
      </c>
      <c r="D1401" t="s">
        <v>29</v>
      </c>
      <c r="E1401" t="str">
        <f>"107TNUW0L961"</f>
        <v>107TNUW0L961</v>
      </c>
      <c r="F1401" t="s">
        <v>30</v>
      </c>
      <c r="I1401" t="s">
        <v>76</v>
      </c>
      <c r="J1401" t="s">
        <v>163</v>
      </c>
      <c r="N1401" t="s">
        <v>3063</v>
      </c>
      <c r="O1401" t="s">
        <v>34</v>
      </c>
      <c r="P1401">
        <v>8</v>
      </c>
      <c r="Q1401">
        <v>202107</v>
      </c>
      <c r="R1401">
        <v>20211101</v>
      </c>
      <c r="S1401" t="s">
        <v>3064</v>
      </c>
      <c r="T1401">
        <v>20220216</v>
      </c>
      <c r="Z1401" t="s">
        <v>36</v>
      </c>
    </row>
    <row r="1402" spans="1:26" x14ac:dyDescent="0.25">
      <c r="A1402" t="s">
        <v>26</v>
      </c>
      <c r="B1402" t="s">
        <v>27</v>
      </c>
      <c r="C1402" t="s">
        <v>28</v>
      </c>
      <c r="D1402" t="s">
        <v>3065</v>
      </c>
      <c r="E1402" t="str">
        <f>"111TNNH1A815"</f>
        <v>111TNNH1A815</v>
      </c>
      <c r="F1402" t="s">
        <v>30</v>
      </c>
      <c r="I1402" t="s">
        <v>51</v>
      </c>
      <c r="J1402" t="s">
        <v>39</v>
      </c>
      <c r="N1402" t="s">
        <v>3066</v>
      </c>
      <c r="O1402" t="s">
        <v>34</v>
      </c>
      <c r="P1402">
        <v>4</v>
      </c>
      <c r="Q1402">
        <v>202111</v>
      </c>
      <c r="R1402">
        <v>20220101</v>
      </c>
      <c r="S1402" t="s">
        <v>3067</v>
      </c>
      <c r="T1402">
        <v>20220216</v>
      </c>
      <c r="Z1402" t="s">
        <v>36</v>
      </c>
    </row>
    <row r="1403" spans="1:26" x14ac:dyDescent="0.25">
      <c r="A1403" t="s">
        <v>26</v>
      </c>
      <c r="B1403" t="s">
        <v>27</v>
      </c>
      <c r="C1403" t="s">
        <v>28</v>
      </c>
      <c r="D1403" t="s">
        <v>37</v>
      </c>
      <c r="E1403" t="str">
        <f>"109TNHM21073"</f>
        <v>109TNHM21073</v>
      </c>
      <c r="F1403" t="s">
        <v>30</v>
      </c>
      <c r="I1403" t="s">
        <v>38</v>
      </c>
      <c r="J1403" t="s">
        <v>58</v>
      </c>
      <c r="N1403" t="s">
        <v>3068</v>
      </c>
      <c r="O1403" t="s">
        <v>34</v>
      </c>
      <c r="P1403">
        <v>6</v>
      </c>
      <c r="Q1403">
        <v>202109</v>
      </c>
      <c r="R1403">
        <v>20211222</v>
      </c>
      <c r="S1403" t="s">
        <v>3069</v>
      </c>
      <c r="T1403">
        <v>20220216</v>
      </c>
      <c r="U1403" t="s">
        <v>151</v>
      </c>
      <c r="Z1403" t="s">
        <v>36</v>
      </c>
    </row>
    <row r="1404" spans="1:26" x14ac:dyDescent="0.25">
      <c r="A1404" t="s">
        <v>26</v>
      </c>
      <c r="B1404" t="s">
        <v>27</v>
      </c>
      <c r="C1404" t="s">
        <v>28</v>
      </c>
      <c r="D1404" t="s">
        <v>64</v>
      </c>
      <c r="E1404" t="str">
        <f>"109TNGY11023"</f>
        <v>109TNGY11023</v>
      </c>
      <c r="F1404" t="s">
        <v>30</v>
      </c>
      <c r="I1404" t="s">
        <v>38</v>
      </c>
      <c r="J1404" t="s">
        <v>90</v>
      </c>
      <c r="N1404" t="s">
        <v>3070</v>
      </c>
      <c r="O1404" t="s">
        <v>34</v>
      </c>
      <c r="P1404">
        <v>6</v>
      </c>
      <c r="Q1404">
        <v>202109</v>
      </c>
      <c r="R1404">
        <v>20211111</v>
      </c>
      <c r="S1404" t="s">
        <v>3071</v>
      </c>
      <c r="T1404">
        <v>20220216</v>
      </c>
      <c r="U1404" t="s">
        <v>205</v>
      </c>
      <c r="Z1404" t="s">
        <v>36</v>
      </c>
    </row>
    <row r="1405" spans="1:26" x14ac:dyDescent="0.25">
      <c r="A1405" t="s">
        <v>26</v>
      </c>
      <c r="B1405" t="s">
        <v>27</v>
      </c>
      <c r="C1405" t="s">
        <v>28</v>
      </c>
      <c r="D1405" t="s">
        <v>29</v>
      </c>
      <c r="E1405" t="str">
        <f>"109TNWG14561"</f>
        <v>109TNWG14561</v>
      </c>
      <c r="F1405" t="s">
        <v>30</v>
      </c>
      <c r="I1405" t="s">
        <v>47</v>
      </c>
      <c r="J1405" t="s">
        <v>90</v>
      </c>
      <c r="N1405" t="s">
        <v>3072</v>
      </c>
      <c r="O1405" t="s">
        <v>34</v>
      </c>
      <c r="P1405">
        <v>6</v>
      </c>
      <c r="Q1405">
        <v>202109</v>
      </c>
      <c r="R1405">
        <v>20211102</v>
      </c>
      <c r="S1405" t="s">
        <v>3073</v>
      </c>
      <c r="T1405">
        <v>20220216</v>
      </c>
      <c r="U1405" t="s">
        <v>205</v>
      </c>
      <c r="Z1405" t="s">
        <v>36</v>
      </c>
    </row>
    <row r="1406" spans="1:26" x14ac:dyDescent="0.25">
      <c r="A1406" t="s">
        <v>26</v>
      </c>
      <c r="B1406" t="s">
        <v>27</v>
      </c>
      <c r="C1406" t="s">
        <v>28</v>
      </c>
      <c r="D1406" t="s">
        <v>115</v>
      </c>
      <c r="E1406" t="str">
        <f>"201TNSU04270"</f>
        <v>201TNSU04270</v>
      </c>
      <c r="F1406" t="s">
        <v>30</v>
      </c>
      <c r="I1406" t="s">
        <v>586</v>
      </c>
      <c r="J1406" t="s">
        <v>58</v>
      </c>
      <c r="N1406" t="s">
        <v>3074</v>
      </c>
      <c r="O1406" t="s">
        <v>34</v>
      </c>
      <c r="P1406">
        <v>2</v>
      </c>
      <c r="Q1406">
        <v>202201</v>
      </c>
      <c r="R1406">
        <v>20220104</v>
      </c>
      <c r="S1406" t="s">
        <v>3075</v>
      </c>
      <c r="T1406">
        <v>20220216</v>
      </c>
      <c r="U1406" t="s">
        <v>369</v>
      </c>
      <c r="V1406" t="s">
        <v>236</v>
      </c>
      <c r="Z1406" t="s">
        <v>36</v>
      </c>
    </row>
    <row r="1407" spans="1:26" x14ac:dyDescent="0.25">
      <c r="A1407" t="s">
        <v>26</v>
      </c>
      <c r="B1407" t="s">
        <v>27</v>
      </c>
      <c r="C1407" t="s">
        <v>28</v>
      </c>
      <c r="D1407" t="s">
        <v>29</v>
      </c>
      <c r="E1407" t="str">
        <f>"201TNUW0L998"</f>
        <v>201TNUW0L998</v>
      </c>
      <c r="F1407" t="s">
        <v>30</v>
      </c>
      <c r="I1407" t="s">
        <v>38</v>
      </c>
      <c r="J1407" t="s">
        <v>498</v>
      </c>
      <c r="N1407" t="s">
        <v>3076</v>
      </c>
      <c r="O1407" t="s">
        <v>34</v>
      </c>
      <c r="P1407">
        <v>2</v>
      </c>
      <c r="Q1407">
        <v>202201</v>
      </c>
      <c r="R1407">
        <v>20220125</v>
      </c>
      <c r="S1407" t="s">
        <v>3077</v>
      </c>
      <c r="T1407">
        <v>20220216</v>
      </c>
      <c r="Z1407" t="s">
        <v>36</v>
      </c>
    </row>
    <row r="1408" spans="1:26" x14ac:dyDescent="0.25">
      <c r="A1408" t="s">
        <v>26</v>
      </c>
      <c r="B1408" t="s">
        <v>27</v>
      </c>
      <c r="C1408" t="s">
        <v>28</v>
      </c>
      <c r="D1408" t="s">
        <v>115</v>
      </c>
      <c r="E1408" t="str">
        <f>"108TNLE0J672"</f>
        <v>108TNLE0J672</v>
      </c>
      <c r="F1408" t="s">
        <v>30</v>
      </c>
      <c r="I1408" t="s">
        <v>646</v>
      </c>
      <c r="J1408" t="s">
        <v>43</v>
      </c>
      <c r="N1408" t="s">
        <v>3078</v>
      </c>
      <c r="O1408" t="s">
        <v>34</v>
      </c>
      <c r="P1408">
        <v>7</v>
      </c>
      <c r="Q1408">
        <v>202108</v>
      </c>
      <c r="R1408">
        <v>20220114</v>
      </c>
      <c r="S1408" t="s">
        <v>3079</v>
      </c>
      <c r="T1408">
        <v>20220216</v>
      </c>
      <c r="Z1408" t="s">
        <v>36</v>
      </c>
    </row>
    <row r="1409" spans="1:26" x14ac:dyDescent="0.25">
      <c r="A1409" t="s">
        <v>26</v>
      </c>
      <c r="B1409" t="s">
        <v>27</v>
      </c>
      <c r="C1409" t="s">
        <v>28</v>
      </c>
      <c r="D1409" t="s">
        <v>115</v>
      </c>
      <c r="E1409" t="str">
        <f>"108TNWG03681"</f>
        <v>108TNWG03681</v>
      </c>
      <c r="F1409" t="s">
        <v>30</v>
      </c>
      <c r="I1409" t="s">
        <v>38</v>
      </c>
      <c r="J1409" t="s">
        <v>39</v>
      </c>
      <c r="N1409" t="s">
        <v>3080</v>
      </c>
      <c r="O1409" t="s">
        <v>34</v>
      </c>
      <c r="P1409">
        <v>7</v>
      </c>
      <c r="Q1409">
        <v>202108</v>
      </c>
      <c r="R1409">
        <v>20211011</v>
      </c>
      <c r="S1409" t="s">
        <v>3081</v>
      </c>
      <c r="T1409">
        <v>20220216</v>
      </c>
      <c r="Z1409" t="s">
        <v>36</v>
      </c>
    </row>
    <row r="1410" spans="1:26" x14ac:dyDescent="0.25">
      <c r="A1410" t="s">
        <v>26</v>
      </c>
      <c r="B1410" t="s">
        <v>27</v>
      </c>
      <c r="C1410" t="s">
        <v>28</v>
      </c>
      <c r="D1410" t="s">
        <v>64</v>
      </c>
      <c r="E1410" t="str">
        <f>"110TNPC26288"</f>
        <v>110TNPC26288</v>
      </c>
      <c r="F1410" t="s">
        <v>30</v>
      </c>
      <c r="I1410" t="s">
        <v>38</v>
      </c>
      <c r="J1410" t="s">
        <v>77</v>
      </c>
      <c r="N1410" t="s">
        <v>3082</v>
      </c>
      <c r="O1410" t="s">
        <v>34</v>
      </c>
      <c r="P1410">
        <v>5</v>
      </c>
      <c r="Q1410">
        <v>202110</v>
      </c>
      <c r="R1410">
        <v>20211112</v>
      </c>
      <c r="S1410" t="s">
        <v>3083</v>
      </c>
      <c r="T1410">
        <v>20220216</v>
      </c>
      <c r="Z1410" t="s">
        <v>36</v>
      </c>
    </row>
    <row r="1411" spans="1:26" x14ac:dyDescent="0.25">
      <c r="A1411" t="s">
        <v>26</v>
      </c>
      <c r="B1411" t="s">
        <v>27</v>
      </c>
      <c r="C1411" t="s">
        <v>28</v>
      </c>
      <c r="D1411" t="s">
        <v>29</v>
      </c>
      <c r="E1411" t="str">
        <f>"102TNCZ02035"</f>
        <v>102TNCZ02035</v>
      </c>
      <c r="F1411" t="s">
        <v>30</v>
      </c>
      <c r="I1411" t="s">
        <v>47</v>
      </c>
      <c r="J1411" t="s">
        <v>48</v>
      </c>
      <c r="N1411" t="s">
        <v>3084</v>
      </c>
      <c r="O1411" t="s">
        <v>34</v>
      </c>
      <c r="P1411">
        <v>13</v>
      </c>
      <c r="Q1411">
        <v>202102</v>
      </c>
      <c r="R1411">
        <v>20211015</v>
      </c>
      <c r="S1411" t="s">
        <v>3085</v>
      </c>
      <c r="T1411">
        <v>20220216</v>
      </c>
      <c r="Z1411" t="s">
        <v>36</v>
      </c>
    </row>
    <row r="1412" spans="1:26" x14ac:dyDescent="0.25">
      <c r="A1412" t="s">
        <v>26</v>
      </c>
      <c r="B1412" t="s">
        <v>27</v>
      </c>
      <c r="C1412" t="s">
        <v>28</v>
      </c>
      <c r="D1412" t="s">
        <v>29</v>
      </c>
      <c r="E1412" t="str">
        <f>"109TNVK06069"</f>
        <v>109TNVK06069</v>
      </c>
      <c r="F1412" t="s">
        <v>30</v>
      </c>
      <c r="I1412" t="s">
        <v>38</v>
      </c>
      <c r="J1412" t="s">
        <v>58</v>
      </c>
      <c r="N1412" t="s">
        <v>3086</v>
      </c>
      <c r="O1412" t="s">
        <v>34</v>
      </c>
      <c r="P1412">
        <v>6</v>
      </c>
      <c r="Q1412">
        <v>202109</v>
      </c>
      <c r="R1412">
        <v>20220207</v>
      </c>
      <c r="S1412" t="s">
        <v>3087</v>
      </c>
      <c r="T1412">
        <v>20220216</v>
      </c>
      <c r="Z1412" t="s">
        <v>36</v>
      </c>
    </row>
    <row r="1413" spans="1:26" x14ac:dyDescent="0.25">
      <c r="A1413" t="s">
        <v>26</v>
      </c>
      <c r="B1413" t="s">
        <v>27</v>
      </c>
      <c r="C1413" t="s">
        <v>28</v>
      </c>
      <c r="D1413" t="s">
        <v>29</v>
      </c>
      <c r="E1413" t="str">
        <f>"110TNAB20424"</f>
        <v>110TNAB20424</v>
      </c>
      <c r="F1413" t="s">
        <v>30</v>
      </c>
      <c r="I1413" t="s">
        <v>38</v>
      </c>
      <c r="J1413" t="s">
        <v>163</v>
      </c>
      <c r="N1413" t="s">
        <v>3088</v>
      </c>
      <c r="O1413" t="s">
        <v>34</v>
      </c>
      <c r="P1413">
        <v>5</v>
      </c>
      <c r="Q1413">
        <v>202110</v>
      </c>
      <c r="R1413">
        <v>20220129</v>
      </c>
      <c r="S1413" t="s">
        <v>3089</v>
      </c>
      <c r="T1413">
        <v>20220216</v>
      </c>
      <c r="Z1413" t="s">
        <v>36</v>
      </c>
    </row>
    <row r="1414" spans="1:26" x14ac:dyDescent="0.25">
      <c r="A1414" t="s">
        <v>26</v>
      </c>
      <c r="B1414" t="s">
        <v>27</v>
      </c>
      <c r="C1414" t="s">
        <v>28</v>
      </c>
      <c r="D1414" t="s">
        <v>1330</v>
      </c>
      <c r="E1414" t="str">
        <f>"910TNLE10136"</f>
        <v>910TNLE10136</v>
      </c>
      <c r="F1414" t="s">
        <v>30</v>
      </c>
      <c r="I1414" t="s">
        <v>31</v>
      </c>
      <c r="J1414" t="s">
        <v>58</v>
      </c>
      <c r="N1414" t="s">
        <v>3090</v>
      </c>
      <c r="O1414" t="s">
        <v>34</v>
      </c>
      <c r="P1414">
        <v>29</v>
      </c>
      <c r="Q1414">
        <v>201910</v>
      </c>
      <c r="R1414">
        <v>20220129</v>
      </c>
      <c r="S1414" t="s">
        <v>3091</v>
      </c>
      <c r="T1414">
        <v>20220216</v>
      </c>
      <c r="U1414" t="s">
        <v>61</v>
      </c>
      <c r="Z1414" t="s">
        <v>36</v>
      </c>
    </row>
    <row r="1415" spans="1:26" x14ac:dyDescent="0.25">
      <c r="A1415" t="s">
        <v>26</v>
      </c>
      <c r="B1415" t="s">
        <v>27</v>
      </c>
      <c r="C1415" t="s">
        <v>28</v>
      </c>
      <c r="D1415" t="s">
        <v>380</v>
      </c>
      <c r="E1415" t="str">
        <f>"112TNUW1W886"</f>
        <v>112TNUW1W886</v>
      </c>
      <c r="F1415" t="s">
        <v>30</v>
      </c>
      <c r="I1415" t="s">
        <v>57</v>
      </c>
      <c r="J1415" t="s">
        <v>58</v>
      </c>
      <c r="N1415" t="s">
        <v>3092</v>
      </c>
      <c r="O1415" t="s">
        <v>34</v>
      </c>
      <c r="P1415">
        <v>3</v>
      </c>
      <c r="Q1415">
        <v>202112</v>
      </c>
      <c r="R1415">
        <v>20220108</v>
      </c>
      <c r="S1415" t="s">
        <v>3093</v>
      </c>
      <c r="T1415">
        <v>20220216</v>
      </c>
      <c r="U1415" t="s">
        <v>114</v>
      </c>
      <c r="Z1415" t="s">
        <v>36</v>
      </c>
    </row>
    <row r="1416" spans="1:26" x14ac:dyDescent="0.25">
      <c r="A1416" t="s">
        <v>26</v>
      </c>
      <c r="B1416" t="s">
        <v>27</v>
      </c>
      <c r="C1416" t="s">
        <v>28</v>
      </c>
      <c r="D1416" t="s">
        <v>37</v>
      </c>
      <c r="E1416" t="str">
        <f>"009TNTQ04609"</f>
        <v>009TNTQ04609</v>
      </c>
      <c r="F1416" t="s">
        <v>30</v>
      </c>
      <c r="I1416" t="s">
        <v>38</v>
      </c>
      <c r="J1416" t="s">
        <v>58</v>
      </c>
      <c r="N1416" t="s">
        <v>3094</v>
      </c>
      <c r="O1416" t="s">
        <v>34</v>
      </c>
      <c r="P1416">
        <v>18</v>
      </c>
      <c r="Q1416">
        <v>202009</v>
      </c>
      <c r="R1416">
        <v>20211123</v>
      </c>
      <c r="S1416" t="s">
        <v>3095</v>
      </c>
      <c r="T1416">
        <v>20220216</v>
      </c>
      <c r="U1416" t="s">
        <v>313</v>
      </c>
      <c r="Z1416" t="s">
        <v>36</v>
      </c>
    </row>
    <row r="1417" spans="1:26" x14ac:dyDescent="0.25">
      <c r="A1417" t="s">
        <v>26</v>
      </c>
      <c r="B1417" t="s">
        <v>27</v>
      </c>
      <c r="C1417" t="s">
        <v>28</v>
      </c>
      <c r="D1417" t="s">
        <v>29</v>
      </c>
      <c r="E1417" t="str">
        <f>"105TNZN1D037"</f>
        <v>105TNZN1D037</v>
      </c>
      <c r="F1417" t="s">
        <v>30</v>
      </c>
      <c r="I1417" t="s">
        <v>71</v>
      </c>
      <c r="J1417" t="s">
        <v>39</v>
      </c>
      <c r="N1417" t="s">
        <v>3096</v>
      </c>
      <c r="O1417" t="s">
        <v>34</v>
      </c>
      <c r="P1417">
        <v>10</v>
      </c>
      <c r="Q1417">
        <v>202105</v>
      </c>
      <c r="R1417">
        <v>20211028</v>
      </c>
      <c r="S1417" t="s">
        <v>3097</v>
      </c>
      <c r="T1417">
        <v>20220216</v>
      </c>
      <c r="Z1417" t="s">
        <v>36</v>
      </c>
    </row>
    <row r="1418" spans="1:26" x14ac:dyDescent="0.25">
      <c r="A1418" t="s">
        <v>26</v>
      </c>
      <c r="B1418" t="s">
        <v>27</v>
      </c>
      <c r="C1418" t="s">
        <v>28</v>
      </c>
      <c r="D1418" t="s">
        <v>133</v>
      </c>
      <c r="E1418" t="str">
        <f>"106TNDV2K890"</f>
        <v>106TNDV2K890</v>
      </c>
      <c r="F1418" t="s">
        <v>30</v>
      </c>
      <c r="I1418" t="s">
        <v>38</v>
      </c>
      <c r="J1418" t="s">
        <v>39</v>
      </c>
      <c r="N1418" t="s">
        <v>3098</v>
      </c>
      <c r="O1418" t="s">
        <v>34</v>
      </c>
      <c r="P1418">
        <v>9</v>
      </c>
      <c r="Q1418">
        <v>202106</v>
      </c>
      <c r="R1418">
        <v>20211124</v>
      </c>
      <c r="S1418" t="s">
        <v>3099</v>
      </c>
      <c r="T1418">
        <v>20220216</v>
      </c>
      <c r="Z1418" t="s">
        <v>36</v>
      </c>
    </row>
    <row r="1419" spans="1:26" x14ac:dyDescent="0.25">
      <c r="A1419" t="s">
        <v>26</v>
      </c>
      <c r="B1419" t="s">
        <v>27</v>
      </c>
      <c r="C1419" t="s">
        <v>28</v>
      </c>
      <c r="D1419" t="s">
        <v>37</v>
      </c>
      <c r="E1419" t="str">
        <f>"008TNKF1R133"</f>
        <v>008TNKF1R133</v>
      </c>
      <c r="F1419" t="s">
        <v>30</v>
      </c>
      <c r="I1419" t="s">
        <v>57</v>
      </c>
      <c r="J1419" t="s">
        <v>58</v>
      </c>
      <c r="N1419" t="s">
        <v>3100</v>
      </c>
      <c r="O1419" t="s">
        <v>34</v>
      </c>
      <c r="P1419">
        <v>19</v>
      </c>
      <c r="Q1419">
        <v>202008</v>
      </c>
      <c r="R1419">
        <v>20211128</v>
      </c>
      <c r="S1419" t="s">
        <v>3101</v>
      </c>
      <c r="T1419">
        <v>20220217</v>
      </c>
      <c r="U1419" t="s">
        <v>1846</v>
      </c>
      <c r="Z1419" t="s">
        <v>36</v>
      </c>
    </row>
    <row r="1420" spans="1:26" x14ac:dyDescent="0.25">
      <c r="A1420" t="s">
        <v>26</v>
      </c>
      <c r="B1420" t="s">
        <v>27</v>
      </c>
      <c r="C1420" t="s">
        <v>28</v>
      </c>
      <c r="D1420" t="s">
        <v>166</v>
      </c>
      <c r="E1420" t="str">
        <f>"108TNZN2Y853"</f>
        <v>108TNZN2Y853</v>
      </c>
      <c r="F1420" t="s">
        <v>30</v>
      </c>
      <c r="I1420" t="s">
        <v>89</v>
      </c>
      <c r="J1420" t="s">
        <v>58</v>
      </c>
      <c r="N1420" t="s">
        <v>3102</v>
      </c>
      <c r="O1420" t="s">
        <v>34</v>
      </c>
      <c r="P1420">
        <v>7</v>
      </c>
      <c r="Q1420">
        <v>202108</v>
      </c>
      <c r="R1420">
        <v>20211205</v>
      </c>
      <c r="S1420" t="s">
        <v>3103</v>
      </c>
      <c r="T1420">
        <v>20220217</v>
      </c>
      <c r="U1420" t="s">
        <v>211</v>
      </c>
      <c r="Z1420" t="s">
        <v>36</v>
      </c>
    </row>
    <row r="1421" spans="1:26" x14ac:dyDescent="0.25">
      <c r="A1421" t="s">
        <v>26</v>
      </c>
      <c r="B1421" t="s">
        <v>27</v>
      </c>
      <c r="C1421" t="s">
        <v>28</v>
      </c>
      <c r="D1421" t="s">
        <v>37</v>
      </c>
      <c r="E1421" t="str">
        <f>"101TNKF1T421"</f>
        <v>101TNKF1T421</v>
      </c>
      <c r="F1421" t="s">
        <v>30</v>
      </c>
      <c r="I1421" t="s">
        <v>57</v>
      </c>
      <c r="J1421" t="s">
        <v>90</v>
      </c>
      <c r="N1421" t="s">
        <v>3104</v>
      </c>
      <c r="O1421" t="s">
        <v>34</v>
      </c>
      <c r="P1421">
        <v>14</v>
      </c>
      <c r="Q1421">
        <v>202101</v>
      </c>
      <c r="R1421">
        <v>20211126</v>
      </c>
      <c r="S1421" t="s">
        <v>3105</v>
      </c>
      <c r="T1421">
        <v>20220217</v>
      </c>
      <c r="U1421" t="s">
        <v>180</v>
      </c>
      <c r="Z1421" t="s">
        <v>36</v>
      </c>
    </row>
    <row r="1422" spans="1:26" x14ac:dyDescent="0.25">
      <c r="A1422" t="s">
        <v>26</v>
      </c>
      <c r="B1422" t="s">
        <v>27</v>
      </c>
      <c r="C1422" t="s">
        <v>28</v>
      </c>
      <c r="D1422" t="s">
        <v>46</v>
      </c>
      <c r="E1422" t="str">
        <f>"108TNHM2R593"</f>
        <v>108TNHM2R593</v>
      </c>
      <c r="F1422" t="s">
        <v>30</v>
      </c>
      <c r="I1422" t="s">
        <v>38</v>
      </c>
      <c r="J1422" t="s">
        <v>90</v>
      </c>
      <c r="N1422" t="s">
        <v>3106</v>
      </c>
      <c r="O1422" t="s">
        <v>34</v>
      </c>
      <c r="P1422">
        <v>7</v>
      </c>
      <c r="Q1422">
        <v>202108</v>
      </c>
      <c r="R1422">
        <v>20211105</v>
      </c>
      <c r="S1422" t="s">
        <v>3107</v>
      </c>
      <c r="T1422">
        <v>20220217</v>
      </c>
      <c r="U1422" t="s">
        <v>75</v>
      </c>
      <c r="Z1422" t="s">
        <v>36</v>
      </c>
    </row>
    <row r="1423" spans="1:26" x14ac:dyDescent="0.25">
      <c r="A1423" t="s">
        <v>26</v>
      </c>
      <c r="B1423" t="s">
        <v>27</v>
      </c>
      <c r="C1423" t="s">
        <v>28</v>
      </c>
      <c r="D1423" t="s">
        <v>133</v>
      </c>
      <c r="E1423" t="str">
        <f>"112TNGY02959"</f>
        <v>112TNGY02959</v>
      </c>
      <c r="F1423" t="s">
        <v>30</v>
      </c>
      <c r="I1423" t="s">
        <v>38</v>
      </c>
      <c r="J1423" t="s">
        <v>58</v>
      </c>
      <c r="N1423" t="s">
        <v>3108</v>
      </c>
      <c r="O1423" t="s">
        <v>34</v>
      </c>
      <c r="P1423">
        <v>3</v>
      </c>
      <c r="Q1423">
        <v>202112</v>
      </c>
      <c r="R1423">
        <v>20220123</v>
      </c>
      <c r="S1423" t="s">
        <v>3109</v>
      </c>
      <c r="T1423">
        <v>20220217</v>
      </c>
      <c r="Z1423" t="s">
        <v>36</v>
      </c>
    </row>
    <row r="1424" spans="1:26" x14ac:dyDescent="0.25">
      <c r="A1424" t="s">
        <v>26</v>
      </c>
      <c r="B1424" t="s">
        <v>27</v>
      </c>
      <c r="C1424" t="s">
        <v>28</v>
      </c>
      <c r="D1424" t="s">
        <v>115</v>
      </c>
      <c r="E1424" t="str">
        <f>"110TNHM07521"</f>
        <v>110TNHM07521</v>
      </c>
      <c r="F1424" t="s">
        <v>30</v>
      </c>
      <c r="I1424" t="s">
        <v>38</v>
      </c>
      <c r="J1424" t="s">
        <v>58</v>
      </c>
      <c r="N1424" t="s">
        <v>3110</v>
      </c>
      <c r="O1424" t="s">
        <v>34</v>
      </c>
      <c r="P1424">
        <v>5</v>
      </c>
      <c r="Q1424">
        <v>202110</v>
      </c>
      <c r="R1424">
        <v>20220126</v>
      </c>
      <c r="S1424" t="s">
        <v>3111</v>
      </c>
      <c r="T1424">
        <v>20220217</v>
      </c>
      <c r="U1424" t="s">
        <v>236</v>
      </c>
      <c r="Z1424" t="s">
        <v>36</v>
      </c>
    </row>
    <row r="1425" spans="1:26" x14ac:dyDescent="0.25">
      <c r="A1425" t="s">
        <v>26</v>
      </c>
      <c r="B1425" t="s">
        <v>27</v>
      </c>
      <c r="C1425" t="s">
        <v>28</v>
      </c>
      <c r="D1425" t="s">
        <v>29</v>
      </c>
      <c r="E1425" t="str">
        <f>"109TNMX0N651"</f>
        <v>109TNMX0N651</v>
      </c>
      <c r="F1425" t="s">
        <v>30</v>
      </c>
      <c r="I1425" t="s">
        <v>71</v>
      </c>
      <c r="J1425" t="s">
        <v>83</v>
      </c>
      <c r="N1425" t="s">
        <v>3112</v>
      </c>
      <c r="O1425" t="s">
        <v>34</v>
      </c>
      <c r="P1425">
        <v>6</v>
      </c>
      <c r="Q1425">
        <v>202109</v>
      </c>
      <c r="R1425">
        <v>20211218</v>
      </c>
      <c r="S1425" t="s">
        <v>3113</v>
      </c>
      <c r="T1425">
        <v>20220217</v>
      </c>
      <c r="Z1425" t="s">
        <v>36</v>
      </c>
    </row>
    <row r="1426" spans="1:26" x14ac:dyDescent="0.25">
      <c r="A1426" t="s">
        <v>26</v>
      </c>
      <c r="B1426" t="s">
        <v>27</v>
      </c>
      <c r="C1426" t="s">
        <v>28</v>
      </c>
      <c r="D1426" t="s">
        <v>46</v>
      </c>
      <c r="E1426" t="str">
        <f>"110TNDV07722"</f>
        <v>110TNDV07722</v>
      </c>
      <c r="F1426" t="s">
        <v>30</v>
      </c>
      <c r="I1426" t="s">
        <v>89</v>
      </c>
      <c r="J1426" t="s">
        <v>77</v>
      </c>
      <c r="N1426" t="s">
        <v>3114</v>
      </c>
      <c r="O1426" t="s">
        <v>34</v>
      </c>
      <c r="P1426">
        <v>5</v>
      </c>
      <c r="Q1426">
        <v>202110</v>
      </c>
      <c r="R1426">
        <v>20211128</v>
      </c>
      <c r="S1426" t="s">
        <v>3115</v>
      </c>
      <c r="T1426">
        <v>20220217</v>
      </c>
      <c r="Z1426" t="s">
        <v>36</v>
      </c>
    </row>
    <row r="1427" spans="1:26" x14ac:dyDescent="0.25">
      <c r="A1427" t="s">
        <v>26</v>
      </c>
      <c r="B1427" t="s">
        <v>27</v>
      </c>
      <c r="C1427" t="s">
        <v>28</v>
      </c>
      <c r="D1427" t="s">
        <v>29</v>
      </c>
      <c r="E1427" t="str">
        <f>"107TNUW1Y942"</f>
        <v>107TNUW1Y942</v>
      </c>
      <c r="F1427" t="s">
        <v>30</v>
      </c>
      <c r="I1427" t="s">
        <v>38</v>
      </c>
      <c r="J1427" t="s">
        <v>77</v>
      </c>
      <c r="N1427" t="s">
        <v>3116</v>
      </c>
      <c r="O1427" t="s">
        <v>34</v>
      </c>
      <c r="P1427">
        <v>8</v>
      </c>
      <c r="Q1427">
        <v>202107</v>
      </c>
      <c r="R1427">
        <v>20211011</v>
      </c>
      <c r="S1427" t="s">
        <v>3117</v>
      </c>
      <c r="T1427">
        <v>20220217</v>
      </c>
      <c r="Z1427" t="s">
        <v>36</v>
      </c>
    </row>
    <row r="1428" spans="1:26" x14ac:dyDescent="0.25">
      <c r="A1428" t="s">
        <v>26</v>
      </c>
      <c r="B1428" t="s">
        <v>27</v>
      </c>
      <c r="C1428" t="s">
        <v>28</v>
      </c>
      <c r="D1428" t="s">
        <v>37</v>
      </c>
      <c r="E1428" t="str">
        <f>"107TNLE26176"</f>
        <v>107TNLE26176</v>
      </c>
      <c r="F1428" t="s">
        <v>30</v>
      </c>
      <c r="I1428" t="s">
        <v>129</v>
      </c>
      <c r="J1428" t="s">
        <v>555</v>
      </c>
      <c r="N1428" t="s">
        <v>3118</v>
      </c>
      <c r="O1428" t="s">
        <v>34</v>
      </c>
      <c r="P1428">
        <v>8</v>
      </c>
      <c r="Q1428">
        <v>202107</v>
      </c>
      <c r="R1428">
        <v>20211104</v>
      </c>
      <c r="S1428" t="s">
        <v>3119</v>
      </c>
      <c r="T1428">
        <v>20220217</v>
      </c>
      <c r="Z1428" t="s">
        <v>36</v>
      </c>
    </row>
    <row r="1429" spans="1:26" x14ac:dyDescent="0.25">
      <c r="A1429" t="s">
        <v>26</v>
      </c>
      <c r="B1429" t="s">
        <v>27</v>
      </c>
      <c r="C1429" t="s">
        <v>28</v>
      </c>
      <c r="D1429" t="s">
        <v>46</v>
      </c>
      <c r="E1429" t="str">
        <f>"109TNRL2K710"</f>
        <v>109TNRL2K710</v>
      </c>
      <c r="F1429" t="s">
        <v>30</v>
      </c>
      <c r="I1429" t="s">
        <v>31</v>
      </c>
      <c r="J1429" t="s">
        <v>58</v>
      </c>
      <c r="N1429" t="s">
        <v>3120</v>
      </c>
      <c r="O1429" t="s">
        <v>34</v>
      </c>
      <c r="P1429">
        <v>6</v>
      </c>
      <c r="Q1429">
        <v>202109</v>
      </c>
      <c r="R1429">
        <v>20211118</v>
      </c>
      <c r="S1429" t="s">
        <v>3121</v>
      </c>
      <c r="T1429">
        <v>20220217</v>
      </c>
      <c r="U1429" t="s">
        <v>879</v>
      </c>
      <c r="V1429" t="s">
        <v>267</v>
      </c>
      <c r="W1429" t="s">
        <v>264</v>
      </c>
      <c r="X1429" t="s">
        <v>1172</v>
      </c>
      <c r="Y1429" t="s">
        <v>313</v>
      </c>
      <c r="Z1429" t="s">
        <v>36</v>
      </c>
    </row>
    <row r="1430" spans="1:26" x14ac:dyDescent="0.25">
      <c r="A1430" t="s">
        <v>26</v>
      </c>
      <c r="B1430" t="s">
        <v>27</v>
      </c>
      <c r="C1430" t="s">
        <v>28</v>
      </c>
      <c r="D1430" t="s">
        <v>46</v>
      </c>
      <c r="E1430" t="str">
        <f>"104TNYT0J994"</f>
        <v>104TNYT0J994</v>
      </c>
      <c r="F1430" t="s">
        <v>30</v>
      </c>
      <c r="I1430" t="s">
        <v>97</v>
      </c>
      <c r="J1430" t="s">
        <v>58</v>
      </c>
      <c r="N1430" t="s">
        <v>3122</v>
      </c>
      <c r="O1430" t="s">
        <v>34</v>
      </c>
      <c r="P1430">
        <v>11</v>
      </c>
      <c r="Q1430">
        <v>202104</v>
      </c>
      <c r="R1430">
        <v>20211207</v>
      </c>
      <c r="S1430" t="s">
        <v>3123</v>
      </c>
      <c r="T1430">
        <v>20220217</v>
      </c>
      <c r="U1430" t="s">
        <v>1172</v>
      </c>
      <c r="V1430" t="s">
        <v>264</v>
      </c>
      <c r="Z1430" t="s">
        <v>36</v>
      </c>
    </row>
    <row r="1431" spans="1:26" x14ac:dyDescent="0.25">
      <c r="A1431" t="s">
        <v>26</v>
      </c>
      <c r="B1431" t="s">
        <v>27</v>
      </c>
      <c r="C1431" t="s">
        <v>28</v>
      </c>
      <c r="D1431" t="s">
        <v>42</v>
      </c>
      <c r="E1431" t="str">
        <f>"109TNDV0Y346"</f>
        <v>109TNDV0Y346</v>
      </c>
      <c r="F1431" t="s">
        <v>30</v>
      </c>
      <c r="I1431" t="s">
        <v>97</v>
      </c>
      <c r="J1431" t="s">
        <v>39</v>
      </c>
      <c r="N1431" t="s">
        <v>3124</v>
      </c>
      <c r="O1431" t="s">
        <v>34</v>
      </c>
      <c r="P1431">
        <v>6</v>
      </c>
      <c r="Q1431">
        <v>202109</v>
      </c>
      <c r="R1431">
        <v>20211206</v>
      </c>
      <c r="S1431" t="s">
        <v>3125</v>
      </c>
      <c r="T1431">
        <v>20220217</v>
      </c>
      <c r="Z1431" t="s">
        <v>36</v>
      </c>
    </row>
    <row r="1432" spans="1:26" x14ac:dyDescent="0.25">
      <c r="A1432" t="s">
        <v>26</v>
      </c>
      <c r="B1432" t="s">
        <v>27</v>
      </c>
      <c r="C1432" t="s">
        <v>28</v>
      </c>
      <c r="D1432" t="s">
        <v>115</v>
      </c>
      <c r="E1432" t="str">
        <f>"201TNKF11957"</f>
        <v>201TNKF11957</v>
      </c>
      <c r="F1432" t="s">
        <v>30</v>
      </c>
      <c r="I1432" t="s">
        <v>157</v>
      </c>
      <c r="J1432" t="s">
        <v>39</v>
      </c>
      <c r="N1432" t="s">
        <v>3126</v>
      </c>
      <c r="O1432" t="s">
        <v>34</v>
      </c>
      <c r="P1432">
        <v>2</v>
      </c>
      <c r="Q1432">
        <v>202201</v>
      </c>
      <c r="R1432">
        <v>20220211</v>
      </c>
      <c r="S1432" t="s">
        <v>3127</v>
      </c>
      <c r="T1432">
        <v>20220217</v>
      </c>
      <c r="Z1432" t="s">
        <v>36</v>
      </c>
    </row>
    <row r="1433" spans="1:26" x14ac:dyDescent="0.25">
      <c r="A1433" t="s">
        <v>26</v>
      </c>
      <c r="B1433" t="s">
        <v>27</v>
      </c>
      <c r="C1433" t="s">
        <v>28</v>
      </c>
      <c r="D1433" t="s">
        <v>29</v>
      </c>
      <c r="E1433" t="str">
        <f>"111TNNH21655"</f>
        <v>111TNNH21655</v>
      </c>
      <c r="F1433" t="s">
        <v>30</v>
      </c>
      <c r="I1433" t="s">
        <v>57</v>
      </c>
      <c r="J1433" t="s">
        <v>39</v>
      </c>
      <c r="N1433" t="s">
        <v>3128</v>
      </c>
      <c r="O1433" t="s">
        <v>34</v>
      </c>
      <c r="P1433">
        <v>4</v>
      </c>
      <c r="Q1433">
        <v>202111</v>
      </c>
      <c r="R1433">
        <v>20211216</v>
      </c>
      <c r="S1433" t="s">
        <v>3129</v>
      </c>
      <c r="T1433">
        <v>20220217</v>
      </c>
      <c r="Z1433" t="s">
        <v>36</v>
      </c>
    </row>
    <row r="1434" spans="1:26" x14ac:dyDescent="0.25">
      <c r="A1434" t="s">
        <v>26</v>
      </c>
      <c r="B1434" t="s">
        <v>27</v>
      </c>
      <c r="C1434" t="s">
        <v>28</v>
      </c>
      <c r="D1434" t="s">
        <v>29</v>
      </c>
      <c r="E1434" t="str">
        <f>"111TNJJ21516"</f>
        <v>111TNJJ21516</v>
      </c>
      <c r="F1434" t="s">
        <v>30</v>
      </c>
      <c r="I1434" t="s">
        <v>123</v>
      </c>
      <c r="J1434" t="s">
        <v>52</v>
      </c>
      <c r="N1434" t="s">
        <v>3130</v>
      </c>
      <c r="O1434" t="s">
        <v>34</v>
      </c>
      <c r="P1434">
        <v>4</v>
      </c>
      <c r="Q1434">
        <v>202111</v>
      </c>
      <c r="R1434">
        <v>20220120</v>
      </c>
      <c r="S1434" t="s">
        <v>3131</v>
      </c>
      <c r="T1434">
        <v>20220217</v>
      </c>
      <c r="U1434" t="s">
        <v>415</v>
      </c>
      <c r="Z1434" t="s">
        <v>36</v>
      </c>
    </row>
    <row r="1435" spans="1:26" x14ac:dyDescent="0.25">
      <c r="A1435" t="s">
        <v>26</v>
      </c>
      <c r="B1435" t="s">
        <v>27</v>
      </c>
      <c r="C1435" t="s">
        <v>28</v>
      </c>
      <c r="D1435" t="s">
        <v>29</v>
      </c>
      <c r="E1435" t="str">
        <f>"107TNZN08149"</f>
        <v>107TNZN08149</v>
      </c>
      <c r="F1435" t="s">
        <v>30</v>
      </c>
      <c r="I1435" t="s">
        <v>38</v>
      </c>
      <c r="J1435" t="s">
        <v>130</v>
      </c>
      <c r="N1435" t="s">
        <v>3132</v>
      </c>
      <c r="O1435" t="s">
        <v>34</v>
      </c>
      <c r="P1435">
        <v>8</v>
      </c>
      <c r="Q1435">
        <v>202107</v>
      </c>
      <c r="R1435">
        <v>20211111</v>
      </c>
      <c r="S1435" t="s">
        <v>3133</v>
      </c>
      <c r="T1435">
        <v>20220217</v>
      </c>
      <c r="Z1435" t="s">
        <v>36</v>
      </c>
    </row>
    <row r="1436" spans="1:26" x14ac:dyDescent="0.25">
      <c r="A1436" t="s">
        <v>26</v>
      </c>
      <c r="B1436" t="s">
        <v>27</v>
      </c>
      <c r="C1436" t="s">
        <v>28</v>
      </c>
      <c r="D1436" t="s">
        <v>29</v>
      </c>
      <c r="E1436" t="str">
        <f>"111TNRL2E230"</f>
        <v>111TNRL2E230</v>
      </c>
      <c r="F1436" t="s">
        <v>30</v>
      </c>
      <c r="I1436" t="s">
        <v>475</v>
      </c>
      <c r="J1436" t="s">
        <v>90</v>
      </c>
      <c r="N1436" t="s">
        <v>3134</v>
      </c>
      <c r="O1436" t="s">
        <v>34</v>
      </c>
      <c r="P1436">
        <v>4</v>
      </c>
      <c r="Q1436">
        <v>202111</v>
      </c>
      <c r="R1436">
        <v>20220121</v>
      </c>
      <c r="S1436" t="s">
        <v>3135</v>
      </c>
      <c r="T1436">
        <v>20220218</v>
      </c>
      <c r="U1436" t="s">
        <v>75</v>
      </c>
      <c r="Z1436" t="s">
        <v>36</v>
      </c>
    </row>
    <row r="1437" spans="1:26" x14ac:dyDescent="0.25">
      <c r="A1437" t="s">
        <v>26</v>
      </c>
      <c r="B1437" t="s">
        <v>27</v>
      </c>
      <c r="C1437" t="s">
        <v>28</v>
      </c>
      <c r="D1437" t="s">
        <v>29</v>
      </c>
      <c r="E1437" t="str">
        <f>"108TNLE1Z840"</f>
        <v>108TNLE1Z840</v>
      </c>
      <c r="F1437" t="s">
        <v>30</v>
      </c>
      <c r="I1437" t="s">
        <v>1093</v>
      </c>
      <c r="J1437" t="s">
        <v>90</v>
      </c>
      <c r="N1437" t="s">
        <v>3136</v>
      </c>
      <c r="O1437" t="s">
        <v>34</v>
      </c>
      <c r="P1437">
        <v>7</v>
      </c>
      <c r="Q1437">
        <v>202108</v>
      </c>
      <c r="R1437">
        <v>20211119</v>
      </c>
      <c r="S1437" t="s">
        <v>3137</v>
      </c>
      <c r="T1437">
        <v>20220218</v>
      </c>
      <c r="U1437" t="s">
        <v>75</v>
      </c>
      <c r="Z1437" t="s">
        <v>36</v>
      </c>
    </row>
    <row r="1438" spans="1:26" x14ac:dyDescent="0.25">
      <c r="A1438" t="s">
        <v>26</v>
      </c>
      <c r="B1438" t="s">
        <v>27</v>
      </c>
      <c r="C1438" t="s">
        <v>28</v>
      </c>
      <c r="D1438" t="s">
        <v>29</v>
      </c>
      <c r="E1438" t="str">
        <f>"108TNHM12641"</f>
        <v>108TNHM12641</v>
      </c>
      <c r="F1438" t="s">
        <v>30</v>
      </c>
      <c r="I1438" t="s">
        <v>76</v>
      </c>
      <c r="J1438" t="s">
        <v>77</v>
      </c>
      <c r="N1438" t="s">
        <v>3138</v>
      </c>
      <c r="O1438" t="s">
        <v>34</v>
      </c>
      <c r="P1438">
        <v>7</v>
      </c>
      <c r="Q1438">
        <v>202108</v>
      </c>
      <c r="R1438">
        <v>20211028</v>
      </c>
      <c r="S1438" t="s">
        <v>3139</v>
      </c>
      <c r="T1438">
        <v>20220218</v>
      </c>
      <c r="Z1438" t="s">
        <v>36</v>
      </c>
    </row>
    <row r="1439" spans="1:26" x14ac:dyDescent="0.25">
      <c r="A1439" t="s">
        <v>26</v>
      </c>
      <c r="B1439" t="s">
        <v>27</v>
      </c>
      <c r="C1439" t="s">
        <v>28</v>
      </c>
      <c r="D1439" t="s">
        <v>166</v>
      </c>
      <c r="E1439" t="str">
        <f>"108TNLE33528"</f>
        <v>108TNLE33528</v>
      </c>
      <c r="F1439" t="s">
        <v>30</v>
      </c>
      <c r="I1439" t="s">
        <v>71</v>
      </c>
      <c r="J1439" t="s">
        <v>58</v>
      </c>
      <c r="N1439" t="s">
        <v>3140</v>
      </c>
      <c r="O1439" t="s">
        <v>34</v>
      </c>
      <c r="P1439">
        <v>7</v>
      </c>
      <c r="Q1439">
        <v>202108</v>
      </c>
      <c r="R1439">
        <v>20220210</v>
      </c>
      <c r="S1439" t="s">
        <v>3141</v>
      </c>
      <c r="T1439">
        <v>20220218</v>
      </c>
      <c r="Z1439" t="s">
        <v>36</v>
      </c>
    </row>
    <row r="1440" spans="1:26" x14ac:dyDescent="0.25">
      <c r="A1440" t="s">
        <v>26</v>
      </c>
      <c r="B1440" t="s">
        <v>27</v>
      </c>
      <c r="C1440" t="s">
        <v>28</v>
      </c>
      <c r="D1440" t="s">
        <v>46</v>
      </c>
      <c r="E1440" t="str">
        <f>"112TNDV1U242"</f>
        <v>112TNDV1U242</v>
      </c>
      <c r="F1440" t="s">
        <v>30</v>
      </c>
      <c r="I1440" t="s">
        <v>57</v>
      </c>
      <c r="J1440" t="s">
        <v>58</v>
      </c>
      <c r="N1440" t="s">
        <v>3142</v>
      </c>
      <c r="O1440" t="s">
        <v>34</v>
      </c>
      <c r="P1440">
        <v>3</v>
      </c>
      <c r="Q1440">
        <v>202112</v>
      </c>
      <c r="R1440">
        <v>20220112</v>
      </c>
      <c r="S1440" t="s">
        <v>3143</v>
      </c>
      <c r="T1440">
        <v>20220218</v>
      </c>
      <c r="U1440" t="s">
        <v>3144</v>
      </c>
      <c r="V1440" t="s">
        <v>61</v>
      </c>
      <c r="Z1440" t="s">
        <v>36</v>
      </c>
    </row>
    <row r="1441" spans="1:26" x14ac:dyDescent="0.25">
      <c r="A1441" t="s">
        <v>26</v>
      </c>
      <c r="B1441" t="s">
        <v>27</v>
      </c>
      <c r="C1441" t="s">
        <v>28</v>
      </c>
      <c r="D1441" t="s">
        <v>29</v>
      </c>
      <c r="E1441" t="str">
        <f>"105TNFA19955"</f>
        <v>105TNFA19955</v>
      </c>
      <c r="F1441" t="s">
        <v>30</v>
      </c>
      <c r="I1441" t="s">
        <v>38</v>
      </c>
      <c r="J1441" t="s">
        <v>39</v>
      </c>
      <c r="N1441" t="s">
        <v>3145</v>
      </c>
      <c r="O1441" t="s">
        <v>34</v>
      </c>
      <c r="P1441">
        <v>10</v>
      </c>
      <c r="Q1441">
        <v>202105</v>
      </c>
      <c r="R1441">
        <v>20211201</v>
      </c>
      <c r="S1441" t="s">
        <v>3146</v>
      </c>
      <c r="T1441">
        <v>20220218</v>
      </c>
      <c r="Z1441" t="s">
        <v>36</v>
      </c>
    </row>
    <row r="1442" spans="1:26" x14ac:dyDescent="0.25">
      <c r="A1442" t="s">
        <v>26</v>
      </c>
      <c r="B1442" t="s">
        <v>27</v>
      </c>
      <c r="C1442" t="s">
        <v>28</v>
      </c>
      <c r="D1442" t="s">
        <v>37</v>
      </c>
      <c r="E1442" t="str">
        <f>"111TNRL1N878"</f>
        <v>111TNRL1N878</v>
      </c>
      <c r="F1442" t="s">
        <v>30</v>
      </c>
      <c r="I1442" t="s">
        <v>129</v>
      </c>
      <c r="J1442" t="s">
        <v>130</v>
      </c>
      <c r="N1442" t="s">
        <v>3147</v>
      </c>
      <c r="O1442" t="s">
        <v>34</v>
      </c>
      <c r="P1442">
        <v>4</v>
      </c>
      <c r="Q1442">
        <v>202111</v>
      </c>
      <c r="R1442">
        <v>20220104</v>
      </c>
      <c r="S1442" t="s">
        <v>3148</v>
      </c>
      <c r="T1442">
        <v>20220218</v>
      </c>
      <c r="Z1442" t="s">
        <v>36</v>
      </c>
    </row>
    <row r="1443" spans="1:26" x14ac:dyDescent="0.25">
      <c r="A1443" t="s">
        <v>26</v>
      </c>
      <c r="B1443" t="s">
        <v>27</v>
      </c>
      <c r="C1443" t="s">
        <v>28</v>
      </c>
      <c r="D1443" t="s">
        <v>380</v>
      </c>
      <c r="E1443" t="str">
        <f>"110TNBK0Z621"</f>
        <v>110TNBK0Z621</v>
      </c>
      <c r="F1443" t="s">
        <v>30</v>
      </c>
      <c r="I1443" t="s">
        <v>38</v>
      </c>
      <c r="J1443" t="s">
        <v>77</v>
      </c>
      <c r="N1443" t="s">
        <v>3149</v>
      </c>
      <c r="O1443" t="s">
        <v>34</v>
      </c>
      <c r="P1443">
        <v>5</v>
      </c>
      <c r="Q1443">
        <v>202110</v>
      </c>
      <c r="R1443">
        <v>20220102</v>
      </c>
      <c r="S1443" t="s">
        <v>3150</v>
      </c>
      <c r="T1443">
        <v>20220218</v>
      </c>
      <c r="Z1443" t="s">
        <v>36</v>
      </c>
    </row>
    <row r="1444" spans="1:26" x14ac:dyDescent="0.25">
      <c r="A1444" t="s">
        <v>26</v>
      </c>
      <c r="B1444" t="s">
        <v>27</v>
      </c>
      <c r="C1444" t="s">
        <v>28</v>
      </c>
      <c r="D1444" t="s">
        <v>29</v>
      </c>
      <c r="E1444" t="str">
        <f>"107TNYT23434"</f>
        <v>107TNYT23434</v>
      </c>
      <c r="F1444" t="s">
        <v>30</v>
      </c>
      <c r="I1444" t="s">
        <v>38</v>
      </c>
      <c r="J1444" t="s">
        <v>83</v>
      </c>
      <c r="N1444" t="s">
        <v>3151</v>
      </c>
      <c r="O1444" t="s">
        <v>34</v>
      </c>
      <c r="P1444">
        <v>8</v>
      </c>
      <c r="Q1444">
        <v>202107</v>
      </c>
      <c r="R1444">
        <v>20211113</v>
      </c>
      <c r="S1444" t="s">
        <v>3152</v>
      </c>
      <c r="T1444">
        <v>20220218</v>
      </c>
      <c r="Z1444" t="s">
        <v>36</v>
      </c>
    </row>
    <row r="1445" spans="1:26" x14ac:dyDescent="0.25">
      <c r="A1445" t="s">
        <v>26</v>
      </c>
      <c r="B1445" t="s">
        <v>27</v>
      </c>
      <c r="C1445" t="s">
        <v>28</v>
      </c>
      <c r="D1445" t="s">
        <v>166</v>
      </c>
      <c r="E1445" t="str">
        <f>"109TNTQ0Q889"</f>
        <v>109TNTQ0Q889</v>
      </c>
      <c r="F1445" t="s">
        <v>30</v>
      </c>
      <c r="I1445" t="s">
        <v>129</v>
      </c>
      <c r="J1445" t="s">
        <v>271</v>
      </c>
      <c r="N1445" t="s">
        <v>3153</v>
      </c>
      <c r="O1445" t="s">
        <v>34</v>
      </c>
      <c r="P1445">
        <v>6</v>
      </c>
      <c r="Q1445">
        <v>202109</v>
      </c>
      <c r="R1445">
        <v>20211129</v>
      </c>
      <c r="S1445" t="s">
        <v>3154</v>
      </c>
      <c r="T1445">
        <v>20220218</v>
      </c>
      <c r="Z1445" t="s">
        <v>36</v>
      </c>
    </row>
    <row r="1446" spans="1:26" x14ac:dyDescent="0.25">
      <c r="A1446" t="s">
        <v>26</v>
      </c>
      <c r="B1446" t="s">
        <v>27</v>
      </c>
      <c r="C1446" t="s">
        <v>28</v>
      </c>
      <c r="D1446" t="s">
        <v>115</v>
      </c>
      <c r="E1446" t="str">
        <f>"107TNVS1E023"</f>
        <v>107TNVS1E023</v>
      </c>
      <c r="F1446" t="s">
        <v>30</v>
      </c>
      <c r="I1446" t="s">
        <v>123</v>
      </c>
      <c r="J1446" t="s">
        <v>271</v>
      </c>
      <c r="N1446" t="s">
        <v>3155</v>
      </c>
      <c r="O1446" t="s">
        <v>34</v>
      </c>
      <c r="P1446">
        <v>8</v>
      </c>
      <c r="Q1446">
        <v>202107</v>
      </c>
      <c r="R1446">
        <v>20211105</v>
      </c>
      <c r="S1446" t="s">
        <v>3156</v>
      </c>
      <c r="T1446">
        <v>20220218</v>
      </c>
      <c r="U1446" t="s">
        <v>2067</v>
      </c>
      <c r="V1446" t="s">
        <v>144</v>
      </c>
      <c r="Z1446" t="s">
        <v>36</v>
      </c>
    </row>
    <row r="1447" spans="1:26" x14ac:dyDescent="0.25">
      <c r="A1447" t="s">
        <v>26</v>
      </c>
      <c r="B1447" t="s">
        <v>27</v>
      </c>
      <c r="C1447" t="s">
        <v>28</v>
      </c>
      <c r="D1447" t="s">
        <v>37</v>
      </c>
      <c r="E1447" t="str">
        <f>"111TNLE2G056"</f>
        <v>111TNLE2G056</v>
      </c>
      <c r="F1447" t="s">
        <v>30</v>
      </c>
      <c r="I1447" t="s">
        <v>71</v>
      </c>
      <c r="J1447" t="s">
        <v>83</v>
      </c>
      <c r="N1447" t="s">
        <v>3157</v>
      </c>
      <c r="O1447" t="s">
        <v>34</v>
      </c>
      <c r="P1447">
        <v>4</v>
      </c>
      <c r="Q1447">
        <v>202111</v>
      </c>
      <c r="R1447">
        <v>20211224</v>
      </c>
      <c r="S1447" t="s">
        <v>3158</v>
      </c>
      <c r="T1447">
        <v>20220218</v>
      </c>
      <c r="Z1447" t="s">
        <v>36</v>
      </c>
    </row>
    <row r="1448" spans="1:26" x14ac:dyDescent="0.25">
      <c r="A1448" t="s">
        <v>26</v>
      </c>
      <c r="B1448" t="s">
        <v>27</v>
      </c>
      <c r="C1448" t="s">
        <v>28</v>
      </c>
      <c r="D1448" t="s">
        <v>380</v>
      </c>
      <c r="E1448" t="str">
        <f>"112TNPC1R832"</f>
        <v>112TNPC1R832</v>
      </c>
      <c r="F1448" t="s">
        <v>30</v>
      </c>
      <c r="I1448" t="s">
        <v>501</v>
      </c>
      <c r="J1448" t="s">
        <v>90</v>
      </c>
      <c r="N1448" t="s">
        <v>3159</v>
      </c>
      <c r="O1448" t="s">
        <v>34</v>
      </c>
      <c r="P1448">
        <v>3</v>
      </c>
      <c r="Q1448">
        <v>202112</v>
      </c>
      <c r="R1448">
        <v>20220131</v>
      </c>
      <c r="S1448" t="s">
        <v>3160</v>
      </c>
      <c r="T1448">
        <v>20220218</v>
      </c>
      <c r="U1448" t="s">
        <v>3161</v>
      </c>
      <c r="Z1448" t="s">
        <v>36</v>
      </c>
    </row>
    <row r="1449" spans="1:26" x14ac:dyDescent="0.25">
      <c r="A1449" t="s">
        <v>26</v>
      </c>
      <c r="B1449" t="s">
        <v>27</v>
      </c>
      <c r="C1449" t="s">
        <v>28</v>
      </c>
      <c r="D1449" t="s">
        <v>115</v>
      </c>
      <c r="E1449" t="str">
        <f>"201TNNH1N895"</f>
        <v>201TNNH1N895</v>
      </c>
      <c r="F1449" t="s">
        <v>30</v>
      </c>
      <c r="I1449" t="s">
        <v>76</v>
      </c>
      <c r="J1449" t="s">
        <v>39</v>
      </c>
      <c r="N1449" t="s">
        <v>3162</v>
      </c>
      <c r="O1449" t="s">
        <v>34</v>
      </c>
      <c r="P1449">
        <v>2</v>
      </c>
      <c r="Q1449">
        <v>202201</v>
      </c>
      <c r="R1449">
        <v>20220205</v>
      </c>
      <c r="S1449" t="s">
        <v>3163</v>
      </c>
      <c r="T1449">
        <v>20220218</v>
      </c>
      <c r="Z1449" t="s">
        <v>36</v>
      </c>
    </row>
    <row r="1450" spans="1:26" x14ac:dyDescent="0.25">
      <c r="A1450" t="s">
        <v>26</v>
      </c>
      <c r="B1450" t="s">
        <v>27</v>
      </c>
      <c r="C1450" t="s">
        <v>28</v>
      </c>
      <c r="D1450" t="s">
        <v>42</v>
      </c>
      <c r="E1450" t="str">
        <f>"201TNQD26468"</f>
        <v>201TNQD26468</v>
      </c>
      <c r="F1450" t="s">
        <v>30</v>
      </c>
      <c r="I1450" t="s">
        <v>38</v>
      </c>
      <c r="J1450" t="s">
        <v>130</v>
      </c>
      <c r="N1450" t="s">
        <v>3164</v>
      </c>
      <c r="O1450" t="s">
        <v>34</v>
      </c>
      <c r="P1450">
        <v>2</v>
      </c>
      <c r="Q1450">
        <v>202201</v>
      </c>
      <c r="R1450">
        <v>20220212</v>
      </c>
      <c r="S1450" t="s">
        <v>3165</v>
      </c>
      <c r="T1450">
        <v>20220218</v>
      </c>
      <c r="Z1450" t="s">
        <v>36</v>
      </c>
    </row>
    <row r="1451" spans="1:26" x14ac:dyDescent="0.25">
      <c r="A1451" t="s">
        <v>26</v>
      </c>
      <c r="B1451" t="s">
        <v>27</v>
      </c>
      <c r="C1451" t="s">
        <v>28</v>
      </c>
      <c r="D1451" t="s">
        <v>29</v>
      </c>
      <c r="E1451" t="str">
        <f>"103TNSU0D662"</f>
        <v>103TNSU0D662</v>
      </c>
      <c r="F1451" t="s">
        <v>30</v>
      </c>
      <c r="I1451" t="s">
        <v>38</v>
      </c>
      <c r="J1451" t="s">
        <v>90</v>
      </c>
      <c r="N1451" t="s">
        <v>3166</v>
      </c>
      <c r="O1451" t="s">
        <v>34</v>
      </c>
      <c r="P1451">
        <v>12</v>
      </c>
      <c r="Q1451">
        <v>202103</v>
      </c>
      <c r="R1451">
        <v>20220216</v>
      </c>
      <c r="S1451" t="s">
        <v>3167</v>
      </c>
      <c r="T1451">
        <v>20220218</v>
      </c>
      <c r="U1451" t="s">
        <v>1796</v>
      </c>
      <c r="V1451" t="s">
        <v>75</v>
      </c>
      <c r="Z1451" t="s">
        <v>36</v>
      </c>
    </row>
    <row r="1452" spans="1:26" x14ac:dyDescent="0.25">
      <c r="A1452" t="s">
        <v>26</v>
      </c>
      <c r="B1452" t="s">
        <v>27</v>
      </c>
      <c r="C1452" t="s">
        <v>28</v>
      </c>
      <c r="D1452" t="s">
        <v>133</v>
      </c>
      <c r="E1452" t="str">
        <f>"108TNCZ2W275"</f>
        <v>108TNCZ2W275</v>
      </c>
      <c r="F1452" t="s">
        <v>30</v>
      </c>
      <c r="I1452" t="s">
        <v>38</v>
      </c>
      <c r="J1452" t="s">
        <v>90</v>
      </c>
      <c r="N1452" t="s">
        <v>3168</v>
      </c>
      <c r="O1452" t="s">
        <v>34</v>
      </c>
      <c r="P1452">
        <v>7</v>
      </c>
      <c r="Q1452">
        <v>202108</v>
      </c>
      <c r="R1452">
        <v>20211122</v>
      </c>
      <c r="S1452" t="s">
        <v>3169</v>
      </c>
      <c r="T1452">
        <v>20220218</v>
      </c>
      <c r="U1452" t="s">
        <v>114</v>
      </c>
      <c r="V1452" t="s">
        <v>211</v>
      </c>
      <c r="Z1452" t="s">
        <v>36</v>
      </c>
    </row>
    <row r="1453" spans="1:26" x14ac:dyDescent="0.25">
      <c r="A1453" t="s">
        <v>26</v>
      </c>
      <c r="B1453" t="s">
        <v>27</v>
      </c>
      <c r="C1453" t="s">
        <v>28</v>
      </c>
      <c r="D1453" t="s">
        <v>46</v>
      </c>
      <c r="E1453" t="str">
        <f>"110TNLE28984"</f>
        <v>110TNLE28984</v>
      </c>
      <c r="F1453" t="s">
        <v>30</v>
      </c>
      <c r="I1453" t="s">
        <v>123</v>
      </c>
      <c r="J1453" t="s">
        <v>32</v>
      </c>
      <c r="N1453" t="s">
        <v>3170</v>
      </c>
      <c r="O1453" t="s">
        <v>34</v>
      </c>
      <c r="P1453">
        <v>5</v>
      </c>
      <c r="Q1453">
        <v>202110</v>
      </c>
      <c r="R1453">
        <v>20220129</v>
      </c>
      <c r="S1453" t="s">
        <v>3171</v>
      </c>
      <c r="T1453">
        <v>20220218</v>
      </c>
      <c r="Z1453" t="s">
        <v>36</v>
      </c>
    </row>
    <row r="1454" spans="1:26" x14ac:dyDescent="0.25">
      <c r="A1454" t="s">
        <v>26</v>
      </c>
      <c r="B1454" t="s">
        <v>27</v>
      </c>
      <c r="C1454" t="s">
        <v>28</v>
      </c>
      <c r="D1454" t="s">
        <v>133</v>
      </c>
      <c r="E1454" t="str">
        <f>"101TNPC01664"</f>
        <v>101TNPC01664</v>
      </c>
      <c r="F1454" t="s">
        <v>30</v>
      </c>
      <c r="I1454" t="s">
        <v>57</v>
      </c>
      <c r="J1454" t="s">
        <v>77</v>
      </c>
      <c r="N1454" t="s">
        <v>3172</v>
      </c>
      <c r="O1454" t="s">
        <v>34</v>
      </c>
      <c r="P1454">
        <v>14</v>
      </c>
      <c r="Q1454">
        <v>202101</v>
      </c>
      <c r="R1454">
        <v>20220201</v>
      </c>
      <c r="S1454" t="s">
        <v>3173</v>
      </c>
      <c r="T1454">
        <v>20220218</v>
      </c>
      <c r="Z1454" t="s">
        <v>36</v>
      </c>
    </row>
    <row r="1455" spans="1:26" x14ac:dyDescent="0.25">
      <c r="A1455" t="s">
        <v>26</v>
      </c>
      <c r="B1455" t="s">
        <v>27</v>
      </c>
      <c r="C1455" t="s">
        <v>28</v>
      </c>
      <c r="D1455" t="s">
        <v>133</v>
      </c>
      <c r="E1455" t="str">
        <f>"109TNKF15253"</f>
        <v>109TNKF15253</v>
      </c>
      <c r="F1455" t="s">
        <v>30</v>
      </c>
      <c r="I1455" t="s">
        <v>47</v>
      </c>
      <c r="J1455" t="s">
        <v>90</v>
      </c>
      <c r="N1455" t="s">
        <v>3174</v>
      </c>
      <c r="O1455" t="s">
        <v>34</v>
      </c>
      <c r="P1455">
        <v>6</v>
      </c>
      <c r="Q1455">
        <v>202109</v>
      </c>
      <c r="R1455">
        <v>20211115</v>
      </c>
      <c r="S1455" t="s">
        <v>3175</v>
      </c>
      <c r="T1455">
        <v>20220218</v>
      </c>
      <c r="U1455" t="s">
        <v>1575</v>
      </c>
      <c r="Z1455" t="s">
        <v>36</v>
      </c>
    </row>
    <row r="1456" spans="1:26" x14ac:dyDescent="0.25">
      <c r="A1456" t="s">
        <v>26</v>
      </c>
      <c r="B1456" t="s">
        <v>27</v>
      </c>
      <c r="C1456" t="s">
        <v>28</v>
      </c>
      <c r="D1456" t="s">
        <v>29</v>
      </c>
      <c r="E1456" t="str">
        <f>"105TNCZ1C867"</f>
        <v>105TNCZ1C867</v>
      </c>
      <c r="F1456" t="s">
        <v>30</v>
      </c>
      <c r="I1456" t="s">
        <v>57</v>
      </c>
      <c r="J1456" t="s">
        <v>39</v>
      </c>
      <c r="N1456" t="s">
        <v>3176</v>
      </c>
      <c r="O1456" t="s">
        <v>34</v>
      </c>
      <c r="P1456">
        <v>10</v>
      </c>
      <c r="Q1456">
        <v>202105</v>
      </c>
      <c r="R1456">
        <v>20211101</v>
      </c>
      <c r="S1456" t="s">
        <v>3177</v>
      </c>
      <c r="T1456">
        <v>20220218</v>
      </c>
      <c r="Z1456" t="s">
        <v>36</v>
      </c>
    </row>
    <row r="1457" spans="1:26" x14ac:dyDescent="0.25">
      <c r="A1457" t="s">
        <v>26</v>
      </c>
      <c r="B1457" t="s">
        <v>27</v>
      </c>
      <c r="C1457" t="s">
        <v>28</v>
      </c>
      <c r="D1457" t="s">
        <v>29</v>
      </c>
      <c r="E1457" t="str">
        <f>"112TNJJ0S876"</f>
        <v>112TNJJ0S876</v>
      </c>
      <c r="F1457" t="s">
        <v>30</v>
      </c>
      <c r="I1457" t="s">
        <v>97</v>
      </c>
      <c r="J1457" t="s">
        <v>90</v>
      </c>
      <c r="N1457" t="s">
        <v>3178</v>
      </c>
      <c r="O1457" t="s">
        <v>34</v>
      </c>
      <c r="P1457">
        <v>3</v>
      </c>
      <c r="Q1457">
        <v>202112</v>
      </c>
      <c r="R1457">
        <v>20211218</v>
      </c>
      <c r="S1457" t="s">
        <v>3179</v>
      </c>
      <c r="T1457">
        <v>20220218</v>
      </c>
      <c r="U1457" t="s">
        <v>75</v>
      </c>
      <c r="Z1457" t="s">
        <v>36</v>
      </c>
    </row>
    <row r="1458" spans="1:26" x14ac:dyDescent="0.25">
      <c r="A1458" t="s">
        <v>26</v>
      </c>
      <c r="B1458" t="s">
        <v>27</v>
      </c>
      <c r="C1458" t="s">
        <v>28</v>
      </c>
      <c r="D1458" t="s">
        <v>115</v>
      </c>
      <c r="E1458" t="str">
        <f>"108TNTQ2F985"</f>
        <v>108TNTQ2F985</v>
      </c>
      <c r="F1458" t="s">
        <v>30</v>
      </c>
      <c r="I1458" t="s">
        <v>123</v>
      </c>
      <c r="J1458" t="s">
        <v>77</v>
      </c>
      <c r="N1458" t="s">
        <v>3180</v>
      </c>
      <c r="O1458" t="s">
        <v>34</v>
      </c>
      <c r="P1458">
        <v>7</v>
      </c>
      <c r="Q1458">
        <v>202108</v>
      </c>
      <c r="R1458">
        <v>20211226</v>
      </c>
      <c r="S1458" t="s">
        <v>3181</v>
      </c>
      <c r="T1458">
        <v>20220218</v>
      </c>
      <c r="Z1458" t="s">
        <v>36</v>
      </c>
    </row>
    <row r="1459" spans="1:26" x14ac:dyDescent="0.25">
      <c r="A1459" t="s">
        <v>26</v>
      </c>
      <c r="B1459" t="s">
        <v>27</v>
      </c>
      <c r="C1459" t="s">
        <v>28</v>
      </c>
      <c r="D1459" t="s">
        <v>29</v>
      </c>
      <c r="E1459" t="str">
        <f>"112TNXR00858"</f>
        <v>112TNXR00858</v>
      </c>
      <c r="F1459" t="s">
        <v>30</v>
      </c>
      <c r="I1459" t="s">
        <v>31</v>
      </c>
      <c r="J1459" t="s">
        <v>39</v>
      </c>
      <c r="N1459" t="s">
        <v>3182</v>
      </c>
      <c r="O1459" t="s">
        <v>34</v>
      </c>
      <c r="P1459">
        <v>3</v>
      </c>
      <c r="Q1459">
        <v>202112</v>
      </c>
      <c r="R1459">
        <v>20220209</v>
      </c>
      <c r="S1459" t="s">
        <v>3183</v>
      </c>
      <c r="T1459">
        <v>20220218</v>
      </c>
      <c r="Z1459" t="s">
        <v>36</v>
      </c>
    </row>
    <row r="1460" spans="1:26" x14ac:dyDescent="0.25">
      <c r="A1460" t="s">
        <v>26</v>
      </c>
      <c r="B1460" t="s">
        <v>27</v>
      </c>
      <c r="C1460" t="s">
        <v>28</v>
      </c>
      <c r="D1460" t="s">
        <v>46</v>
      </c>
      <c r="E1460" t="str">
        <f>"106TNYT0M322"</f>
        <v>106TNYT0M322</v>
      </c>
      <c r="F1460" t="s">
        <v>30</v>
      </c>
      <c r="I1460" t="s">
        <v>129</v>
      </c>
      <c r="J1460" t="s">
        <v>39</v>
      </c>
      <c r="N1460" t="s">
        <v>3184</v>
      </c>
      <c r="O1460" t="s">
        <v>34</v>
      </c>
      <c r="P1460">
        <v>9</v>
      </c>
      <c r="Q1460">
        <v>202106</v>
      </c>
      <c r="R1460">
        <v>20220102</v>
      </c>
      <c r="S1460" t="s">
        <v>3185</v>
      </c>
      <c r="T1460">
        <v>20220219</v>
      </c>
      <c r="Z1460" t="s">
        <v>36</v>
      </c>
    </row>
    <row r="1461" spans="1:26" x14ac:dyDescent="0.25">
      <c r="A1461" t="s">
        <v>26</v>
      </c>
      <c r="B1461" t="s">
        <v>27</v>
      </c>
      <c r="C1461" t="s">
        <v>28</v>
      </c>
      <c r="D1461" t="s">
        <v>64</v>
      </c>
      <c r="E1461" t="str">
        <f>"112TNTQ0U881"</f>
        <v>112TNTQ0U881</v>
      </c>
      <c r="F1461" t="s">
        <v>30</v>
      </c>
      <c r="I1461" t="s">
        <v>123</v>
      </c>
      <c r="J1461" t="s">
        <v>271</v>
      </c>
      <c r="N1461" t="s">
        <v>3186</v>
      </c>
      <c r="O1461" t="s">
        <v>34</v>
      </c>
      <c r="P1461">
        <v>3</v>
      </c>
      <c r="Q1461">
        <v>202112</v>
      </c>
      <c r="R1461">
        <v>20220211</v>
      </c>
      <c r="S1461" t="s">
        <v>3187</v>
      </c>
      <c r="T1461">
        <v>20220220</v>
      </c>
      <c r="Z1461" t="s">
        <v>36</v>
      </c>
    </row>
    <row r="1462" spans="1:26" x14ac:dyDescent="0.25">
      <c r="A1462" t="s">
        <v>2403</v>
      </c>
      <c r="B1462" t="s">
        <v>27</v>
      </c>
      <c r="C1462" t="s">
        <v>28</v>
      </c>
      <c r="D1462" t="s">
        <v>380</v>
      </c>
      <c r="E1462" t="str">
        <f>"112TNFA1X091"</f>
        <v>112TNFA1X091</v>
      </c>
      <c r="F1462" t="s">
        <v>2404</v>
      </c>
      <c r="N1462" t="s">
        <v>3188</v>
      </c>
      <c r="O1462" t="s">
        <v>34</v>
      </c>
      <c r="P1462">
        <v>3</v>
      </c>
      <c r="Q1462">
        <v>202112</v>
      </c>
      <c r="S1462">
        <v>917103908</v>
      </c>
      <c r="T1462">
        <v>20220222</v>
      </c>
      <c r="U1462" t="s">
        <v>2406</v>
      </c>
      <c r="V1462" t="s">
        <v>2407</v>
      </c>
      <c r="W1462" t="s">
        <v>2408</v>
      </c>
      <c r="X1462" t="s">
        <v>2413</v>
      </c>
      <c r="Y1462" t="s">
        <v>2414</v>
      </c>
      <c r="Z1462" t="s">
        <v>36</v>
      </c>
    </row>
    <row r="1463" spans="1:26" x14ac:dyDescent="0.25">
      <c r="A1463" t="s">
        <v>2403</v>
      </c>
      <c r="B1463" t="s">
        <v>27</v>
      </c>
      <c r="C1463" t="s">
        <v>28</v>
      </c>
      <c r="D1463" t="s">
        <v>29</v>
      </c>
      <c r="E1463" t="str">
        <f>"111TNRL18542"</f>
        <v>111TNRL18542</v>
      </c>
      <c r="F1463" t="s">
        <v>2404</v>
      </c>
      <c r="N1463" t="s">
        <v>3189</v>
      </c>
      <c r="O1463" t="s">
        <v>34</v>
      </c>
      <c r="P1463">
        <v>4</v>
      </c>
      <c r="Q1463">
        <v>202111</v>
      </c>
      <c r="S1463">
        <v>917103912</v>
      </c>
      <c r="T1463">
        <v>20220222</v>
      </c>
      <c r="U1463" t="s">
        <v>2406</v>
      </c>
      <c r="V1463" t="s">
        <v>2407</v>
      </c>
      <c r="W1463" t="s">
        <v>2408</v>
      </c>
      <c r="X1463" t="s">
        <v>2413</v>
      </c>
      <c r="Y1463" t="s">
        <v>2414</v>
      </c>
      <c r="Z1463" t="s">
        <v>36</v>
      </c>
    </row>
    <row r="1464" spans="1:26" x14ac:dyDescent="0.25">
      <c r="A1464" t="s">
        <v>2403</v>
      </c>
      <c r="B1464" t="s">
        <v>27</v>
      </c>
      <c r="C1464" t="s">
        <v>28</v>
      </c>
      <c r="D1464" t="s">
        <v>37</v>
      </c>
      <c r="E1464" t="str">
        <f>"111TNMX2F339"</f>
        <v>111TNMX2F339</v>
      </c>
      <c r="F1464" t="s">
        <v>2404</v>
      </c>
      <c r="N1464" t="s">
        <v>3190</v>
      </c>
      <c r="O1464" t="s">
        <v>34</v>
      </c>
      <c r="P1464">
        <v>4</v>
      </c>
      <c r="Q1464">
        <v>202111</v>
      </c>
      <c r="S1464">
        <v>917103932</v>
      </c>
      <c r="T1464">
        <v>20220222</v>
      </c>
      <c r="U1464" t="s">
        <v>2406</v>
      </c>
      <c r="V1464" t="s">
        <v>2407</v>
      </c>
      <c r="W1464" t="s">
        <v>2408</v>
      </c>
      <c r="X1464" t="s">
        <v>2413</v>
      </c>
      <c r="Y1464" t="s">
        <v>2414</v>
      </c>
      <c r="Z1464" t="s">
        <v>36</v>
      </c>
    </row>
    <row r="1465" spans="1:26" x14ac:dyDescent="0.25">
      <c r="A1465" t="s">
        <v>2403</v>
      </c>
      <c r="B1465" t="s">
        <v>27</v>
      </c>
      <c r="C1465" t="s">
        <v>28</v>
      </c>
      <c r="D1465" t="s">
        <v>46</v>
      </c>
      <c r="E1465" t="str">
        <f>"110TNHM17169"</f>
        <v>110TNHM17169</v>
      </c>
      <c r="F1465" t="s">
        <v>2404</v>
      </c>
      <c r="N1465" t="s">
        <v>3191</v>
      </c>
      <c r="O1465" t="s">
        <v>34</v>
      </c>
      <c r="P1465">
        <v>5</v>
      </c>
      <c r="Q1465">
        <v>202110</v>
      </c>
      <c r="S1465">
        <v>917115199</v>
      </c>
      <c r="T1465">
        <v>20220222</v>
      </c>
      <c r="U1465" t="s">
        <v>2406</v>
      </c>
      <c r="V1465" t="s">
        <v>2407</v>
      </c>
      <c r="W1465" t="s">
        <v>2408</v>
      </c>
      <c r="X1465" t="s">
        <v>2413</v>
      </c>
      <c r="Y1465" t="s">
        <v>2414</v>
      </c>
      <c r="Z1465" t="s">
        <v>36</v>
      </c>
    </row>
    <row r="1466" spans="1:26" x14ac:dyDescent="0.25">
      <c r="A1466" t="s">
        <v>2403</v>
      </c>
      <c r="B1466" t="s">
        <v>27</v>
      </c>
      <c r="C1466" t="s">
        <v>28</v>
      </c>
      <c r="D1466" t="s">
        <v>29</v>
      </c>
      <c r="E1466" t="str">
        <f>"111TNTQ1R161"</f>
        <v>111TNTQ1R161</v>
      </c>
      <c r="F1466" t="s">
        <v>2404</v>
      </c>
      <c r="N1466" t="s">
        <v>3191</v>
      </c>
      <c r="O1466" t="s">
        <v>34</v>
      </c>
      <c r="P1466">
        <v>4</v>
      </c>
      <c r="Q1466">
        <v>202111</v>
      </c>
      <c r="S1466">
        <v>917120971</v>
      </c>
      <c r="T1466">
        <v>20220222</v>
      </c>
      <c r="U1466" t="s">
        <v>2406</v>
      </c>
      <c r="V1466" t="s">
        <v>2407</v>
      </c>
      <c r="W1466" t="s">
        <v>2408</v>
      </c>
      <c r="X1466" t="s">
        <v>2413</v>
      </c>
      <c r="Y1466" t="s">
        <v>2414</v>
      </c>
      <c r="Z1466" t="s">
        <v>36</v>
      </c>
    </row>
    <row r="1467" spans="1:26" x14ac:dyDescent="0.25">
      <c r="A1467" t="s">
        <v>26</v>
      </c>
      <c r="B1467" t="s">
        <v>27</v>
      </c>
      <c r="C1467" t="s">
        <v>28</v>
      </c>
      <c r="D1467" t="s">
        <v>46</v>
      </c>
      <c r="E1467" t="str">
        <f>"110TNHM1R049"</f>
        <v>110TNHM1R049</v>
      </c>
      <c r="F1467" t="s">
        <v>30</v>
      </c>
      <c r="I1467" t="s">
        <v>38</v>
      </c>
      <c r="J1467" t="s">
        <v>58</v>
      </c>
      <c r="N1467" t="s">
        <v>3192</v>
      </c>
      <c r="O1467" t="s">
        <v>34</v>
      </c>
      <c r="P1467">
        <v>5</v>
      </c>
      <c r="Q1467">
        <v>202110</v>
      </c>
      <c r="R1467">
        <v>20211207</v>
      </c>
      <c r="S1467" t="s">
        <v>3193</v>
      </c>
      <c r="T1467">
        <v>20220222</v>
      </c>
      <c r="Z1467" t="s">
        <v>36</v>
      </c>
    </row>
    <row r="1468" spans="1:26" x14ac:dyDescent="0.25">
      <c r="A1468" t="s">
        <v>26</v>
      </c>
      <c r="B1468" t="s">
        <v>27</v>
      </c>
      <c r="C1468" t="s">
        <v>28</v>
      </c>
      <c r="D1468" t="s">
        <v>115</v>
      </c>
      <c r="E1468" t="str">
        <f>"105TNFA0X987"</f>
        <v>105TNFA0X987</v>
      </c>
      <c r="F1468" t="s">
        <v>30</v>
      </c>
      <c r="I1468" t="s">
        <v>31</v>
      </c>
      <c r="J1468" t="s">
        <v>58</v>
      </c>
      <c r="N1468" t="s">
        <v>3194</v>
      </c>
      <c r="O1468" t="s">
        <v>34</v>
      </c>
      <c r="P1468">
        <v>10</v>
      </c>
      <c r="Q1468">
        <v>202105</v>
      </c>
      <c r="R1468">
        <v>20211001</v>
      </c>
      <c r="S1468" t="s">
        <v>3195</v>
      </c>
      <c r="T1468">
        <v>20220222</v>
      </c>
      <c r="U1468" t="s">
        <v>595</v>
      </c>
      <c r="Z1468" t="s">
        <v>36</v>
      </c>
    </row>
    <row r="1469" spans="1:26" x14ac:dyDescent="0.25">
      <c r="A1469" t="s">
        <v>26</v>
      </c>
      <c r="B1469" t="s">
        <v>27</v>
      </c>
      <c r="C1469" t="s">
        <v>28</v>
      </c>
      <c r="D1469" t="s">
        <v>46</v>
      </c>
      <c r="E1469" t="str">
        <f>"110TNYT19642"</f>
        <v>110TNYT19642</v>
      </c>
      <c r="F1469" t="s">
        <v>30</v>
      </c>
      <c r="I1469" t="s">
        <v>586</v>
      </c>
      <c r="J1469" t="s">
        <v>58</v>
      </c>
      <c r="N1469" t="s">
        <v>3196</v>
      </c>
      <c r="O1469" t="s">
        <v>34</v>
      </c>
      <c r="P1469">
        <v>5</v>
      </c>
      <c r="Q1469">
        <v>202110</v>
      </c>
      <c r="R1469">
        <v>20211112</v>
      </c>
      <c r="S1469" t="s">
        <v>3197</v>
      </c>
      <c r="T1469">
        <v>20220222</v>
      </c>
      <c r="U1469" t="s">
        <v>278</v>
      </c>
      <c r="Z1469" t="s">
        <v>36</v>
      </c>
    </row>
    <row r="1470" spans="1:26" x14ac:dyDescent="0.25">
      <c r="A1470" t="s">
        <v>26</v>
      </c>
      <c r="B1470" t="s">
        <v>27</v>
      </c>
      <c r="C1470" t="s">
        <v>28</v>
      </c>
      <c r="D1470" t="s">
        <v>46</v>
      </c>
      <c r="E1470" t="str">
        <f>"109TNHM0U273"</f>
        <v>109TNHM0U273</v>
      </c>
      <c r="F1470" t="s">
        <v>30</v>
      </c>
      <c r="I1470" t="s">
        <v>31</v>
      </c>
      <c r="J1470" t="s">
        <v>58</v>
      </c>
      <c r="N1470" t="s">
        <v>3198</v>
      </c>
      <c r="O1470" t="s">
        <v>34</v>
      </c>
      <c r="P1470">
        <v>6</v>
      </c>
      <c r="Q1470">
        <v>202109</v>
      </c>
      <c r="R1470">
        <v>20211121</v>
      </c>
      <c r="S1470" t="s">
        <v>3199</v>
      </c>
      <c r="T1470">
        <v>20220222</v>
      </c>
      <c r="U1470" t="s">
        <v>1037</v>
      </c>
      <c r="V1470" t="s">
        <v>1055</v>
      </c>
      <c r="W1470" t="s">
        <v>328</v>
      </c>
      <c r="Z1470" t="s">
        <v>36</v>
      </c>
    </row>
    <row r="1471" spans="1:26" x14ac:dyDescent="0.25">
      <c r="A1471" t="s">
        <v>26</v>
      </c>
      <c r="B1471" t="s">
        <v>27</v>
      </c>
      <c r="C1471" t="s">
        <v>28</v>
      </c>
      <c r="D1471" t="s">
        <v>46</v>
      </c>
      <c r="E1471" t="str">
        <f>"111TNFA1L603"</f>
        <v>111TNFA1L603</v>
      </c>
      <c r="F1471" t="s">
        <v>30</v>
      </c>
      <c r="I1471" t="s">
        <v>31</v>
      </c>
      <c r="J1471" t="s">
        <v>58</v>
      </c>
      <c r="N1471" t="s">
        <v>3200</v>
      </c>
      <c r="O1471" t="s">
        <v>34</v>
      </c>
      <c r="P1471">
        <v>4</v>
      </c>
      <c r="Q1471">
        <v>202111</v>
      </c>
      <c r="R1471">
        <v>20211120</v>
      </c>
      <c r="S1471" t="s">
        <v>3201</v>
      </c>
      <c r="T1471">
        <v>20220222</v>
      </c>
      <c r="U1471" t="s">
        <v>506</v>
      </c>
      <c r="V1471" t="s">
        <v>878</v>
      </c>
      <c r="Z1471" t="s">
        <v>36</v>
      </c>
    </row>
    <row r="1472" spans="1:26" x14ac:dyDescent="0.25">
      <c r="A1472" t="s">
        <v>26</v>
      </c>
      <c r="B1472" t="s">
        <v>27</v>
      </c>
      <c r="C1472" t="s">
        <v>28</v>
      </c>
      <c r="D1472" t="s">
        <v>133</v>
      </c>
      <c r="E1472" t="str">
        <f>"102TNXR1U146"</f>
        <v>102TNXR1U146</v>
      </c>
      <c r="F1472" t="s">
        <v>30</v>
      </c>
      <c r="I1472" t="s">
        <v>31</v>
      </c>
      <c r="J1472" t="s">
        <v>58</v>
      </c>
      <c r="N1472" t="s">
        <v>3202</v>
      </c>
      <c r="O1472" t="s">
        <v>34</v>
      </c>
      <c r="P1472">
        <v>13</v>
      </c>
      <c r="Q1472">
        <v>202102</v>
      </c>
      <c r="R1472">
        <v>20211210</v>
      </c>
      <c r="S1472" t="s">
        <v>3203</v>
      </c>
      <c r="T1472">
        <v>20220222</v>
      </c>
      <c r="U1472" t="s">
        <v>211</v>
      </c>
      <c r="V1472" t="s">
        <v>206</v>
      </c>
      <c r="W1472" t="s">
        <v>1224</v>
      </c>
      <c r="X1472" t="s">
        <v>1055</v>
      </c>
      <c r="Z1472" t="s">
        <v>36</v>
      </c>
    </row>
    <row r="1473" spans="1:26" x14ac:dyDescent="0.25">
      <c r="A1473" t="s">
        <v>26</v>
      </c>
      <c r="B1473" t="s">
        <v>27</v>
      </c>
      <c r="C1473" t="s">
        <v>28</v>
      </c>
      <c r="D1473" t="s">
        <v>64</v>
      </c>
      <c r="E1473" t="str">
        <f>"109TNFA0R531"</f>
        <v>109TNFA0R531</v>
      </c>
      <c r="F1473" t="s">
        <v>30</v>
      </c>
      <c r="I1473" t="s">
        <v>31</v>
      </c>
      <c r="J1473" t="s">
        <v>58</v>
      </c>
      <c r="N1473" t="s">
        <v>3204</v>
      </c>
      <c r="O1473" t="s">
        <v>34</v>
      </c>
      <c r="P1473">
        <v>6</v>
      </c>
      <c r="Q1473">
        <v>202109</v>
      </c>
      <c r="R1473">
        <v>20211115</v>
      </c>
      <c r="S1473" t="s">
        <v>3205</v>
      </c>
      <c r="T1473">
        <v>20220222</v>
      </c>
      <c r="U1473" t="s">
        <v>1041</v>
      </c>
      <c r="V1473" t="s">
        <v>264</v>
      </c>
      <c r="W1473" t="s">
        <v>1172</v>
      </c>
      <c r="X1473" t="s">
        <v>1857</v>
      </c>
      <c r="Z1473" t="s">
        <v>36</v>
      </c>
    </row>
    <row r="1474" spans="1:26" x14ac:dyDescent="0.25">
      <c r="A1474" t="s">
        <v>26</v>
      </c>
      <c r="B1474" t="s">
        <v>27</v>
      </c>
      <c r="C1474" t="s">
        <v>28</v>
      </c>
      <c r="D1474" t="s">
        <v>29</v>
      </c>
      <c r="E1474" t="str">
        <f>"108TNXR1P042"</f>
        <v>108TNXR1P042</v>
      </c>
      <c r="F1474" t="s">
        <v>30</v>
      </c>
      <c r="I1474" t="s">
        <v>31</v>
      </c>
      <c r="J1474" t="s">
        <v>32</v>
      </c>
      <c r="N1474" t="s">
        <v>3206</v>
      </c>
      <c r="O1474" t="s">
        <v>34</v>
      </c>
      <c r="P1474">
        <v>7</v>
      </c>
      <c r="Q1474">
        <v>202108</v>
      </c>
      <c r="R1474">
        <v>20220107</v>
      </c>
      <c r="S1474" t="s">
        <v>3207</v>
      </c>
      <c r="T1474">
        <v>20220222</v>
      </c>
      <c r="Z1474" t="s">
        <v>36</v>
      </c>
    </row>
    <row r="1475" spans="1:26" x14ac:dyDescent="0.25">
      <c r="A1475" t="s">
        <v>26</v>
      </c>
      <c r="B1475" t="s">
        <v>27</v>
      </c>
      <c r="C1475" t="s">
        <v>28</v>
      </c>
      <c r="D1475" t="s">
        <v>115</v>
      </c>
      <c r="E1475" t="str">
        <f>"109TNLE0G096"</f>
        <v>109TNLE0G096</v>
      </c>
      <c r="F1475" t="s">
        <v>30</v>
      </c>
      <c r="I1475" t="s">
        <v>89</v>
      </c>
      <c r="J1475" t="s">
        <v>90</v>
      </c>
      <c r="N1475" t="s">
        <v>3208</v>
      </c>
      <c r="O1475" t="s">
        <v>34</v>
      </c>
      <c r="P1475">
        <v>6</v>
      </c>
      <c r="Q1475">
        <v>202109</v>
      </c>
      <c r="R1475">
        <v>20220129</v>
      </c>
      <c r="S1475" t="s">
        <v>3209</v>
      </c>
      <c r="T1475">
        <v>20220222</v>
      </c>
      <c r="U1475" t="s">
        <v>339</v>
      </c>
      <c r="V1475" t="s">
        <v>1227</v>
      </c>
      <c r="W1475" t="s">
        <v>1110</v>
      </c>
      <c r="X1475" t="s">
        <v>236</v>
      </c>
      <c r="Z1475" t="s">
        <v>36</v>
      </c>
    </row>
    <row r="1476" spans="1:26" x14ac:dyDescent="0.25">
      <c r="A1476" t="s">
        <v>26</v>
      </c>
      <c r="B1476" t="s">
        <v>27</v>
      </c>
      <c r="C1476" t="s">
        <v>28</v>
      </c>
      <c r="D1476" t="s">
        <v>29</v>
      </c>
      <c r="E1476" t="str">
        <f>"012TNUW0E014"</f>
        <v>012TNUW0E014</v>
      </c>
      <c r="F1476" t="s">
        <v>30</v>
      </c>
      <c r="I1476" t="s">
        <v>31</v>
      </c>
      <c r="J1476" t="s">
        <v>32</v>
      </c>
      <c r="N1476" t="s">
        <v>3210</v>
      </c>
      <c r="O1476" t="s">
        <v>34</v>
      </c>
      <c r="P1476">
        <v>15</v>
      </c>
      <c r="Q1476">
        <v>202012</v>
      </c>
      <c r="R1476">
        <v>20211228</v>
      </c>
      <c r="S1476" t="s">
        <v>3211</v>
      </c>
      <c r="T1476">
        <v>20220222</v>
      </c>
      <c r="Z1476" t="s">
        <v>36</v>
      </c>
    </row>
    <row r="1477" spans="1:26" x14ac:dyDescent="0.25">
      <c r="A1477" t="s">
        <v>26</v>
      </c>
      <c r="B1477" t="s">
        <v>27</v>
      </c>
      <c r="C1477" t="s">
        <v>28</v>
      </c>
      <c r="D1477" t="s">
        <v>115</v>
      </c>
      <c r="E1477" t="str">
        <f>"010TNAB24952"</f>
        <v>010TNAB24952</v>
      </c>
      <c r="F1477" t="s">
        <v>30</v>
      </c>
      <c r="I1477" t="s">
        <v>31</v>
      </c>
      <c r="J1477" t="s">
        <v>58</v>
      </c>
      <c r="N1477" t="s">
        <v>3212</v>
      </c>
      <c r="O1477" t="s">
        <v>34</v>
      </c>
      <c r="P1477">
        <v>17</v>
      </c>
      <c r="Q1477">
        <v>202010</v>
      </c>
      <c r="R1477">
        <v>20220104</v>
      </c>
      <c r="S1477" t="s">
        <v>3213</v>
      </c>
      <c r="T1477">
        <v>20220222</v>
      </c>
      <c r="U1477" t="s">
        <v>206</v>
      </c>
      <c r="Z1477" t="s">
        <v>36</v>
      </c>
    </row>
    <row r="1478" spans="1:26" x14ac:dyDescent="0.25">
      <c r="A1478" t="s">
        <v>26</v>
      </c>
      <c r="B1478" t="s">
        <v>27</v>
      </c>
      <c r="C1478" t="s">
        <v>28</v>
      </c>
      <c r="D1478" t="s">
        <v>29</v>
      </c>
      <c r="E1478" t="str">
        <f>"108TNJJ1E556"</f>
        <v>108TNJJ1E556</v>
      </c>
      <c r="F1478" t="s">
        <v>30</v>
      </c>
      <c r="I1478" t="s">
        <v>31</v>
      </c>
      <c r="J1478" t="s">
        <v>32</v>
      </c>
      <c r="N1478" t="s">
        <v>3214</v>
      </c>
      <c r="O1478" t="s">
        <v>34</v>
      </c>
      <c r="P1478">
        <v>7</v>
      </c>
      <c r="Q1478">
        <v>202108</v>
      </c>
      <c r="R1478">
        <v>20211116</v>
      </c>
      <c r="S1478" t="s">
        <v>3215</v>
      </c>
      <c r="T1478">
        <v>20220222</v>
      </c>
      <c r="Z1478" t="s">
        <v>36</v>
      </c>
    </row>
    <row r="1479" spans="1:26" x14ac:dyDescent="0.25">
      <c r="A1479" t="s">
        <v>26</v>
      </c>
      <c r="B1479" t="s">
        <v>27</v>
      </c>
      <c r="C1479" t="s">
        <v>28</v>
      </c>
      <c r="D1479" t="s">
        <v>37</v>
      </c>
      <c r="E1479" t="str">
        <f>"101TNEP1U852"</f>
        <v>101TNEP1U852</v>
      </c>
      <c r="F1479" t="s">
        <v>30</v>
      </c>
      <c r="I1479" t="s">
        <v>31</v>
      </c>
      <c r="J1479" t="s">
        <v>58</v>
      </c>
      <c r="N1479" t="s">
        <v>3216</v>
      </c>
      <c r="O1479" t="s">
        <v>34</v>
      </c>
      <c r="P1479">
        <v>14</v>
      </c>
      <c r="Q1479">
        <v>202101</v>
      </c>
      <c r="R1479">
        <v>20211121</v>
      </c>
      <c r="S1479" t="s">
        <v>3217</v>
      </c>
      <c r="T1479">
        <v>20220222</v>
      </c>
      <c r="U1479" t="s">
        <v>180</v>
      </c>
      <c r="Z1479" t="s">
        <v>36</v>
      </c>
    </row>
    <row r="1480" spans="1:26" x14ac:dyDescent="0.25">
      <c r="A1480" t="s">
        <v>26</v>
      </c>
      <c r="B1480" t="s">
        <v>27</v>
      </c>
      <c r="C1480" t="s">
        <v>28</v>
      </c>
      <c r="D1480" t="s">
        <v>37</v>
      </c>
      <c r="E1480" t="str">
        <f>"111TNNH1H223"</f>
        <v>111TNNH1H223</v>
      </c>
      <c r="F1480" t="s">
        <v>30</v>
      </c>
      <c r="I1480" t="s">
        <v>586</v>
      </c>
      <c r="J1480" t="s">
        <v>58</v>
      </c>
      <c r="N1480" t="s">
        <v>3218</v>
      </c>
      <c r="O1480" t="s">
        <v>34</v>
      </c>
      <c r="P1480">
        <v>4</v>
      </c>
      <c r="Q1480">
        <v>202111</v>
      </c>
      <c r="R1480">
        <v>20220202</v>
      </c>
      <c r="S1480" t="s">
        <v>3219</v>
      </c>
      <c r="T1480">
        <v>20220222</v>
      </c>
      <c r="U1480" t="s">
        <v>144</v>
      </c>
      <c r="Z1480" t="s">
        <v>36</v>
      </c>
    </row>
    <row r="1481" spans="1:26" x14ac:dyDescent="0.25">
      <c r="A1481" t="s">
        <v>26</v>
      </c>
      <c r="B1481" t="s">
        <v>27</v>
      </c>
      <c r="C1481" t="s">
        <v>28</v>
      </c>
      <c r="D1481" t="s">
        <v>133</v>
      </c>
      <c r="E1481" t="str">
        <f>"107TNDV14922"</f>
        <v>107TNDV14922</v>
      </c>
      <c r="F1481" t="s">
        <v>30</v>
      </c>
      <c r="I1481" t="s">
        <v>31</v>
      </c>
      <c r="J1481" t="s">
        <v>32</v>
      </c>
      <c r="N1481" t="s">
        <v>3220</v>
      </c>
      <c r="O1481" t="s">
        <v>34</v>
      </c>
      <c r="P1481">
        <v>8</v>
      </c>
      <c r="Q1481">
        <v>202107</v>
      </c>
      <c r="R1481">
        <v>20211116</v>
      </c>
      <c r="S1481" t="s">
        <v>3221</v>
      </c>
      <c r="T1481">
        <v>20220222</v>
      </c>
      <c r="Z1481" t="s">
        <v>36</v>
      </c>
    </row>
    <row r="1482" spans="1:26" x14ac:dyDescent="0.25">
      <c r="A1482" t="s">
        <v>26</v>
      </c>
      <c r="B1482" t="s">
        <v>27</v>
      </c>
      <c r="C1482" t="s">
        <v>28</v>
      </c>
      <c r="D1482" t="s">
        <v>37</v>
      </c>
      <c r="E1482" t="str">
        <f>"111TNUW2K550"</f>
        <v>111TNUW2K550</v>
      </c>
      <c r="F1482" t="s">
        <v>30</v>
      </c>
      <c r="I1482" t="s">
        <v>31</v>
      </c>
      <c r="J1482" t="s">
        <v>90</v>
      </c>
      <c r="N1482" t="s">
        <v>3222</v>
      </c>
      <c r="O1482" t="s">
        <v>34</v>
      </c>
      <c r="P1482">
        <v>4</v>
      </c>
      <c r="Q1482">
        <v>202111</v>
      </c>
      <c r="R1482">
        <v>20211108</v>
      </c>
      <c r="S1482" t="s">
        <v>3223</v>
      </c>
      <c r="T1482">
        <v>20220222</v>
      </c>
      <c r="U1482" t="s">
        <v>180</v>
      </c>
      <c r="V1482" t="s">
        <v>179</v>
      </c>
      <c r="Z1482" t="s">
        <v>36</v>
      </c>
    </row>
    <row r="1483" spans="1:26" x14ac:dyDescent="0.25">
      <c r="A1483" t="s">
        <v>26</v>
      </c>
      <c r="B1483" t="s">
        <v>27</v>
      </c>
      <c r="C1483" t="s">
        <v>28</v>
      </c>
      <c r="D1483" t="s">
        <v>380</v>
      </c>
      <c r="E1483" t="str">
        <f>"110TNCZ1M483"</f>
        <v>110TNCZ1M483</v>
      </c>
      <c r="F1483" t="s">
        <v>30</v>
      </c>
      <c r="I1483" t="s">
        <v>31</v>
      </c>
      <c r="J1483" t="s">
        <v>32</v>
      </c>
      <c r="N1483" t="s">
        <v>3224</v>
      </c>
      <c r="O1483" t="s">
        <v>34</v>
      </c>
      <c r="P1483">
        <v>5</v>
      </c>
      <c r="Q1483">
        <v>202110</v>
      </c>
      <c r="R1483">
        <v>20220123</v>
      </c>
      <c r="S1483" t="s">
        <v>3225</v>
      </c>
      <c r="T1483">
        <v>20220222</v>
      </c>
      <c r="Z1483" t="s">
        <v>36</v>
      </c>
    </row>
    <row r="1484" spans="1:26" x14ac:dyDescent="0.25">
      <c r="A1484" t="s">
        <v>26</v>
      </c>
      <c r="B1484" t="s">
        <v>27</v>
      </c>
      <c r="C1484" t="s">
        <v>28</v>
      </c>
      <c r="D1484" t="s">
        <v>46</v>
      </c>
      <c r="E1484" t="str">
        <f>"201TNXR0J514"</f>
        <v>201TNXR0J514</v>
      </c>
      <c r="F1484" t="s">
        <v>30</v>
      </c>
      <c r="I1484" t="s">
        <v>31</v>
      </c>
      <c r="J1484" t="s">
        <v>58</v>
      </c>
      <c r="N1484" t="s">
        <v>3226</v>
      </c>
      <c r="O1484" t="s">
        <v>34</v>
      </c>
      <c r="P1484">
        <v>2</v>
      </c>
      <c r="Q1484">
        <v>202201</v>
      </c>
      <c r="R1484">
        <v>20220117</v>
      </c>
      <c r="S1484" t="s">
        <v>3227</v>
      </c>
      <c r="T1484">
        <v>20220222</v>
      </c>
      <c r="U1484" t="s">
        <v>114</v>
      </c>
      <c r="Z1484" t="s">
        <v>36</v>
      </c>
    </row>
    <row r="1485" spans="1:26" x14ac:dyDescent="0.25">
      <c r="A1485" t="s">
        <v>26</v>
      </c>
      <c r="B1485" t="s">
        <v>27</v>
      </c>
      <c r="C1485" t="s">
        <v>28</v>
      </c>
      <c r="D1485" t="s">
        <v>37</v>
      </c>
      <c r="E1485" t="str">
        <f>"108TNRL19958"</f>
        <v>108TNRL19958</v>
      </c>
      <c r="F1485" t="s">
        <v>30</v>
      </c>
      <c r="I1485" t="s">
        <v>31</v>
      </c>
      <c r="J1485" t="s">
        <v>32</v>
      </c>
      <c r="N1485" t="s">
        <v>3228</v>
      </c>
      <c r="O1485" t="s">
        <v>34</v>
      </c>
      <c r="P1485">
        <v>7</v>
      </c>
      <c r="Q1485">
        <v>202108</v>
      </c>
      <c r="R1485">
        <v>20220103</v>
      </c>
      <c r="S1485" t="s">
        <v>3229</v>
      </c>
      <c r="T1485">
        <v>20220222</v>
      </c>
      <c r="Z1485" t="s">
        <v>36</v>
      </c>
    </row>
    <row r="1486" spans="1:26" x14ac:dyDescent="0.25">
      <c r="A1486" t="s">
        <v>26</v>
      </c>
      <c r="B1486" t="s">
        <v>27</v>
      </c>
      <c r="C1486" t="s">
        <v>28</v>
      </c>
      <c r="D1486" t="s">
        <v>166</v>
      </c>
      <c r="E1486" t="str">
        <f>"110TNUW2S078"</f>
        <v>110TNUW2S078</v>
      </c>
      <c r="F1486" t="s">
        <v>30</v>
      </c>
      <c r="I1486" t="s">
        <v>31</v>
      </c>
      <c r="J1486" t="s">
        <v>58</v>
      </c>
      <c r="N1486" t="s">
        <v>3230</v>
      </c>
      <c r="O1486" t="s">
        <v>34</v>
      </c>
      <c r="P1486">
        <v>5</v>
      </c>
      <c r="Q1486">
        <v>202110</v>
      </c>
      <c r="R1486">
        <v>20220126</v>
      </c>
      <c r="S1486" t="s">
        <v>3231</v>
      </c>
      <c r="T1486">
        <v>20220222</v>
      </c>
      <c r="U1486" t="s">
        <v>128</v>
      </c>
      <c r="V1486" t="s">
        <v>3232</v>
      </c>
      <c r="W1486" t="s">
        <v>149</v>
      </c>
      <c r="Z1486" t="s">
        <v>36</v>
      </c>
    </row>
    <row r="1487" spans="1:26" x14ac:dyDescent="0.25">
      <c r="A1487" t="s">
        <v>26</v>
      </c>
      <c r="B1487" t="s">
        <v>27</v>
      </c>
      <c r="C1487" t="s">
        <v>28</v>
      </c>
      <c r="D1487" t="s">
        <v>29</v>
      </c>
      <c r="E1487" t="str">
        <f>"106TNPC0Y600"</f>
        <v>106TNPC0Y600</v>
      </c>
      <c r="F1487" t="s">
        <v>30</v>
      </c>
      <c r="I1487" t="s">
        <v>31</v>
      </c>
      <c r="J1487" t="s">
        <v>32</v>
      </c>
      <c r="N1487" t="s">
        <v>3233</v>
      </c>
      <c r="O1487" t="s">
        <v>34</v>
      </c>
      <c r="P1487">
        <v>9</v>
      </c>
      <c r="Q1487">
        <v>202106</v>
      </c>
      <c r="R1487">
        <v>20211224</v>
      </c>
      <c r="S1487" t="s">
        <v>3234</v>
      </c>
      <c r="T1487">
        <v>20220222</v>
      </c>
      <c r="Z1487" t="s">
        <v>36</v>
      </c>
    </row>
    <row r="1488" spans="1:26" x14ac:dyDescent="0.25">
      <c r="A1488" t="s">
        <v>26</v>
      </c>
      <c r="B1488" t="s">
        <v>27</v>
      </c>
      <c r="C1488" t="s">
        <v>28</v>
      </c>
      <c r="D1488" t="s">
        <v>42</v>
      </c>
      <c r="E1488" t="str">
        <f>"109TNNH20847"</f>
        <v>109TNNH20847</v>
      </c>
      <c r="F1488" t="s">
        <v>30</v>
      </c>
      <c r="I1488" t="s">
        <v>31</v>
      </c>
      <c r="J1488" t="s">
        <v>58</v>
      </c>
      <c r="N1488" t="s">
        <v>3235</v>
      </c>
      <c r="O1488" t="s">
        <v>34</v>
      </c>
      <c r="P1488">
        <v>6</v>
      </c>
      <c r="Q1488">
        <v>202109</v>
      </c>
      <c r="R1488">
        <v>20220131</v>
      </c>
      <c r="S1488" t="s">
        <v>3236</v>
      </c>
      <c r="T1488">
        <v>20220222</v>
      </c>
      <c r="U1488" t="s">
        <v>151</v>
      </c>
      <c r="Z1488" t="s">
        <v>36</v>
      </c>
    </row>
    <row r="1489" spans="1:26" x14ac:dyDescent="0.25">
      <c r="A1489" t="s">
        <v>26</v>
      </c>
      <c r="B1489" t="s">
        <v>27</v>
      </c>
      <c r="C1489" t="s">
        <v>28</v>
      </c>
      <c r="D1489" t="s">
        <v>133</v>
      </c>
      <c r="E1489" t="str">
        <f>"110TNFA06171"</f>
        <v>110TNFA06171</v>
      </c>
      <c r="F1489" t="s">
        <v>30</v>
      </c>
      <c r="I1489" t="s">
        <v>31</v>
      </c>
      <c r="J1489" t="s">
        <v>58</v>
      </c>
      <c r="N1489" t="s">
        <v>3237</v>
      </c>
      <c r="O1489" t="s">
        <v>34</v>
      </c>
      <c r="P1489">
        <v>5</v>
      </c>
      <c r="Q1489">
        <v>202110</v>
      </c>
      <c r="R1489">
        <v>20220129</v>
      </c>
      <c r="S1489" t="s">
        <v>3238</v>
      </c>
      <c r="T1489">
        <v>20220222</v>
      </c>
      <c r="U1489" t="s">
        <v>206</v>
      </c>
      <c r="V1489" t="s">
        <v>179</v>
      </c>
      <c r="Z1489" t="s">
        <v>36</v>
      </c>
    </row>
    <row r="1490" spans="1:26" x14ac:dyDescent="0.25">
      <c r="A1490" t="s">
        <v>26</v>
      </c>
      <c r="B1490" t="s">
        <v>27</v>
      </c>
      <c r="C1490" t="s">
        <v>28</v>
      </c>
      <c r="D1490" t="s">
        <v>37</v>
      </c>
      <c r="E1490" t="str">
        <f>"111TNYT1M202"</f>
        <v>111TNYT1M202</v>
      </c>
      <c r="F1490" t="s">
        <v>30</v>
      </c>
      <c r="I1490" t="s">
        <v>31</v>
      </c>
      <c r="J1490" t="s">
        <v>32</v>
      </c>
      <c r="N1490" t="s">
        <v>3239</v>
      </c>
      <c r="O1490" t="s">
        <v>34</v>
      </c>
      <c r="P1490">
        <v>4</v>
      </c>
      <c r="Q1490">
        <v>202111</v>
      </c>
      <c r="R1490">
        <v>20220209</v>
      </c>
      <c r="S1490" t="s">
        <v>3240</v>
      </c>
      <c r="T1490">
        <v>20220222</v>
      </c>
      <c r="Z1490" t="s">
        <v>36</v>
      </c>
    </row>
    <row r="1491" spans="1:26" x14ac:dyDescent="0.25">
      <c r="A1491" t="s">
        <v>26</v>
      </c>
      <c r="B1491" t="s">
        <v>27</v>
      </c>
      <c r="C1491" t="s">
        <v>28</v>
      </c>
      <c r="D1491" t="s">
        <v>115</v>
      </c>
      <c r="E1491" t="str">
        <f>"108TNXR30586"</f>
        <v>108TNXR30586</v>
      </c>
      <c r="F1491" t="s">
        <v>30</v>
      </c>
      <c r="I1491" t="s">
        <v>38</v>
      </c>
      <c r="J1491" t="s">
        <v>39</v>
      </c>
      <c r="N1491" t="s">
        <v>3241</v>
      </c>
      <c r="O1491" t="s">
        <v>34</v>
      </c>
      <c r="P1491">
        <v>7</v>
      </c>
      <c r="Q1491">
        <v>202108</v>
      </c>
      <c r="R1491">
        <v>20220129</v>
      </c>
      <c r="S1491" t="s">
        <v>3242</v>
      </c>
      <c r="T1491">
        <v>20220222</v>
      </c>
      <c r="Z1491" t="s">
        <v>36</v>
      </c>
    </row>
    <row r="1492" spans="1:26" x14ac:dyDescent="0.25">
      <c r="A1492" t="s">
        <v>26</v>
      </c>
      <c r="B1492" t="s">
        <v>27</v>
      </c>
      <c r="C1492" t="s">
        <v>28</v>
      </c>
      <c r="D1492" t="s">
        <v>380</v>
      </c>
      <c r="E1492" t="str">
        <f>"111TNCZ1P099"</f>
        <v>111TNCZ1P099</v>
      </c>
      <c r="F1492" t="s">
        <v>30</v>
      </c>
      <c r="I1492" t="s">
        <v>38</v>
      </c>
      <c r="J1492" t="s">
        <v>39</v>
      </c>
      <c r="N1492" t="s">
        <v>3243</v>
      </c>
      <c r="O1492" t="s">
        <v>34</v>
      </c>
      <c r="P1492">
        <v>4</v>
      </c>
      <c r="Q1492">
        <v>202111</v>
      </c>
      <c r="R1492">
        <v>20211212</v>
      </c>
      <c r="S1492" t="s">
        <v>3244</v>
      </c>
      <c r="T1492">
        <v>20220222</v>
      </c>
      <c r="Z1492" t="s">
        <v>36</v>
      </c>
    </row>
    <row r="1493" spans="1:26" x14ac:dyDescent="0.25">
      <c r="A1493" t="s">
        <v>26</v>
      </c>
      <c r="B1493" t="s">
        <v>27</v>
      </c>
      <c r="C1493" t="s">
        <v>28</v>
      </c>
      <c r="D1493" t="s">
        <v>64</v>
      </c>
      <c r="E1493" t="str">
        <f>"201TNQD0C500"</f>
        <v>201TNQD0C500</v>
      </c>
      <c r="F1493" t="s">
        <v>30</v>
      </c>
      <c r="I1493" t="s">
        <v>31</v>
      </c>
      <c r="J1493" t="s">
        <v>58</v>
      </c>
      <c r="N1493" t="s">
        <v>3245</v>
      </c>
      <c r="O1493" t="s">
        <v>34</v>
      </c>
      <c r="P1493">
        <v>2</v>
      </c>
      <c r="Q1493">
        <v>202201</v>
      </c>
      <c r="R1493">
        <v>20220131</v>
      </c>
      <c r="S1493" t="s">
        <v>3246</v>
      </c>
      <c r="T1493">
        <v>20220222</v>
      </c>
      <c r="U1493" t="s">
        <v>149</v>
      </c>
      <c r="Z1493" t="s">
        <v>36</v>
      </c>
    </row>
    <row r="1494" spans="1:26" x14ac:dyDescent="0.25">
      <c r="A1494" t="s">
        <v>26</v>
      </c>
      <c r="B1494" t="s">
        <v>27</v>
      </c>
      <c r="C1494" t="s">
        <v>28</v>
      </c>
      <c r="D1494" t="s">
        <v>46</v>
      </c>
      <c r="E1494" t="str">
        <f>"107TNDV0C474"</f>
        <v>107TNDV0C474</v>
      </c>
      <c r="F1494" t="s">
        <v>30</v>
      </c>
      <c r="I1494" t="s">
        <v>31</v>
      </c>
      <c r="J1494" t="s">
        <v>58</v>
      </c>
      <c r="N1494" t="s">
        <v>3247</v>
      </c>
      <c r="O1494" t="s">
        <v>34</v>
      </c>
      <c r="P1494">
        <v>8</v>
      </c>
      <c r="Q1494">
        <v>202107</v>
      </c>
      <c r="R1494">
        <v>20211114</v>
      </c>
      <c r="S1494" t="s">
        <v>3248</v>
      </c>
      <c r="T1494">
        <v>20220222</v>
      </c>
      <c r="U1494" t="s">
        <v>3249</v>
      </c>
      <c r="Z1494" t="s">
        <v>36</v>
      </c>
    </row>
    <row r="1495" spans="1:26" x14ac:dyDescent="0.25">
      <c r="A1495" t="s">
        <v>26</v>
      </c>
      <c r="B1495" t="s">
        <v>27</v>
      </c>
      <c r="C1495" t="s">
        <v>28</v>
      </c>
      <c r="D1495" t="s">
        <v>46</v>
      </c>
      <c r="E1495" t="str">
        <f>"109TNMX2W627"</f>
        <v>109TNMX2W627</v>
      </c>
      <c r="F1495" t="s">
        <v>30</v>
      </c>
      <c r="I1495" t="s">
        <v>38</v>
      </c>
      <c r="J1495" t="s">
        <v>58</v>
      </c>
      <c r="N1495" t="s">
        <v>3250</v>
      </c>
      <c r="O1495" t="s">
        <v>34</v>
      </c>
      <c r="P1495">
        <v>6</v>
      </c>
      <c r="Q1495">
        <v>202109</v>
      </c>
      <c r="R1495">
        <v>20220209</v>
      </c>
      <c r="S1495" t="s">
        <v>3251</v>
      </c>
      <c r="T1495">
        <v>20220222</v>
      </c>
      <c r="U1495" t="s">
        <v>736</v>
      </c>
      <c r="Z1495" t="s">
        <v>36</v>
      </c>
    </row>
    <row r="1496" spans="1:26" x14ac:dyDescent="0.25">
      <c r="A1496" t="s">
        <v>26</v>
      </c>
      <c r="B1496" t="s">
        <v>27</v>
      </c>
      <c r="C1496" t="s">
        <v>28</v>
      </c>
      <c r="D1496" t="s">
        <v>37</v>
      </c>
      <c r="E1496" t="str">
        <f>"112TNXR09954"</f>
        <v>112TNXR09954</v>
      </c>
      <c r="F1496" t="s">
        <v>30</v>
      </c>
      <c r="I1496" t="s">
        <v>31</v>
      </c>
      <c r="J1496" t="s">
        <v>32</v>
      </c>
      <c r="N1496" t="s">
        <v>3252</v>
      </c>
      <c r="O1496" t="s">
        <v>34</v>
      </c>
      <c r="P1496">
        <v>3</v>
      </c>
      <c r="Q1496">
        <v>202112</v>
      </c>
      <c r="R1496">
        <v>20220125</v>
      </c>
      <c r="S1496" t="s">
        <v>3253</v>
      </c>
      <c r="T1496">
        <v>20220222</v>
      </c>
      <c r="Z1496" t="s">
        <v>36</v>
      </c>
    </row>
    <row r="1497" spans="1:26" x14ac:dyDescent="0.25">
      <c r="A1497" t="s">
        <v>26</v>
      </c>
      <c r="B1497" t="s">
        <v>27</v>
      </c>
      <c r="C1497" t="s">
        <v>28</v>
      </c>
      <c r="D1497" t="s">
        <v>46</v>
      </c>
      <c r="E1497" t="str">
        <f>"111TNCZ0J451"</f>
        <v>111TNCZ0J451</v>
      </c>
      <c r="F1497" t="s">
        <v>30</v>
      </c>
      <c r="I1497" t="s">
        <v>31</v>
      </c>
      <c r="J1497" t="s">
        <v>32</v>
      </c>
      <c r="N1497" t="s">
        <v>3254</v>
      </c>
      <c r="O1497" t="s">
        <v>34</v>
      </c>
      <c r="P1497">
        <v>4</v>
      </c>
      <c r="Q1497">
        <v>202111</v>
      </c>
      <c r="R1497">
        <v>20220130</v>
      </c>
      <c r="S1497" t="s">
        <v>3255</v>
      </c>
      <c r="T1497">
        <v>20220222</v>
      </c>
      <c r="Z1497" t="s">
        <v>36</v>
      </c>
    </row>
    <row r="1498" spans="1:26" x14ac:dyDescent="0.25">
      <c r="A1498" t="s">
        <v>26</v>
      </c>
      <c r="B1498" t="s">
        <v>27</v>
      </c>
      <c r="C1498" t="s">
        <v>28</v>
      </c>
      <c r="D1498" t="s">
        <v>380</v>
      </c>
      <c r="E1498" t="str">
        <f>"201TNKF1U957"</f>
        <v>201TNKF1U957</v>
      </c>
      <c r="F1498" t="s">
        <v>30</v>
      </c>
      <c r="I1498" t="s">
        <v>31</v>
      </c>
      <c r="J1498" t="s">
        <v>32</v>
      </c>
      <c r="N1498" t="s">
        <v>3256</v>
      </c>
      <c r="O1498" t="s">
        <v>34</v>
      </c>
      <c r="P1498">
        <v>2</v>
      </c>
      <c r="Q1498">
        <v>202201</v>
      </c>
      <c r="R1498">
        <v>20220205</v>
      </c>
      <c r="S1498" t="s">
        <v>3257</v>
      </c>
      <c r="T1498">
        <v>20220222</v>
      </c>
      <c r="Z1498" t="s">
        <v>36</v>
      </c>
    </row>
    <row r="1499" spans="1:26" x14ac:dyDescent="0.25">
      <c r="A1499" t="s">
        <v>26</v>
      </c>
      <c r="B1499" t="s">
        <v>27</v>
      </c>
      <c r="C1499" t="s">
        <v>28</v>
      </c>
      <c r="D1499" t="s">
        <v>380</v>
      </c>
      <c r="E1499" t="str">
        <f>"111TNKF11069"</f>
        <v>111TNKF11069</v>
      </c>
      <c r="F1499" t="s">
        <v>30</v>
      </c>
      <c r="I1499" t="s">
        <v>31</v>
      </c>
      <c r="J1499" t="s">
        <v>32</v>
      </c>
      <c r="N1499" t="s">
        <v>3258</v>
      </c>
      <c r="O1499" t="s">
        <v>34</v>
      </c>
      <c r="P1499">
        <v>4</v>
      </c>
      <c r="Q1499">
        <v>202111</v>
      </c>
      <c r="R1499">
        <v>20220102</v>
      </c>
      <c r="S1499" t="s">
        <v>3259</v>
      </c>
      <c r="T1499">
        <v>20220222</v>
      </c>
      <c r="Z1499" t="s">
        <v>36</v>
      </c>
    </row>
    <row r="1500" spans="1:26" x14ac:dyDescent="0.25">
      <c r="A1500" t="s">
        <v>26</v>
      </c>
      <c r="B1500" t="s">
        <v>27</v>
      </c>
      <c r="C1500" t="s">
        <v>28</v>
      </c>
      <c r="D1500" t="s">
        <v>42</v>
      </c>
      <c r="E1500" t="str">
        <f>"111TNLE0E440"</f>
        <v>111TNLE0E440</v>
      </c>
      <c r="F1500" t="s">
        <v>30</v>
      </c>
      <c r="I1500" t="s">
        <v>31</v>
      </c>
      <c r="J1500" t="s">
        <v>32</v>
      </c>
      <c r="N1500" t="s">
        <v>3260</v>
      </c>
      <c r="O1500" t="s">
        <v>34</v>
      </c>
      <c r="P1500">
        <v>4</v>
      </c>
      <c r="Q1500">
        <v>202111</v>
      </c>
      <c r="R1500">
        <v>20211105</v>
      </c>
      <c r="S1500" t="s">
        <v>3261</v>
      </c>
      <c r="T1500">
        <v>20220222</v>
      </c>
      <c r="Z1500" t="s">
        <v>36</v>
      </c>
    </row>
    <row r="1501" spans="1:26" x14ac:dyDescent="0.25">
      <c r="A1501" t="s">
        <v>26</v>
      </c>
      <c r="B1501" t="s">
        <v>27</v>
      </c>
      <c r="C1501" t="s">
        <v>28</v>
      </c>
      <c r="D1501" t="s">
        <v>29</v>
      </c>
      <c r="E1501" t="str">
        <f>"111TNNH03847"</f>
        <v>111TNNH03847</v>
      </c>
      <c r="F1501" t="s">
        <v>30</v>
      </c>
      <c r="I1501" t="s">
        <v>31</v>
      </c>
      <c r="J1501" t="s">
        <v>58</v>
      </c>
      <c r="N1501" t="s">
        <v>3262</v>
      </c>
      <c r="O1501" t="s">
        <v>34</v>
      </c>
      <c r="P1501">
        <v>4</v>
      </c>
      <c r="Q1501">
        <v>202111</v>
      </c>
      <c r="R1501">
        <v>20211107</v>
      </c>
      <c r="S1501" t="s">
        <v>3263</v>
      </c>
      <c r="T1501">
        <v>20220222</v>
      </c>
      <c r="U1501" t="s">
        <v>144</v>
      </c>
      <c r="Z1501" t="s">
        <v>36</v>
      </c>
    </row>
    <row r="1502" spans="1:26" x14ac:dyDescent="0.25">
      <c r="A1502" t="s">
        <v>26</v>
      </c>
      <c r="B1502" t="s">
        <v>27</v>
      </c>
      <c r="C1502" t="s">
        <v>28</v>
      </c>
      <c r="D1502" t="s">
        <v>29</v>
      </c>
      <c r="E1502" t="str">
        <f>"109TNCZ2E147"</f>
        <v>109TNCZ2E147</v>
      </c>
      <c r="F1502" t="s">
        <v>30</v>
      </c>
      <c r="I1502" t="s">
        <v>31</v>
      </c>
      <c r="J1502" t="s">
        <v>32</v>
      </c>
      <c r="N1502" t="s">
        <v>3264</v>
      </c>
      <c r="O1502" t="s">
        <v>34</v>
      </c>
      <c r="P1502">
        <v>6</v>
      </c>
      <c r="Q1502">
        <v>202109</v>
      </c>
      <c r="R1502">
        <v>20211218</v>
      </c>
      <c r="S1502" t="s">
        <v>3265</v>
      </c>
      <c r="T1502">
        <v>20220222</v>
      </c>
      <c r="Z1502" t="s">
        <v>36</v>
      </c>
    </row>
    <row r="1503" spans="1:26" x14ac:dyDescent="0.25">
      <c r="A1503" t="s">
        <v>26</v>
      </c>
      <c r="B1503" t="s">
        <v>27</v>
      </c>
      <c r="C1503" t="s">
        <v>28</v>
      </c>
      <c r="D1503" t="s">
        <v>29</v>
      </c>
      <c r="E1503" t="str">
        <f>"111TNDV20978"</f>
        <v>111TNDV20978</v>
      </c>
      <c r="F1503" t="s">
        <v>30</v>
      </c>
      <c r="I1503" t="s">
        <v>31</v>
      </c>
      <c r="J1503" t="s">
        <v>32</v>
      </c>
      <c r="N1503" t="s">
        <v>3266</v>
      </c>
      <c r="O1503" t="s">
        <v>34</v>
      </c>
      <c r="P1503">
        <v>4</v>
      </c>
      <c r="Q1503">
        <v>202111</v>
      </c>
      <c r="R1503">
        <v>20220102</v>
      </c>
      <c r="S1503" t="s">
        <v>3267</v>
      </c>
      <c r="T1503">
        <v>20220222</v>
      </c>
      <c r="Z1503" t="s">
        <v>36</v>
      </c>
    </row>
    <row r="1504" spans="1:26" x14ac:dyDescent="0.25">
      <c r="A1504" t="s">
        <v>26</v>
      </c>
      <c r="B1504" t="s">
        <v>27</v>
      </c>
      <c r="C1504" t="s">
        <v>28</v>
      </c>
      <c r="D1504" t="s">
        <v>29</v>
      </c>
      <c r="E1504" t="str">
        <f>"105TNVS2H527"</f>
        <v>105TNVS2H527</v>
      </c>
      <c r="F1504" t="s">
        <v>30</v>
      </c>
      <c r="I1504" t="s">
        <v>31</v>
      </c>
      <c r="J1504" t="s">
        <v>58</v>
      </c>
      <c r="N1504" t="s">
        <v>3268</v>
      </c>
      <c r="O1504" t="s">
        <v>34</v>
      </c>
      <c r="P1504">
        <v>10</v>
      </c>
      <c r="Q1504">
        <v>202105</v>
      </c>
      <c r="R1504">
        <v>20211028</v>
      </c>
      <c r="S1504" t="s">
        <v>3269</v>
      </c>
      <c r="T1504">
        <v>20220222</v>
      </c>
      <c r="U1504" t="s">
        <v>151</v>
      </c>
      <c r="V1504" t="s">
        <v>2699</v>
      </c>
      <c r="Z1504" t="s">
        <v>36</v>
      </c>
    </row>
    <row r="1505" spans="1:26" x14ac:dyDescent="0.25">
      <c r="A1505" t="s">
        <v>26</v>
      </c>
      <c r="B1505" t="s">
        <v>27</v>
      </c>
      <c r="C1505" t="s">
        <v>28</v>
      </c>
      <c r="D1505" t="s">
        <v>37</v>
      </c>
      <c r="E1505" t="str">
        <f>"105TNHM0M385"</f>
        <v>105TNHM0M385</v>
      </c>
      <c r="F1505" t="s">
        <v>30</v>
      </c>
      <c r="I1505" t="s">
        <v>31</v>
      </c>
      <c r="J1505" t="s">
        <v>32</v>
      </c>
      <c r="N1505" t="s">
        <v>3270</v>
      </c>
      <c r="O1505" t="s">
        <v>34</v>
      </c>
      <c r="P1505">
        <v>10</v>
      </c>
      <c r="Q1505">
        <v>202105</v>
      </c>
      <c r="R1505">
        <v>20211014</v>
      </c>
      <c r="S1505" t="s">
        <v>3271</v>
      </c>
      <c r="T1505">
        <v>20220222</v>
      </c>
      <c r="Z1505" t="s">
        <v>36</v>
      </c>
    </row>
    <row r="1506" spans="1:26" x14ac:dyDescent="0.25">
      <c r="A1506" t="s">
        <v>26</v>
      </c>
      <c r="B1506" t="s">
        <v>27</v>
      </c>
      <c r="C1506" t="s">
        <v>28</v>
      </c>
      <c r="D1506" t="s">
        <v>133</v>
      </c>
      <c r="E1506" t="str">
        <f>"112TNEPOR548"</f>
        <v>112TNEPOR548</v>
      </c>
      <c r="F1506" t="s">
        <v>30</v>
      </c>
      <c r="I1506" t="s">
        <v>31</v>
      </c>
      <c r="J1506" t="s">
        <v>32</v>
      </c>
      <c r="N1506" t="s">
        <v>3272</v>
      </c>
      <c r="O1506" t="s">
        <v>34</v>
      </c>
      <c r="P1506">
        <v>99</v>
      </c>
      <c r="Q1506">
        <v>201112</v>
      </c>
      <c r="R1506">
        <v>20211128</v>
      </c>
      <c r="S1506" t="s">
        <v>3273</v>
      </c>
      <c r="T1506">
        <v>20220222</v>
      </c>
      <c r="Z1506" t="s">
        <v>36</v>
      </c>
    </row>
    <row r="1507" spans="1:26" x14ac:dyDescent="0.25">
      <c r="A1507" t="s">
        <v>26</v>
      </c>
      <c r="B1507" t="s">
        <v>27</v>
      </c>
      <c r="C1507" t="s">
        <v>28</v>
      </c>
      <c r="D1507" t="s">
        <v>29</v>
      </c>
      <c r="E1507" t="str">
        <f>"112TNJJ12020"</f>
        <v>112TNJJ12020</v>
      </c>
      <c r="F1507" t="s">
        <v>30</v>
      </c>
      <c r="I1507" t="s">
        <v>31</v>
      </c>
      <c r="J1507" t="s">
        <v>32</v>
      </c>
      <c r="N1507" t="s">
        <v>3274</v>
      </c>
      <c r="O1507" t="s">
        <v>34</v>
      </c>
      <c r="P1507">
        <v>3</v>
      </c>
      <c r="Q1507">
        <v>202112</v>
      </c>
      <c r="R1507">
        <v>20220206</v>
      </c>
      <c r="S1507" t="s">
        <v>3275</v>
      </c>
      <c r="T1507">
        <v>20220222</v>
      </c>
      <c r="Z1507" t="s">
        <v>36</v>
      </c>
    </row>
    <row r="1508" spans="1:26" x14ac:dyDescent="0.25">
      <c r="A1508" t="s">
        <v>26</v>
      </c>
      <c r="B1508" t="s">
        <v>27</v>
      </c>
      <c r="C1508" t="s">
        <v>28</v>
      </c>
      <c r="D1508" t="s">
        <v>115</v>
      </c>
      <c r="E1508" t="str">
        <f>"107TNDV1Y290"</f>
        <v>107TNDV1Y290</v>
      </c>
      <c r="F1508" t="s">
        <v>30</v>
      </c>
      <c r="I1508" t="s">
        <v>57</v>
      </c>
      <c r="J1508" t="s">
        <v>58</v>
      </c>
      <c r="N1508" t="s">
        <v>3276</v>
      </c>
      <c r="O1508" t="s">
        <v>34</v>
      </c>
      <c r="P1508">
        <v>8</v>
      </c>
      <c r="Q1508">
        <v>202107</v>
      </c>
      <c r="R1508">
        <v>20220127</v>
      </c>
      <c r="S1508" t="s">
        <v>3277</v>
      </c>
      <c r="T1508">
        <v>20220222</v>
      </c>
      <c r="U1508" t="s">
        <v>61</v>
      </c>
      <c r="Z1508" t="s">
        <v>36</v>
      </c>
    </row>
    <row r="1509" spans="1:26" x14ac:dyDescent="0.25">
      <c r="A1509" t="s">
        <v>26</v>
      </c>
      <c r="B1509" t="s">
        <v>27</v>
      </c>
      <c r="C1509" t="s">
        <v>28</v>
      </c>
      <c r="D1509" t="s">
        <v>29</v>
      </c>
      <c r="E1509" t="str">
        <f>"108TNMX23763"</f>
        <v>108TNMX23763</v>
      </c>
      <c r="F1509" t="s">
        <v>30</v>
      </c>
      <c r="I1509" t="s">
        <v>31</v>
      </c>
      <c r="J1509" t="s">
        <v>32</v>
      </c>
      <c r="N1509" t="s">
        <v>3278</v>
      </c>
      <c r="O1509" t="s">
        <v>34</v>
      </c>
      <c r="P1509">
        <v>7</v>
      </c>
      <c r="Q1509">
        <v>202108</v>
      </c>
      <c r="R1509">
        <v>20211115</v>
      </c>
      <c r="S1509" t="s">
        <v>3279</v>
      </c>
      <c r="T1509">
        <v>20220222</v>
      </c>
      <c r="Z1509" t="s">
        <v>36</v>
      </c>
    </row>
    <row r="1510" spans="1:26" x14ac:dyDescent="0.25">
      <c r="A1510" t="s">
        <v>26</v>
      </c>
      <c r="B1510" t="s">
        <v>27</v>
      </c>
      <c r="C1510" t="s">
        <v>28</v>
      </c>
      <c r="D1510" t="s">
        <v>380</v>
      </c>
      <c r="E1510" t="str">
        <f>"201TNGY1V031"</f>
        <v>201TNGY1V031</v>
      </c>
      <c r="F1510" t="s">
        <v>30</v>
      </c>
      <c r="I1510" t="s">
        <v>31</v>
      </c>
      <c r="J1510" t="s">
        <v>32</v>
      </c>
      <c r="N1510" t="s">
        <v>3280</v>
      </c>
      <c r="O1510" t="s">
        <v>34</v>
      </c>
      <c r="P1510">
        <v>2</v>
      </c>
      <c r="Q1510">
        <v>202201</v>
      </c>
      <c r="R1510">
        <v>20220207</v>
      </c>
      <c r="S1510" t="s">
        <v>3281</v>
      </c>
      <c r="T1510">
        <v>20220222</v>
      </c>
      <c r="Z1510" t="s">
        <v>36</v>
      </c>
    </row>
    <row r="1511" spans="1:26" x14ac:dyDescent="0.25">
      <c r="A1511" t="s">
        <v>26</v>
      </c>
      <c r="B1511" t="s">
        <v>27</v>
      </c>
      <c r="C1511" t="s">
        <v>28</v>
      </c>
      <c r="D1511" t="s">
        <v>46</v>
      </c>
      <c r="E1511" t="str">
        <f>"111TNRL2A374"</f>
        <v>111TNRL2A374</v>
      </c>
      <c r="F1511" t="s">
        <v>30</v>
      </c>
      <c r="I1511" t="s">
        <v>31</v>
      </c>
      <c r="J1511" t="s">
        <v>32</v>
      </c>
      <c r="N1511" t="s">
        <v>3282</v>
      </c>
      <c r="O1511" t="s">
        <v>34</v>
      </c>
      <c r="P1511">
        <v>4</v>
      </c>
      <c r="Q1511">
        <v>202111</v>
      </c>
      <c r="R1511">
        <v>20211124</v>
      </c>
      <c r="S1511" t="s">
        <v>3283</v>
      </c>
      <c r="T1511">
        <v>20220222</v>
      </c>
      <c r="Z1511" t="s">
        <v>36</v>
      </c>
    </row>
    <row r="1512" spans="1:26" x14ac:dyDescent="0.25">
      <c r="A1512" t="s">
        <v>26</v>
      </c>
      <c r="B1512" t="s">
        <v>27</v>
      </c>
      <c r="C1512" t="s">
        <v>28</v>
      </c>
      <c r="D1512" t="s">
        <v>37</v>
      </c>
      <c r="E1512" t="str">
        <f>"111TNQD2G772"</f>
        <v>111TNQD2G772</v>
      </c>
      <c r="F1512" t="s">
        <v>30</v>
      </c>
      <c r="I1512" t="s">
        <v>31</v>
      </c>
      <c r="J1512" t="s">
        <v>32</v>
      </c>
      <c r="N1512" t="s">
        <v>3284</v>
      </c>
      <c r="O1512" t="s">
        <v>34</v>
      </c>
      <c r="P1512">
        <v>4</v>
      </c>
      <c r="Q1512">
        <v>202111</v>
      </c>
      <c r="R1512">
        <v>20220118</v>
      </c>
      <c r="S1512" t="s">
        <v>3285</v>
      </c>
      <c r="T1512">
        <v>20220222</v>
      </c>
      <c r="Z1512" t="s">
        <v>36</v>
      </c>
    </row>
    <row r="1513" spans="1:26" x14ac:dyDescent="0.25">
      <c r="A1513" t="s">
        <v>26</v>
      </c>
      <c r="B1513" t="s">
        <v>27</v>
      </c>
      <c r="C1513" t="s">
        <v>28</v>
      </c>
      <c r="D1513" t="s">
        <v>133</v>
      </c>
      <c r="E1513" t="str">
        <f>"109TNQD0P340"</f>
        <v>109TNQD0P340</v>
      </c>
      <c r="F1513" t="s">
        <v>30</v>
      </c>
      <c r="I1513" t="s">
        <v>31</v>
      </c>
      <c r="J1513" t="s">
        <v>32</v>
      </c>
      <c r="N1513" t="s">
        <v>3286</v>
      </c>
      <c r="O1513" t="s">
        <v>34</v>
      </c>
      <c r="P1513">
        <v>6</v>
      </c>
      <c r="Q1513">
        <v>202109</v>
      </c>
      <c r="R1513">
        <v>20211101</v>
      </c>
      <c r="S1513" t="s">
        <v>3287</v>
      </c>
      <c r="T1513">
        <v>20220222</v>
      </c>
      <c r="Z1513" t="s">
        <v>36</v>
      </c>
    </row>
    <row r="1514" spans="1:26" x14ac:dyDescent="0.25">
      <c r="A1514" t="s">
        <v>26</v>
      </c>
      <c r="B1514" t="s">
        <v>27</v>
      </c>
      <c r="C1514" t="s">
        <v>28</v>
      </c>
      <c r="D1514" t="s">
        <v>115</v>
      </c>
      <c r="E1514" t="str">
        <f>"109TNTQ2S905"</f>
        <v>109TNTQ2S905</v>
      </c>
      <c r="F1514" t="s">
        <v>30</v>
      </c>
      <c r="I1514" t="s">
        <v>31</v>
      </c>
      <c r="J1514" t="s">
        <v>32</v>
      </c>
      <c r="N1514" t="s">
        <v>3288</v>
      </c>
      <c r="O1514" t="s">
        <v>34</v>
      </c>
      <c r="P1514">
        <v>6</v>
      </c>
      <c r="Q1514">
        <v>202109</v>
      </c>
      <c r="R1514">
        <v>20211214</v>
      </c>
      <c r="S1514" t="s">
        <v>3289</v>
      </c>
      <c r="T1514">
        <v>20220222</v>
      </c>
      <c r="Z1514" t="s">
        <v>36</v>
      </c>
    </row>
    <row r="1515" spans="1:26" x14ac:dyDescent="0.25">
      <c r="A1515" t="s">
        <v>26</v>
      </c>
      <c r="B1515" t="s">
        <v>27</v>
      </c>
      <c r="C1515" t="s">
        <v>28</v>
      </c>
      <c r="D1515" t="s">
        <v>29</v>
      </c>
      <c r="E1515" t="str">
        <f>"109TNCZ0B043"</f>
        <v>109TNCZ0B043</v>
      </c>
      <c r="F1515" t="s">
        <v>30</v>
      </c>
      <c r="I1515" t="s">
        <v>31</v>
      </c>
      <c r="J1515" t="s">
        <v>32</v>
      </c>
      <c r="N1515" t="s">
        <v>3290</v>
      </c>
      <c r="O1515" t="s">
        <v>34</v>
      </c>
      <c r="P1515">
        <v>6</v>
      </c>
      <c r="Q1515">
        <v>202109</v>
      </c>
      <c r="R1515">
        <v>20211106</v>
      </c>
      <c r="S1515" t="s">
        <v>3291</v>
      </c>
      <c r="T1515">
        <v>20220222</v>
      </c>
      <c r="Z1515" t="s">
        <v>36</v>
      </c>
    </row>
    <row r="1516" spans="1:26" x14ac:dyDescent="0.25">
      <c r="A1516" t="s">
        <v>26</v>
      </c>
      <c r="B1516" t="s">
        <v>27</v>
      </c>
      <c r="C1516" t="s">
        <v>28</v>
      </c>
      <c r="D1516" t="s">
        <v>42</v>
      </c>
      <c r="E1516" t="str">
        <f>"112TNPC0X568"</f>
        <v>112TNPC0X568</v>
      </c>
      <c r="F1516" t="s">
        <v>30</v>
      </c>
      <c r="I1516" t="s">
        <v>129</v>
      </c>
      <c r="J1516" t="s">
        <v>498</v>
      </c>
      <c r="N1516" t="s">
        <v>3292</v>
      </c>
      <c r="O1516" t="s">
        <v>34</v>
      </c>
      <c r="P1516">
        <v>3</v>
      </c>
      <c r="Q1516">
        <v>202112</v>
      </c>
      <c r="R1516">
        <v>20211201</v>
      </c>
      <c r="S1516" t="s">
        <v>3293</v>
      </c>
      <c r="T1516">
        <v>20220222</v>
      </c>
      <c r="Z1516" t="s">
        <v>36</v>
      </c>
    </row>
    <row r="1517" spans="1:26" x14ac:dyDescent="0.25">
      <c r="A1517" t="s">
        <v>26</v>
      </c>
      <c r="B1517" t="s">
        <v>27</v>
      </c>
      <c r="C1517" t="s">
        <v>28</v>
      </c>
      <c r="D1517" t="s">
        <v>46</v>
      </c>
      <c r="E1517" t="str">
        <f>"112TNBK1B501"</f>
        <v>112TNBK1B501</v>
      </c>
      <c r="F1517" t="s">
        <v>30</v>
      </c>
      <c r="I1517" t="s">
        <v>38</v>
      </c>
      <c r="J1517" t="s">
        <v>90</v>
      </c>
      <c r="N1517" t="s">
        <v>3294</v>
      </c>
      <c r="O1517" t="s">
        <v>34</v>
      </c>
      <c r="P1517">
        <v>3</v>
      </c>
      <c r="Q1517">
        <v>202112</v>
      </c>
      <c r="R1517">
        <v>20220118</v>
      </c>
      <c r="S1517" t="s">
        <v>3295</v>
      </c>
      <c r="T1517">
        <v>20220222</v>
      </c>
      <c r="U1517" t="s">
        <v>114</v>
      </c>
      <c r="Z1517" t="s">
        <v>36</v>
      </c>
    </row>
    <row r="1518" spans="1:26" x14ac:dyDescent="0.25">
      <c r="A1518" t="s">
        <v>26</v>
      </c>
      <c r="B1518" t="s">
        <v>27</v>
      </c>
      <c r="C1518" t="s">
        <v>28</v>
      </c>
      <c r="D1518" t="s">
        <v>37</v>
      </c>
      <c r="E1518" t="str">
        <f>"112TNRLDH230"</f>
        <v>112TNRLDH230</v>
      </c>
      <c r="F1518" t="s">
        <v>30</v>
      </c>
      <c r="I1518" t="s">
        <v>31</v>
      </c>
      <c r="J1518" t="s">
        <v>32</v>
      </c>
      <c r="N1518" t="s">
        <v>3296</v>
      </c>
      <c r="O1518" t="s">
        <v>34</v>
      </c>
      <c r="P1518">
        <v>3</v>
      </c>
      <c r="Q1518">
        <v>202112</v>
      </c>
      <c r="R1518">
        <v>20220212</v>
      </c>
      <c r="S1518" t="s">
        <v>3297</v>
      </c>
      <c r="T1518">
        <v>20220222</v>
      </c>
      <c r="Z1518" t="s">
        <v>36</v>
      </c>
    </row>
    <row r="1519" spans="1:26" x14ac:dyDescent="0.25">
      <c r="A1519" t="s">
        <v>26</v>
      </c>
      <c r="B1519" t="s">
        <v>27</v>
      </c>
      <c r="C1519" t="s">
        <v>28</v>
      </c>
      <c r="D1519" t="s">
        <v>29</v>
      </c>
      <c r="E1519" t="str">
        <f>"106TNWG0H633"</f>
        <v>106TNWG0H633</v>
      </c>
      <c r="F1519" t="s">
        <v>30</v>
      </c>
      <c r="I1519" t="s">
        <v>38</v>
      </c>
      <c r="J1519" t="s">
        <v>39</v>
      </c>
      <c r="N1519" t="s">
        <v>3298</v>
      </c>
      <c r="O1519" t="s">
        <v>34</v>
      </c>
      <c r="P1519">
        <v>9</v>
      </c>
      <c r="Q1519">
        <v>202106</v>
      </c>
      <c r="R1519">
        <v>20211016</v>
      </c>
      <c r="S1519" t="s">
        <v>3299</v>
      </c>
      <c r="T1519">
        <v>20220222</v>
      </c>
      <c r="Z1519" t="s">
        <v>36</v>
      </c>
    </row>
    <row r="1520" spans="1:26" x14ac:dyDescent="0.25">
      <c r="A1520" t="s">
        <v>26</v>
      </c>
      <c r="B1520" t="s">
        <v>27</v>
      </c>
      <c r="C1520" t="s">
        <v>28</v>
      </c>
      <c r="D1520" t="s">
        <v>42</v>
      </c>
      <c r="E1520" t="str">
        <f>"110TNJJ15676"</f>
        <v>110TNJJ15676</v>
      </c>
      <c r="F1520" t="s">
        <v>30</v>
      </c>
      <c r="I1520" t="s">
        <v>31</v>
      </c>
      <c r="J1520" t="s">
        <v>32</v>
      </c>
      <c r="N1520" t="s">
        <v>3300</v>
      </c>
      <c r="O1520" t="s">
        <v>34</v>
      </c>
      <c r="P1520">
        <v>5</v>
      </c>
      <c r="Q1520">
        <v>202110</v>
      </c>
      <c r="R1520">
        <v>20220209</v>
      </c>
      <c r="S1520" t="s">
        <v>3301</v>
      </c>
      <c r="T1520">
        <v>20220222</v>
      </c>
      <c r="Z1520" t="s">
        <v>36</v>
      </c>
    </row>
    <row r="1521" spans="1:26" x14ac:dyDescent="0.25">
      <c r="A1521" t="s">
        <v>26</v>
      </c>
      <c r="B1521" t="s">
        <v>27</v>
      </c>
      <c r="C1521" t="s">
        <v>28</v>
      </c>
      <c r="D1521" t="s">
        <v>46</v>
      </c>
      <c r="E1521" t="str">
        <f>"110TNRL02142"</f>
        <v>110TNRL02142</v>
      </c>
      <c r="F1521" t="s">
        <v>30</v>
      </c>
      <c r="I1521" t="s">
        <v>82</v>
      </c>
      <c r="J1521" t="s">
        <v>58</v>
      </c>
      <c r="N1521" t="s">
        <v>3302</v>
      </c>
      <c r="O1521" t="s">
        <v>34</v>
      </c>
      <c r="P1521">
        <v>5</v>
      </c>
      <c r="Q1521">
        <v>202110</v>
      </c>
      <c r="R1521">
        <v>20211201</v>
      </c>
      <c r="S1521" t="s">
        <v>3303</v>
      </c>
      <c r="T1521">
        <v>20220222</v>
      </c>
      <c r="U1521" t="s">
        <v>144</v>
      </c>
      <c r="Z1521" t="s">
        <v>36</v>
      </c>
    </row>
    <row r="1522" spans="1:26" x14ac:dyDescent="0.25">
      <c r="A1522" t="s">
        <v>26</v>
      </c>
      <c r="B1522" t="s">
        <v>27</v>
      </c>
      <c r="C1522" t="s">
        <v>28</v>
      </c>
      <c r="D1522" t="s">
        <v>380</v>
      </c>
      <c r="E1522" t="str">
        <f>"201TNHM23777"</f>
        <v>201TNHM23777</v>
      </c>
      <c r="F1522" t="s">
        <v>30</v>
      </c>
      <c r="I1522" t="s">
        <v>31</v>
      </c>
      <c r="J1522" t="s">
        <v>32</v>
      </c>
      <c r="N1522" t="s">
        <v>3304</v>
      </c>
      <c r="O1522" t="s">
        <v>34</v>
      </c>
      <c r="P1522">
        <v>2</v>
      </c>
      <c r="Q1522">
        <v>202201</v>
      </c>
      <c r="R1522">
        <v>20220131</v>
      </c>
      <c r="S1522" t="s">
        <v>3305</v>
      </c>
      <c r="T1522">
        <v>20220222</v>
      </c>
      <c r="Z1522" t="s">
        <v>36</v>
      </c>
    </row>
    <row r="1523" spans="1:26" x14ac:dyDescent="0.25">
      <c r="A1523" t="s">
        <v>26</v>
      </c>
      <c r="B1523" t="s">
        <v>27</v>
      </c>
      <c r="C1523" t="s">
        <v>28</v>
      </c>
      <c r="D1523" t="s">
        <v>42</v>
      </c>
      <c r="E1523" t="str">
        <f>"109TNDV1U218"</f>
        <v>109TNDV1U218</v>
      </c>
      <c r="F1523" t="s">
        <v>30</v>
      </c>
      <c r="I1523" t="s">
        <v>31</v>
      </c>
      <c r="J1523" t="s">
        <v>32</v>
      </c>
      <c r="N1523" t="s">
        <v>3306</v>
      </c>
      <c r="O1523" t="s">
        <v>34</v>
      </c>
      <c r="P1523">
        <v>6</v>
      </c>
      <c r="Q1523">
        <v>202109</v>
      </c>
      <c r="R1523">
        <v>20211022</v>
      </c>
      <c r="S1523" t="s">
        <v>3307</v>
      </c>
      <c r="T1523">
        <v>20220222</v>
      </c>
      <c r="Z1523" t="s">
        <v>36</v>
      </c>
    </row>
    <row r="1524" spans="1:26" x14ac:dyDescent="0.25">
      <c r="A1524" t="s">
        <v>26</v>
      </c>
      <c r="B1524" t="s">
        <v>27</v>
      </c>
      <c r="C1524" t="s">
        <v>28</v>
      </c>
      <c r="D1524" t="s">
        <v>46</v>
      </c>
      <c r="E1524" t="str">
        <f>"112TNHM1B961"</f>
        <v>112TNHM1B961</v>
      </c>
      <c r="F1524" t="s">
        <v>30</v>
      </c>
      <c r="I1524" t="s">
        <v>31</v>
      </c>
      <c r="J1524" t="s">
        <v>32</v>
      </c>
      <c r="N1524" t="s">
        <v>3308</v>
      </c>
      <c r="O1524" t="s">
        <v>34</v>
      </c>
      <c r="P1524">
        <v>3</v>
      </c>
      <c r="Q1524">
        <v>202112</v>
      </c>
      <c r="R1524">
        <v>20220112</v>
      </c>
      <c r="S1524" t="s">
        <v>3309</v>
      </c>
      <c r="T1524">
        <v>20220222</v>
      </c>
      <c r="Z1524" t="s">
        <v>36</v>
      </c>
    </row>
    <row r="1525" spans="1:26" x14ac:dyDescent="0.25">
      <c r="A1525" t="s">
        <v>26</v>
      </c>
      <c r="B1525" t="s">
        <v>27</v>
      </c>
      <c r="C1525" t="s">
        <v>28</v>
      </c>
      <c r="D1525" t="s">
        <v>46</v>
      </c>
      <c r="E1525" t="str">
        <f>"110TNAB08496"</f>
        <v>110TNAB08496</v>
      </c>
      <c r="F1525" t="s">
        <v>30</v>
      </c>
      <c r="I1525" t="s">
        <v>31</v>
      </c>
      <c r="J1525" t="s">
        <v>32</v>
      </c>
      <c r="N1525" t="s">
        <v>3310</v>
      </c>
      <c r="O1525" t="s">
        <v>34</v>
      </c>
      <c r="P1525">
        <v>5</v>
      </c>
      <c r="Q1525">
        <v>202110</v>
      </c>
      <c r="R1525">
        <v>20211215</v>
      </c>
      <c r="S1525" t="s">
        <v>3311</v>
      </c>
      <c r="T1525">
        <v>20220222</v>
      </c>
      <c r="Z1525" t="s">
        <v>36</v>
      </c>
    </row>
    <row r="1526" spans="1:26" x14ac:dyDescent="0.25">
      <c r="A1526" t="s">
        <v>26</v>
      </c>
      <c r="B1526" t="s">
        <v>27</v>
      </c>
      <c r="C1526" t="s">
        <v>28</v>
      </c>
      <c r="D1526" t="s">
        <v>42</v>
      </c>
      <c r="E1526" t="str">
        <f>"106TNVS23807"</f>
        <v>106TNVS23807</v>
      </c>
      <c r="F1526" t="s">
        <v>30</v>
      </c>
      <c r="I1526" t="s">
        <v>31</v>
      </c>
      <c r="J1526" t="s">
        <v>32</v>
      </c>
      <c r="N1526" t="s">
        <v>3312</v>
      </c>
      <c r="O1526" t="s">
        <v>34</v>
      </c>
      <c r="P1526">
        <v>9</v>
      </c>
      <c r="Q1526">
        <v>202106</v>
      </c>
      <c r="R1526">
        <v>20211007</v>
      </c>
      <c r="S1526" t="s">
        <v>3313</v>
      </c>
      <c r="T1526">
        <v>20220222</v>
      </c>
      <c r="Z1526" t="s">
        <v>36</v>
      </c>
    </row>
    <row r="1527" spans="1:26" x14ac:dyDescent="0.25">
      <c r="A1527" t="s">
        <v>26</v>
      </c>
      <c r="B1527" t="s">
        <v>27</v>
      </c>
      <c r="C1527" t="s">
        <v>28</v>
      </c>
      <c r="D1527" t="s">
        <v>29</v>
      </c>
      <c r="E1527" t="str">
        <f>"111TNXR26194"</f>
        <v>111TNXR26194</v>
      </c>
      <c r="F1527" t="s">
        <v>30</v>
      </c>
      <c r="I1527" t="s">
        <v>157</v>
      </c>
      <c r="J1527" t="s">
        <v>77</v>
      </c>
      <c r="N1527" t="s">
        <v>3314</v>
      </c>
      <c r="O1527" t="s">
        <v>34</v>
      </c>
      <c r="P1527">
        <v>4</v>
      </c>
      <c r="Q1527">
        <v>202111</v>
      </c>
      <c r="R1527">
        <v>20220117</v>
      </c>
      <c r="S1527" t="s">
        <v>3315</v>
      </c>
      <c r="T1527">
        <v>20220222</v>
      </c>
      <c r="Z1527" t="s">
        <v>36</v>
      </c>
    </row>
    <row r="1528" spans="1:26" x14ac:dyDescent="0.25">
      <c r="A1528" t="s">
        <v>26</v>
      </c>
      <c r="B1528" t="s">
        <v>27</v>
      </c>
      <c r="C1528" t="s">
        <v>28</v>
      </c>
      <c r="D1528" t="s">
        <v>29</v>
      </c>
      <c r="E1528" t="str">
        <f>"109TNEP01836"</f>
        <v>109TNEP01836</v>
      </c>
      <c r="F1528" t="s">
        <v>30</v>
      </c>
      <c r="I1528" t="s">
        <v>89</v>
      </c>
      <c r="J1528" t="s">
        <v>130</v>
      </c>
      <c r="N1528" t="s">
        <v>3316</v>
      </c>
      <c r="O1528" t="s">
        <v>34</v>
      </c>
      <c r="P1528">
        <v>6</v>
      </c>
      <c r="Q1528">
        <v>202109</v>
      </c>
      <c r="R1528">
        <v>20220127</v>
      </c>
      <c r="S1528" t="s">
        <v>3317</v>
      </c>
      <c r="T1528">
        <v>20220222</v>
      </c>
      <c r="Z1528" t="s">
        <v>36</v>
      </c>
    </row>
    <row r="1529" spans="1:26" x14ac:dyDescent="0.25">
      <c r="A1529" t="s">
        <v>26</v>
      </c>
      <c r="B1529" t="s">
        <v>27</v>
      </c>
      <c r="C1529" t="s">
        <v>28</v>
      </c>
      <c r="D1529" t="s">
        <v>37</v>
      </c>
      <c r="E1529" t="str">
        <f>"104TNYT19666"</f>
        <v>104TNYT19666</v>
      </c>
      <c r="F1529" t="s">
        <v>30</v>
      </c>
      <c r="I1529" t="s">
        <v>76</v>
      </c>
      <c r="J1529" t="s">
        <v>163</v>
      </c>
      <c r="N1529" t="s">
        <v>3318</v>
      </c>
      <c r="O1529" t="s">
        <v>34</v>
      </c>
      <c r="P1529">
        <v>11</v>
      </c>
      <c r="Q1529">
        <v>202104</v>
      </c>
      <c r="R1529">
        <v>20211115</v>
      </c>
      <c r="S1529" t="s">
        <v>3319</v>
      </c>
      <c r="T1529">
        <v>20220222</v>
      </c>
      <c r="Z1529" t="s">
        <v>36</v>
      </c>
    </row>
    <row r="1530" spans="1:26" x14ac:dyDescent="0.25">
      <c r="A1530" t="s">
        <v>26</v>
      </c>
      <c r="B1530" t="s">
        <v>27</v>
      </c>
      <c r="C1530" t="s">
        <v>28</v>
      </c>
      <c r="D1530" t="s">
        <v>37</v>
      </c>
      <c r="E1530" t="str">
        <f>"111TNPC2U664"</f>
        <v>111TNPC2U664</v>
      </c>
      <c r="F1530" t="s">
        <v>30</v>
      </c>
      <c r="I1530" t="s">
        <v>31</v>
      </c>
      <c r="J1530" t="s">
        <v>32</v>
      </c>
      <c r="N1530" t="s">
        <v>3320</v>
      </c>
      <c r="O1530" t="s">
        <v>34</v>
      </c>
      <c r="P1530">
        <v>4</v>
      </c>
      <c r="Q1530">
        <v>202111</v>
      </c>
      <c r="R1530">
        <v>20220118</v>
      </c>
      <c r="S1530" t="s">
        <v>3321</v>
      </c>
      <c r="T1530">
        <v>20220222</v>
      </c>
      <c r="Z1530" t="s">
        <v>36</v>
      </c>
    </row>
    <row r="1531" spans="1:26" x14ac:dyDescent="0.25">
      <c r="A1531" t="s">
        <v>26</v>
      </c>
      <c r="B1531" t="s">
        <v>27</v>
      </c>
      <c r="C1531" t="s">
        <v>28</v>
      </c>
      <c r="D1531" t="s">
        <v>380</v>
      </c>
      <c r="E1531" t="str">
        <f>"112TNAB0N36B"</f>
        <v>112TNAB0N36B</v>
      </c>
      <c r="F1531" t="s">
        <v>30</v>
      </c>
      <c r="I1531" t="s">
        <v>47</v>
      </c>
      <c r="J1531" t="s">
        <v>271</v>
      </c>
      <c r="N1531" t="s">
        <v>3322</v>
      </c>
      <c r="O1531" t="s">
        <v>34</v>
      </c>
      <c r="P1531">
        <v>3</v>
      </c>
      <c r="Q1531">
        <v>202112</v>
      </c>
      <c r="R1531">
        <v>20220204</v>
      </c>
      <c r="S1531" t="s">
        <v>3323</v>
      </c>
      <c r="T1531">
        <v>20220222</v>
      </c>
      <c r="U1531" t="s">
        <v>3324</v>
      </c>
      <c r="V1531" t="s">
        <v>3325</v>
      </c>
      <c r="W1531" t="s">
        <v>2542</v>
      </c>
      <c r="Z1531" t="s">
        <v>36</v>
      </c>
    </row>
    <row r="1532" spans="1:26" x14ac:dyDescent="0.25">
      <c r="A1532" t="s">
        <v>26</v>
      </c>
      <c r="B1532" t="s">
        <v>27</v>
      </c>
      <c r="C1532" t="s">
        <v>28</v>
      </c>
      <c r="D1532" t="s">
        <v>115</v>
      </c>
      <c r="E1532" t="str">
        <f>"110TNRL07302"</f>
        <v>110TNRL07302</v>
      </c>
      <c r="F1532" t="s">
        <v>30</v>
      </c>
      <c r="I1532" t="s">
        <v>57</v>
      </c>
      <c r="J1532" t="s">
        <v>90</v>
      </c>
      <c r="N1532" t="s">
        <v>3326</v>
      </c>
      <c r="O1532" t="s">
        <v>34</v>
      </c>
      <c r="P1532">
        <v>5</v>
      </c>
      <c r="Q1532">
        <v>202110</v>
      </c>
      <c r="R1532">
        <v>20211117</v>
      </c>
      <c r="S1532" t="s">
        <v>3327</v>
      </c>
      <c r="T1532">
        <v>20220222</v>
      </c>
      <c r="U1532" t="s">
        <v>128</v>
      </c>
      <c r="V1532" t="s">
        <v>206</v>
      </c>
      <c r="Z1532" t="s">
        <v>36</v>
      </c>
    </row>
    <row r="1533" spans="1:26" x14ac:dyDescent="0.25">
      <c r="A1533" t="s">
        <v>26</v>
      </c>
      <c r="B1533" t="s">
        <v>27</v>
      </c>
      <c r="C1533" t="s">
        <v>28</v>
      </c>
      <c r="D1533" t="s">
        <v>37</v>
      </c>
      <c r="E1533" t="str">
        <f>"107TNCZ26219"</f>
        <v>107TNCZ26219</v>
      </c>
      <c r="F1533" t="s">
        <v>30</v>
      </c>
      <c r="I1533" t="s">
        <v>47</v>
      </c>
      <c r="J1533" t="s">
        <v>58</v>
      </c>
      <c r="N1533" t="s">
        <v>3328</v>
      </c>
      <c r="O1533" t="s">
        <v>34</v>
      </c>
      <c r="P1533">
        <v>8</v>
      </c>
      <c r="Q1533">
        <v>202107</v>
      </c>
      <c r="R1533">
        <v>20211105</v>
      </c>
      <c r="S1533" t="s">
        <v>3329</v>
      </c>
      <c r="T1533">
        <v>20220222</v>
      </c>
      <c r="U1533" t="s">
        <v>1199</v>
      </c>
      <c r="V1533" t="s">
        <v>1152</v>
      </c>
      <c r="Z1533" t="s">
        <v>36</v>
      </c>
    </row>
    <row r="1534" spans="1:26" x14ac:dyDescent="0.25">
      <c r="A1534" t="s">
        <v>26</v>
      </c>
      <c r="B1534" t="s">
        <v>27</v>
      </c>
      <c r="C1534" t="s">
        <v>28</v>
      </c>
      <c r="D1534" t="s">
        <v>133</v>
      </c>
      <c r="E1534" t="str">
        <f>"109TNRL0G950"</f>
        <v>109TNRL0G950</v>
      </c>
      <c r="F1534" t="s">
        <v>30</v>
      </c>
      <c r="I1534" t="s">
        <v>31</v>
      </c>
      <c r="J1534" t="s">
        <v>58</v>
      </c>
      <c r="N1534" t="s">
        <v>3330</v>
      </c>
      <c r="O1534" t="s">
        <v>34</v>
      </c>
      <c r="P1534">
        <v>6</v>
      </c>
      <c r="Q1534">
        <v>202109</v>
      </c>
      <c r="R1534">
        <v>20211119</v>
      </c>
      <c r="S1534" t="s">
        <v>3331</v>
      </c>
      <c r="T1534">
        <v>20220222</v>
      </c>
      <c r="U1534" t="s">
        <v>267</v>
      </c>
      <c r="Z1534" t="s">
        <v>36</v>
      </c>
    </row>
    <row r="1535" spans="1:26" x14ac:dyDescent="0.25">
      <c r="A1535" t="s">
        <v>26</v>
      </c>
      <c r="B1535" t="s">
        <v>27</v>
      </c>
      <c r="C1535" t="s">
        <v>28</v>
      </c>
      <c r="D1535" t="s">
        <v>115</v>
      </c>
      <c r="E1535" t="str">
        <f>"110TNPC06920"</f>
        <v>110TNPC06920</v>
      </c>
      <c r="F1535" t="s">
        <v>30</v>
      </c>
      <c r="I1535" t="s">
        <v>475</v>
      </c>
      <c r="J1535" t="s">
        <v>32</v>
      </c>
      <c r="N1535" t="s">
        <v>3332</v>
      </c>
      <c r="O1535" t="s">
        <v>34</v>
      </c>
      <c r="P1535">
        <v>5</v>
      </c>
      <c r="Q1535">
        <v>202110</v>
      </c>
      <c r="R1535">
        <v>20220201</v>
      </c>
      <c r="S1535" t="s">
        <v>3333</v>
      </c>
      <c r="T1535">
        <v>20220222</v>
      </c>
      <c r="Z1535" t="s">
        <v>36</v>
      </c>
    </row>
    <row r="1536" spans="1:26" x14ac:dyDescent="0.25">
      <c r="A1536" t="s">
        <v>26</v>
      </c>
      <c r="B1536" t="s">
        <v>27</v>
      </c>
      <c r="C1536" t="s">
        <v>28</v>
      </c>
      <c r="D1536" t="s">
        <v>46</v>
      </c>
      <c r="E1536" t="str">
        <f>"110TNKF1G885"</f>
        <v>110TNKF1G885</v>
      </c>
      <c r="F1536" t="s">
        <v>30</v>
      </c>
      <c r="I1536" t="s">
        <v>38</v>
      </c>
      <c r="J1536" t="s">
        <v>498</v>
      </c>
      <c r="N1536" t="s">
        <v>3334</v>
      </c>
      <c r="O1536" t="s">
        <v>34</v>
      </c>
      <c r="P1536">
        <v>5</v>
      </c>
      <c r="Q1536">
        <v>202110</v>
      </c>
      <c r="R1536">
        <v>20211113</v>
      </c>
      <c r="S1536" t="s">
        <v>3335</v>
      </c>
      <c r="T1536">
        <v>20220222</v>
      </c>
      <c r="Z1536" t="s">
        <v>36</v>
      </c>
    </row>
    <row r="1537" spans="1:26" x14ac:dyDescent="0.25">
      <c r="A1537" t="s">
        <v>26</v>
      </c>
      <c r="B1537" t="s">
        <v>27</v>
      </c>
      <c r="C1537" t="s">
        <v>28</v>
      </c>
      <c r="D1537" t="s">
        <v>29</v>
      </c>
      <c r="E1537" t="str">
        <f>"109TNAB2E016"</f>
        <v>109TNAB2E016</v>
      </c>
      <c r="F1537" t="s">
        <v>30</v>
      </c>
      <c r="I1537" t="s">
        <v>89</v>
      </c>
      <c r="J1537" t="s">
        <v>58</v>
      </c>
      <c r="N1537" t="s">
        <v>3336</v>
      </c>
      <c r="O1537" t="s">
        <v>34</v>
      </c>
      <c r="P1537">
        <v>6</v>
      </c>
      <c r="Q1537">
        <v>202109</v>
      </c>
      <c r="R1537">
        <v>20211111</v>
      </c>
      <c r="S1537" t="s">
        <v>3337</v>
      </c>
      <c r="T1537">
        <v>20220222</v>
      </c>
      <c r="Z1537" t="s">
        <v>36</v>
      </c>
    </row>
    <row r="1538" spans="1:26" x14ac:dyDescent="0.25">
      <c r="A1538" t="s">
        <v>26</v>
      </c>
      <c r="B1538" t="s">
        <v>27</v>
      </c>
      <c r="C1538" t="s">
        <v>28</v>
      </c>
      <c r="D1538" t="s">
        <v>37</v>
      </c>
      <c r="E1538" t="str">
        <f>"105TNSU0Q806"</f>
        <v>105TNSU0Q806</v>
      </c>
      <c r="F1538" t="s">
        <v>30</v>
      </c>
      <c r="I1538" t="s">
        <v>38</v>
      </c>
      <c r="J1538" t="s">
        <v>58</v>
      </c>
      <c r="N1538" t="s">
        <v>3338</v>
      </c>
      <c r="O1538" t="s">
        <v>34</v>
      </c>
      <c r="P1538">
        <v>10</v>
      </c>
      <c r="Q1538">
        <v>202105</v>
      </c>
      <c r="R1538">
        <v>20211222</v>
      </c>
      <c r="S1538" t="s">
        <v>3339</v>
      </c>
      <c r="T1538">
        <v>20220222</v>
      </c>
      <c r="U1538" t="s">
        <v>878</v>
      </c>
      <c r="V1538" t="s">
        <v>497</v>
      </c>
      <c r="W1538" t="s">
        <v>180</v>
      </c>
      <c r="Z1538" t="s">
        <v>36</v>
      </c>
    </row>
    <row r="1539" spans="1:26" x14ac:dyDescent="0.25">
      <c r="A1539" t="s">
        <v>26</v>
      </c>
      <c r="B1539" t="s">
        <v>27</v>
      </c>
      <c r="C1539" t="s">
        <v>28</v>
      </c>
      <c r="D1539" t="s">
        <v>115</v>
      </c>
      <c r="E1539" t="str">
        <f>"108TNTQ1D425"</f>
        <v>108TNTQ1D425</v>
      </c>
      <c r="F1539" t="s">
        <v>30</v>
      </c>
      <c r="I1539" t="s">
        <v>38</v>
      </c>
      <c r="J1539" t="s">
        <v>32</v>
      </c>
      <c r="N1539" t="s">
        <v>3340</v>
      </c>
      <c r="O1539" t="s">
        <v>34</v>
      </c>
      <c r="P1539">
        <v>7</v>
      </c>
      <c r="Q1539">
        <v>202108</v>
      </c>
      <c r="R1539">
        <v>20211201</v>
      </c>
      <c r="S1539" t="s">
        <v>3341</v>
      </c>
      <c r="T1539">
        <v>20220222</v>
      </c>
      <c r="Z1539" t="s">
        <v>36</v>
      </c>
    </row>
    <row r="1540" spans="1:26" x14ac:dyDescent="0.25">
      <c r="A1540" t="s">
        <v>26</v>
      </c>
      <c r="B1540" t="s">
        <v>27</v>
      </c>
      <c r="C1540" t="s">
        <v>28</v>
      </c>
      <c r="D1540" t="s">
        <v>115</v>
      </c>
      <c r="E1540" t="str">
        <f>"111TNZN0R629"</f>
        <v>111TNZN0R629</v>
      </c>
      <c r="F1540" t="s">
        <v>30</v>
      </c>
      <c r="I1540" t="s">
        <v>97</v>
      </c>
      <c r="J1540" t="s">
        <v>39</v>
      </c>
      <c r="N1540" t="s">
        <v>3342</v>
      </c>
      <c r="O1540" t="s">
        <v>34</v>
      </c>
      <c r="P1540">
        <v>4</v>
      </c>
      <c r="Q1540">
        <v>202111</v>
      </c>
      <c r="R1540">
        <v>20220115</v>
      </c>
      <c r="S1540" t="s">
        <v>3343</v>
      </c>
      <c r="T1540">
        <v>20220222</v>
      </c>
      <c r="Z1540" t="s">
        <v>36</v>
      </c>
    </row>
    <row r="1541" spans="1:26" x14ac:dyDescent="0.25">
      <c r="A1541" t="s">
        <v>26</v>
      </c>
      <c r="B1541" t="s">
        <v>27</v>
      </c>
      <c r="C1541" t="s">
        <v>28</v>
      </c>
      <c r="D1541" t="s">
        <v>29</v>
      </c>
      <c r="E1541" t="str">
        <f>"105TNHM0P353"</f>
        <v>105TNHM0P353</v>
      </c>
      <c r="F1541" t="s">
        <v>30</v>
      </c>
      <c r="I1541" t="s">
        <v>57</v>
      </c>
      <c r="J1541" t="s">
        <v>58</v>
      </c>
      <c r="N1541" t="s">
        <v>3344</v>
      </c>
      <c r="O1541" t="s">
        <v>34</v>
      </c>
      <c r="P1541">
        <v>10</v>
      </c>
      <c r="Q1541">
        <v>202105</v>
      </c>
      <c r="R1541">
        <v>20220113</v>
      </c>
      <c r="S1541" t="s">
        <v>3345</v>
      </c>
      <c r="T1541">
        <v>20220222</v>
      </c>
      <c r="U1541" t="s">
        <v>61</v>
      </c>
      <c r="V1541" t="s">
        <v>144</v>
      </c>
      <c r="Z1541" t="s">
        <v>36</v>
      </c>
    </row>
    <row r="1542" spans="1:26" x14ac:dyDescent="0.25">
      <c r="A1542" t="s">
        <v>26</v>
      </c>
      <c r="B1542" t="s">
        <v>27</v>
      </c>
      <c r="C1542" t="s">
        <v>28</v>
      </c>
      <c r="D1542" t="s">
        <v>46</v>
      </c>
      <c r="E1542" t="str">
        <f>"107TNVS0L591"</f>
        <v>107TNVS0L591</v>
      </c>
      <c r="F1542" t="s">
        <v>30</v>
      </c>
      <c r="I1542" t="s">
        <v>123</v>
      </c>
      <c r="J1542" t="s">
        <v>52</v>
      </c>
      <c r="N1542" t="s">
        <v>3346</v>
      </c>
      <c r="O1542" t="s">
        <v>34</v>
      </c>
      <c r="P1542">
        <v>8</v>
      </c>
      <c r="Q1542">
        <v>202107</v>
      </c>
      <c r="R1542">
        <v>20220105</v>
      </c>
      <c r="S1542" t="s">
        <v>3347</v>
      </c>
      <c r="T1542">
        <v>20220222</v>
      </c>
      <c r="U1542" t="s">
        <v>3348</v>
      </c>
      <c r="Z1542" t="s">
        <v>36</v>
      </c>
    </row>
    <row r="1543" spans="1:26" x14ac:dyDescent="0.25">
      <c r="A1543" t="s">
        <v>26</v>
      </c>
      <c r="B1543" t="s">
        <v>27</v>
      </c>
      <c r="C1543" t="s">
        <v>28</v>
      </c>
      <c r="D1543" t="s">
        <v>64</v>
      </c>
      <c r="E1543" t="str">
        <f>"112TNFAOC691"</f>
        <v>112TNFAOC691</v>
      </c>
      <c r="F1543" t="s">
        <v>30</v>
      </c>
      <c r="I1543" t="s">
        <v>31</v>
      </c>
      <c r="J1543" t="s">
        <v>32</v>
      </c>
      <c r="N1543" t="s">
        <v>3349</v>
      </c>
      <c r="O1543" t="s">
        <v>34</v>
      </c>
      <c r="P1543">
        <v>3</v>
      </c>
      <c r="Q1543">
        <v>202112</v>
      </c>
      <c r="R1543">
        <v>20220209</v>
      </c>
      <c r="S1543" t="s">
        <v>3350</v>
      </c>
      <c r="T1543">
        <v>20220222</v>
      </c>
      <c r="Z1543" t="s">
        <v>36</v>
      </c>
    </row>
    <row r="1544" spans="1:26" x14ac:dyDescent="0.25">
      <c r="A1544" t="s">
        <v>26</v>
      </c>
      <c r="B1544" t="s">
        <v>27</v>
      </c>
      <c r="C1544" t="s">
        <v>28</v>
      </c>
      <c r="D1544" t="s">
        <v>29</v>
      </c>
      <c r="E1544" t="str">
        <f>"201TNUW1L790"</f>
        <v>201TNUW1L790</v>
      </c>
      <c r="F1544" t="s">
        <v>30</v>
      </c>
      <c r="I1544" t="s">
        <v>38</v>
      </c>
      <c r="J1544" t="s">
        <v>58</v>
      </c>
      <c r="N1544" t="s">
        <v>3351</v>
      </c>
      <c r="O1544" t="s">
        <v>34</v>
      </c>
      <c r="P1544">
        <v>2</v>
      </c>
      <c r="Q1544">
        <v>202201</v>
      </c>
      <c r="R1544">
        <v>20220217</v>
      </c>
      <c r="S1544" t="s">
        <v>3352</v>
      </c>
      <c r="T1544">
        <v>20220222</v>
      </c>
      <c r="U1544" t="s">
        <v>211</v>
      </c>
      <c r="V1544" t="s">
        <v>144</v>
      </c>
      <c r="Z1544" t="s">
        <v>36</v>
      </c>
    </row>
    <row r="1545" spans="1:26" x14ac:dyDescent="0.25">
      <c r="A1545" t="s">
        <v>26</v>
      </c>
      <c r="B1545" t="s">
        <v>27</v>
      </c>
      <c r="C1545" t="s">
        <v>28</v>
      </c>
      <c r="D1545" t="s">
        <v>29</v>
      </c>
      <c r="E1545" t="str">
        <f>"108TNXR0T282"</f>
        <v>108TNXR0T282</v>
      </c>
      <c r="F1545" t="s">
        <v>30</v>
      </c>
      <c r="I1545" t="s">
        <v>71</v>
      </c>
      <c r="J1545" t="s">
        <v>90</v>
      </c>
      <c r="N1545" t="s">
        <v>3353</v>
      </c>
      <c r="O1545" t="s">
        <v>34</v>
      </c>
      <c r="P1545">
        <v>7</v>
      </c>
      <c r="Q1545">
        <v>202108</v>
      </c>
      <c r="R1545">
        <v>20211024</v>
      </c>
      <c r="S1545" t="s">
        <v>3354</v>
      </c>
      <c r="T1545">
        <v>20220222</v>
      </c>
      <c r="U1545" t="s">
        <v>75</v>
      </c>
      <c r="Z1545" t="s">
        <v>36</v>
      </c>
    </row>
    <row r="1546" spans="1:26" x14ac:dyDescent="0.25">
      <c r="A1546" t="s">
        <v>26</v>
      </c>
      <c r="B1546" t="s">
        <v>27</v>
      </c>
      <c r="C1546" t="s">
        <v>28</v>
      </c>
      <c r="D1546" t="s">
        <v>115</v>
      </c>
      <c r="E1546" t="str">
        <f>"107TNWG1E833"</f>
        <v>107TNWG1E833</v>
      </c>
      <c r="F1546" t="s">
        <v>30</v>
      </c>
      <c r="I1546" t="s">
        <v>71</v>
      </c>
      <c r="J1546" t="s">
        <v>90</v>
      </c>
      <c r="N1546" t="s">
        <v>3355</v>
      </c>
      <c r="O1546" t="s">
        <v>34</v>
      </c>
      <c r="P1546">
        <v>8</v>
      </c>
      <c r="Q1546">
        <v>202107</v>
      </c>
      <c r="R1546">
        <v>20211017</v>
      </c>
      <c r="S1546" t="s">
        <v>3356</v>
      </c>
      <c r="T1546">
        <v>20220222</v>
      </c>
      <c r="U1546" t="s">
        <v>236</v>
      </c>
      <c r="Z1546" t="s">
        <v>36</v>
      </c>
    </row>
    <row r="1547" spans="1:26" x14ac:dyDescent="0.25">
      <c r="A1547" t="s">
        <v>26</v>
      </c>
      <c r="B1547" t="s">
        <v>27</v>
      </c>
      <c r="C1547" t="s">
        <v>28</v>
      </c>
      <c r="D1547" t="s">
        <v>64</v>
      </c>
      <c r="E1547" t="str">
        <f>"201TNPC0C568"</f>
        <v>201TNPC0C568</v>
      </c>
      <c r="F1547" t="s">
        <v>30</v>
      </c>
      <c r="I1547" t="s">
        <v>31</v>
      </c>
      <c r="J1547" t="s">
        <v>58</v>
      </c>
      <c r="N1547" t="s">
        <v>3357</v>
      </c>
      <c r="O1547" t="s">
        <v>34</v>
      </c>
      <c r="P1547">
        <v>2</v>
      </c>
      <c r="Q1547">
        <v>202201</v>
      </c>
      <c r="R1547">
        <v>20220201</v>
      </c>
      <c r="S1547" t="s">
        <v>3358</v>
      </c>
      <c r="T1547">
        <v>20220222</v>
      </c>
      <c r="U1547" t="s">
        <v>151</v>
      </c>
      <c r="Z1547" t="s">
        <v>36</v>
      </c>
    </row>
    <row r="1548" spans="1:26" x14ac:dyDescent="0.25">
      <c r="A1548" t="s">
        <v>26</v>
      </c>
      <c r="B1548" t="s">
        <v>27</v>
      </c>
      <c r="C1548" t="s">
        <v>28</v>
      </c>
      <c r="D1548" t="s">
        <v>115</v>
      </c>
      <c r="E1548" t="str">
        <f>"110TNHM11625"</f>
        <v>110TNHM11625</v>
      </c>
      <c r="F1548" t="s">
        <v>30</v>
      </c>
      <c r="I1548" t="s">
        <v>38</v>
      </c>
      <c r="J1548" t="s">
        <v>48</v>
      </c>
      <c r="N1548" t="s">
        <v>3359</v>
      </c>
      <c r="O1548" t="s">
        <v>34</v>
      </c>
      <c r="P1548">
        <v>5</v>
      </c>
      <c r="Q1548">
        <v>202110</v>
      </c>
      <c r="R1548">
        <v>20211026</v>
      </c>
      <c r="S1548" t="s">
        <v>3360</v>
      </c>
      <c r="T1548">
        <v>20220222</v>
      </c>
      <c r="Z1548" t="s">
        <v>36</v>
      </c>
    </row>
    <row r="1549" spans="1:26" x14ac:dyDescent="0.25">
      <c r="A1549" t="s">
        <v>26</v>
      </c>
      <c r="B1549" t="s">
        <v>27</v>
      </c>
      <c r="C1549" t="s">
        <v>28</v>
      </c>
      <c r="D1549" t="s">
        <v>115</v>
      </c>
      <c r="E1549" t="str">
        <f>"106TNCZ2J499"</f>
        <v>106TNCZ2J499</v>
      </c>
      <c r="F1549" t="s">
        <v>30</v>
      </c>
      <c r="I1549" t="s">
        <v>38</v>
      </c>
      <c r="J1549" t="s">
        <v>77</v>
      </c>
      <c r="N1549" t="s">
        <v>3361</v>
      </c>
      <c r="O1549" t="s">
        <v>34</v>
      </c>
      <c r="P1549">
        <v>9</v>
      </c>
      <c r="Q1549">
        <v>202106</v>
      </c>
      <c r="R1549">
        <v>20211205</v>
      </c>
      <c r="S1549" t="s">
        <v>3362</v>
      </c>
      <c r="T1549">
        <v>20220222</v>
      </c>
      <c r="Z1549" t="s">
        <v>36</v>
      </c>
    </row>
    <row r="1550" spans="1:26" x14ac:dyDescent="0.25">
      <c r="A1550" t="s">
        <v>26</v>
      </c>
      <c r="B1550" t="s">
        <v>27</v>
      </c>
      <c r="C1550" t="s">
        <v>28</v>
      </c>
      <c r="D1550" t="s">
        <v>46</v>
      </c>
      <c r="E1550" t="str">
        <f>"108TNQD0W284"</f>
        <v>108TNQD0W284</v>
      </c>
      <c r="F1550" t="s">
        <v>30</v>
      </c>
      <c r="I1550" t="s">
        <v>475</v>
      </c>
      <c r="J1550" t="s">
        <v>77</v>
      </c>
      <c r="N1550" t="s">
        <v>3363</v>
      </c>
      <c r="O1550" t="s">
        <v>34</v>
      </c>
      <c r="P1550">
        <v>7</v>
      </c>
      <c r="Q1550">
        <v>202108</v>
      </c>
      <c r="R1550">
        <v>20211126</v>
      </c>
      <c r="S1550" t="s">
        <v>3364</v>
      </c>
      <c r="T1550">
        <v>20220222</v>
      </c>
      <c r="Z1550" t="s">
        <v>36</v>
      </c>
    </row>
    <row r="1551" spans="1:26" x14ac:dyDescent="0.25">
      <c r="A1551" t="s">
        <v>26</v>
      </c>
      <c r="B1551" t="s">
        <v>27</v>
      </c>
      <c r="C1551" t="s">
        <v>28</v>
      </c>
      <c r="D1551" t="s">
        <v>133</v>
      </c>
      <c r="E1551" t="str">
        <f>"112TNLE01616"</f>
        <v>112TNLE01616</v>
      </c>
      <c r="F1551" t="s">
        <v>30</v>
      </c>
      <c r="I1551" t="s">
        <v>38</v>
      </c>
      <c r="J1551" t="s">
        <v>58</v>
      </c>
      <c r="N1551" t="s">
        <v>3365</v>
      </c>
      <c r="O1551" t="s">
        <v>34</v>
      </c>
      <c r="P1551">
        <v>99</v>
      </c>
      <c r="Q1551">
        <v>201112</v>
      </c>
      <c r="R1551">
        <v>20211126</v>
      </c>
      <c r="S1551" t="s">
        <v>3366</v>
      </c>
      <c r="T1551">
        <v>20220223</v>
      </c>
      <c r="U1551" t="s">
        <v>128</v>
      </c>
      <c r="Z1551" t="s">
        <v>36</v>
      </c>
    </row>
    <row r="1552" spans="1:26" x14ac:dyDescent="0.25">
      <c r="A1552" t="s">
        <v>26</v>
      </c>
      <c r="B1552" t="s">
        <v>27</v>
      </c>
      <c r="C1552" t="s">
        <v>28</v>
      </c>
      <c r="D1552" t="s">
        <v>46</v>
      </c>
      <c r="E1552" t="str">
        <f>"110TNWG23881"</f>
        <v>110TNWG23881</v>
      </c>
      <c r="F1552" t="s">
        <v>30</v>
      </c>
      <c r="I1552" t="s">
        <v>31</v>
      </c>
      <c r="J1552" t="s">
        <v>58</v>
      </c>
      <c r="N1552" t="s">
        <v>3367</v>
      </c>
      <c r="O1552" t="s">
        <v>34</v>
      </c>
      <c r="P1552">
        <v>5</v>
      </c>
      <c r="Q1552">
        <v>202110</v>
      </c>
      <c r="R1552">
        <v>20211128</v>
      </c>
      <c r="S1552" t="s">
        <v>3368</v>
      </c>
      <c r="T1552">
        <v>20220223</v>
      </c>
      <c r="U1552" t="s">
        <v>144</v>
      </c>
      <c r="Z1552" t="s">
        <v>36</v>
      </c>
    </row>
    <row r="1553" spans="1:26" x14ac:dyDescent="0.25">
      <c r="A1553" t="s">
        <v>26</v>
      </c>
      <c r="B1553" t="s">
        <v>27</v>
      </c>
      <c r="C1553" t="s">
        <v>28</v>
      </c>
      <c r="D1553" t="s">
        <v>29</v>
      </c>
      <c r="E1553" t="str">
        <f>"105TNMX23739"</f>
        <v>105TNMX23739</v>
      </c>
      <c r="F1553" t="s">
        <v>30</v>
      </c>
      <c r="I1553" t="s">
        <v>31</v>
      </c>
      <c r="J1553" t="s">
        <v>58</v>
      </c>
      <c r="N1553" t="s">
        <v>3369</v>
      </c>
      <c r="O1553" t="s">
        <v>34</v>
      </c>
      <c r="P1553">
        <v>10</v>
      </c>
      <c r="Q1553">
        <v>202105</v>
      </c>
      <c r="R1553">
        <v>20220118</v>
      </c>
      <c r="S1553" t="s">
        <v>3370</v>
      </c>
      <c r="T1553">
        <v>20220223</v>
      </c>
      <c r="U1553" t="s">
        <v>144</v>
      </c>
      <c r="Z1553" t="s">
        <v>36</v>
      </c>
    </row>
    <row r="1554" spans="1:26" x14ac:dyDescent="0.25">
      <c r="A1554" t="s">
        <v>26</v>
      </c>
      <c r="B1554" t="s">
        <v>27</v>
      </c>
      <c r="C1554" t="s">
        <v>28</v>
      </c>
      <c r="D1554" t="s">
        <v>29</v>
      </c>
      <c r="E1554" t="str">
        <f>"107TNRL1J398"</f>
        <v>107TNRL1J398</v>
      </c>
      <c r="F1554" t="s">
        <v>30</v>
      </c>
      <c r="I1554" t="s">
        <v>31</v>
      </c>
      <c r="J1554" t="s">
        <v>58</v>
      </c>
      <c r="N1554" t="s">
        <v>3371</v>
      </c>
      <c r="O1554" t="s">
        <v>34</v>
      </c>
      <c r="P1554">
        <v>8</v>
      </c>
      <c r="Q1554">
        <v>202107</v>
      </c>
      <c r="R1554">
        <v>20211115</v>
      </c>
      <c r="S1554" t="s">
        <v>3372</v>
      </c>
      <c r="T1554">
        <v>20220223</v>
      </c>
      <c r="U1554" t="s">
        <v>144</v>
      </c>
      <c r="V1554" t="s">
        <v>128</v>
      </c>
      <c r="Z1554" t="s">
        <v>36</v>
      </c>
    </row>
    <row r="1555" spans="1:26" x14ac:dyDescent="0.25">
      <c r="A1555" t="s">
        <v>26</v>
      </c>
      <c r="B1555" t="s">
        <v>27</v>
      </c>
      <c r="C1555" t="s">
        <v>28</v>
      </c>
      <c r="D1555" t="s">
        <v>29</v>
      </c>
      <c r="E1555" t="str">
        <f>"108TNWG2L537"</f>
        <v>108TNWG2L537</v>
      </c>
      <c r="F1555" t="s">
        <v>30</v>
      </c>
      <c r="I1555" t="s">
        <v>38</v>
      </c>
      <c r="J1555" t="s">
        <v>77</v>
      </c>
      <c r="N1555" t="s">
        <v>3373</v>
      </c>
      <c r="O1555" t="s">
        <v>34</v>
      </c>
      <c r="P1555">
        <v>7</v>
      </c>
      <c r="Q1555">
        <v>202108</v>
      </c>
      <c r="R1555">
        <v>20220205</v>
      </c>
      <c r="S1555" t="s">
        <v>3374</v>
      </c>
      <c r="T1555">
        <v>20220223</v>
      </c>
      <c r="U1555" t="s">
        <v>144</v>
      </c>
      <c r="Z1555" t="s">
        <v>36</v>
      </c>
    </row>
    <row r="1556" spans="1:26" x14ac:dyDescent="0.25">
      <c r="A1556" t="s">
        <v>26</v>
      </c>
      <c r="B1556" t="s">
        <v>27</v>
      </c>
      <c r="C1556" t="s">
        <v>28</v>
      </c>
      <c r="D1556" t="s">
        <v>29</v>
      </c>
      <c r="E1556" t="str">
        <f>"201TNXR0D522"</f>
        <v>201TNXR0D522</v>
      </c>
      <c r="F1556" t="s">
        <v>30</v>
      </c>
      <c r="I1556" t="s">
        <v>129</v>
      </c>
      <c r="J1556" t="s">
        <v>32</v>
      </c>
      <c r="N1556" t="s">
        <v>3375</v>
      </c>
      <c r="O1556" t="s">
        <v>34</v>
      </c>
      <c r="P1556">
        <v>2</v>
      </c>
      <c r="Q1556">
        <v>202201</v>
      </c>
      <c r="R1556">
        <v>20220114</v>
      </c>
      <c r="S1556" t="s">
        <v>3376</v>
      </c>
      <c r="T1556">
        <v>20220223</v>
      </c>
      <c r="Z1556" t="s">
        <v>36</v>
      </c>
    </row>
    <row r="1557" spans="1:26" x14ac:dyDescent="0.25">
      <c r="A1557" t="s">
        <v>26</v>
      </c>
      <c r="B1557" t="s">
        <v>27</v>
      </c>
      <c r="C1557" t="s">
        <v>28</v>
      </c>
      <c r="D1557" t="s">
        <v>380</v>
      </c>
      <c r="E1557" t="str">
        <f>"111TNMX1E835"</f>
        <v>111TNMX1E835</v>
      </c>
      <c r="F1557" t="s">
        <v>30</v>
      </c>
      <c r="I1557" t="s">
        <v>82</v>
      </c>
      <c r="J1557" t="s">
        <v>77</v>
      </c>
      <c r="N1557" t="s">
        <v>3377</v>
      </c>
      <c r="O1557" t="s">
        <v>34</v>
      </c>
      <c r="P1557">
        <v>4</v>
      </c>
      <c r="Q1557">
        <v>202111</v>
      </c>
      <c r="R1557">
        <v>20211215</v>
      </c>
      <c r="S1557" t="s">
        <v>3378</v>
      </c>
      <c r="T1557">
        <v>20220223</v>
      </c>
      <c r="Z1557" t="s">
        <v>36</v>
      </c>
    </row>
    <row r="1558" spans="1:26" x14ac:dyDescent="0.25">
      <c r="A1558" t="s">
        <v>26</v>
      </c>
      <c r="B1558" t="s">
        <v>27</v>
      </c>
      <c r="C1558" t="s">
        <v>28</v>
      </c>
      <c r="D1558" t="s">
        <v>37</v>
      </c>
      <c r="E1558" t="str">
        <f>"108TNQD27020"</f>
        <v>108TNQD27020</v>
      </c>
      <c r="F1558" t="s">
        <v>30</v>
      </c>
      <c r="I1558" t="s">
        <v>31</v>
      </c>
      <c r="J1558" t="s">
        <v>58</v>
      </c>
      <c r="N1558" t="s">
        <v>3379</v>
      </c>
      <c r="O1558" t="s">
        <v>34</v>
      </c>
      <c r="P1558">
        <v>7</v>
      </c>
      <c r="Q1558">
        <v>202108</v>
      </c>
      <c r="R1558">
        <v>20211013</v>
      </c>
      <c r="S1558" t="s">
        <v>3380</v>
      </c>
      <c r="T1558">
        <v>20220223</v>
      </c>
      <c r="U1558" t="s">
        <v>144</v>
      </c>
      <c r="V1558" t="s">
        <v>180</v>
      </c>
      <c r="Z1558" t="s">
        <v>36</v>
      </c>
    </row>
    <row r="1559" spans="1:26" x14ac:dyDescent="0.25">
      <c r="A1559" t="s">
        <v>26</v>
      </c>
      <c r="B1559" t="s">
        <v>27</v>
      </c>
      <c r="C1559" t="s">
        <v>28</v>
      </c>
      <c r="D1559" t="s">
        <v>380</v>
      </c>
      <c r="E1559" t="str">
        <f>"112TNSU0Z526"</f>
        <v>112TNSU0Z526</v>
      </c>
      <c r="F1559" t="s">
        <v>30</v>
      </c>
      <c r="I1559" t="s">
        <v>38</v>
      </c>
      <c r="J1559" t="s">
        <v>90</v>
      </c>
      <c r="N1559" t="s">
        <v>3381</v>
      </c>
      <c r="O1559" t="s">
        <v>34</v>
      </c>
      <c r="P1559">
        <v>3</v>
      </c>
      <c r="Q1559">
        <v>202112</v>
      </c>
      <c r="R1559">
        <v>20220201</v>
      </c>
      <c r="S1559" t="s">
        <v>3382</v>
      </c>
      <c r="T1559">
        <v>20220223</v>
      </c>
      <c r="U1559" t="s">
        <v>1383</v>
      </c>
      <c r="Z1559" t="s">
        <v>36</v>
      </c>
    </row>
    <row r="1560" spans="1:26" x14ac:dyDescent="0.25">
      <c r="A1560" t="s">
        <v>26</v>
      </c>
      <c r="B1560" t="s">
        <v>27</v>
      </c>
      <c r="C1560" t="s">
        <v>28</v>
      </c>
      <c r="D1560" t="s">
        <v>133</v>
      </c>
      <c r="E1560" t="str">
        <f>"108TNUW2V142"</f>
        <v>108TNUW2V142</v>
      </c>
      <c r="F1560" t="s">
        <v>30</v>
      </c>
      <c r="I1560" t="s">
        <v>31</v>
      </c>
      <c r="J1560" t="s">
        <v>32</v>
      </c>
      <c r="N1560" t="s">
        <v>3383</v>
      </c>
      <c r="O1560" t="s">
        <v>34</v>
      </c>
      <c r="P1560">
        <v>7</v>
      </c>
      <c r="Q1560">
        <v>202108</v>
      </c>
      <c r="R1560">
        <v>20211021</v>
      </c>
      <c r="S1560" t="s">
        <v>3384</v>
      </c>
      <c r="T1560">
        <v>20220223</v>
      </c>
      <c r="Z1560" t="s">
        <v>36</v>
      </c>
    </row>
    <row r="1561" spans="1:26" x14ac:dyDescent="0.25">
      <c r="A1561" t="s">
        <v>26</v>
      </c>
      <c r="B1561" t="s">
        <v>27</v>
      </c>
      <c r="C1561" t="s">
        <v>28</v>
      </c>
      <c r="D1561" t="s">
        <v>37</v>
      </c>
      <c r="E1561" t="str">
        <f>"108TNEP26548"</f>
        <v>108TNEP26548</v>
      </c>
      <c r="F1561" t="s">
        <v>30</v>
      </c>
      <c r="I1561" t="s">
        <v>31</v>
      </c>
      <c r="J1561" t="s">
        <v>32</v>
      </c>
      <c r="N1561" t="s">
        <v>3385</v>
      </c>
      <c r="O1561" t="s">
        <v>34</v>
      </c>
      <c r="P1561">
        <v>7</v>
      </c>
      <c r="Q1561">
        <v>202108</v>
      </c>
      <c r="R1561">
        <v>20211126</v>
      </c>
      <c r="S1561" t="s">
        <v>3386</v>
      </c>
      <c r="T1561">
        <v>20220223</v>
      </c>
      <c r="Z1561" t="s">
        <v>36</v>
      </c>
    </row>
    <row r="1562" spans="1:26" x14ac:dyDescent="0.25">
      <c r="A1562" t="s">
        <v>26</v>
      </c>
      <c r="B1562" t="s">
        <v>27</v>
      </c>
      <c r="C1562" t="s">
        <v>28</v>
      </c>
      <c r="D1562" t="s">
        <v>166</v>
      </c>
      <c r="E1562" t="str">
        <f>"111TNYT14442"</f>
        <v>111TNYT14442</v>
      </c>
      <c r="F1562" t="s">
        <v>30</v>
      </c>
      <c r="I1562" t="s">
        <v>57</v>
      </c>
      <c r="J1562" t="s">
        <v>163</v>
      </c>
      <c r="N1562" t="s">
        <v>3387</v>
      </c>
      <c r="O1562" t="s">
        <v>34</v>
      </c>
      <c r="P1562">
        <v>4</v>
      </c>
      <c r="Q1562">
        <v>202111</v>
      </c>
      <c r="R1562">
        <v>20220203</v>
      </c>
      <c r="S1562" t="s">
        <v>3388</v>
      </c>
      <c r="T1562">
        <v>20220223</v>
      </c>
      <c r="Z1562" t="s">
        <v>36</v>
      </c>
    </row>
    <row r="1563" spans="1:26" x14ac:dyDescent="0.25">
      <c r="A1563" t="s">
        <v>26</v>
      </c>
      <c r="B1563" t="s">
        <v>27</v>
      </c>
      <c r="C1563" t="s">
        <v>28</v>
      </c>
      <c r="D1563" t="s">
        <v>64</v>
      </c>
      <c r="E1563" t="str">
        <f>"106TNVS1Q695"</f>
        <v>106TNVS1Q695</v>
      </c>
      <c r="F1563" t="s">
        <v>30</v>
      </c>
      <c r="I1563" t="s">
        <v>31</v>
      </c>
      <c r="J1563" t="s">
        <v>32</v>
      </c>
      <c r="N1563" t="s">
        <v>3389</v>
      </c>
      <c r="O1563" t="s">
        <v>34</v>
      </c>
      <c r="P1563">
        <v>9</v>
      </c>
      <c r="Q1563">
        <v>202106</v>
      </c>
      <c r="R1563">
        <v>20211221</v>
      </c>
      <c r="S1563" t="s">
        <v>3390</v>
      </c>
      <c r="T1563">
        <v>20220223</v>
      </c>
      <c r="Z1563" t="s">
        <v>36</v>
      </c>
    </row>
    <row r="1564" spans="1:26" x14ac:dyDescent="0.25">
      <c r="A1564" t="s">
        <v>26</v>
      </c>
      <c r="B1564" t="s">
        <v>27</v>
      </c>
      <c r="C1564" t="s">
        <v>28</v>
      </c>
      <c r="D1564" t="s">
        <v>115</v>
      </c>
      <c r="E1564" t="str">
        <f>"109TNBK1L637"</f>
        <v>109TNBK1L637</v>
      </c>
      <c r="F1564" t="s">
        <v>30</v>
      </c>
      <c r="I1564" t="s">
        <v>31</v>
      </c>
      <c r="J1564" t="s">
        <v>32</v>
      </c>
      <c r="N1564" t="s">
        <v>3391</v>
      </c>
      <c r="O1564" t="s">
        <v>34</v>
      </c>
      <c r="P1564">
        <v>6</v>
      </c>
      <c r="Q1564">
        <v>202109</v>
      </c>
      <c r="R1564">
        <v>20220211</v>
      </c>
      <c r="S1564" t="s">
        <v>3392</v>
      </c>
      <c r="T1564">
        <v>20220223</v>
      </c>
      <c r="Z1564" t="s">
        <v>36</v>
      </c>
    </row>
    <row r="1565" spans="1:26" x14ac:dyDescent="0.25">
      <c r="A1565" t="s">
        <v>26</v>
      </c>
      <c r="B1565" t="s">
        <v>27</v>
      </c>
      <c r="C1565" t="s">
        <v>28</v>
      </c>
      <c r="D1565" t="s">
        <v>29</v>
      </c>
      <c r="E1565" t="str">
        <f>"105TNNH2L967"</f>
        <v>105TNNH2L967</v>
      </c>
      <c r="F1565" t="s">
        <v>30</v>
      </c>
      <c r="I1565" t="s">
        <v>475</v>
      </c>
      <c r="J1565" t="s">
        <v>90</v>
      </c>
      <c r="N1565" t="s">
        <v>3393</v>
      </c>
      <c r="O1565" t="s">
        <v>34</v>
      </c>
      <c r="P1565">
        <v>10</v>
      </c>
      <c r="Q1565">
        <v>202105</v>
      </c>
      <c r="R1565">
        <v>20211215</v>
      </c>
      <c r="S1565" t="s">
        <v>3394</v>
      </c>
      <c r="T1565">
        <v>20220223</v>
      </c>
      <c r="U1565" t="s">
        <v>1796</v>
      </c>
      <c r="V1565" t="s">
        <v>75</v>
      </c>
      <c r="Z1565" t="s">
        <v>36</v>
      </c>
    </row>
    <row r="1566" spans="1:26" x14ac:dyDescent="0.25">
      <c r="A1566" t="s">
        <v>26</v>
      </c>
      <c r="B1566" t="s">
        <v>27</v>
      </c>
      <c r="C1566" t="s">
        <v>28</v>
      </c>
      <c r="D1566" t="s">
        <v>42</v>
      </c>
      <c r="E1566" t="str">
        <f>"106TNSU2C118"</f>
        <v>106TNSU2C118</v>
      </c>
      <c r="F1566" t="s">
        <v>30</v>
      </c>
      <c r="I1566" t="s">
        <v>38</v>
      </c>
      <c r="J1566" t="s">
        <v>90</v>
      </c>
      <c r="N1566" t="s">
        <v>3395</v>
      </c>
      <c r="O1566" t="s">
        <v>34</v>
      </c>
      <c r="P1566">
        <v>9</v>
      </c>
      <c r="Q1566">
        <v>202106</v>
      </c>
      <c r="R1566">
        <v>20220116</v>
      </c>
      <c r="S1566" t="s">
        <v>3396</v>
      </c>
      <c r="T1566">
        <v>20220223</v>
      </c>
      <c r="U1566" t="s">
        <v>180</v>
      </c>
      <c r="Z1566" t="s">
        <v>36</v>
      </c>
    </row>
    <row r="1567" spans="1:26" x14ac:dyDescent="0.25">
      <c r="A1567" t="s">
        <v>26</v>
      </c>
      <c r="B1567" t="s">
        <v>27</v>
      </c>
      <c r="C1567" t="s">
        <v>28</v>
      </c>
      <c r="D1567" t="s">
        <v>42</v>
      </c>
      <c r="E1567" t="str">
        <f>"107TNFA1C539"</f>
        <v>107TNFA1C539</v>
      </c>
      <c r="F1567" t="s">
        <v>30</v>
      </c>
      <c r="I1567" t="s">
        <v>57</v>
      </c>
      <c r="J1567" t="s">
        <v>90</v>
      </c>
      <c r="N1567" t="s">
        <v>3397</v>
      </c>
      <c r="O1567" t="s">
        <v>34</v>
      </c>
      <c r="P1567">
        <v>8</v>
      </c>
      <c r="Q1567">
        <v>202107</v>
      </c>
      <c r="R1567">
        <v>20220106</v>
      </c>
      <c r="S1567" t="s">
        <v>3398</v>
      </c>
      <c r="T1567">
        <v>20220223</v>
      </c>
      <c r="U1567" t="s">
        <v>128</v>
      </c>
      <c r="V1567" t="s">
        <v>144</v>
      </c>
      <c r="W1567" t="s">
        <v>180</v>
      </c>
      <c r="X1567" t="s">
        <v>1528</v>
      </c>
      <c r="Z1567" t="s">
        <v>36</v>
      </c>
    </row>
    <row r="1568" spans="1:26" x14ac:dyDescent="0.25">
      <c r="A1568" t="s">
        <v>26</v>
      </c>
      <c r="B1568" t="s">
        <v>27</v>
      </c>
      <c r="C1568" t="s">
        <v>28</v>
      </c>
      <c r="D1568" t="s">
        <v>29</v>
      </c>
      <c r="E1568" t="str">
        <f>"108TNMXOV267"</f>
        <v>108TNMXOV267</v>
      </c>
      <c r="F1568" t="s">
        <v>30</v>
      </c>
      <c r="I1568" t="s">
        <v>31</v>
      </c>
      <c r="J1568" t="s">
        <v>32</v>
      </c>
      <c r="N1568" t="s">
        <v>3399</v>
      </c>
      <c r="O1568" t="s">
        <v>34</v>
      </c>
      <c r="P1568">
        <v>7</v>
      </c>
      <c r="Q1568">
        <v>202108</v>
      </c>
      <c r="R1568">
        <v>20211205</v>
      </c>
      <c r="S1568" t="s">
        <v>3400</v>
      </c>
      <c r="T1568">
        <v>20220223</v>
      </c>
      <c r="Z1568" t="s">
        <v>36</v>
      </c>
    </row>
    <row r="1569" spans="1:26" x14ac:dyDescent="0.25">
      <c r="A1569" t="s">
        <v>26</v>
      </c>
      <c r="B1569" t="s">
        <v>27</v>
      </c>
      <c r="C1569" t="s">
        <v>28</v>
      </c>
      <c r="D1569" t="s">
        <v>46</v>
      </c>
      <c r="E1569" t="str">
        <f>"108TNGY1W775"</f>
        <v>108TNGY1W775</v>
      </c>
      <c r="F1569" t="s">
        <v>30</v>
      </c>
      <c r="I1569" t="s">
        <v>89</v>
      </c>
      <c r="J1569" t="s">
        <v>555</v>
      </c>
      <c r="N1569" t="s">
        <v>3401</v>
      </c>
      <c r="O1569" t="s">
        <v>34</v>
      </c>
      <c r="P1569">
        <v>7</v>
      </c>
      <c r="Q1569">
        <v>202108</v>
      </c>
      <c r="R1569">
        <v>20220107</v>
      </c>
      <c r="S1569" t="s">
        <v>3402</v>
      </c>
      <c r="T1569">
        <v>20220223</v>
      </c>
      <c r="Z1569" t="s">
        <v>36</v>
      </c>
    </row>
    <row r="1570" spans="1:26" x14ac:dyDescent="0.25">
      <c r="A1570" t="s">
        <v>26</v>
      </c>
      <c r="B1570" t="s">
        <v>27</v>
      </c>
      <c r="C1570" t="s">
        <v>28</v>
      </c>
      <c r="D1570" t="s">
        <v>29</v>
      </c>
      <c r="E1570" t="str">
        <f>"105TNCZ1C867"</f>
        <v>105TNCZ1C867</v>
      </c>
      <c r="F1570" t="s">
        <v>30</v>
      </c>
      <c r="I1570" t="s">
        <v>57</v>
      </c>
      <c r="J1570" t="s">
        <v>498</v>
      </c>
      <c r="N1570" t="s">
        <v>3403</v>
      </c>
      <c r="O1570" t="s">
        <v>34</v>
      </c>
      <c r="P1570">
        <v>10</v>
      </c>
      <c r="Q1570">
        <v>202105</v>
      </c>
      <c r="R1570">
        <v>20211101</v>
      </c>
      <c r="S1570" t="s">
        <v>3404</v>
      </c>
      <c r="T1570">
        <v>20220223</v>
      </c>
      <c r="Z1570" t="s">
        <v>36</v>
      </c>
    </row>
    <row r="1571" spans="1:26" x14ac:dyDescent="0.25">
      <c r="A1571" t="s">
        <v>26</v>
      </c>
      <c r="B1571" t="s">
        <v>27</v>
      </c>
      <c r="C1571" t="s">
        <v>28</v>
      </c>
      <c r="D1571" t="s">
        <v>380</v>
      </c>
      <c r="E1571" t="str">
        <f>"111TNGY2J279"</f>
        <v>111TNGY2J279</v>
      </c>
      <c r="F1571" t="s">
        <v>30</v>
      </c>
      <c r="I1571" t="s">
        <v>31</v>
      </c>
      <c r="J1571" t="s">
        <v>32</v>
      </c>
      <c r="N1571" t="s">
        <v>3405</v>
      </c>
      <c r="O1571" t="s">
        <v>34</v>
      </c>
      <c r="P1571">
        <v>4</v>
      </c>
      <c r="Q1571">
        <v>202111</v>
      </c>
      <c r="R1571">
        <v>20220106</v>
      </c>
      <c r="S1571" t="s">
        <v>3406</v>
      </c>
      <c r="T1571">
        <v>20220223</v>
      </c>
      <c r="Z1571" t="s">
        <v>36</v>
      </c>
    </row>
    <row r="1572" spans="1:26" x14ac:dyDescent="0.25">
      <c r="A1572" t="s">
        <v>26</v>
      </c>
      <c r="B1572" t="s">
        <v>27</v>
      </c>
      <c r="C1572" t="s">
        <v>28</v>
      </c>
      <c r="D1572" t="s">
        <v>115</v>
      </c>
      <c r="E1572" t="str">
        <f>"107TNBK21197"</f>
        <v>107TNBK21197</v>
      </c>
      <c r="F1572" t="s">
        <v>30</v>
      </c>
      <c r="I1572" t="s">
        <v>57</v>
      </c>
      <c r="J1572" t="s">
        <v>90</v>
      </c>
      <c r="N1572" t="s">
        <v>3407</v>
      </c>
      <c r="O1572" t="s">
        <v>34</v>
      </c>
      <c r="P1572">
        <v>8</v>
      </c>
      <c r="Q1572">
        <v>202107</v>
      </c>
      <c r="R1572">
        <v>20220218</v>
      </c>
      <c r="S1572" t="s">
        <v>3408</v>
      </c>
      <c r="T1572">
        <v>20220223</v>
      </c>
      <c r="U1572" t="s">
        <v>128</v>
      </c>
      <c r="V1572" t="s">
        <v>144</v>
      </c>
      <c r="W1572" t="s">
        <v>206</v>
      </c>
      <c r="Z1572" t="s">
        <v>36</v>
      </c>
    </row>
    <row r="1573" spans="1:26" x14ac:dyDescent="0.25">
      <c r="A1573" t="s">
        <v>26</v>
      </c>
      <c r="B1573" t="s">
        <v>27</v>
      </c>
      <c r="C1573" t="s">
        <v>28</v>
      </c>
      <c r="D1573" t="s">
        <v>29</v>
      </c>
      <c r="E1573" t="str">
        <f>"111TNDV05186"</f>
        <v>111TNDV05186</v>
      </c>
      <c r="F1573" t="s">
        <v>30</v>
      </c>
      <c r="I1573" t="s">
        <v>89</v>
      </c>
      <c r="J1573" t="s">
        <v>3409</v>
      </c>
      <c r="N1573" t="s">
        <v>3410</v>
      </c>
      <c r="O1573" t="s">
        <v>34</v>
      </c>
      <c r="P1573">
        <v>4</v>
      </c>
      <c r="Q1573">
        <v>202111</v>
      </c>
      <c r="R1573">
        <v>20220213</v>
      </c>
      <c r="S1573" t="s">
        <v>3411</v>
      </c>
      <c r="T1573">
        <v>20220223</v>
      </c>
      <c r="Z1573" t="s">
        <v>36</v>
      </c>
    </row>
    <row r="1574" spans="1:26" x14ac:dyDescent="0.25">
      <c r="A1574" t="s">
        <v>26</v>
      </c>
      <c r="B1574" t="s">
        <v>27</v>
      </c>
      <c r="C1574" t="s">
        <v>28</v>
      </c>
      <c r="D1574" t="s">
        <v>29</v>
      </c>
      <c r="E1574" t="str">
        <f>"002TNQD00108"</f>
        <v>002TNQD00108</v>
      </c>
      <c r="F1574" t="s">
        <v>30</v>
      </c>
      <c r="I1574" t="s">
        <v>76</v>
      </c>
      <c r="J1574" t="s">
        <v>163</v>
      </c>
      <c r="N1574" t="s">
        <v>3412</v>
      </c>
      <c r="O1574" t="s">
        <v>34</v>
      </c>
      <c r="P1574">
        <v>25</v>
      </c>
      <c r="Q1574">
        <v>202002</v>
      </c>
      <c r="R1574">
        <v>20211105</v>
      </c>
      <c r="S1574" t="s">
        <v>3413</v>
      </c>
      <c r="T1574">
        <v>20220223</v>
      </c>
      <c r="Z1574" t="s">
        <v>36</v>
      </c>
    </row>
    <row r="1575" spans="1:26" x14ac:dyDescent="0.25">
      <c r="A1575" t="s">
        <v>26</v>
      </c>
      <c r="B1575" t="s">
        <v>27</v>
      </c>
      <c r="C1575" t="s">
        <v>28</v>
      </c>
      <c r="D1575" t="s">
        <v>166</v>
      </c>
      <c r="E1575" t="str">
        <f>"110TNYT2M130"</f>
        <v>110TNYT2M130</v>
      </c>
      <c r="F1575" t="s">
        <v>30</v>
      </c>
      <c r="I1575" t="s">
        <v>38</v>
      </c>
      <c r="J1575" t="s">
        <v>39</v>
      </c>
      <c r="N1575" t="s">
        <v>3414</v>
      </c>
      <c r="O1575" t="s">
        <v>34</v>
      </c>
      <c r="P1575">
        <v>5</v>
      </c>
      <c r="Q1575">
        <v>202110</v>
      </c>
      <c r="R1575">
        <v>20211208</v>
      </c>
      <c r="S1575" t="s">
        <v>3415</v>
      </c>
      <c r="T1575">
        <v>20220223</v>
      </c>
      <c r="Z1575" t="s">
        <v>36</v>
      </c>
    </row>
    <row r="1576" spans="1:26" x14ac:dyDescent="0.25">
      <c r="A1576" t="s">
        <v>26</v>
      </c>
      <c r="B1576" t="s">
        <v>27</v>
      </c>
      <c r="C1576" t="s">
        <v>28</v>
      </c>
      <c r="D1576" t="s">
        <v>380</v>
      </c>
      <c r="E1576" t="str">
        <f>"111TNTQ2M625"</f>
        <v>111TNTQ2M625</v>
      </c>
      <c r="F1576" t="s">
        <v>30</v>
      </c>
      <c r="I1576" t="s">
        <v>31</v>
      </c>
      <c r="J1576" t="s">
        <v>32</v>
      </c>
      <c r="N1576" t="s">
        <v>3416</v>
      </c>
      <c r="O1576" t="s">
        <v>34</v>
      </c>
      <c r="P1576">
        <v>4</v>
      </c>
      <c r="Q1576">
        <v>202111</v>
      </c>
      <c r="R1576">
        <v>20220217</v>
      </c>
      <c r="S1576" t="s">
        <v>3417</v>
      </c>
      <c r="T1576">
        <v>20220223</v>
      </c>
      <c r="Z1576" t="s">
        <v>36</v>
      </c>
    </row>
    <row r="1577" spans="1:26" x14ac:dyDescent="0.25">
      <c r="A1577" t="s">
        <v>26</v>
      </c>
      <c r="B1577" t="s">
        <v>27</v>
      </c>
      <c r="C1577" t="s">
        <v>28</v>
      </c>
      <c r="D1577" t="s">
        <v>37</v>
      </c>
      <c r="E1577" t="str">
        <f>"108TNSU27550"</f>
        <v>108TNSU27550</v>
      </c>
      <c r="F1577" t="s">
        <v>30</v>
      </c>
      <c r="I1577" t="s">
        <v>31</v>
      </c>
      <c r="J1577" t="s">
        <v>32</v>
      </c>
      <c r="N1577" t="s">
        <v>3418</v>
      </c>
      <c r="O1577" t="s">
        <v>34</v>
      </c>
      <c r="P1577">
        <v>7</v>
      </c>
      <c r="Q1577">
        <v>202108</v>
      </c>
      <c r="R1577">
        <v>20220124</v>
      </c>
      <c r="S1577" t="s">
        <v>3419</v>
      </c>
      <c r="T1577">
        <v>20220223</v>
      </c>
      <c r="Z1577" t="s">
        <v>36</v>
      </c>
    </row>
    <row r="1578" spans="1:26" x14ac:dyDescent="0.25">
      <c r="A1578" t="s">
        <v>26</v>
      </c>
      <c r="B1578" t="s">
        <v>27</v>
      </c>
      <c r="C1578" t="s">
        <v>28</v>
      </c>
      <c r="D1578" t="s">
        <v>29</v>
      </c>
      <c r="E1578" t="str">
        <f>"108TNAB0Y992"</f>
        <v>108TNAB0Y992</v>
      </c>
      <c r="F1578" t="s">
        <v>30</v>
      </c>
      <c r="I1578" t="s">
        <v>31</v>
      </c>
      <c r="J1578" t="s">
        <v>32</v>
      </c>
      <c r="N1578" t="s">
        <v>3420</v>
      </c>
      <c r="O1578" t="s">
        <v>34</v>
      </c>
      <c r="P1578">
        <v>7</v>
      </c>
      <c r="Q1578">
        <v>202108</v>
      </c>
      <c r="R1578">
        <v>20211216</v>
      </c>
      <c r="S1578" t="s">
        <v>3421</v>
      </c>
      <c r="T1578">
        <v>20220223</v>
      </c>
      <c r="Z1578" t="s">
        <v>36</v>
      </c>
    </row>
    <row r="1579" spans="1:26" x14ac:dyDescent="0.25">
      <c r="A1579" t="s">
        <v>26</v>
      </c>
      <c r="B1579" t="s">
        <v>27</v>
      </c>
      <c r="C1579" t="s">
        <v>28</v>
      </c>
      <c r="D1579" t="s">
        <v>42</v>
      </c>
      <c r="E1579" t="str">
        <f>"110TNBK0S741"</f>
        <v>110TNBK0S741</v>
      </c>
      <c r="F1579" t="s">
        <v>30</v>
      </c>
      <c r="I1579" t="s">
        <v>31</v>
      </c>
      <c r="J1579" t="s">
        <v>555</v>
      </c>
      <c r="N1579" t="s">
        <v>3422</v>
      </c>
      <c r="O1579" t="s">
        <v>34</v>
      </c>
      <c r="P1579">
        <v>5</v>
      </c>
      <c r="Q1579">
        <v>202110</v>
      </c>
      <c r="R1579">
        <v>20211212</v>
      </c>
      <c r="S1579" t="s">
        <v>3423</v>
      </c>
      <c r="T1579">
        <v>20220223</v>
      </c>
      <c r="Z1579" t="s">
        <v>36</v>
      </c>
    </row>
    <row r="1580" spans="1:26" x14ac:dyDescent="0.25">
      <c r="A1580" t="s">
        <v>26</v>
      </c>
      <c r="B1580" t="s">
        <v>27</v>
      </c>
      <c r="C1580" t="s">
        <v>28</v>
      </c>
      <c r="D1580" t="s">
        <v>29</v>
      </c>
      <c r="E1580" t="str">
        <f>"110TNQD2J340"</f>
        <v>110TNQD2J340</v>
      </c>
      <c r="F1580" t="s">
        <v>30</v>
      </c>
      <c r="I1580" t="s">
        <v>47</v>
      </c>
      <c r="J1580" t="s">
        <v>77</v>
      </c>
      <c r="N1580" t="s">
        <v>3424</v>
      </c>
      <c r="O1580" t="s">
        <v>34</v>
      </c>
      <c r="P1580">
        <v>5</v>
      </c>
      <c r="Q1580">
        <v>202110</v>
      </c>
      <c r="R1580">
        <v>20211231</v>
      </c>
      <c r="S1580" t="s">
        <v>3425</v>
      </c>
      <c r="T1580">
        <v>20220223</v>
      </c>
      <c r="Z1580" t="s">
        <v>36</v>
      </c>
    </row>
    <row r="1581" spans="1:26" x14ac:dyDescent="0.25">
      <c r="A1581" t="s">
        <v>26</v>
      </c>
      <c r="B1581" t="s">
        <v>27</v>
      </c>
      <c r="C1581" t="s">
        <v>28</v>
      </c>
      <c r="D1581" t="s">
        <v>42</v>
      </c>
      <c r="E1581" t="str">
        <f>"109TNDV20602"</f>
        <v>109TNDV20602</v>
      </c>
      <c r="F1581" t="s">
        <v>30</v>
      </c>
      <c r="I1581" t="s">
        <v>1153</v>
      </c>
      <c r="J1581" t="s">
        <v>43</v>
      </c>
      <c r="N1581" t="s">
        <v>3426</v>
      </c>
      <c r="O1581" t="s">
        <v>34</v>
      </c>
      <c r="P1581">
        <v>6</v>
      </c>
      <c r="Q1581">
        <v>202109</v>
      </c>
      <c r="R1581">
        <v>20220120</v>
      </c>
      <c r="S1581" t="s">
        <v>3427</v>
      </c>
      <c r="T1581">
        <v>20220223</v>
      </c>
      <c r="Z1581" t="s">
        <v>36</v>
      </c>
    </row>
    <row r="1582" spans="1:26" x14ac:dyDescent="0.25">
      <c r="A1582" t="s">
        <v>26</v>
      </c>
      <c r="B1582" t="s">
        <v>27</v>
      </c>
      <c r="C1582" t="s">
        <v>28</v>
      </c>
      <c r="D1582" t="s">
        <v>46</v>
      </c>
      <c r="E1582" t="str">
        <f>"110TNNH1Q071"</f>
        <v>110TNNH1Q071</v>
      </c>
      <c r="F1582" t="s">
        <v>30</v>
      </c>
      <c r="I1582" t="s">
        <v>57</v>
      </c>
      <c r="J1582" t="s">
        <v>58</v>
      </c>
      <c r="N1582" t="s">
        <v>3428</v>
      </c>
      <c r="O1582" t="s">
        <v>34</v>
      </c>
      <c r="P1582">
        <v>5</v>
      </c>
      <c r="Q1582">
        <v>202110</v>
      </c>
      <c r="R1582">
        <v>20211219</v>
      </c>
      <c r="S1582" t="s">
        <v>3429</v>
      </c>
      <c r="T1582">
        <v>20220223</v>
      </c>
      <c r="U1582" t="s">
        <v>114</v>
      </c>
      <c r="Z1582" t="s">
        <v>36</v>
      </c>
    </row>
    <row r="1583" spans="1:26" x14ac:dyDescent="0.25">
      <c r="A1583" t="s">
        <v>26</v>
      </c>
      <c r="B1583" t="s">
        <v>27</v>
      </c>
      <c r="C1583" t="s">
        <v>28</v>
      </c>
      <c r="D1583" t="s">
        <v>42</v>
      </c>
      <c r="E1583" t="str">
        <f>"110TNXR1A474"</f>
        <v>110TNXR1A474</v>
      </c>
      <c r="F1583" t="s">
        <v>30</v>
      </c>
      <c r="I1583" t="s">
        <v>157</v>
      </c>
      <c r="J1583" t="s">
        <v>498</v>
      </c>
      <c r="N1583" t="s">
        <v>3430</v>
      </c>
      <c r="O1583" t="s">
        <v>34</v>
      </c>
      <c r="P1583">
        <v>5</v>
      </c>
      <c r="Q1583">
        <v>202110</v>
      </c>
      <c r="R1583">
        <v>20211029</v>
      </c>
      <c r="S1583" t="s">
        <v>3431</v>
      </c>
      <c r="T1583">
        <v>20220223</v>
      </c>
      <c r="Z1583" t="s">
        <v>36</v>
      </c>
    </row>
    <row r="1584" spans="1:26" x14ac:dyDescent="0.25">
      <c r="A1584" t="s">
        <v>26</v>
      </c>
      <c r="B1584" t="s">
        <v>27</v>
      </c>
      <c r="C1584" t="s">
        <v>28</v>
      </c>
      <c r="D1584" t="s">
        <v>115</v>
      </c>
      <c r="E1584" t="str">
        <f>"107TNPC0X744"</f>
        <v>107TNPC0X744</v>
      </c>
      <c r="F1584" t="s">
        <v>30</v>
      </c>
      <c r="I1584" t="s">
        <v>38</v>
      </c>
      <c r="J1584" t="s">
        <v>43</v>
      </c>
      <c r="N1584" t="s">
        <v>3432</v>
      </c>
      <c r="O1584" t="s">
        <v>34</v>
      </c>
      <c r="P1584">
        <v>8</v>
      </c>
      <c r="Q1584">
        <v>202107</v>
      </c>
      <c r="R1584">
        <v>20211208</v>
      </c>
      <c r="S1584" t="s">
        <v>3433</v>
      </c>
      <c r="T1584">
        <v>20220223</v>
      </c>
      <c r="Z1584" t="s">
        <v>36</v>
      </c>
    </row>
    <row r="1585" spans="1:26" x14ac:dyDescent="0.25">
      <c r="A1585" t="s">
        <v>26</v>
      </c>
      <c r="B1585" t="s">
        <v>27</v>
      </c>
      <c r="C1585" t="s">
        <v>28</v>
      </c>
      <c r="D1585" t="s">
        <v>29</v>
      </c>
      <c r="E1585" t="str">
        <f>"108TNMX0Y963"</f>
        <v>108TNMX0Y963</v>
      </c>
      <c r="F1585" t="s">
        <v>30</v>
      </c>
      <c r="I1585" t="s">
        <v>38</v>
      </c>
      <c r="J1585" t="s">
        <v>130</v>
      </c>
      <c r="N1585" t="s">
        <v>3434</v>
      </c>
      <c r="O1585" t="s">
        <v>34</v>
      </c>
      <c r="P1585">
        <v>7</v>
      </c>
      <c r="Q1585">
        <v>202108</v>
      </c>
      <c r="R1585">
        <v>20211002</v>
      </c>
      <c r="S1585" t="s">
        <v>3435</v>
      </c>
      <c r="T1585">
        <v>20220223</v>
      </c>
      <c r="Z1585" t="s">
        <v>36</v>
      </c>
    </row>
    <row r="1586" spans="1:26" x14ac:dyDescent="0.25">
      <c r="A1586" t="s">
        <v>26</v>
      </c>
      <c r="B1586" t="s">
        <v>27</v>
      </c>
      <c r="C1586" t="s">
        <v>28</v>
      </c>
      <c r="D1586" t="s">
        <v>46</v>
      </c>
      <c r="E1586" t="str">
        <f>"109TNLE01040"</f>
        <v>109TNLE01040</v>
      </c>
      <c r="F1586" t="s">
        <v>30</v>
      </c>
      <c r="I1586" t="s">
        <v>38</v>
      </c>
      <c r="J1586" t="s">
        <v>39</v>
      </c>
      <c r="N1586" t="s">
        <v>3436</v>
      </c>
      <c r="O1586" t="s">
        <v>34</v>
      </c>
      <c r="P1586">
        <v>6</v>
      </c>
      <c r="Q1586">
        <v>202109</v>
      </c>
      <c r="R1586">
        <v>20220127</v>
      </c>
      <c r="S1586" t="s">
        <v>3437</v>
      </c>
      <c r="T1586">
        <v>20220223</v>
      </c>
      <c r="Z1586" t="s">
        <v>36</v>
      </c>
    </row>
    <row r="1587" spans="1:26" x14ac:dyDescent="0.25">
      <c r="A1587" t="s">
        <v>26</v>
      </c>
      <c r="B1587" t="s">
        <v>27</v>
      </c>
      <c r="C1587" t="s">
        <v>28</v>
      </c>
      <c r="D1587" t="s">
        <v>115</v>
      </c>
      <c r="E1587" t="str">
        <f>"110TNVS1J159"</f>
        <v>110TNVS1J159</v>
      </c>
      <c r="F1587" t="s">
        <v>30</v>
      </c>
      <c r="I1587" t="s">
        <v>31</v>
      </c>
      <c r="J1587" t="s">
        <v>58</v>
      </c>
      <c r="N1587" t="s">
        <v>3438</v>
      </c>
      <c r="O1587" t="s">
        <v>34</v>
      </c>
      <c r="P1587">
        <v>5</v>
      </c>
      <c r="Q1587">
        <v>202110</v>
      </c>
      <c r="R1587">
        <v>20211221</v>
      </c>
      <c r="S1587" t="s">
        <v>3439</v>
      </c>
      <c r="T1587">
        <v>20220223</v>
      </c>
      <c r="U1587" t="s">
        <v>211</v>
      </c>
      <c r="Z1587" t="s">
        <v>36</v>
      </c>
    </row>
    <row r="1588" spans="1:26" x14ac:dyDescent="0.25">
      <c r="A1588" t="s">
        <v>26</v>
      </c>
      <c r="B1588" t="s">
        <v>27</v>
      </c>
      <c r="C1588" t="s">
        <v>28</v>
      </c>
      <c r="D1588" t="s">
        <v>46</v>
      </c>
      <c r="E1588" t="str">
        <f>"111TNEP12922"</f>
        <v>111TNEP12922</v>
      </c>
      <c r="F1588" t="s">
        <v>30</v>
      </c>
      <c r="I1588" t="s">
        <v>157</v>
      </c>
      <c r="J1588" t="s">
        <v>43</v>
      </c>
      <c r="N1588" t="s">
        <v>3440</v>
      </c>
      <c r="O1588" t="s">
        <v>34</v>
      </c>
      <c r="P1588">
        <v>4</v>
      </c>
      <c r="Q1588">
        <v>202111</v>
      </c>
      <c r="R1588">
        <v>20220117</v>
      </c>
      <c r="S1588" t="s">
        <v>3441</v>
      </c>
      <c r="T1588">
        <v>20220223</v>
      </c>
      <c r="Z1588" t="s">
        <v>36</v>
      </c>
    </row>
    <row r="1589" spans="1:26" x14ac:dyDescent="0.25">
      <c r="A1589" t="s">
        <v>26</v>
      </c>
      <c r="B1589" t="s">
        <v>27</v>
      </c>
      <c r="C1589" t="s">
        <v>28</v>
      </c>
      <c r="D1589" t="s">
        <v>380</v>
      </c>
      <c r="E1589" t="str">
        <f>"201TNZN0F221"</f>
        <v>201TNZN0F221</v>
      </c>
      <c r="F1589" t="s">
        <v>30</v>
      </c>
      <c r="I1589" t="s">
        <v>38</v>
      </c>
      <c r="J1589" t="s">
        <v>58</v>
      </c>
      <c r="N1589" t="s">
        <v>3442</v>
      </c>
      <c r="O1589" t="s">
        <v>34</v>
      </c>
      <c r="P1589">
        <v>2</v>
      </c>
      <c r="Q1589">
        <v>202201</v>
      </c>
      <c r="R1589">
        <v>20220202</v>
      </c>
      <c r="S1589" t="s">
        <v>3443</v>
      </c>
      <c r="T1589">
        <v>20220223</v>
      </c>
      <c r="Z1589" t="s">
        <v>36</v>
      </c>
    </row>
    <row r="1590" spans="1:26" x14ac:dyDescent="0.25">
      <c r="A1590" t="s">
        <v>26</v>
      </c>
      <c r="B1590" t="s">
        <v>27</v>
      </c>
      <c r="C1590" t="s">
        <v>28</v>
      </c>
      <c r="D1590" t="s">
        <v>37</v>
      </c>
      <c r="E1590" t="str">
        <f>"110TNVS1A407"</f>
        <v>110TNVS1A407</v>
      </c>
      <c r="F1590" t="s">
        <v>30</v>
      </c>
      <c r="I1590" t="s">
        <v>129</v>
      </c>
      <c r="J1590" t="s">
        <v>39</v>
      </c>
      <c r="N1590" t="s">
        <v>3444</v>
      </c>
      <c r="O1590" t="s">
        <v>34</v>
      </c>
      <c r="P1590">
        <v>5</v>
      </c>
      <c r="Q1590">
        <v>202110</v>
      </c>
      <c r="R1590">
        <v>20211204</v>
      </c>
      <c r="S1590" t="s">
        <v>3445</v>
      </c>
      <c r="T1590">
        <v>20220223</v>
      </c>
      <c r="Z1590" t="s">
        <v>36</v>
      </c>
    </row>
    <row r="1591" spans="1:26" x14ac:dyDescent="0.25">
      <c r="A1591" t="s">
        <v>26</v>
      </c>
      <c r="B1591" t="s">
        <v>27</v>
      </c>
      <c r="C1591" t="s">
        <v>28</v>
      </c>
      <c r="D1591" t="s">
        <v>29</v>
      </c>
      <c r="E1591" t="str">
        <f>"106TNTQ08746"</f>
        <v>106TNTQ08746</v>
      </c>
      <c r="F1591" t="s">
        <v>30</v>
      </c>
      <c r="I1591" t="s">
        <v>71</v>
      </c>
      <c r="J1591" t="s">
        <v>90</v>
      </c>
      <c r="N1591" t="s">
        <v>3446</v>
      </c>
      <c r="O1591" t="s">
        <v>34</v>
      </c>
      <c r="P1591">
        <v>9</v>
      </c>
      <c r="Q1591">
        <v>202106</v>
      </c>
      <c r="R1591">
        <v>20211218</v>
      </c>
      <c r="S1591" t="s">
        <v>3447</v>
      </c>
      <c r="T1591">
        <v>20220224</v>
      </c>
      <c r="Z1591" t="s">
        <v>36</v>
      </c>
    </row>
    <row r="1592" spans="1:26" x14ac:dyDescent="0.25">
      <c r="A1592" t="s">
        <v>26</v>
      </c>
      <c r="B1592" t="s">
        <v>27</v>
      </c>
      <c r="C1592" t="s">
        <v>28</v>
      </c>
      <c r="D1592" t="s">
        <v>29</v>
      </c>
      <c r="E1592" t="str">
        <f>"107TNGY2F855"</f>
        <v>107TNGY2F855</v>
      </c>
      <c r="F1592" t="s">
        <v>30</v>
      </c>
      <c r="I1592" t="s">
        <v>31</v>
      </c>
      <c r="J1592" t="s">
        <v>32</v>
      </c>
      <c r="N1592" t="s">
        <v>3448</v>
      </c>
      <c r="O1592" t="s">
        <v>34</v>
      </c>
      <c r="P1592">
        <v>8</v>
      </c>
      <c r="Q1592">
        <v>202107</v>
      </c>
      <c r="R1592">
        <v>20211119</v>
      </c>
      <c r="S1592" t="s">
        <v>3449</v>
      </c>
      <c r="T1592">
        <v>20220224</v>
      </c>
      <c r="Z1592" t="s">
        <v>36</v>
      </c>
    </row>
    <row r="1593" spans="1:26" x14ac:dyDescent="0.25">
      <c r="A1593" t="s">
        <v>26</v>
      </c>
      <c r="B1593" t="s">
        <v>27</v>
      </c>
      <c r="C1593" t="s">
        <v>28</v>
      </c>
      <c r="D1593" t="s">
        <v>64</v>
      </c>
      <c r="E1593" t="str">
        <f>"102TNQD05732"</f>
        <v>102TNQD05732</v>
      </c>
      <c r="F1593" t="s">
        <v>30</v>
      </c>
      <c r="I1593" t="s">
        <v>31</v>
      </c>
      <c r="J1593" t="s">
        <v>58</v>
      </c>
      <c r="N1593" t="s">
        <v>3450</v>
      </c>
      <c r="O1593" t="s">
        <v>34</v>
      </c>
      <c r="P1593">
        <v>13</v>
      </c>
      <c r="Q1593">
        <v>202102</v>
      </c>
      <c r="R1593">
        <v>20220108</v>
      </c>
      <c r="S1593" t="s">
        <v>3451</v>
      </c>
      <c r="T1593">
        <v>20220224</v>
      </c>
      <c r="U1593" t="s">
        <v>149</v>
      </c>
      <c r="Z1593" t="s">
        <v>36</v>
      </c>
    </row>
    <row r="1594" spans="1:26" x14ac:dyDescent="0.25">
      <c r="A1594" t="s">
        <v>26</v>
      </c>
      <c r="B1594" t="s">
        <v>27</v>
      </c>
      <c r="C1594" t="s">
        <v>28</v>
      </c>
      <c r="D1594" t="s">
        <v>42</v>
      </c>
      <c r="E1594" t="str">
        <f>"108TNEP0T852"</f>
        <v>108TNEP0T852</v>
      </c>
      <c r="F1594" t="s">
        <v>30</v>
      </c>
      <c r="I1594" t="s">
        <v>38</v>
      </c>
      <c r="J1594" t="s">
        <v>39</v>
      </c>
      <c r="N1594" t="s">
        <v>3452</v>
      </c>
      <c r="O1594" t="s">
        <v>34</v>
      </c>
      <c r="P1594">
        <v>7</v>
      </c>
      <c r="Q1594">
        <v>202108</v>
      </c>
      <c r="R1594">
        <v>20211109</v>
      </c>
      <c r="S1594" t="s">
        <v>3453</v>
      </c>
      <c r="T1594">
        <v>20220224</v>
      </c>
      <c r="Z1594" t="s">
        <v>36</v>
      </c>
    </row>
    <row r="1595" spans="1:26" x14ac:dyDescent="0.25">
      <c r="A1595" t="s">
        <v>26</v>
      </c>
      <c r="B1595" t="s">
        <v>27</v>
      </c>
      <c r="C1595" t="s">
        <v>28</v>
      </c>
      <c r="D1595" t="s">
        <v>115</v>
      </c>
      <c r="E1595" t="str">
        <f>"107TNTQ10697"</f>
        <v>107TNTQ10697</v>
      </c>
      <c r="F1595" t="s">
        <v>30</v>
      </c>
      <c r="I1595" t="s">
        <v>38</v>
      </c>
      <c r="J1595" t="s">
        <v>58</v>
      </c>
      <c r="N1595" t="s">
        <v>3454</v>
      </c>
      <c r="O1595" t="s">
        <v>34</v>
      </c>
      <c r="P1595">
        <v>8</v>
      </c>
      <c r="Q1595">
        <v>202107</v>
      </c>
      <c r="R1595">
        <v>20211228</v>
      </c>
      <c r="S1595" t="s">
        <v>3455</v>
      </c>
      <c r="T1595">
        <v>20220224</v>
      </c>
      <c r="U1595" t="s">
        <v>144</v>
      </c>
      <c r="Z1595" t="s">
        <v>36</v>
      </c>
    </row>
    <row r="1596" spans="1:26" x14ac:dyDescent="0.25">
      <c r="A1596" t="s">
        <v>26</v>
      </c>
      <c r="B1596" t="s">
        <v>27</v>
      </c>
      <c r="C1596" t="s">
        <v>28</v>
      </c>
      <c r="D1596" t="s">
        <v>64</v>
      </c>
      <c r="E1596" t="str">
        <f>"110TNDV25842"</f>
        <v>110TNDV25842</v>
      </c>
      <c r="F1596" t="s">
        <v>30</v>
      </c>
      <c r="I1596" t="s">
        <v>51</v>
      </c>
      <c r="J1596" t="s">
        <v>163</v>
      </c>
      <c r="N1596" t="s">
        <v>3456</v>
      </c>
      <c r="O1596" t="s">
        <v>34</v>
      </c>
      <c r="P1596">
        <v>5</v>
      </c>
      <c r="Q1596">
        <v>202110</v>
      </c>
      <c r="R1596">
        <v>20220117</v>
      </c>
      <c r="S1596" t="s">
        <v>3457</v>
      </c>
      <c r="T1596">
        <v>20220224</v>
      </c>
      <c r="Z1596" t="s">
        <v>36</v>
      </c>
    </row>
    <row r="1597" spans="1:26" x14ac:dyDescent="0.25">
      <c r="A1597" t="s">
        <v>26</v>
      </c>
      <c r="B1597" t="s">
        <v>27</v>
      </c>
      <c r="C1597" t="s">
        <v>28</v>
      </c>
      <c r="D1597" t="s">
        <v>64</v>
      </c>
      <c r="E1597" t="str">
        <f>"112TNJJ14156"</f>
        <v>112TNJJ14156</v>
      </c>
      <c r="F1597" t="s">
        <v>30</v>
      </c>
      <c r="I1597" t="s">
        <v>31</v>
      </c>
      <c r="J1597" t="s">
        <v>32</v>
      </c>
      <c r="N1597" t="s">
        <v>3458</v>
      </c>
      <c r="O1597" t="s">
        <v>34</v>
      </c>
      <c r="P1597">
        <v>3</v>
      </c>
      <c r="Q1597">
        <v>202112</v>
      </c>
      <c r="R1597">
        <v>20220213</v>
      </c>
      <c r="S1597" t="s">
        <v>3459</v>
      </c>
      <c r="T1597">
        <v>20220224</v>
      </c>
      <c r="Z1597" t="s">
        <v>36</v>
      </c>
    </row>
    <row r="1598" spans="1:26" x14ac:dyDescent="0.25">
      <c r="A1598" t="s">
        <v>26</v>
      </c>
      <c r="B1598" t="s">
        <v>27</v>
      </c>
      <c r="C1598" t="s">
        <v>28</v>
      </c>
      <c r="D1598" t="s">
        <v>42</v>
      </c>
      <c r="E1598" t="str">
        <f>"111TNXR0E474"</f>
        <v>111TNXR0E474</v>
      </c>
      <c r="F1598" t="s">
        <v>30</v>
      </c>
      <c r="I1598" t="s">
        <v>129</v>
      </c>
      <c r="J1598" t="s">
        <v>90</v>
      </c>
      <c r="N1598" t="s">
        <v>3460</v>
      </c>
      <c r="O1598" t="s">
        <v>34</v>
      </c>
      <c r="P1598">
        <v>4</v>
      </c>
      <c r="Q1598">
        <v>202111</v>
      </c>
      <c r="R1598">
        <v>20211212</v>
      </c>
      <c r="S1598" t="s">
        <v>3461</v>
      </c>
      <c r="T1598">
        <v>20220224</v>
      </c>
      <c r="U1598" t="s">
        <v>180</v>
      </c>
      <c r="Z1598" t="s">
        <v>36</v>
      </c>
    </row>
    <row r="1599" spans="1:26" x14ac:dyDescent="0.25">
      <c r="A1599" t="s">
        <v>26</v>
      </c>
      <c r="B1599" t="s">
        <v>27</v>
      </c>
      <c r="C1599" t="s">
        <v>28</v>
      </c>
      <c r="D1599" t="s">
        <v>29</v>
      </c>
      <c r="E1599" t="str">
        <f>"105TNZN0Z397"</f>
        <v>105TNZN0Z397</v>
      </c>
      <c r="F1599" t="s">
        <v>30</v>
      </c>
      <c r="I1599" t="s">
        <v>38</v>
      </c>
      <c r="J1599" t="s">
        <v>90</v>
      </c>
      <c r="N1599" t="s">
        <v>3462</v>
      </c>
      <c r="O1599" t="s">
        <v>34</v>
      </c>
      <c r="P1599">
        <v>10</v>
      </c>
      <c r="Q1599">
        <v>202105</v>
      </c>
      <c r="R1599">
        <v>20211014</v>
      </c>
      <c r="S1599" t="s">
        <v>3463</v>
      </c>
      <c r="T1599">
        <v>20220224</v>
      </c>
      <c r="U1599" t="s">
        <v>1575</v>
      </c>
      <c r="Z1599" t="s">
        <v>36</v>
      </c>
    </row>
    <row r="1600" spans="1:26" x14ac:dyDescent="0.25">
      <c r="A1600" t="s">
        <v>26</v>
      </c>
      <c r="B1600" t="s">
        <v>27</v>
      </c>
      <c r="C1600" t="s">
        <v>28</v>
      </c>
      <c r="D1600" t="s">
        <v>29</v>
      </c>
      <c r="E1600" t="str">
        <f>"111TNXR1R122"</f>
        <v>111TNXR1R122</v>
      </c>
      <c r="F1600" t="s">
        <v>30</v>
      </c>
      <c r="I1600" t="s">
        <v>57</v>
      </c>
      <c r="J1600" t="s">
        <v>77</v>
      </c>
      <c r="N1600" t="s">
        <v>3464</v>
      </c>
      <c r="O1600" t="s">
        <v>34</v>
      </c>
      <c r="P1600">
        <v>4</v>
      </c>
      <c r="Q1600">
        <v>202111</v>
      </c>
      <c r="R1600">
        <v>20220126</v>
      </c>
      <c r="S1600" t="s">
        <v>3465</v>
      </c>
      <c r="T1600">
        <v>20220224</v>
      </c>
      <c r="Z1600" t="s">
        <v>36</v>
      </c>
    </row>
    <row r="1601" spans="1:26" x14ac:dyDescent="0.25">
      <c r="A1601" t="s">
        <v>26</v>
      </c>
      <c r="B1601" t="s">
        <v>27</v>
      </c>
      <c r="C1601" t="s">
        <v>28</v>
      </c>
      <c r="D1601" t="s">
        <v>29</v>
      </c>
      <c r="E1601" t="str">
        <f>"105TNDV2G682"</f>
        <v>105TNDV2G682</v>
      </c>
      <c r="F1601" t="s">
        <v>30</v>
      </c>
      <c r="I1601" t="s">
        <v>31</v>
      </c>
      <c r="J1601" t="s">
        <v>32</v>
      </c>
      <c r="N1601" t="s">
        <v>3466</v>
      </c>
      <c r="O1601" t="s">
        <v>34</v>
      </c>
      <c r="P1601">
        <v>10</v>
      </c>
      <c r="Q1601">
        <v>202105</v>
      </c>
      <c r="R1601">
        <v>20211208</v>
      </c>
      <c r="S1601" t="s">
        <v>3467</v>
      </c>
      <c r="T1601">
        <v>20220224</v>
      </c>
      <c r="Z1601" t="s">
        <v>36</v>
      </c>
    </row>
    <row r="1602" spans="1:26" x14ac:dyDescent="0.25">
      <c r="A1602" t="s">
        <v>26</v>
      </c>
      <c r="B1602" t="s">
        <v>27</v>
      </c>
      <c r="C1602" t="s">
        <v>28</v>
      </c>
      <c r="D1602" t="s">
        <v>380</v>
      </c>
      <c r="E1602" t="str">
        <f>"110TNSU2B142"</f>
        <v>110TNSU2B142</v>
      </c>
      <c r="F1602" t="s">
        <v>30</v>
      </c>
      <c r="I1602" t="s">
        <v>89</v>
      </c>
      <c r="J1602" t="s">
        <v>77</v>
      </c>
      <c r="N1602" t="s">
        <v>3468</v>
      </c>
      <c r="O1602" t="s">
        <v>34</v>
      </c>
      <c r="P1602">
        <v>5</v>
      </c>
      <c r="Q1602">
        <v>202110</v>
      </c>
      <c r="R1602">
        <v>20211111</v>
      </c>
      <c r="S1602" t="s">
        <v>3469</v>
      </c>
      <c r="T1602">
        <v>20220224</v>
      </c>
      <c r="U1602" t="s">
        <v>61</v>
      </c>
      <c r="Z1602" t="s">
        <v>36</v>
      </c>
    </row>
    <row r="1603" spans="1:26" x14ac:dyDescent="0.25">
      <c r="A1603" t="s">
        <v>26</v>
      </c>
      <c r="B1603" t="s">
        <v>27</v>
      </c>
      <c r="C1603" t="s">
        <v>28</v>
      </c>
      <c r="D1603" t="s">
        <v>115</v>
      </c>
      <c r="E1603" t="str">
        <f>"103TNLE16880"</f>
        <v>103TNLE16880</v>
      </c>
      <c r="F1603" t="s">
        <v>30</v>
      </c>
      <c r="I1603" t="s">
        <v>475</v>
      </c>
      <c r="J1603" t="s">
        <v>77</v>
      </c>
      <c r="N1603" t="s">
        <v>3470</v>
      </c>
      <c r="O1603" t="s">
        <v>34</v>
      </c>
      <c r="P1603">
        <v>12</v>
      </c>
      <c r="Q1603">
        <v>202103</v>
      </c>
      <c r="R1603">
        <v>20211001</v>
      </c>
      <c r="S1603" t="s">
        <v>3471</v>
      </c>
      <c r="T1603">
        <v>20220224</v>
      </c>
      <c r="U1603" t="s">
        <v>3472</v>
      </c>
      <c r="Z1603" t="s">
        <v>36</v>
      </c>
    </row>
    <row r="1604" spans="1:26" x14ac:dyDescent="0.25">
      <c r="A1604" t="s">
        <v>26</v>
      </c>
      <c r="B1604" t="s">
        <v>27</v>
      </c>
      <c r="C1604" t="s">
        <v>28</v>
      </c>
      <c r="D1604" t="s">
        <v>380</v>
      </c>
      <c r="E1604" t="str">
        <f>"111TNSU1Y918"</f>
        <v>111TNSU1Y918</v>
      </c>
      <c r="F1604" t="s">
        <v>30</v>
      </c>
      <c r="I1604" t="s">
        <v>123</v>
      </c>
      <c r="J1604" t="s">
        <v>39</v>
      </c>
      <c r="N1604" t="s">
        <v>3473</v>
      </c>
      <c r="O1604" t="s">
        <v>34</v>
      </c>
      <c r="P1604">
        <v>4</v>
      </c>
      <c r="Q1604">
        <v>202111</v>
      </c>
      <c r="R1604">
        <v>20220219</v>
      </c>
      <c r="S1604" t="s">
        <v>3474</v>
      </c>
      <c r="T1604">
        <v>20220224</v>
      </c>
      <c r="U1604" t="s">
        <v>114</v>
      </c>
      <c r="Z1604" t="s">
        <v>36</v>
      </c>
    </row>
    <row r="1605" spans="1:26" x14ac:dyDescent="0.25">
      <c r="A1605" t="s">
        <v>26</v>
      </c>
      <c r="B1605" t="s">
        <v>27</v>
      </c>
      <c r="C1605" t="s">
        <v>28</v>
      </c>
      <c r="D1605" t="s">
        <v>42</v>
      </c>
      <c r="E1605" t="str">
        <f>"105TNTQ1H889"</f>
        <v>105TNTQ1H889</v>
      </c>
      <c r="F1605" t="s">
        <v>30</v>
      </c>
      <c r="I1605" t="s">
        <v>31</v>
      </c>
      <c r="J1605" t="s">
        <v>32</v>
      </c>
      <c r="N1605" t="s">
        <v>3475</v>
      </c>
      <c r="O1605" t="s">
        <v>34</v>
      </c>
      <c r="P1605">
        <v>10</v>
      </c>
      <c r="Q1605">
        <v>202105</v>
      </c>
      <c r="R1605">
        <v>20220204</v>
      </c>
      <c r="S1605" t="s">
        <v>3476</v>
      </c>
      <c r="T1605">
        <v>20220224</v>
      </c>
      <c r="Z1605" t="s">
        <v>36</v>
      </c>
    </row>
    <row r="1606" spans="1:26" x14ac:dyDescent="0.25">
      <c r="A1606" t="s">
        <v>26</v>
      </c>
      <c r="B1606" t="s">
        <v>27</v>
      </c>
      <c r="C1606" t="s">
        <v>28</v>
      </c>
      <c r="D1606" t="s">
        <v>3477</v>
      </c>
      <c r="E1606" t="str">
        <f>"108TNAB0X408"</f>
        <v>108TNAB0X408</v>
      </c>
      <c r="F1606" t="s">
        <v>30</v>
      </c>
      <c r="I1606" t="s">
        <v>38</v>
      </c>
      <c r="J1606" t="s">
        <v>90</v>
      </c>
      <c r="N1606" t="s">
        <v>3478</v>
      </c>
      <c r="O1606" t="s">
        <v>34</v>
      </c>
      <c r="P1606">
        <v>7</v>
      </c>
      <c r="Q1606">
        <v>202108</v>
      </c>
      <c r="R1606">
        <v>20211130</v>
      </c>
      <c r="S1606" t="s">
        <v>3479</v>
      </c>
      <c r="T1606">
        <v>20220224</v>
      </c>
      <c r="U1606" t="s">
        <v>211</v>
      </c>
      <c r="Z1606" t="s">
        <v>36</v>
      </c>
    </row>
    <row r="1607" spans="1:26" x14ac:dyDescent="0.25">
      <c r="A1607" t="s">
        <v>26</v>
      </c>
      <c r="B1607" t="s">
        <v>27</v>
      </c>
      <c r="C1607" t="s">
        <v>28</v>
      </c>
      <c r="D1607" t="s">
        <v>42</v>
      </c>
      <c r="E1607" t="str">
        <f>"109TNPC0X496"</f>
        <v>109TNPC0X496</v>
      </c>
      <c r="F1607" t="s">
        <v>30</v>
      </c>
      <c r="I1607" t="s">
        <v>89</v>
      </c>
      <c r="J1607" t="s">
        <v>271</v>
      </c>
      <c r="N1607" t="s">
        <v>3480</v>
      </c>
      <c r="O1607" t="s">
        <v>34</v>
      </c>
      <c r="P1607">
        <v>6</v>
      </c>
      <c r="Q1607">
        <v>202109</v>
      </c>
      <c r="R1607">
        <v>20211103</v>
      </c>
      <c r="S1607" t="s">
        <v>3481</v>
      </c>
      <c r="T1607">
        <v>20220224</v>
      </c>
      <c r="Z1607" t="s">
        <v>36</v>
      </c>
    </row>
    <row r="1608" spans="1:26" x14ac:dyDescent="0.25">
      <c r="A1608" t="s">
        <v>26</v>
      </c>
      <c r="B1608" t="s">
        <v>27</v>
      </c>
      <c r="C1608" t="s">
        <v>28</v>
      </c>
      <c r="D1608" t="s">
        <v>64</v>
      </c>
      <c r="E1608" t="str">
        <f>"106TNAB1P168"</f>
        <v>106TNAB1P168</v>
      </c>
      <c r="F1608" t="s">
        <v>30</v>
      </c>
      <c r="I1608" t="s">
        <v>38</v>
      </c>
      <c r="J1608" t="s">
        <v>58</v>
      </c>
      <c r="N1608" t="s">
        <v>3482</v>
      </c>
      <c r="O1608" t="s">
        <v>34</v>
      </c>
      <c r="P1608">
        <v>9</v>
      </c>
      <c r="Q1608">
        <v>202106</v>
      </c>
      <c r="R1608">
        <v>20211106</v>
      </c>
      <c r="S1608" t="s">
        <v>3483</v>
      </c>
      <c r="T1608">
        <v>20220224</v>
      </c>
      <c r="U1608" t="s">
        <v>1846</v>
      </c>
      <c r="V1608" t="s">
        <v>149</v>
      </c>
      <c r="W1608" t="s">
        <v>719</v>
      </c>
      <c r="Z1608" t="s">
        <v>36</v>
      </c>
    </row>
    <row r="1609" spans="1:26" x14ac:dyDescent="0.25">
      <c r="A1609" t="s">
        <v>26</v>
      </c>
      <c r="B1609" t="s">
        <v>27</v>
      </c>
      <c r="C1609" t="s">
        <v>28</v>
      </c>
      <c r="D1609" t="s">
        <v>37</v>
      </c>
      <c r="E1609" t="str">
        <f>"109TNMX0D643"</f>
        <v>109TNMX0D643</v>
      </c>
      <c r="F1609" t="s">
        <v>30</v>
      </c>
      <c r="I1609" t="s">
        <v>31</v>
      </c>
      <c r="J1609" t="s">
        <v>58</v>
      </c>
      <c r="N1609" t="s">
        <v>3484</v>
      </c>
      <c r="O1609" t="s">
        <v>34</v>
      </c>
      <c r="P1609">
        <v>6</v>
      </c>
      <c r="Q1609">
        <v>202109</v>
      </c>
      <c r="R1609">
        <v>20220110</v>
      </c>
      <c r="S1609" t="s">
        <v>3485</v>
      </c>
      <c r="T1609">
        <v>20220224</v>
      </c>
      <c r="U1609" t="s">
        <v>56</v>
      </c>
      <c r="Z1609" t="s">
        <v>36</v>
      </c>
    </row>
    <row r="1610" spans="1:26" x14ac:dyDescent="0.25">
      <c r="A1610" t="s">
        <v>26</v>
      </c>
      <c r="B1610" t="s">
        <v>27</v>
      </c>
      <c r="C1610" t="s">
        <v>28</v>
      </c>
      <c r="D1610" t="s">
        <v>115</v>
      </c>
      <c r="E1610" t="str">
        <f>"107TNZN20125"</f>
        <v>107TNZN20125</v>
      </c>
      <c r="F1610" t="s">
        <v>30</v>
      </c>
      <c r="I1610" t="s">
        <v>38</v>
      </c>
      <c r="J1610" t="s">
        <v>58</v>
      </c>
      <c r="N1610" t="s">
        <v>3486</v>
      </c>
      <c r="O1610" t="s">
        <v>34</v>
      </c>
      <c r="P1610">
        <v>8</v>
      </c>
      <c r="Q1610">
        <v>202107</v>
      </c>
      <c r="R1610">
        <v>20211223</v>
      </c>
      <c r="S1610" t="s">
        <v>3487</v>
      </c>
      <c r="T1610">
        <v>20220224</v>
      </c>
      <c r="U1610" t="s">
        <v>144</v>
      </c>
      <c r="Z1610" t="s">
        <v>36</v>
      </c>
    </row>
    <row r="1611" spans="1:26" x14ac:dyDescent="0.25">
      <c r="A1611" t="s">
        <v>26</v>
      </c>
      <c r="B1611" t="s">
        <v>27</v>
      </c>
      <c r="C1611" t="s">
        <v>28</v>
      </c>
      <c r="D1611" t="s">
        <v>380</v>
      </c>
      <c r="E1611" t="str">
        <f>"112TNNH0Y399"</f>
        <v>112TNNH0Y399</v>
      </c>
      <c r="F1611" t="s">
        <v>30</v>
      </c>
      <c r="I1611" t="s">
        <v>38</v>
      </c>
      <c r="J1611" t="s">
        <v>271</v>
      </c>
      <c r="N1611" t="s">
        <v>3488</v>
      </c>
      <c r="O1611" t="s">
        <v>34</v>
      </c>
      <c r="P1611">
        <v>3</v>
      </c>
      <c r="Q1611">
        <v>202112</v>
      </c>
      <c r="R1611">
        <v>20220221</v>
      </c>
      <c r="S1611" t="s">
        <v>3489</v>
      </c>
      <c r="T1611">
        <v>20220224</v>
      </c>
      <c r="Z1611" t="s">
        <v>36</v>
      </c>
    </row>
    <row r="1612" spans="1:26" x14ac:dyDescent="0.25">
      <c r="A1612" t="s">
        <v>26</v>
      </c>
      <c r="B1612" t="s">
        <v>27</v>
      </c>
      <c r="C1612" t="s">
        <v>28</v>
      </c>
      <c r="D1612" t="s">
        <v>42</v>
      </c>
      <c r="E1612" t="str">
        <f>"111TNWG0E761"</f>
        <v>111TNWG0E761</v>
      </c>
      <c r="F1612" t="s">
        <v>30</v>
      </c>
      <c r="I1612" t="s">
        <v>97</v>
      </c>
      <c r="J1612" t="s">
        <v>58</v>
      </c>
      <c r="N1612" t="s">
        <v>3490</v>
      </c>
      <c r="O1612" t="s">
        <v>34</v>
      </c>
      <c r="P1612">
        <v>4</v>
      </c>
      <c r="Q1612">
        <v>202111</v>
      </c>
      <c r="R1612">
        <v>20211123</v>
      </c>
      <c r="S1612" t="s">
        <v>3491</v>
      </c>
      <c r="T1612">
        <v>20220224</v>
      </c>
      <c r="U1612" t="s">
        <v>1012</v>
      </c>
      <c r="Z1612" t="s">
        <v>36</v>
      </c>
    </row>
    <row r="1613" spans="1:26" x14ac:dyDescent="0.25">
      <c r="A1613" t="s">
        <v>26</v>
      </c>
      <c r="B1613" t="s">
        <v>27</v>
      </c>
      <c r="C1613" t="s">
        <v>28</v>
      </c>
      <c r="D1613" t="s">
        <v>37</v>
      </c>
      <c r="E1613" t="str">
        <f>"108TNVS26511"</f>
        <v>108TNVS26511</v>
      </c>
      <c r="F1613" t="s">
        <v>30</v>
      </c>
      <c r="I1613" t="s">
        <v>38</v>
      </c>
      <c r="J1613" t="s">
        <v>39</v>
      </c>
      <c r="N1613" t="s">
        <v>3492</v>
      </c>
      <c r="O1613" t="s">
        <v>34</v>
      </c>
      <c r="P1613">
        <v>7</v>
      </c>
      <c r="Q1613">
        <v>202108</v>
      </c>
      <c r="R1613">
        <v>20211123</v>
      </c>
      <c r="S1613" t="s">
        <v>3493</v>
      </c>
      <c r="T1613">
        <v>20220224</v>
      </c>
      <c r="Z1613" t="s">
        <v>36</v>
      </c>
    </row>
    <row r="1614" spans="1:26" x14ac:dyDescent="0.25">
      <c r="A1614" t="s">
        <v>26</v>
      </c>
      <c r="B1614" t="s">
        <v>27</v>
      </c>
      <c r="C1614" t="s">
        <v>28</v>
      </c>
      <c r="D1614" t="s">
        <v>115</v>
      </c>
      <c r="E1614" t="str">
        <f>"109TNLE2Y168"</f>
        <v>109TNLE2Y168</v>
      </c>
      <c r="F1614" t="s">
        <v>30</v>
      </c>
      <c r="I1614" t="s">
        <v>57</v>
      </c>
      <c r="J1614" t="s">
        <v>116</v>
      </c>
      <c r="N1614" t="s">
        <v>3494</v>
      </c>
      <c r="O1614" t="s">
        <v>34</v>
      </c>
      <c r="P1614">
        <v>6</v>
      </c>
      <c r="Q1614">
        <v>202109</v>
      </c>
      <c r="R1614">
        <v>20211111</v>
      </c>
      <c r="S1614" t="s">
        <v>3495</v>
      </c>
      <c r="T1614">
        <v>20220224</v>
      </c>
      <c r="Z1614" t="s">
        <v>36</v>
      </c>
    </row>
    <row r="1615" spans="1:26" x14ac:dyDescent="0.25">
      <c r="A1615" t="s">
        <v>26</v>
      </c>
      <c r="B1615" t="s">
        <v>27</v>
      </c>
      <c r="C1615" t="s">
        <v>28</v>
      </c>
      <c r="D1615" t="s">
        <v>115</v>
      </c>
      <c r="E1615" t="str">
        <f>"107TNQD1D964"</f>
        <v>107TNQD1D964</v>
      </c>
      <c r="F1615" t="s">
        <v>30</v>
      </c>
      <c r="I1615" t="s">
        <v>31</v>
      </c>
      <c r="J1615" t="s">
        <v>77</v>
      </c>
      <c r="N1615" t="s">
        <v>3496</v>
      </c>
      <c r="O1615" t="s">
        <v>34</v>
      </c>
      <c r="P1615">
        <v>8</v>
      </c>
      <c r="Q1615">
        <v>202107</v>
      </c>
      <c r="R1615">
        <v>20220131</v>
      </c>
      <c r="S1615" t="s">
        <v>3497</v>
      </c>
      <c r="T1615">
        <v>20220224</v>
      </c>
      <c r="Z1615" t="s">
        <v>36</v>
      </c>
    </row>
    <row r="1616" spans="1:26" x14ac:dyDescent="0.25">
      <c r="A1616" t="s">
        <v>26</v>
      </c>
      <c r="B1616" t="s">
        <v>27</v>
      </c>
      <c r="C1616" t="s">
        <v>28</v>
      </c>
      <c r="D1616" t="s">
        <v>380</v>
      </c>
      <c r="E1616" t="str">
        <f>"112TNXR1D826"</f>
        <v>112TNXR1D826</v>
      </c>
      <c r="F1616" t="s">
        <v>30</v>
      </c>
      <c r="I1616" t="s">
        <v>31</v>
      </c>
      <c r="J1616" t="s">
        <v>32</v>
      </c>
      <c r="N1616" t="s">
        <v>3498</v>
      </c>
      <c r="O1616" t="s">
        <v>34</v>
      </c>
      <c r="P1616">
        <v>3</v>
      </c>
      <c r="Q1616">
        <v>202112</v>
      </c>
      <c r="R1616">
        <v>20220202</v>
      </c>
      <c r="S1616" t="s">
        <v>3499</v>
      </c>
      <c r="T1616">
        <v>20220224</v>
      </c>
      <c r="Z1616" t="s">
        <v>36</v>
      </c>
    </row>
    <row r="1617" spans="1:26" x14ac:dyDescent="0.25">
      <c r="A1617" t="s">
        <v>26</v>
      </c>
      <c r="B1617" t="s">
        <v>27</v>
      </c>
      <c r="C1617" t="s">
        <v>28</v>
      </c>
      <c r="D1617" t="s">
        <v>380</v>
      </c>
      <c r="E1617" t="str">
        <f>"112TNNH1Q039"</f>
        <v>112TNNH1Q039</v>
      </c>
      <c r="F1617" t="s">
        <v>30</v>
      </c>
      <c r="I1617" t="s">
        <v>31</v>
      </c>
      <c r="J1617" t="s">
        <v>39</v>
      </c>
      <c r="N1617" t="s">
        <v>3500</v>
      </c>
      <c r="O1617" t="s">
        <v>34</v>
      </c>
      <c r="P1617">
        <v>3</v>
      </c>
      <c r="Q1617">
        <v>202112</v>
      </c>
      <c r="R1617">
        <v>20220112</v>
      </c>
      <c r="S1617" t="s">
        <v>3501</v>
      </c>
      <c r="T1617">
        <v>20220224</v>
      </c>
      <c r="Z1617" t="s">
        <v>36</v>
      </c>
    </row>
    <row r="1618" spans="1:26" x14ac:dyDescent="0.25">
      <c r="A1618" t="s">
        <v>26</v>
      </c>
      <c r="B1618" t="s">
        <v>27</v>
      </c>
      <c r="C1618" t="s">
        <v>28</v>
      </c>
      <c r="D1618" t="s">
        <v>133</v>
      </c>
      <c r="E1618" t="str">
        <f>"103TNEP1L340"</f>
        <v>103TNEP1L340</v>
      </c>
      <c r="F1618" t="s">
        <v>30</v>
      </c>
      <c r="I1618" t="s">
        <v>302</v>
      </c>
      <c r="J1618" t="s">
        <v>58</v>
      </c>
      <c r="N1618" t="s">
        <v>3502</v>
      </c>
      <c r="O1618" t="s">
        <v>34</v>
      </c>
      <c r="P1618">
        <v>12</v>
      </c>
      <c r="Q1618">
        <v>202103</v>
      </c>
      <c r="R1618">
        <v>20211225</v>
      </c>
      <c r="S1618" t="s">
        <v>3503</v>
      </c>
      <c r="T1618">
        <v>20220225</v>
      </c>
      <c r="U1618" t="s">
        <v>719</v>
      </c>
      <c r="V1618" t="s">
        <v>206</v>
      </c>
      <c r="W1618" t="s">
        <v>1718</v>
      </c>
      <c r="Z1618" t="s">
        <v>36</v>
      </c>
    </row>
    <row r="1619" spans="1:26" x14ac:dyDescent="0.25">
      <c r="A1619" t="s">
        <v>26</v>
      </c>
      <c r="B1619" t="s">
        <v>27</v>
      </c>
      <c r="C1619" t="s">
        <v>28</v>
      </c>
      <c r="D1619" t="s">
        <v>46</v>
      </c>
      <c r="E1619" t="str">
        <f>"108TNRL2B814"</f>
        <v>108TNRL2B814</v>
      </c>
      <c r="F1619" t="s">
        <v>30</v>
      </c>
      <c r="I1619" t="s">
        <v>31</v>
      </c>
      <c r="J1619" t="s">
        <v>58</v>
      </c>
      <c r="N1619" t="s">
        <v>3504</v>
      </c>
      <c r="O1619" t="s">
        <v>34</v>
      </c>
      <c r="P1619">
        <v>7</v>
      </c>
      <c r="Q1619">
        <v>202108</v>
      </c>
      <c r="R1619">
        <v>20211115</v>
      </c>
      <c r="S1619" t="s">
        <v>3505</v>
      </c>
      <c r="T1619">
        <v>20220225</v>
      </c>
      <c r="U1619" t="s">
        <v>205</v>
      </c>
      <c r="V1619" t="s">
        <v>3506</v>
      </c>
      <c r="W1619" t="s">
        <v>1389</v>
      </c>
      <c r="Z1619" t="s">
        <v>36</v>
      </c>
    </row>
    <row r="1620" spans="1:26" x14ac:dyDescent="0.25">
      <c r="A1620" t="s">
        <v>26</v>
      </c>
      <c r="B1620" t="s">
        <v>27</v>
      </c>
      <c r="C1620" t="s">
        <v>28</v>
      </c>
      <c r="D1620" t="s">
        <v>380</v>
      </c>
      <c r="E1620" t="str">
        <f>"110TNCZ0S027"</f>
        <v>110TNCZ0S027</v>
      </c>
      <c r="F1620" t="s">
        <v>30</v>
      </c>
      <c r="I1620" t="s">
        <v>38</v>
      </c>
      <c r="J1620" t="s">
        <v>58</v>
      </c>
      <c r="N1620" t="s">
        <v>3507</v>
      </c>
      <c r="O1620" t="s">
        <v>34</v>
      </c>
      <c r="P1620">
        <v>5</v>
      </c>
      <c r="Q1620">
        <v>202110</v>
      </c>
      <c r="R1620">
        <v>20211130</v>
      </c>
      <c r="S1620" t="s">
        <v>3508</v>
      </c>
      <c r="T1620">
        <v>20220225</v>
      </c>
      <c r="U1620" t="s">
        <v>267</v>
      </c>
      <c r="Z1620" t="s">
        <v>36</v>
      </c>
    </row>
    <row r="1621" spans="1:26" x14ac:dyDescent="0.25">
      <c r="A1621" t="s">
        <v>26</v>
      </c>
      <c r="B1621" t="s">
        <v>27</v>
      </c>
      <c r="C1621" t="s">
        <v>28</v>
      </c>
      <c r="D1621" t="s">
        <v>166</v>
      </c>
      <c r="E1621" t="str">
        <f>"110TNTQ2S745"</f>
        <v>110TNTQ2S745</v>
      </c>
      <c r="F1621" t="s">
        <v>30</v>
      </c>
      <c r="I1621" t="s">
        <v>38</v>
      </c>
      <c r="J1621" t="s">
        <v>90</v>
      </c>
      <c r="N1621" t="s">
        <v>3509</v>
      </c>
      <c r="O1621" t="s">
        <v>34</v>
      </c>
      <c r="P1621">
        <v>5</v>
      </c>
      <c r="Q1621">
        <v>202110</v>
      </c>
      <c r="R1621">
        <v>20220131</v>
      </c>
      <c r="S1621" t="s">
        <v>3510</v>
      </c>
      <c r="T1621">
        <v>20220225</v>
      </c>
      <c r="U1621" t="s">
        <v>680</v>
      </c>
      <c r="V1621" t="s">
        <v>582</v>
      </c>
      <c r="W1621" t="s">
        <v>151</v>
      </c>
      <c r="X1621" t="s">
        <v>582</v>
      </c>
      <c r="Y1621" t="s">
        <v>56</v>
      </c>
      <c r="Z1621" t="s">
        <v>36</v>
      </c>
    </row>
    <row r="1622" spans="1:26" x14ac:dyDescent="0.25">
      <c r="A1622" t="s">
        <v>26</v>
      </c>
      <c r="B1622" t="s">
        <v>27</v>
      </c>
      <c r="C1622" t="s">
        <v>28</v>
      </c>
      <c r="D1622" t="s">
        <v>115</v>
      </c>
      <c r="E1622" t="str">
        <f>"101TNGY14751"</f>
        <v>101TNGY14751</v>
      </c>
      <c r="F1622" t="s">
        <v>30</v>
      </c>
      <c r="I1622" t="s">
        <v>38</v>
      </c>
      <c r="J1622" t="s">
        <v>58</v>
      </c>
      <c r="N1622" t="s">
        <v>3511</v>
      </c>
      <c r="O1622" t="s">
        <v>34</v>
      </c>
      <c r="P1622">
        <v>14</v>
      </c>
      <c r="Q1622">
        <v>202101</v>
      </c>
      <c r="R1622">
        <v>20211220</v>
      </c>
      <c r="S1622" t="s">
        <v>3512</v>
      </c>
      <c r="T1622">
        <v>20220225</v>
      </c>
      <c r="U1622" t="s">
        <v>369</v>
      </c>
      <c r="Z1622" t="s">
        <v>36</v>
      </c>
    </row>
    <row r="1623" spans="1:26" x14ac:dyDescent="0.25">
      <c r="A1623" t="s">
        <v>26</v>
      </c>
      <c r="B1623" t="s">
        <v>27</v>
      </c>
      <c r="C1623" t="s">
        <v>28</v>
      </c>
      <c r="D1623" t="s">
        <v>29</v>
      </c>
      <c r="E1623" t="str">
        <f>"107TNGY21759"</f>
        <v>107TNGY21759</v>
      </c>
      <c r="F1623" t="s">
        <v>30</v>
      </c>
      <c r="I1623" t="s">
        <v>89</v>
      </c>
      <c r="J1623" t="s">
        <v>439</v>
      </c>
      <c r="N1623" t="s">
        <v>3513</v>
      </c>
      <c r="O1623" t="s">
        <v>34</v>
      </c>
      <c r="P1623">
        <v>8</v>
      </c>
      <c r="Q1623">
        <v>202107</v>
      </c>
      <c r="R1623">
        <v>20211219</v>
      </c>
      <c r="S1623" t="s">
        <v>3514</v>
      </c>
      <c r="T1623">
        <v>20220225</v>
      </c>
      <c r="Z1623" t="s">
        <v>36</v>
      </c>
    </row>
    <row r="1624" spans="1:26" x14ac:dyDescent="0.25">
      <c r="A1624" t="s">
        <v>26</v>
      </c>
      <c r="B1624" t="s">
        <v>27</v>
      </c>
      <c r="C1624" t="s">
        <v>28</v>
      </c>
      <c r="D1624" t="s">
        <v>46</v>
      </c>
      <c r="E1624" t="str">
        <f>"110TNJJ1H580"</f>
        <v>110TNJJ1H580</v>
      </c>
      <c r="F1624" t="s">
        <v>30</v>
      </c>
      <c r="I1624" t="s">
        <v>129</v>
      </c>
      <c r="J1624" t="s">
        <v>39</v>
      </c>
      <c r="N1624" t="s">
        <v>3515</v>
      </c>
      <c r="O1624" t="s">
        <v>34</v>
      </c>
      <c r="P1624">
        <v>5</v>
      </c>
      <c r="Q1624">
        <v>202110</v>
      </c>
      <c r="R1624">
        <v>20211120</v>
      </c>
      <c r="S1624" t="s">
        <v>3516</v>
      </c>
      <c r="T1624">
        <v>20220225</v>
      </c>
      <c r="Z1624" t="s">
        <v>36</v>
      </c>
    </row>
    <row r="1625" spans="1:26" x14ac:dyDescent="0.25">
      <c r="A1625" t="s">
        <v>26</v>
      </c>
      <c r="B1625" t="s">
        <v>27</v>
      </c>
      <c r="C1625" t="s">
        <v>28</v>
      </c>
      <c r="D1625" t="s">
        <v>64</v>
      </c>
      <c r="E1625" t="str">
        <f>"109TNCZ27339"</f>
        <v>109TNCZ27339</v>
      </c>
      <c r="F1625" t="s">
        <v>30</v>
      </c>
      <c r="I1625" t="s">
        <v>31</v>
      </c>
      <c r="J1625" t="s">
        <v>32</v>
      </c>
      <c r="N1625" t="s">
        <v>3517</v>
      </c>
      <c r="O1625" t="s">
        <v>34</v>
      </c>
      <c r="P1625">
        <v>6</v>
      </c>
      <c r="Q1625">
        <v>202109</v>
      </c>
      <c r="R1625">
        <v>20220111</v>
      </c>
      <c r="S1625" t="s">
        <v>3518</v>
      </c>
      <c r="T1625">
        <v>20220225</v>
      </c>
      <c r="Z1625" t="s">
        <v>36</v>
      </c>
    </row>
    <row r="1626" spans="1:26" x14ac:dyDescent="0.25">
      <c r="A1626" t="s">
        <v>26</v>
      </c>
      <c r="B1626" t="s">
        <v>27</v>
      </c>
      <c r="C1626" t="s">
        <v>28</v>
      </c>
      <c r="D1626" t="s">
        <v>29</v>
      </c>
      <c r="E1626" t="str">
        <f>"111TNUW2D894"</f>
        <v>111TNUW2D894</v>
      </c>
      <c r="F1626" t="s">
        <v>30</v>
      </c>
      <c r="I1626" t="s">
        <v>38</v>
      </c>
      <c r="J1626" t="s">
        <v>163</v>
      </c>
      <c r="N1626" t="s">
        <v>3519</v>
      </c>
      <c r="O1626" t="s">
        <v>34</v>
      </c>
      <c r="P1626">
        <v>4</v>
      </c>
      <c r="Q1626">
        <v>202111</v>
      </c>
      <c r="R1626">
        <v>20220102</v>
      </c>
      <c r="S1626" t="s">
        <v>3520</v>
      </c>
      <c r="T1626">
        <v>20220225</v>
      </c>
      <c r="Z1626" t="s">
        <v>36</v>
      </c>
    </row>
    <row r="1627" spans="1:26" x14ac:dyDescent="0.25">
      <c r="A1627" t="s">
        <v>26</v>
      </c>
      <c r="B1627" t="s">
        <v>27</v>
      </c>
      <c r="C1627" t="s">
        <v>28</v>
      </c>
      <c r="D1627" t="s">
        <v>115</v>
      </c>
      <c r="E1627" t="str">
        <f>"009TNQD0H948"</f>
        <v>009TNQD0H948</v>
      </c>
      <c r="F1627" t="s">
        <v>30</v>
      </c>
      <c r="I1627" t="s">
        <v>38</v>
      </c>
      <c r="J1627" t="s">
        <v>86</v>
      </c>
      <c r="N1627" t="s">
        <v>3521</v>
      </c>
      <c r="O1627" t="s">
        <v>34</v>
      </c>
      <c r="P1627">
        <v>18</v>
      </c>
      <c r="Q1627">
        <v>202009</v>
      </c>
      <c r="R1627">
        <v>20211124</v>
      </c>
      <c r="S1627" t="s">
        <v>3522</v>
      </c>
      <c r="T1627">
        <v>20220225</v>
      </c>
      <c r="Z1627" t="s">
        <v>36</v>
      </c>
    </row>
    <row r="1628" spans="1:26" x14ac:dyDescent="0.25">
      <c r="A1628" t="s">
        <v>26</v>
      </c>
      <c r="B1628" t="s">
        <v>27</v>
      </c>
      <c r="C1628" t="s">
        <v>28</v>
      </c>
      <c r="D1628" t="s">
        <v>37</v>
      </c>
      <c r="E1628" t="str">
        <f>"111TNQD2F332"</f>
        <v>111TNQD2F332</v>
      </c>
      <c r="F1628" t="s">
        <v>30</v>
      </c>
      <c r="I1628" t="s">
        <v>31</v>
      </c>
      <c r="J1628" t="s">
        <v>32</v>
      </c>
      <c r="N1628" t="s">
        <v>3523</v>
      </c>
      <c r="O1628" t="s">
        <v>34</v>
      </c>
      <c r="P1628">
        <v>4</v>
      </c>
      <c r="Q1628">
        <v>202111</v>
      </c>
      <c r="R1628">
        <v>20220111</v>
      </c>
      <c r="S1628" t="s">
        <v>3524</v>
      </c>
      <c r="T1628">
        <v>20220225</v>
      </c>
      <c r="Z1628" t="s">
        <v>36</v>
      </c>
    </row>
    <row r="1629" spans="1:26" x14ac:dyDescent="0.25">
      <c r="A1629" t="s">
        <v>26</v>
      </c>
      <c r="B1629" t="s">
        <v>27</v>
      </c>
      <c r="C1629" t="s">
        <v>28</v>
      </c>
      <c r="D1629" t="s">
        <v>46</v>
      </c>
      <c r="E1629" t="str">
        <f>"110TNJJ2Q084"</f>
        <v>110TNJJ2Q084</v>
      </c>
      <c r="F1629" t="s">
        <v>30</v>
      </c>
      <c r="I1629" t="s">
        <v>31</v>
      </c>
      <c r="J1629" t="s">
        <v>32</v>
      </c>
      <c r="N1629" t="s">
        <v>3525</v>
      </c>
      <c r="O1629" t="s">
        <v>34</v>
      </c>
      <c r="P1629">
        <v>5</v>
      </c>
      <c r="Q1629">
        <v>202110</v>
      </c>
      <c r="R1629">
        <v>20220214</v>
      </c>
      <c r="S1629" t="s">
        <v>3526</v>
      </c>
      <c r="T1629">
        <v>20220225</v>
      </c>
      <c r="Z1629" t="s">
        <v>36</v>
      </c>
    </row>
    <row r="1630" spans="1:26" x14ac:dyDescent="0.25">
      <c r="A1630" t="s">
        <v>26</v>
      </c>
      <c r="B1630" t="s">
        <v>27</v>
      </c>
      <c r="C1630" t="s">
        <v>28</v>
      </c>
      <c r="D1630" t="s">
        <v>29</v>
      </c>
      <c r="E1630" t="str">
        <f>"110TNZN2H717"</f>
        <v>110TNZN2H717</v>
      </c>
      <c r="F1630" t="s">
        <v>30</v>
      </c>
      <c r="I1630" t="s">
        <v>31</v>
      </c>
      <c r="J1630" t="s">
        <v>32</v>
      </c>
      <c r="N1630" t="s">
        <v>3527</v>
      </c>
      <c r="O1630" t="s">
        <v>34</v>
      </c>
      <c r="P1630">
        <v>5</v>
      </c>
      <c r="Q1630">
        <v>202110</v>
      </c>
      <c r="R1630">
        <v>20211206</v>
      </c>
      <c r="S1630" t="s">
        <v>3528</v>
      </c>
      <c r="T1630">
        <v>20220225</v>
      </c>
      <c r="Z1630" t="s">
        <v>36</v>
      </c>
    </row>
    <row r="1631" spans="1:26" x14ac:dyDescent="0.25">
      <c r="A1631" t="s">
        <v>26</v>
      </c>
      <c r="B1631" t="s">
        <v>27</v>
      </c>
      <c r="C1631" t="s">
        <v>28</v>
      </c>
      <c r="D1631" t="s">
        <v>42</v>
      </c>
      <c r="E1631" t="str">
        <f>"109TNMX24275"</f>
        <v>109TNMX24275</v>
      </c>
      <c r="F1631" t="s">
        <v>30</v>
      </c>
      <c r="I1631" t="s">
        <v>31</v>
      </c>
      <c r="J1631" t="s">
        <v>32</v>
      </c>
      <c r="N1631" t="s">
        <v>3529</v>
      </c>
      <c r="O1631" t="s">
        <v>34</v>
      </c>
      <c r="P1631">
        <v>6</v>
      </c>
      <c r="Q1631">
        <v>202109</v>
      </c>
      <c r="R1631">
        <v>20211015</v>
      </c>
      <c r="S1631" t="s">
        <v>3530</v>
      </c>
      <c r="T1631">
        <v>20220225</v>
      </c>
      <c r="Z1631" t="s">
        <v>36</v>
      </c>
    </row>
    <row r="1632" spans="1:26" x14ac:dyDescent="0.25">
      <c r="A1632" t="s">
        <v>26</v>
      </c>
      <c r="B1632" t="s">
        <v>27</v>
      </c>
      <c r="C1632" t="s">
        <v>28</v>
      </c>
      <c r="D1632" t="s">
        <v>115</v>
      </c>
      <c r="E1632" t="str">
        <f>"201TNFA1F771"</f>
        <v>201TNFA1F771</v>
      </c>
      <c r="F1632" t="s">
        <v>30</v>
      </c>
      <c r="I1632" t="s">
        <v>123</v>
      </c>
      <c r="J1632" t="s">
        <v>77</v>
      </c>
      <c r="N1632" t="s">
        <v>3531</v>
      </c>
      <c r="O1632" t="s">
        <v>34</v>
      </c>
      <c r="P1632">
        <v>2</v>
      </c>
      <c r="Q1632">
        <v>202201</v>
      </c>
      <c r="R1632">
        <v>20220220</v>
      </c>
      <c r="S1632" t="s">
        <v>3532</v>
      </c>
      <c r="T1632">
        <v>20220225</v>
      </c>
      <c r="Z1632" t="s">
        <v>36</v>
      </c>
    </row>
    <row r="1633" spans="1:26" x14ac:dyDescent="0.25">
      <c r="A1633" t="s">
        <v>26</v>
      </c>
      <c r="B1633" t="s">
        <v>27</v>
      </c>
      <c r="C1633" t="s">
        <v>28</v>
      </c>
      <c r="D1633" t="s">
        <v>29</v>
      </c>
      <c r="E1633" t="str">
        <f>"106TNCZ1Z411"</f>
        <v>106TNCZ1Z411</v>
      </c>
      <c r="F1633" t="s">
        <v>30</v>
      </c>
      <c r="I1633" t="s">
        <v>57</v>
      </c>
      <c r="J1633" t="s">
        <v>39</v>
      </c>
      <c r="N1633" t="s">
        <v>3533</v>
      </c>
      <c r="O1633" t="s">
        <v>34</v>
      </c>
      <c r="P1633">
        <v>9</v>
      </c>
      <c r="Q1633">
        <v>202106</v>
      </c>
      <c r="R1633">
        <v>20211025</v>
      </c>
      <c r="S1633" t="s">
        <v>3534</v>
      </c>
      <c r="T1633">
        <v>20220225</v>
      </c>
      <c r="Z1633" t="s">
        <v>36</v>
      </c>
    </row>
    <row r="1634" spans="1:26" x14ac:dyDescent="0.25">
      <c r="A1634" t="s">
        <v>26</v>
      </c>
      <c r="B1634" t="s">
        <v>27</v>
      </c>
      <c r="C1634" t="s">
        <v>28</v>
      </c>
      <c r="D1634" t="s">
        <v>42</v>
      </c>
      <c r="E1634" t="str">
        <f>"109TNRL23950"</f>
        <v>109TNRL23950</v>
      </c>
      <c r="F1634" t="s">
        <v>30</v>
      </c>
      <c r="I1634" t="s">
        <v>123</v>
      </c>
      <c r="J1634" t="s">
        <v>271</v>
      </c>
      <c r="N1634" t="s">
        <v>3535</v>
      </c>
      <c r="O1634" t="s">
        <v>34</v>
      </c>
      <c r="P1634">
        <v>6</v>
      </c>
      <c r="Q1634">
        <v>202109</v>
      </c>
      <c r="R1634">
        <v>20211001</v>
      </c>
      <c r="S1634" t="s">
        <v>3536</v>
      </c>
      <c r="T1634">
        <v>20220225</v>
      </c>
      <c r="U1634" t="s">
        <v>151</v>
      </c>
      <c r="Z1634" t="s">
        <v>36</v>
      </c>
    </row>
    <row r="1635" spans="1:26" x14ac:dyDescent="0.25">
      <c r="A1635" t="s">
        <v>26</v>
      </c>
      <c r="B1635" t="s">
        <v>27</v>
      </c>
      <c r="C1635" t="s">
        <v>28</v>
      </c>
      <c r="D1635" t="s">
        <v>46</v>
      </c>
      <c r="E1635" t="str">
        <f>"108TNDV0M418"</f>
        <v>108TNDV0M418</v>
      </c>
      <c r="F1635" t="s">
        <v>30</v>
      </c>
      <c r="I1635" t="s">
        <v>31</v>
      </c>
      <c r="J1635" t="s">
        <v>32</v>
      </c>
      <c r="N1635" t="s">
        <v>3537</v>
      </c>
      <c r="O1635" t="s">
        <v>34</v>
      </c>
      <c r="P1635">
        <v>7</v>
      </c>
      <c r="Q1635">
        <v>202108</v>
      </c>
      <c r="R1635">
        <v>20211104</v>
      </c>
      <c r="S1635" t="s">
        <v>3538</v>
      </c>
      <c r="T1635">
        <v>20220225</v>
      </c>
      <c r="Z1635" t="s">
        <v>36</v>
      </c>
    </row>
    <row r="1636" spans="1:26" x14ac:dyDescent="0.25">
      <c r="A1636" t="s">
        <v>26</v>
      </c>
      <c r="B1636" t="s">
        <v>27</v>
      </c>
      <c r="C1636" t="s">
        <v>28</v>
      </c>
      <c r="D1636" t="s">
        <v>115</v>
      </c>
      <c r="E1636" t="str">
        <f>"110TNQD93924"</f>
        <v>110TNQD93924</v>
      </c>
      <c r="F1636" t="s">
        <v>30</v>
      </c>
      <c r="I1636" t="s">
        <v>31</v>
      </c>
      <c r="J1636" t="s">
        <v>32</v>
      </c>
      <c r="N1636" t="s">
        <v>3539</v>
      </c>
      <c r="O1636" t="s">
        <v>34</v>
      </c>
      <c r="P1636">
        <v>5</v>
      </c>
      <c r="Q1636">
        <v>202110</v>
      </c>
      <c r="R1636">
        <v>20211209</v>
      </c>
      <c r="S1636" t="s">
        <v>3540</v>
      </c>
      <c r="T1636">
        <v>20220225</v>
      </c>
      <c r="Z1636" t="s">
        <v>36</v>
      </c>
    </row>
    <row r="1637" spans="1:26" x14ac:dyDescent="0.25">
      <c r="A1637" t="s">
        <v>26</v>
      </c>
      <c r="B1637" t="s">
        <v>27</v>
      </c>
      <c r="C1637" t="s">
        <v>28</v>
      </c>
      <c r="D1637" t="s">
        <v>42</v>
      </c>
      <c r="E1637" t="str">
        <f>"107TNEP29588"</f>
        <v>107TNEP29588</v>
      </c>
      <c r="F1637" t="s">
        <v>30</v>
      </c>
      <c r="I1637" t="s">
        <v>89</v>
      </c>
      <c r="J1637" t="s">
        <v>77</v>
      </c>
      <c r="N1637" t="s">
        <v>3541</v>
      </c>
      <c r="O1637" t="s">
        <v>34</v>
      </c>
      <c r="P1637">
        <v>8</v>
      </c>
      <c r="Q1637">
        <v>202107</v>
      </c>
      <c r="R1637">
        <v>20220221</v>
      </c>
      <c r="S1637" t="s">
        <v>3542</v>
      </c>
      <c r="T1637">
        <v>20220225</v>
      </c>
      <c r="Z1637" t="s">
        <v>36</v>
      </c>
    </row>
    <row r="1638" spans="1:26" x14ac:dyDescent="0.25">
      <c r="A1638" t="s">
        <v>26</v>
      </c>
      <c r="B1638" t="s">
        <v>27</v>
      </c>
      <c r="C1638" t="s">
        <v>28</v>
      </c>
      <c r="D1638" t="s">
        <v>29</v>
      </c>
      <c r="E1638" t="str">
        <f>"104TNSU11294"</f>
        <v>104TNSU11294</v>
      </c>
      <c r="F1638" t="s">
        <v>30</v>
      </c>
      <c r="I1638" t="s">
        <v>38</v>
      </c>
      <c r="J1638" t="s">
        <v>43</v>
      </c>
      <c r="N1638" t="s">
        <v>3543</v>
      </c>
      <c r="O1638" t="s">
        <v>34</v>
      </c>
      <c r="P1638">
        <v>11</v>
      </c>
      <c r="Q1638">
        <v>202104</v>
      </c>
      <c r="R1638">
        <v>20220101</v>
      </c>
      <c r="S1638" t="s">
        <v>3544</v>
      </c>
      <c r="T1638">
        <v>20220225</v>
      </c>
      <c r="Z1638" t="s">
        <v>36</v>
      </c>
    </row>
    <row r="1639" spans="1:26" x14ac:dyDescent="0.25">
      <c r="A1639" t="s">
        <v>26</v>
      </c>
      <c r="B1639" t="s">
        <v>27</v>
      </c>
      <c r="C1639" t="s">
        <v>28</v>
      </c>
      <c r="D1639" t="s">
        <v>46</v>
      </c>
      <c r="E1639" t="str">
        <f>"111TNYT0Y138"</f>
        <v>111TNYT0Y138</v>
      </c>
      <c r="F1639" t="s">
        <v>30</v>
      </c>
      <c r="I1639" t="s">
        <v>47</v>
      </c>
      <c r="J1639" t="s">
        <v>58</v>
      </c>
      <c r="N1639" t="s">
        <v>3545</v>
      </c>
      <c r="O1639" t="s">
        <v>34</v>
      </c>
      <c r="P1639">
        <v>4</v>
      </c>
      <c r="Q1639">
        <v>202111</v>
      </c>
      <c r="R1639">
        <v>20220108</v>
      </c>
      <c r="S1639" t="s">
        <v>3546</v>
      </c>
      <c r="T1639">
        <v>20220225</v>
      </c>
      <c r="U1639" t="s">
        <v>144</v>
      </c>
      <c r="Z1639" t="s">
        <v>36</v>
      </c>
    </row>
    <row r="1640" spans="1:26" x14ac:dyDescent="0.25">
      <c r="A1640" t="s">
        <v>26</v>
      </c>
      <c r="B1640" t="s">
        <v>27</v>
      </c>
      <c r="C1640" t="s">
        <v>28</v>
      </c>
      <c r="D1640" t="s">
        <v>46</v>
      </c>
      <c r="E1640" t="str">
        <f>"107TNVS1R023"</f>
        <v>107TNVS1R023</v>
      </c>
      <c r="F1640" t="s">
        <v>30</v>
      </c>
      <c r="I1640" t="s">
        <v>57</v>
      </c>
      <c r="J1640" t="s">
        <v>58</v>
      </c>
      <c r="N1640" t="s">
        <v>3547</v>
      </c>
      <c r="O1640" t="s">
        <v>34</v>
      </c>
      <c r="P1640">
        <v>8</v>
      </c>
      <c r="Q1640">
        <v>202107</v>
      </c>
      <c r="R1640">
        <v>20211112</v>
      </c>
      <c r="S1640" t="s">
        <v>3548</v>
      </c>
      <c r="T1640">
        <v>20220225</v>
      </c>
      <c r="Z1640" t="s">
        <v>36</v>
      </c>
    </row>
    <row r="1641" spans="1:26" x14ac:dyDescent="0.25">
      <c r="A1641" t="s">
        <v>26</v>
      </c>
      <c r="B1641" t="s">
        <v>27</v>
      </c>
      <c r="C1641" t="s">
        <v>28</v>
      </c>
      <c r="D1641" t="s">
        <v>42</v>
      </c>
      <c r="E1641" t="str">
        <f>"109TNBK1G213"</f>
        <v>109TNBK1G213</v>
      </c>
      <c r="F1641" t="s">
        <v>30</v>
      </c>
      <c r="I1641" t="s">
        <v>157</v>
      </c>
      <c r="J1641" t="s">
        <v>498</v>
      </c>
      <c r="N1641" t="s">
        <v>3549</v>
      </c>
      <c r="O1641" t="s">
        <v>34</v>
      </c>
      <c r="P1641">
        <v>6</v>
      </c>
      <c r="Q1641">
        <v>202109</v>
      </c>
      <c r="R1641">
        <v>20211005</v>
      </c>
      <c r="S1641" t="s">
        <v>3550</v>
      </c>
      <c r="T1641">
        <v>20220225</v>
      </c>
      <c r="Z1641" t="s">
        <v>36</v>
      </c>
    </row>
    <row r="1642" spans="1:26" x14ac:dyDescent="0.25">
      <c r="A1642" t="s">
        <v>26</v>
      </c>
      <c r="B1642" t="s">
        <v>27</v>
      </c>
      <c r="C1642" t="s">
        <v>28</v>
      </c>
      <c r="D1642" t="s">
        <v>42</v>
      </c>
      <c r="E1642" t="str">
        <f>"112TNYT1H674"</f>
        <v>112TNYT1H674</v>
      </c>
      <c r="F1642" t="s">
        <v>30</v>
      </c>
      <c r="I1642" t="s">
        <v>38</v>
      </c>
      <c r="J1642" t="s">
        <v>32</v>
      </c>
      <c r="N1642" t="s">
        <v>3551</v>
      </c>
      <c r="O1642" t="s">
        <v>34</v>
      </c>
      <c r="P1642">
        <v>3</v>
      </c>
      <c r="Q1642">
        <v>202112</v>
      </c>
      <c r="R1642">
        <v>20220118</v>
      </c>
      <c r="S1642" t="s">
        <v>3552</v>
      </c>
      <c r="T1642">
        <v>20220225</v>
      </c>
      <c r="Z1642" t="s">
        <v>36</v>
      </c>
    </row>
    <row r="1643" spans="1:26" x14ac:dyDescent="0.25">
      <c r="A1643" t="s">
        <v>26</v>
      </c>
      <c r="B1643" t="s">
        <v>27</v>
      </c>
      <c r="C1643" t="s">
        <v>28</v>
      </c>
      <c r="D1643" t="s">
        <v>29</v>
      </c>
      <c r="E1643" t="str">
        <f>"103TNZN01589"</f>
        <v>103TNZN01589</v>
      </c>
      <c r="F1643" t="s">
        <v>30</v>
      </c>
      <c r="I1643" t="s">
        <v>82</v>
      </c>
      <c r="J1643" t="s">
        <v>116</v>
      </c>
      <c r="N1643" t="s">
        <v>3553</v>
      </c>
      <c r="O1643" t="s">
        <v>34</v>
      </c>
      <c r="P1643">
        <v>12</v>
      </c>
      <c r="Q1643">
        <v>202103</v>
      </c>
      <c r="R1643">
        <v>20211013</v>
      </c>
      <c r="S1643" t="s">
        <v>3554</v>
      </c>
      <c r="T1643">
        <v>20220225</v>
      </c>
      <c r="Z1643" t="s">
        <v>36</v>
      </c>
    </row>
    <row r="1644" spans="1:26" x14ac:dyDescent="0.25">
      <c r="A1644" t="s">
        <v>26</v>
      </c>
      <c r="B1644" t="s">
        <v>27</v>
      </c>
      <c r="C1644" t="s">
        <v>28</v>
      </c>
      <c r="D1644" t="s">
        <v>42</v>
      </c>
      <c r="E1644" t="str">
        <f>"010TNBK2F741"</f>
        <v>010TNBK2F741</v>
      </c>
      <c r="F1644" t="s">
        <v>30</v>
      </c>
      <c r="I1644" t="s">
        <v>76</v>
      </c>
      <c r="J1644" t="s">
        <v>498</v>
      </c>
      <c r="N1644" t="s">
        <v>3555</v>
      </c>
      <c r="O1644" t="s">
        <v>34</v>
      </c>
      <c r="P1644">
        <v>17</v>
      </c>
      <c r="Q1644">
        <v>202010</v>
      </c>
      <c r="R1644">
        <v>20211124</v>
      </c>
      <c r="S1644" t="s">
        <v>3556</v>
      </c>
      <c r="T1644">
        <v>20220225</v>
      </c>
      <c r="Z1644" t="s">
        <v>36</v>
      </c>
    </row>
    <row r="1645" spans="1:26" x14ac:dyDescent="0.25">
      <c r="A1645" t="s">
        <v>26</v>
      </c>
      <c r="B1645" t="s">
        <v>27</v>
      </c>
      <c r="C1645" t="s">
        <v>28</v>
      </c>
      <c r="D1645" t="s">
        <v>115</v>
      </c>
      <c r="E1645" t="str">
        <f>"104TNMX2K563"</f>
        <v>104TNMX2K563</v>
      </c>
      <c r="F1645" t="s">
        <v>30</v>
      </c>
      <c r="I1645" t="s">
        <v>475</v>
      </c>
      <c r="J1645" t="s">
        <v>48</v>
      </c>
      <c r="N1645" t="s">
        <v>3557</v>
      </c>
      <c r="O1645" t="s">
        <v>34</v>
      </c>
      <c r="P1645">
        <v>11</v>
      </c>
      <c r="Q1645">
        <v>202104</v>
      </c>
      <c r="R1645">
        <v>20220204</v>
      </c>
      <c r="S1645" t="s">
        <v>3558</v>
      </c>
      <c r="T1645">
        <v>20220225</v>
      </c>
      <c r="Z1645" t="s">
        <v>36</v>
      </c>
    </row>
    <row r="1646" spans="1:26" x14ac:dyDescent="0.25">
      <c r="A1646" t="s">
        <v>26</v>
      </c>
      <c r="B1646" t="s">
        <v>27</v>
      </c>
      <c r="C1646" t="s">
        <v>28</v>
      </c>
      <c r="D1646" t="s">
        <v>29</v>
      </c>
      <c r="E1646" t="str">
        <f>"109TNSU0B070"</f>
        <v>109TNSU0B070</v>
      </c>
      <c r="F1646" t="s">
        <v>30</v>
      </c>
      <c r="I1646" t="s">
        <v>157</v>
      </c>
      <c r="J1646" t="s">
        <v>43</v>
      </c>
      <c r="N1646" t="s">
        <v>3559</v>
      </c>
      <c r="O1646" t="s">
        <v>34</v>
      </c>
      <c r="P1646">
        <v>6</v>
      </c>
      <c r="Q1646">
        <v>202109</v>
      </c>
      <c r="R1646">
        <v>20211027</v>
      </c>
      <c r="S1646" t="s">
        <v>3560</v>
      </c>
      <c r="T1646">
        <v>20220225</v>
      </c>
      <c r="Z1646" t="s">
        <v>36</v>
      </c>
    </row>
    <row r="1647" spans="1:26" x14ac:dyDescent="0.25">
      <c r="A1647" t="s">
        <v>26</v>
      </c>
      <c r="B1647" t="s">
        <v>27</v>
      </c>
      <c r="C1647" t="s">
        <v>28</v>
      </c>
      <c r="D1647" t="s">
        <v>115</v>
      </c>
      <c r="E1647" t="str">
        <f>"108TNUW0A398"</f>
        <v>108TNUW0A398</v>
      </c>
      <c r="F1647" t="s">
        <v>30</v>
      </c>
      <c r="I1647" t="s">
        <v>1511</v>
      </c>
      <c r="J1647" t="s">
        <v>39</v>
      </c>
      <c r="N1647" t="s">
        <v>3561</v>
      </c>
      <c r="O1647" t="s">
        <v>34</v>
      </c>
      <c r="P1647">
        <v>7</v>
      </c>
      <c r="Q1647">
        <v>202108</v>
      </c>
      <c r="R1647">
        <v>20211006</v>
      </c>
      <c r="S1647" t="s">
        <v>3562</v>
      </c>
      <c r="T1647">
        <v>20220225</v>
      </c>
      <c r="Z1647" t="s">
        <v>36</v>
      </c>
    </row>
    <row r="1648" spans="1:26" x14ac:dyDescent="0.25">
      <c r="A1648" t="s">
        <v>26</v>
      </c>
      <c r="B1648" t="s">
        <v>27</v>
      </c>
      <c r="C1648" t="s">
        <v>28</v>
      </c>
      <c r="D1648" t="s">
        <v>42</v>
      </c>
      <c r="E1648" t="str">
        <f>"107TNTQ2A377"</f>
        <v>107TNTQ2A377</v>
      </c>
      <c r="F1648" t="s">
        <v>30</v>
      </c>
      <c r="I1648" t="s">
        <v>129</v>
      </c>
      <c r="J1648" t="s">
        <v>58</v>
      </c>
      <c r="N1648" t="s">
        <v>3563</v>
      </c>
      <c r="O1648" t="s">
        <v>34</v>
      </c>
      <c r="P1648">
        <v>8</v>
      </c>
      <c r="Q1648">
        <v>202107</v>
      </c>
      <c r="R1648">
        <v>20220119</v>
      </c>
      <c r="S1648" t="s">
        <v>3564</v>
      </c>
      <c r="T1648">
        <v>20220225</v>
      </c>
      <c r="U1648" t="s">
        <v>56</v>
      </c>
      <c r="Z1648" t="s">
        <v>36</v>
      </c>
    </row>
    <row r="1649" spans="1:26" x14ac:dyDescent="0.25">
      <c r="A1649" t="s">
        <v>26</v>
      </c>
      <c r="B1649" t="s">
        <v>27</v>
      </c>
      <c r="C1649" t="s">
        <v>28</v>
      </c>
      <c r="D1649" t="s">
        <v>115</v>
      </c>
      <c r="E1649" t="str">
        <f>"109TNXR0G706"</f>
        <v>109TNXR0G706</v>
      </c>
      <c r="F1649" t="s">
        <v>30</v>
      </c>
      <c r="I1649" t="s">
        <v>123</v>
      </c>
      <c r="J1649" t="s">
        <v>52</v>
      </c>
      <c r="N1649" t="s">
        <v>3565</v>
      </c>
      <c r="O1649" t="s">
        <v>34</v>
      </c>
      <c r="P1649">
        <v>6</v>
      </c>
      <c r="Q1649">
        <v>202109</v>
      </c>
      <c r="R1649">
        <v>20211003</v>
      </c>
      <c r="S1649" t="s">
        <v>3566</v>
      </c>
      <c r="T1649">
        <v>20220225</v>
      </c>
      <c r="U1649" t="s">
        <v>3567</v>
      </c>
      <c r="V1649" t="s">
        <v>369</v>
      </c>
      <c r="Z1649" t="s">
        <v>36</v>
      </c>
    </row>
    <row r="1650" spans="1:26" x14ac:dyDescent="0.25">
      <c r="A1650" t="s">
        <v>26</v>
      </c>
      <c r="B1650" t="s">
        <v>27</v>
      </c>
      <c r="C1650" t="s">
        <v>28</v>
      </c>
      <c r="D1650" t="s">
        <v>42</v>
      </c>
      <c r="E1650" t="str">
        <f>"106TNYT16706"</f>
        <v>106TNYT16706</v>
      </c>
      <c r="F1650" t="s">
        <v>30</v>
      </c>
      <c r="I1650" t="s">
        <v>97</v>
      </c>
      <c r="J1650" t="s">
        <v>39</v>
      </c>
      <c r="N1650" t="s">
        <v>3568</v>
      </c>
      <c r="O1650" t="s">
        <v>34</v>
      </c>
      <c r="P1650">
        <v>9</v>
      </c>
      <c r="Q1650">
        <v>202106</v>
      </c>
      <c r="R1650">
        <v>20220212</v>
      </c>
      <c r="S1650" t="s">
        <v>3569</v>
      </c>
      <c r="T1650">
        <v>20220225</v>
      </c>
      <c r="Z1650" t="s">
        <v>36</v>
      </c>
    </row>
    <row r="1651" spans="1:26" x14ac:dyDescent="0.25">
      <c r="A1651" t="s">
        <v>26</v>
      </c>
      <c r="B1651" t="s">
        <v>27</v>
      </c>
      <c r="C1651" t="s">
        <v>28</v>
      </c>
      <c r="D1651" t="s">
        <v>29</v>
      </c>
      <c r="E1651" t="str">
        <f>"111TNJJ1W980"</f>
        <v>111TNJJ1W980</v>
      </c>
      <c r="F1651" t="s">
        <v>30</v>
      </c>
      <c r="I1651" t="s">
        <v>82</v>
      </c>
      <c r="J1651" t="s">
        <v>39</v>
      </c>
      <c r="N1651" t="s">
        <v>3570</v>
      </c>
      <c r="O1651" t="s">
        <v>34</v>
      </c>
      <c r="P1651">
        <v>4</v>
      </c>
      <c r="Q1651">
        <v>202111</v>
      </c>
      <c r="R1651">
        <v>20220222</v>
      </c>
      <c r="S1651" t="s">
        <v>3571</v>
      </c>
      <c r="T1651">
        <v>20220225</v>
      </c>
      <c r="Z1651" t="s">
        <v>36</v>
      </c>
    </row>
    <row r="1652" spans="1:26" x14ac:dyDescent="0.25">
      <c r="A1652" t="s">
        <v>26</v>
      </c>
      <c r="B1652" t="s">
        <v>27</v>
      </c>
      <c r="C1652" t="s">
        <v>28</v>
      </c>
      <c r="D1652" t="s">
        <v>115</v>
      </c>
      <c r="E1652" t="str">
        <f>"202TNVS04703"</f>
        <v>202TNVS04703</v>
      </c>
      <c r="F1652" t="s">
        <v>30</v>
      </c>
      <c r="I1652" t="s">
        <v>38</v>
      </c>
      <c r="J1652" t="s">
        <v>48</v>
      </c>
      <c r="N1652" t="s">
        <v>3572</v>
      </c>
      <c r="O1652" t="s">
        <v>34</v>
      </c>
      <c r="P1652">
        <v>1</v>
      </c>
      <c r="Q1652">
        <v>202202</v>
      </c>
      <c r="R1652">
        <v>20220223</v>
      </c>
      <c r="S1652" t="s">
        <v>3573</v>
      </c>
      <c r="T1652">
        <v>20220225</v>
      </c>
      <c r="Z1652" t="s">
        <v>36</v>
      </c>
    </row>
    <row r="1653" spans="1:26" x14ac:dyDescent="0.25">
      <c r="A1653" t="s">
        <v>26</v>
      </c>
      <c r="B1653" t="s">
        <v>27</v>
      </c>
      <c r="C1653" t="s">
        <v>28</v>
      </c>
      <c r="D1653" t="s">
        <v>46</v>
      </c>
      <c r="E1653" t="str">
        <f>"201TNYT2B722"</f>
        <v>201TNYT2B722</v>
      </c>
      <c r="F1653" t="s">
        <v>30</v>
      </c>
      <c r="I1653" t="s">
        <v>129</v>
      </c>
      <c r="J1653" t="s">
        <v>39</v>
      </c>
      <c r="N1653" t="s">
        <v>3574</v>
      </c>
      <c r="O1653" t="s">
        <v>34</v>
      </c>
      <c r="P1653">
        <v>2</v>
      </c>
      <c r="Q1653">
        <v>202201</v>
      </c>
      <c r="R1653">
        <v>20220217</v>
      </c>
      <c r="S1653" t="s">
        <v>3575</v>
      </c>
      <c r="T1653">
        <v>20220225</v>
      </c>
      <c r="Z1653" t="s">
        <v>36</v>
      </c>
    </row>
    <row r="1654" spans="1:26" x14ac:dyDescent="0.25">
      <c r="A1654" t="s">
        <v>26</v>
      </c>
      <c r="B1654" t="s">
        <v>27</v>
      </c>
      <c r="C1654" t="s">
        <v>28</v>
      </c>
      <c r="D1654" t="s">
        <v>29</v>
      </c>
      <c r="E1654" t="str">
        <f>"106TNWG0H705"</f>
        <v>106TNWG0H705</v>
      </c>
      <c r="F1654" t="s">
        <v>30</v>
      </c>
      <c r="I1654" t="s">
        <v>129</v>
      </c>
      <c r="J1654" t="s">
        <v>39</v>
      </c>
      <c r="N1654" t="s">
        <v>3576</v>
      </c>
      <c r="O1654" t="s">
        <v>34</v>
      </c>
      <c r="P1654">
        <v>9</v>
      </c>
      <c r="Q1654">
        <v>202106</v>
      </c>
      <c r="R1654">
        <v>20220101</v>
      </c>
      <c r="S1654" t="s">
        <v>3577</v>
      </c>
      <c r="T1654">
        <v>20220225</v>
      </c>
      <c r="Z1654" t="s">
        <v>36</v>
      </c>
    </row>
    <row r="1655" spans="1:26" x14ac:dyDescent="0.25">
      <c r="A1655" t="s">
        <v>26</v>
      </c>
      <c r="B1655" t="s">
        <v>27</v>
      </c>
      <c r="C1655" t="s">
        <v>28</v>
      </c>
      <c r="D1655" t="s">
        <v>29</v>
      </c>
      <c r="E1655" t="str">
        <f>"110TNMX05227"</f>
        <v>110TNMX05227</v>
      </c>
      <c r="F1655" t="s">
        <v>30</v>
      </c>
      <c r="I1655" t="s">
        <v>38</v>
      </c>
      <c r="J1655" t="s">
        <v>90</v>
      </c>
      <c r="N1655" t="s">
        <v>403</v>
      </c>
      <c r="O1655" t="s">
        <v>34</v>
      </c>
      <c r="P1655">
        <v>5</v>
      </c>
      <c r="Q1655">
        <v>202110</v>
      </c>
      <c r="R1655">
        <v>20211107</v>
      </c>
      <c r="S1655" t="s">
        <v>3578</v>
      </c>
      <c r="T1655">
        <v>20220225</v>
      </c>
      <c r="U1655" t="s">
        <v>128</v>
      </c>
      <c r="Z1655" t="s">
        <v>36</v>
      </c>
    </row>
    <row r="1656" spans="1:26" x14ac:dyDescent="0.25">
      <c r="A1656" t="s">
        <v>26</v>
      </c>
      <c r="B1656" t="s">
        <v>27</v>
      </c>
      <c r="C1656" t="s">
        <v>28</v>
      </c>
      <c r="D1656" t="s">
        <v>133</v>
      </c>
      <c r="E1656" t="str">
        <f>"112TNDV0S122"</f>
        <v>112TNDV0S122</v>
      </c>
      <c r="F1656" t="s">
        <v>30</v>
      </c>
      <c r="I1656" t="s">
        <v>57</v>
      </c>
      <c r="J1656" t="s">
        <v>39</v>
      </c>
      <c r="N1656" t="s">
        <v>3579</v>
      </c>
      <c r="O1656" t="s">
        <v>34</v>
      </c>
      <c r="P1656">
        <v>3</v>
      </c>
      <c r="Q1656">
        <v>202112</v>
      </c>
      <c r="R1656">
        <v>20220217</v>
      </c>
      <c r="S1656" t="s">
        <v>3580</v>
      </c>
      <c r="T1656">
        <v>20220225</v>
      </c>
      <c r="Z1656" t="s">
        <v>36</v>
      </c>
    </row>
    <row r="1657" spans="1:26" x14ac:dyDescent="0.25">
      <c r="A1657" t="s">
        <v>2403</v>
      </c>
      <c r="B1657" t="s">
        <v>27</v>
      </c>
      <c r="C1657" t="s">
        <v>28</v>
      </c>
      <c r="D1657" t="s">
        <v>29</v>
      </c>
      <c r="E1657" t="str">
        <f>"111TNDV26690"</f>
        <v>111TNDV26690</v>
      </c>
      <c r="F1657" t="s">
        <v>2404</v>
      </c>
      <c r="N1657" t="s">
        <v>3581</v>
      </c>
      <c r="O1657" t="s">
        <v>34</v>
      </c>
      <c r="P1657">
        <v>4</v>
      </c>
      <c r="Q1657">
        <v>202111</v>
      </c>
      <c r="S1657">
        <v>917096101</v>
      </c>
      <c r="T1657">
        <v>20220228</v>
      </c>
      <c r="U1657" t="s">
        <v>2406</v>
      </c>
      <c r="V1657" t="s">
        <v>2407</v>
      </c>
      <c r="W1657" t="s">
        <v>2408</v>
      </c>
      <c r="X1657" t="s">
        <v>2413</v>
      </c>
      <c r="Y1657" t="s">
        <v>2414</v>
      </c>
      <c r="Z1657" t="s">
        <v>36</v>
      </c>
    </row>
    <row r="1658" spans="1:26" x14ac:dyDescent="0.25">
      <c r="A1658" t="s">
        <v>2403</v>
      </c>
      <c r="B1658" t="s">
        <v>27</v>
      </c>
      <c r="C1658" t="s">
        <v>28</v>
      </c>
      <c r="D1658" t="s">
        <v>42</v>
      </c>
      <c r="E1658" t="str">
        <f>"112TNKF0E333"</f>
        <v>112TNKF0E333</v>
      </c>
      <c r="F1658" t="s">
        <v>2404</v>
      </c>
      <c r="N1658" t="s">
        <v>3581</v>
      </c>
      <c r="O1658" t="s">
        <v>34</v>
      </c>
      <c r="P1658">
        <v>3</v>
      </c>
      <c r="Q1658">
        <v>202112</v>
      </c>
      <c r="S1658">
        <v>917096112</v>
      </c>
      <c r="T1658">
        <v>20220228</v>
      </c>
      <c r="U1658" t="s">
        <v>2406</v>
      </c>
      <c r="V1658" t="s">
        <v>2407</v>
      </c>
      <c r="W1658" t="s">
        <v>2408</v>
      </c>
      <c r="X1658" t="s">
        <v>2413</v>
      </c>
      <c r="Y1658" t="s">
        <v>2414</v>
      </c>
      <c r="Z1658" t="s">
        <v>36</v>
      </c>
    </row>
    <row r="1659" spans="1:26" x14ac:dyDescent="0.25">
      <c r="A1659" t="s">
        <v>2403</v>
      </c>
      <c r="B1659" t="s">
        <v>27</v>
      </c>
      <c r="C1659" t="s">
        <v>28</v>
      </c>
      <c r="D1659" t="s">
        <v>37</v>
      </c>
      <c r="E1659" t="str">
        <f>"110TNDV0T482"</f>
        <v>110TNDV0T482</v>
      </c>
      <c r="F1659" t="s">
        <v>2404</v>
      </c>
      <c r="N1659" t="s">
        <v>3581</v>
      </c>
      <c r="O1659" t="s">
        <v>34</v>
      </c>
      <c r="P1659">
        <v>5</v>
      </c>
      <c r="Q1659">
        <v>202110</v>
      </c>
      <c r="S1659">
        <v>917096212</v>
      </c>
      <c r="T1659">
        <v>20220228</v>
      </c>
      <c r="U1659" t="s">
        <v>2406</v>
      </c>
      <c r="V1659" t="s">
        <v>2407</v>
      </c>
      <c r="W1659" t="s">
        <v>2408</v>
      </c>
      <c r="X1659" t="s">
        <v>2413</v>
      </c>
      <c r="Y1659" t="s">
        <v>2414</v>
      </c>
      <c r="Z1659" t="s">
        <v>36</v>
      </c>
    </row>
    <row r="1660" spans="1:26" x14ac:dyDescent="0.25">
      <c r="A1660" t="s">
        <v>2403</v>
      </c>
      <c r="B1660" t="s">
        <v>27</v>
      </c>
      <c r="C1660" t="s">
        <v>28</v>
      </c>
      <c r="D1660" t="s">
        <v>380</v>
      </c>
      <c r="E1660" t="str">
        <f>"111TNEP2N396"</f>
        <v>111TNEP2N396</v>
      </c>
      <c r="F1660" t="s">
        <v>2404</v>
      </c>
      <c r="N1660" t="s">
        <v>2411</v>
      </c>
      <c r="O1660" t="s">
        <v>34</v>
      </c>
      <c r="P1660">
        <v>4</v>
      </c>
      <c r="Q1660">
        <v>202111</v>
      </c>
      <c r="S1660">
        <v>917098024</v>
      </c>
      <c r="T1660">
        <v>20220228</v>
      </c>
      <c r="U1660" t="s">
        <v>2406</v>
      </c>
      <c r="V1660" t="s">
        <v>2407</v>
      </c>
      <c r="W1660" t="s">
        <v>2408</v>
      </c>
      <c r="X1660" t="s">
        <v>2413</v>
      </c>
      <c r="Y1660" t="s">
        <v>2414</v>
      </c>
      <c r="Z1660" t="s">
        <v>36</v>
      </c>
    </row>
    <row r="1661" spans="1:26" x14ac:dyDescent="0.25">
      <c r="A1661" t="s">
        <v>2403</v>
      </c>
      <c r="B1661" t="s">
        <v>27</v>
      </c>
      <c r="C1661" t="s">
        <v>28</v>
      </c>
      <c r="D1661" t="s">
        <v>380</v>
      </c>
      <c r="E1661" t="str">
        <f>"112TNGY0U327"</f>
        <v>112TNGY0U327</v>
      </c>
      <c r="F1661" t="s">
        <v>2404</v>
      </c>
      <c r="N1661" t="s">
        <v>2411</v>
      </c>
      <c r="O1661" t="s">
        <v>34</v>
      </c>
      <c r="P1661">
        <v>3</v>
      </c>
      <c r="Q1661">
        <v>202112</v>
      </c>
      <c r="S1661">
        <v>917098040</v>
      </c>
      <c r="T1661">
        <v>20220228</v>
      </c>
      <c r="U1661" t="s">
        <v>2406</v>
      </c>
      <c r="V1661" t="s">
        <v>2407</v>
      </c>
      <c r="W1661" t="s">
        <v>2408</v>
      </c>
      <c r="X1661" t="s">
        <v>2413</v>
      </c>
      <c r="Y1661" t="s">
        <v>2414</v>
      </c>
      <c r="Z1661" t="s">
        <v>36</v>
      </c>
    </row>
    <row r="1662" spans="1:26" x14ac:dyDescent="0.25">
      <c r="A1662" t="s">
        <v>2403</v>
      </c>
      <c r="B1662" t="s">
        <v>27</v>
      </c>
      <c r="C1662" t="s">
        <v>28</v>
      </c>
      <c r="D1662" t="s">
        <v>380</v>
      </c>
      <c r="E1662" t="str">
        <f>"112TNFA0Z683"</f>
        <v>112TNFA0Z683</v>
      </c>
      <c r="F1662" t="s">
        <v>2404</v>
      </c>
      <c r="N1662" t="s">
        <v>2411</v>
      </c>
      <c r="O1662" t="s">
        <v>34</v>
      </c>
      <c r="P1662">
        <v>3</v>
      </c>
      <c r="Q1662">
        <v>202112</v>
      </c>
      <c r="S1662">
        <v>917098047</v>
      </c>
      <c r="T1662">
        <v>20220228</v>
      </c>
      <c r="U1662" t="s">
        <v>2406</v>
      </c>
      <c r="V1662" t="s">
        <v>2407</v>
      </c>
      <c r="W1662" t="s">
        <v>2408</v>
      </c>
      <c r="X1662" t="s">
        <v>2413</v>
      </c>
      <c r="Y1662" t="s">
        <v>2414</v>
      </c>
      <c r="Z1662" t="s">
        <v>36</v>
      </c>
    </row>
    <row r="1663" spans="1:26" x14ac:dyDescent="0.25">
      <c r="A1663" t="s">
        <v>2403</v>
      </c>
      <c r="B1663" t="s">
        <v>27</v>
      </c>
      <c r="C1663" t="s">
        <v>28</v>
      </c>
      <c r="D1663" t="s">
        <v>46</v>
      </c>
      <c r="E1663" t="str">
        <f>"111TNXR03250"</f>
        <v>111TNXR03250</v>
      </c>
      <c r="F1663" t="s">
        <v>2404</v>
      </c>
      <c r="N1663" t="s">
        <v>3582</v>
      </c>
      <c r="O1663" t="s">
        <v>34</v>
      </c>
      <c r="P1663">
        <v>4</v>
      </c>
      <c r="Q1663">
        <v>202111</v>
      </c>
      <c r="S1663">
        <v>917135889</v>
      </c>
      <c r="T1663">
        <v>20220228</v>
      </c>
      <c r="U1663" t="s">
        <v>2406</v>
      </c>
      <c r="V1663" t="s">
        <v>3583</v>
      </c>
      <c r="W1663" t="s">
        <v>2408</v>
      </c>
      <c r="X1663" t="s">
        <v>3584</v>
      </c>
      <c r="Y1663" t="s">
        <v>3585</v>
      </c>
      <c r="Z1663" t="s">
        <v>36</v>
      </c>
    </row>
    <row r="1664" spans="1:26" x14ac:dyDescent="0.25">
      <c r="A1664" t="s">
        <v>26</v>
      </c>
      <c r="B1664" t="s">
        <v>27</v>
      </c>
      <c r="C1664" t="s">
        <v>28</v>
      </c>
      <c r="D1664" t="s">
        <v>42</v>
      </c>
      <c r="E1664" t="str">
        <f>"109TNQD1N244"</f>
        <v>109TNQD1N244</v>
      </c>
      <c r="F1664" t="s">
        <v>30</v>
      </c>
      <c r="I1664" t="s">
        <v>157</v>
      </c>
      <c r="J1664" t="s">
        <v>77</v>
      </c>
      <c r="N1664" t="s">
        <v>3586</v>
      </c>
      <c r="O1664" t="s">
        <v>34</v>
      </c>
      <c r="P1664">
        <v>6</v>
      </c>
      <c r="Q1664">
        <v>202109</v>
      </c>
      <c r="R1664">
        <v>20220121</v>
      </c>
      <c r="S1664" t="s">
        <v>3587</v>
      </c>
      <c r="T1664">
        <v>20220228</v>
      </c>
      <c r="Z1664" t="s">
        <v>36</v>
      </c>
    </row>
    <row r="1665" spans="1:26" x14ac:dyDescent="0.25">
      <c r="A1665" t="s">
        <v>26</v>
      </c>
      <c r="B1665" t="s">
        <v>27</v>
      </c>
      <c r="C1665" t="s">
        <v>28</v>
      </c>
      <c r="D1665" t="s">
        <v>37</v>
      </c>
      <c r="E1665" t="str">
        <f>"112TNTQ0V897"</f>
        <v>112TNTQ0V897</v>
      </c>
      <c r="F1665" t="s">
        <v>30</v>
      </c>
      <c r="I1665" t="s">
        <v>129</v>
      </c>
      <c r="J1665" t="s">
        <v>58</v>
      </c>
      <c r="N1665" t="s">
        <v>3588</v>
      </c>
      <c r="O1665" t="s">
        <v>34</v>
      </c>
      <c r="P1665">
        <v>3</v>
      </c>
      <c r="Q1665">
        <v>202112</v>
      </c>
      <c r="R1665">
        <v>20220119</v>
      </c>
      <c r="S1665" t="s">
        <v>3589</v>
      </c>
      <c r="T1665">
        <v>20220228</v>
      </c>
      <c r="U1665" t="s">
        <v>328</v>
      </c>
      <c r="Z1665" t="s">
        <v>36</v>
      </c>
    </row>
    <row r="1666" spans="1:26" x14ac:dyDescent="0.25">
      <c r="A1666" t="s">
        <v>26</v>
      </c>
      <c r="B1666" t="s">
        <v>27</v>
      </c>
      <c r="C1666" t="s">
        <v>28</v>
      </c>
      <c r="D1666" t="s">
        <v>46</v>
      </c>
      <c r="E1666" t="str">
        <f>"201TNWG2D345"</f>
        <v>201TNWG2D345</v>
      </c>
      <c r="F1666" t="s">
        <v>30</v>
      </c>
      <c r="I1666" t="s">
        <v>123</v>
      </c>
      <c r="J1666" t="s">
        <v>77</v>
      </c>
      <c r="N1666" t="s">
        <v>3590</v>
      </c>
      <c r="O1666" t="s">
        <v>34</v>
      </c>
      <c r="P1666">
        <v>2</v>
      </c>
      <c r="Q1666">
        <v>202201</v>
      </c>
      <c r="R1666">
        <v>20220217</v>
      </c>
      <c r="S1666" t="s">
        <v>3591</v>
      </c>
      <c r="T1666">
        <v>20220228</v>
      </c>
      <c r="Z1666" t="s">
        <v>36</v>
      </c>
    </row>
    <row r="1667" spans="1:26" x14ac:dyDescent="0.25">
      <c r="A1667" t="s">
        <v>26</v>
      </c>
      <c r="B1667" t="s">
        <v>27</v>
      </c>
      <c r="C1667" t="s">
        <v>28</v>
      </c>
      <c r="D1667" t="s">
        <v>29</v>
      </c>
      <c r="E1667" t="str">
        <f>"111TNZN0E317"</f>
        <v>111TNZN0E317</v>
      </c>
      <c r="F1667" t="s">
        <v>30</v>
      </c>
      <c r="I1667" t="s">
        <v>76</v>
      </c>
      <c r="J1667" t="s">
        <v>498</v>
      </c>
      <c r="N1667" t="s">
        <v>3592</v>
      </c>
      <c r="O1667" t="s">
        <v>34</v>
      </c>
      <c r="P1667">
        <v>4</v>
      </c>
      <c r="Q1667">
        <v>202111</v>
      </c>
      <c r="R1667">
        <v>20211123</v>
      </c>
      <c r="S1667" t="s">
        <v>3593</v>
      </c>
      <c r="T1667">
        <v>20220228</v>
      </c>
      <c r="Z1667" t="s">
        <v>36</v>
      </c>
    </row>
    <row r="1668" spans="1:26" x14ac:dyDescent="0.25">
      <c r="A1668" t="s">
        <v>26</v>
      </c>
      <c r="B1668" t="s">
        <v>27</v>
      </c>
      <c r="C1668" t="s">
        <v>28</v>
      </c>
      <c r="D1668" t="s">
        <v>46</v>
      </c>
      <c r="E1668" t="str">
        <f>"110TNGY2C871"</f>
        <v>110TNGY2C871</v>
      </c>
      <c r="F1668" t="s">
        <v>30</v>
      </c>
      <c r="I1668" t="s">
        <v>38</v>
      </c>
      <c r="J1668" t="s">
        <v>39</v>
      </c>
      <c r="N1668" t="s">
        <v>3594</v>
      </c>
      <c r="O1668" t="s">
        <v>34</v>
      </c>
      <c r="P1668">
        <v>5</v>
      </c>
      <c r="Q1668">
        <v>202110</v>
      </c>
      <c r="R1668">
        <v>20211026</v>
      </c>
      <c r="S1668" t="s">
        <v>3595</v>
      </c>
      <c r="T1668">
        <v>20220228</v>
      </c>
      <c r="Z1668" t="s">
        <v>36</v>
      </c>
    </row>
    <row r="1669" spans="1:26" x14ac:dyDescent="0.25">
      <c r="A1669" t="s">
        <v>26</v>
      </c>
      <c r="B1669" t="s">
        <v>27</v>
      </c>
      <c r="C1669" t="s">
        <v>28</v>
      </c>
      <c r="D1669" t="s">
        <v>380</v>
      </c>
      <c r="E1669" t="str">
        <f>"111TNAB10016"</f>
        <v>111TNAB10016</v>
      </c>
      <c r="F1669" t="s">
        <v>30</v>
      </c>
      <c r="I1669" t="s">
        <v>129</v>
      </c>
      <c r="J1669" t="s">
        <v>58</v>
      </c>
      <c r="N1669" t="s">
        <v>3596</v>
      </c>
      <c r="O1669" t="s">
        <v>34</v>
      </c>
      <c r="P1669">
        <v>5</v>
      </c>
      <c r="Q1669">
        <v>202111</v>
      </c>
      <c r="R1669">
        <v>20211129</v>
      </c>
      <c r="S1669" t="s">
        <v>3597</v>
      </c>
      <c r="T1669">
        <v>20220301</v>
      </c>
      <c r="U1669" t="s">
        <v>3598</v>
      </c>
      <c r="Z1669" t="s">
        <v>36</v>
      </c>
    </row>
    <row r="1670" spans="1:26" x14ac:dyDescent="0.25">
      <c r="A1670" t="s">
        <v>26</v>
      </c>
      <c r="B1670" t="s">
        <v>27</v>
      </c>
      <c r="C1670" t="s">
        <v>28</v>
      </c>
      <c r="D1670" t="s">
        <v>380</v>
      </c>
      <c r="E1670" t="str">
        <f>"111TNGY20543"</f>
        <v>111TNGY20543</v>
      </c>
      <c r="F1670" t="s">
        <v>30</v>
      </c>
      <c r="I1670" t="s">
        <v>57</v>
      </c>
      <c r="J1670" t="s">
        <v>58</v>
      </c>
      <c r="N1670" t="s">
        <v>3599</v>
      </c>
      <c r="O1670" t="s">
        <v>34</v>
      </c>
      <c r="P1670">
        <v>5</v>
      </c>
      <c r="Q1670">
        <v>202111</v>
      </c>
      <c r="R1670">
        <v>20220122</v>
      </c>
      <c r="S1670" t="s">
        <v>3600</v>
      </c>
      <c r="T1670">
        <v>20220301</v>
      </c>
      <c r="U1670" t="s">
        <v>144</v>
      </c>
      <c r="Z1670" t="s">
        <v>36</v>
      </c>
    </row>
    <row r="1671" spans="1:26" x14ac:dyDescent="0.25">
      <c r="A1671" t="s">
        <v>26</v>
      </c>
      <c r="B1671" t="s">
        <v>27</v>
      </c>
      <c r="C1671" t="s">
        <v>28</v>
      </c>
      <c r="D1671" t="s">
        <v>29</v>
      </c>
      <c r="E1671" t="str">
        <f>"111TNQD1X404"</f>
        <v>111TNQD1X404</v>
      </c>
      <c r="F1671" t="s">
        <v>30</v>
      </c>
      <c r="I1671" t="s">
        <v>57</v>
      </c>
      <c r="J1671" t="s">
        <v>58</v>
      </c>
      <c r="N1671" t="s">
        <v>3601</v>
      </c>
      <c r="O1671" t="s">
        <v>34</v>
      </c>
      <c r="P1671">
        <v>5</v>
      </c>
      <c r="Q1671">
        <v>202111</v>
      </c>
      <c r="R1671">
        <v>20211123</v>
      </c>
      <c r="S1671" t="s">
        <v>3602</v>
      </c>
      <c r="T1671">
        <v>20220301</v>
      </c>
      <c r="U1671" t="s">
        <v>114</v>
      </c>
      <c r="V1671" t="s">
        <v>270</v>
      </c>
      <c r="Z1671" t="s">
        <v>36</v>
      </c>
    </row>
    <row r="1672" spans="1:26" x14ac:dyDescent="0.25">
      <c r="A1672" t="s">
        <v>26</v>
      </c>
      <c r="B1672" t="s">
        <v>27</v>
      </c>
      <c r="C1672" t="s">
        <v>28</v>
      </c>
      <c r="D1672" t="s">
        <v>166</v>
      </c>
      <c r="E1672" t="str">
        <f>"108TNFA2X907"</f>
        <v>108TNFA2X907</v>
      </c>
      <c r="F1672" t="s">
        <v>30</v>
      </c>
      <c r="I1672" t="s">
        <v>129</v>
      </c>
      <c r="J1672" t="s">
        <v>840</v>
      </c>
      <c r="N1672" t="s">
        <v>3603</v>
      </c>
      <c r="O1672" t="s">
        <v>34</v>
      </c>
      <c r="P1672">
        <v>8</v>
      </c>
      <c r="Q1672">
        <v>202108</v>
      </c>
      <c r="R1672">
        <v>20211027</v>
      </c>
      <c r="S1672" t="s">
        <v>3604</v>
      </c>
      <c r="T1672">
        <v>20220301</v>
      </c>
      <c r="U1672" t="s">
        <v>328</v>
      </c>
      <c r="V1672" t="s">
        <v>496</v>
      </c>
      <c r="W1672" t="s">
        <v>3605</v>
      </c>
      <c r="Z1672" t="s">
        <v>36</v>
      </c>
    </row>
    <row r="1673" spans="1:26" x14ac:dyDescent="0.25">
      <c r="A1673" t="s">
        <v>26</v>
      </c>
      <c r="B1673" t="s">
        <v>27</v>
      </c>
      <c r="C1673" t="s">
        <v>28</v>
      </c>
      <c r="D1673" t="s">
        <v>29</v>
      </c>
      <c r="E1673" t="str">
        <f>"111TNDV26114"</f>
        <v>111TNDV26114</v>
      </c>
      <c r="F1673" t="s">
        <v>30</v>
      </c>
      <c r="I1673" t="s">
        <v>76</v>
      </c>
      <c r="J1673" t="s">
        <v>163</v>
      </c>
      <c r="N1673" t="s">
        <v>3606</v>
      </c>
      <c r="O1673" t="s">
        <v>34</v>
      </c>
      <c r="P1673">
        <v>5</v>
      </c>
      <c r="Q1673">
        <v>202111</v>
      </c>
      <c r="R1673">
        <v>20211211</v>
      </c>
      <c r="S1673" t="s">
        <v>3607</v>
      </c>
      <c r="T1673">
        <v>20220301</v>
      </c>
      <c r="Z1673" t="s">
        <v>36</v>
      </c>
    </row>
    <row r="1674" spans="1:26" x14ac:dyDescent="0.25">
      <c r="A1674" t="s">
        <v>26</v>
      </c>
      <c r="B1674" t="s">
        <v>27</v>
      </c>
      <c r="C1674" t="s">
        <v>28</v>
      </c>
      <c r="D1674" t="s">
        <v>115</v>
      </c>
      <c r="E1674" t="str">
        <f>"109TNBK0Q469"</f>
        <v>109TNBK0Q469</v>
      </c>
      <c r="F1674" t="s">
        <v>30</v>
      </c>
      <c r="I1674" t="s">
        <v>38</v>
      </c>
      <c r="J1674" t="s">
        <v>116</v>
      </c>
      <c r="N1674" t="s">
        <v>3608</v>
      </c>
      <c r="O1674" t="s">
        <v>34</v>
      </c>
      <c r="P1674">
        <v>7</v>
      </c>
      <c r="Q1674">
        <v>202109</v>
      </c>
      <c r="R1674">
        <v>20220110</v>
      </c>
      <c r="S1674" t="s">
        <v>3609</v>
      </c>
      <c r="T1674">
        <v>20220301</v>
      </c>
      <c r="Z1674" t="s">
        <v>36</v>
      </c>
    </row>
    <row r="1675" spans="1:26" x14ac:dyDescent="0.25">
      <c r="A1675" t="s">
        <v>26</v>
      </c>
      <c r="B1675" t="s">
        <v>27</v>
      </c>
      <c r="C1675" t="s">
        <v>28</v>
      </c>
      <c r="D1675" t="s">
        <v>37</v>
      </c>
      <c r="E1675" t="str">
        <f>"111TNFA2G739"</f>
        <v>111TNFA2G739</v>
      </c>
      <c r="F1675" t="s">
        <v>30</v>
      </c>
      <c r="I1675" t="s">
        <v>89</v>
      </c>
      <c r="J1675" t="s">
        <v>90</v>
      </c>
      <c r="N1675" t="s">
        <v>3610</v>
      </c>
      <c r="O1675" t="s">
        <v>34</v>
      </c>
      <c r="P1675">
        <v>5</v>
      </c>
      <c r="Q1675">
        <v>202111</v>
      </c>
      <c r="R1675">
        <v>20220208</v>
      </c>
      <c r="S1675" t="s">
        <v>3611</v>
      </c>
      <c r="T1675">
        <v>20220301</v>
      </c>
      <c r="U1675" t="s">
        <v>128</v>
      </c>
      <c r="V1675" t="s">
        <v>144</v>
      </c>
      <c r="Z1675" t="s">
        <v>36</v>
      </c>
    </row>
    <row r="1676" spans="1:26" x14ac:dyDescent="0.25">
      <c r="A1676" t="s">
        <v>26</v>
      </c>
      <c r="B1676" t="s">
        <v>27</v>
      </c>
      <c r="C1676" t="s">
        <v>28</v>
      </c>
      <c r="D1676" t="s">
        <v>37</v>
      </c>
      <c r="E1676" t="str">
        <f>"109TNXR09210"</f>
        <v>109TNXR09210</v>
      </c>
      <c r="F1676" t="s">
        <v>30</v>
      </c>
      <c r="I1676" t="s">
        <v>89</v>
      </c>
      <c r="J1676" t="s">
        <v>90</v>
      </c>
      <c r="N1676" t="s">
        <v>3612</v>
      </c>
      <c r="O1676" t="s">
        <v>34</v>
      </c>
      <c r="P1676">
        <v>7</v>
      </c>
      <c r="Q1676">
        <v>202109</v>
      </c>
      <c r="R1676">
        <v>20220204</v>
      </c>
      <c r="S1676" t="s">
        <v>3613</v>
      </c>
      <c r="T1676">
        <v>20220301</v>
      </c>
      <c r="U1676" t="s">
        <v>144</v>
      </c>
      <c r="V1676" t="s">
        <v>267</v>
      </c>
      <c r="Z1676" t="s">
        <v>36</v>
      </c>
    </row>
    <row r="1677" spans="1:26" x14ac:dyDescent="0.25">
      <c r="A1677" t="s">
        <v>26</v>
      </c>
      <c r="B1677" t="s">
        <v>27</v>
      </c>
      <c r="C1677" t="s">
        <v>28</v>
      </c>
      <c r="D1677" t="s">
        <v>64</v>
      </c>
      <c r="E1677" t="str">
        <f>"111TNLE15432"</f>
        <v>111TNLE15432</v>
      </c>
      <c r="F1677" t="s">
        <v>30</v>
      </c>
      <c r="I1677" t="s">
        <v>38</v>
      </c>
      <c r="J1677" t="s">
        <v>439</v>
      </c>
      <c r="N1677" t="s">
        <v>3614</v>
      </c>
      <c r="O1677" t="s">
        <v>34</v>
      </c>
      <c r="P1677">
        <v>5</v>
      </c>
      <c r="Q1677">
        <v>202111</v>
      </c>
      <c r="R1677">
        <v>20211217</v>
      </c>
      <c r="S1677" t="s">
        <v>3615</v>
      </c>
      <c r="T1677">
        <v>20220301</v>
      </c>
      <c r="Z1677" t="s">
        <v>36</v>
      </c>
    </row>
    <row r="1678" spans="1:26" x14ac:dyDescent="0.25">
      <c r="A1678" t="s">
        <v>26</v>
      </c>
      <c r="B1678" t="s">
        <v>27</v>
      </c>
      <c r="C1678" t="s">
        <v>28</v>
      </c>
      <c r="D1678" t="s">
        <v>115</v>
      </c>
      <c r="E1678" t="str">
        <f>"108TNXR30778"</f>
        <v>108TNXR30778</v>
      </c>
      <c r="F1678" t="s">
        <v>30</v>
      </c>
      <c r="I1678" t="s">
        <v>129</v>
      </c>
      <c r="J1678" t="s">
        <v>90</v>
      </c>
      <c r="N1678" t="s">
        <v>3616</v>
      </c>
      <c r="O1678" t="s">
        <v>34</v>
      </c>
      <c r="P1678">
        <v>8</v>
      </c>
      <c r="Q1678">
        <v>202108</v>
      </c>
      <c r="R1678">
        <v>20211001</v>
      </c>
      <c r="S1678" t="s">
        <v>3617</v>
      </c>
      <c r="T1678">
        <v>20220301</v>
      </c>
      <c r="U1678" t="s">
        <v>322</v>
      </c>
      <c r="V1678" t="s">
        <v>211</v>
      </c>
      <c r="Z1678" t="s">
        <v>36</v>
      </c>
    </row>
    <row r="1679" spans="1:26" x14ac:dyDescent="0.25">
      <c r="A1679" t="s">
        <v>26</v>
      </c>
      <c r="B1679" t="s">
        <v>27</v>
      </c>
      <c r="C1679" t="s">
        <v>28</v>
      </c>
      <c r="D1679" t="s">
        <v>133</v>
      </c>
      <c r="E1679" t="str">
        <f>"011TNHM1R049"</f>
        <v>011TNHM1R049</v>
      </c>
      <c r="F1679" t="s">
        <v>30</v>
      </c>
      <c r="I1679" t="s">
        <v>57</v>
      </c>
      <c r="J1679" t="s">
        <v>58</v>
      </c>
      <c r="N1679" t="s">
        <v>3618</v>
      </c>
      <c r="O1679" t="s">
        <v>34</v>
      </c>
      <c r="P1679">
        <v>17</v>
      </c>
      <c r="Q1679">
        <v>202011</v>
      </c>
      <c r="R1679">
        <v>20211117</v>
      </c>
      <c r="S1679" t="s">
        <v>3619</v>
      </c>
      <c r="T1679">
        <v>20220301</v>
      </c>
      <c r="U1679" t="s">
        <v>1718</v>
      </c>
      <c r="V1679" t="s">
        <v>226</v>
      </c>
      <c r="Z1679" t="s">
        <v>36</v>
      </c>
    </row>
    <row r="1680" spans="1:26" x14ac:dyDescent="0.25">
      <c r="A1680" t="s">
        <v>26</v>
      </c>
      <c r="B1680" t="s">
        <v>27</v>
      </c>
      <c r="C1680" t="s">
        <v>28</v>
      </c>
      <c r="D1680" t="s">
        <v>42</v>
      </c>
      <c r="E1680" t="str">
        <f>"202TNCZ04875"</f>
        <v>202TNCZ04875</v>
      </c>
      <c r="F1680" t="s">
        <v>30</v>
      </c>
      <c r="I1680" t="s">
        <v>123</v>
      </c>
      <c r="J1680" t="s">
        <v>52</v>
      </c>
      <c r="N1680" t="s">
        <v>3620</v>
      </c>
      <c r="O1680" t="s">
        <v>34</v>
      </c>
      <c r="P1680">
        <v>2</v>
      </c>
      <c r="Q1680">
        <v>202202</v>
      </c>
      <c r="R1680">
        <v>20220217</v>
      </c>
      <c r="S1680" t="s">
        <v>3621</v>
      </c>
      <c r="T1680">
        <v>20220301</v>
      </c>
      <c r="U1680" t="s">
        <v>264</v>
      </c>
      <c r="V1680" t="s">
        <v>111</v>
      </c>
      <c r="Z1680" t="s">
        <v>36</v>
      </c>
    </row>
    <row r="1681" spans="1:26" x14ac:dyDescent="0.25">
      <c r="A1681" t="s">
        <v>26</v>
      </c>
      <c r="B1681" t="s">
        <v>27</v>
      </c>
      <c r="C1681" t="s">
        <v>28</v>
      </c>
      <c r="D1681" t="s">
        <v>46</v>
      </c>
      <c r="E1681" t="str">
        <f>"201TNEP0Y436"</f>
        <v>201TNEP0Y436</v>
      </c>
      <c r="F1681" t="s">
        <v>30</v>
      </c>
      <c r="I1681" t="s">
        <v>38</v>
      </c>
      <c r="J1681" t="s">
        <v>39</v>
      </c>
      <c r="N1681" t="s">
        <v>3622</v>
      </c>
      <c r="O1681" t="s">
        <v>34</v>
      </c>
      <c r="P1681">
        <v>3</v>
      </c>
      <c r="Q1681">
        <v>202201</v>
      </c>
      <c r="R1681">
        <v>20220210</v>
      </c>
      <c r="S1681" t="s">
        <v>3623</v>
      </c>
      <c r="T1681">
        <v>20220301</v>
      </c>
      <c r="Z1681" t="s">
        <v>36</v>
      </c>
    </row>
    <row r="1682" spans="1:26" x14ac:dyDescent="0.25">
      <c r="A1682" t="s">
        <v>26</v>
      </c>
      <c r="B1682" t="s">
        <v>27</v>
      </c>
      <c r="C1682" t="s">
        <v>28</v>
      </c>
      <c r="D1682" t="s">
        <v>115</v>
      </c>
      <c r="E1682" t="str">
        <f>"110TNXR0C170"</f>
        <v>110TNXR0C170</v>
      </c>
      <c r="F1682" t="s">
        <v>30</v>
      </c>
      <c r="I1682" t="s">
        <v>57</v>
      </c>
      <c r="J1682" t="s">
        <v>439</v>
      </c>
      <c r="N1682" t="s">
        <v>3624</v>
      </c>
      <c r="O1682" t="s">
        <v>34</v>
      </c>
      <c r="P1682">
        <v>6</v>
      </c>
      <c r="Q1682">
        <v>202110</v>
      </c>
      <c r="R1682">
        <v>20211225</v>
      </c>
      <c r="S1682" t="s">
        <v>3625</v>
      </c>
      <c r="T1682">
        <v>20220301</v>
      </c>
      <c r="U1682" t="s">
        <v>3626</v>
      </c>
      <c r="Z1682" t="s">
        <v>36</v>
      </c>
    </row>
    <row r="1683" spans="1:26" x14ac:dyDescent="0.25">
      <c r="A1683" t="s">
        <v>26</v>
      </c>
      <c r="B1683" t="s">
        <v>27</v>
      </c>
      <c r="C1683" t="s">
        <v>28</v>
      </c>
      <c r="D1683" t="s">
        <v>42</v>
      </c>
      <c r="E1683" t="str">
        <f>"111TNTQ0E657"</f>
        <v>111TNTQ0E657</v>
      </c>
      <c r="F1683" t="s">
        <v>30</v>
      </c>
      <c r="I1683" t="s">
        <v>38</v>
      </c>
      <c r="J1683" t="s">
        <v>90</v>
      </c>
      <c r="N1683" t="s">
        <v>3627</v>
      </c>
      <c r="O1683" t="s">
        <v>34</v>
      </c>
      <c r="P1683">
        <v>5</v>
      </c>
      <c r="Q1683">
        <v>202111</v>
      </c>
      <c r="R1683">
        <v>20211101</v>
      </c>
      <c r="S1683" t="s">
        <v>3628</v>
      </c>
      <c r="T1683">
        <v>20220301</v>
      </c>
      <c r="U1683" t="s">
        <v>180</v>
      </c>
      <c r="V1683" t="s">
        <v>793</v>
      </c>
      <c r="W1683" t="s">
        <v>3629</v>
      </c>
      <c r="Z1683" t="s">
        <v>36</v>
      </c>
    </row>
    <row r="1684" spans="1:26" x14ac:dyDescent="0.25">
      <c r="A1684" t="s">
        <v>26</v>
      </c>
      <c r="B1684" t="s">
        <v>27</v>
      </c>
      <c r="C1684" t="s">
        <v>28</v>
      </c>
      <c r="D1684" t="s">
        <v>115</v>
      </c>
      <c r="E1684" t="str">
        <f>"108TNAB2F728"</f>
        <v>108TNAB2F728</v>
      </c>
      <c r="F1684" t="s">
        <v>30</v>
      </c>
      <c r="I1684" t="s">
        <v>57</v>
      </c>
      <c r="J1684" t="s">
        <v>77</v>
      </c>
      <c r="N1684" t="s">
        <v>3630</v>
      </c>
      <c r="O1684" t="s">
        <v>34</v>
      </c>
      <c r="P1684">
        <v>8</v>
      </c>
      <c r="Q1684">
        <v>202108</v>
      </c>
      <c r="R1684">
        <v>20211210</v>
      </c>
      <c r="S1684" t="s">
        <v>3631</v>
      </c>
      <c r="T1684">
        <v>20220301</v>
      </c>
      <c r="Z1684" t="s">
        <v>36</v>
      </c>
    </row>
    <row r="1685" spans="1:26" x14ac:dyDescent="0.25">
      <c r="A1685" t="s">
        <v>26</v>
      </c>
      <c r="B1685" t="s">
        <v>27</v>
      </c>
      <c r="C1685" t="s">
        <v>28</v>
      </c>
      <c r="D1685" t="s">
        <v>46</v>
      </c>
      <c r="E1685" t="str">
        <f>"105TNMX03411"</f>
        <v>105TNMX03411</v>
      </c>
      <c r="F1685" t="s">
        <v>30</v>
      </c>
      <c r="I1685" t="s">
        <v>38</v>
      </c>
      <c r="J1685" t="s">
        <v>58</v>
      </c>
      <c r="N1685" t="s">
        <v>3632</v>
      </c>
      <c r="O1685" t="s">
        <v>34</v>
      </c>
      <c r="P1685">
        <v>11</v>
      </c>
      <c r="Q1685">
        <v>202105</v>
      </c>
      <c r="R1685">
        <v>20211007</v>
      </c>
      <c r="S1685" t="s">
        <v>3633</v>
      </c>
      <c r="T1685">
        <v>20220301</v>
      </c>
      <c r="U1685" t="s">
        <v>151</v>
      </c>
      <c r="V1685" t="s">
        <v>329</v>
      </c>
      <c r="W1685" t="s">
        <v>75</v>
      </c>
      <c r="Z1685" t="s">
        <v>36</v>
      </c>
    </row>
    <row r="1686" spans="1:26" x14ac:dyDescent="0.25">
      <c r="A1686" t="s">
        <v>26</v>
      </c>
      <c r="B1686" t="s">
        <v>27</v>
      </c>
      <c r="C1686" t="s">
        <v>28</v>
      </c>
      <c r="D1686" t="s">
        <v>29</v>
      </c>
      <c r="E1686" t="str">
        <f>"111TNNH1K087"</f>
        <v>111TNNH1K087</v>
      </c>
      <c r="F1686" t="s">
        <v>30</v>
      </c>
      <c r="I1686" t="s">
        <v>57</v>
      </c>
      <c r="J1686" t="s">
        <v>90</v>
      </c>
      <c r="N1686" t="s">
        <v>3634</v>
      </c>
      <c r="O1686" t="s">
        <v>34</v>
      </c>
      <c r="P1686">
        <v>5</v>
      </c>
      <c r="Q1686">
        <v>202111</v>
      </c>
      <c r="R1686">
        <v>20211209</v>
      </c>
      <c r="S1686" t="s">
        <v>3635</v>
      </c>
      <c r="T1686">
        <v>20220301</v>
      </c>
      <c r="U1686" t="s">
        <v>151</v>
      </c>
      <c r="V1686" t="s">
        <v>211</v>
      </c>
      <c r="Z1686" t="s">
        <v>36</v>
      </c>
    </row>
    <row r="1687" spans="1:26" x14ac:dyDescent="0.25">
      <c r="A1687" t="s">
        <v>26</v>
      </c>
      <c r="B1687" t="s">
        <v>27</v>
      </c>
      <c r="C1687" t="s">
        <v>28</v>
      </c>
      <c r="D1687" t="s">
        <v>115</v>
      </c>
      <c r="E1687" t="str">
        <f>"110TNEP18068"</f>
        <v>110TNEP18068</v>
      </c>
      <c r="F1687" t="s">
        <v>30</v>
      </c>
      <c r="I1687" t="s">
        <v>123</v>
      </c>
      <c r="J1687" t="s">
        <v>90</v>
      </c>
      <c r="N1687" t="s">
        <v>3636</v>
      </c>
      <c r="O1687" t="s">
        <v>34</v>
      </c>
      <c r="P1687">
        <v>6</v>
      </c>
      <c r="Q1687">
        <v>202110</v>
      </c>
      <c r="R1687">
        <v>20220115</v>
      </c>
      <c r="S1687" t="s">
        <v>3637</v>
      </c>
      <c r="T1687">
        <v>20220301</v>
      </c>
      <c r="U1687" t="s">
        <v>128</v>
      </c>
      <c r="V1687" t="s">
        <v>206</v>
      </c>
      <c r="Z1687" t="s">
        <v>36</v>
      </c>
    </row>
    <row r="1688" spans="1:26" x14ac:dyDescent="0.25">
      <c r="A1688" t="s">
        <v>26</v>
      </c>
      <c r="B1688" t="s">
        <v>27</v>
      </c>
      <c r="C1688" t="s">
        <v>28</v>
      </c>
      <c r="D1688" t="s">
        <v>46</v>
      </c>
      <c r="E1688" t="str">
        <f>"107TNFA1U091"</f>
        <v>107TNFA1U091</v>
      </c>
      <c r="F1688" t="s">
        <v>30</v>
      </c>
      <c r="I1688" t="s">
        <v>129</v>
      </c>
      <c r="J1688" t="s">
        <v>271</v>
      </c>
      <c r="N1688" t="s">
        <v>3638</v>
      </c>
      <c r="O1688" t="s">
        <v>34</v>
      </c>
      <c r="P1688">
        <v>9</v>
      </c>
      <c r="Q1688">
        <v>202107</v>
      </c>
      <c r="R1688">
        <v>20211030</v>
      </c>
      <c r="S1688" t="s">
        <v>3639</v>
      </c>
      <c r="T1688">
        <v>20220301</v>
      </c>
      <c r="Z1688" t="s">
        <v>36</v>
      </c>
    </row>
    <row r="1689" spans="1:26" x14ac:dyDescent="0.25">
      <c r="A1689" t="s">
        <v>26</v>
      </c>
      <c r="B1689" t="s">
        <v>27</v>
      </c>
      <c r="C1689" t="s">
        <v>28</v>
      </c>
      <c r="D1689" t="s">
        <v>115</v>
      </c>
      <c r="E1689" t="str">
        <f>"107TNSU0G078"</f>
        <v>107TNSU0G078</v>
      </c>
      <c r="F1689" t="s">
        <v>30</v>
      </c>
      <c r="I1689" t="s">
        <v>71</v>
      </c>
      <c r="J1689" t="s">
        <v>58</v>
      </c>
      <c r="N1689" t="s">
        <v>3640</v>
      </c>
      <c r="O1689" t="s">
        <v>34</v>
      </c>
      <c r="P1689">
        <v>9</v>
      </c>
      <c r="Q1689">
        <v>202107</v>
      </c>
      <c r="R1689">
        <v>20211231</v>
      </c>
      <c r="S1689" t="s">
        <v>3641</v>
      </c>
      <c r="T1689">
        <v>20220301</v>
      </c>
      <c r="U1689" t="s">
        <v>369</v>
      </c>
      <c r="V1689" t="s">
        <v>206</v>
      </c>
      <c r="Z1689" t="s">
        <v>36</v>
      </c>
    </row>
    <row r="1690" spans="1:26" x14ac:dyDescent="0.25">
      <c r="A1690" t="s">
        <v>26</v>
      </c>
      <c r="B1690" t="s">
        <v>27</v>
      </c>
      <c r="C1690" t="s">
        <v>28</v>
      </c>
      <c r="D1690" t="s">
        <v>115</v>
      </c>
      <c r="E1690" t="str">
        <f>"107TNMX0G251"</f>
        <v>107TNMX0G251</v>
      </c>
      <c r="F1690" t="s">
        <v>30</v>
      </c>
      <c r="I1690" t="s">
        <v>89</v>
      </c>
      <c r="J1690" t="s">
        <v>90</v>
      </c>
      <c r="N1690" t="s">
        <v>3642</v>
      </c>
      <c r="O1690" t="s">
        <v>34</v>
      </c>
      <c r="P1690">
        <v>9</v>
      </c>
      <c r="Q1690">
        <v>202107</v>
      </c>
      <c r="R1690">
        <v>20211126</v>
      </c>
      <c r="S1690" t="s">
        <v>3643</v>
      </c>
      <c r="T1690">
        <v>20220301</v>
      </c>
      <c r="U1690" t="s">
        <v>211</v>
      </c>
      <c r="Z1690" t="s">
        <v>36</v>
      </c>
    </row>
    <row r="1691" spans="1:26" x14ac:dyDescent="0.25">
      <c r="A1691" t="s">
        <v>26</v>
      </c>
      <c r="B1691" t="s">
        <v>27</v>
      </c>
      <c r="C1691" t="s">
        <v>28</v>
      </c>
      <c r="D1691" t="s">
        <v>37</v>
      </c>
      <c r="E1691" t="str">
        <f>"108TNYT05802"</f>
        <v>108TNYT05802</v>
      </c>
      <c r="F1691" t="s">
        <v>30</v>
      </c>
      <c r="I1691" t="s">
        <v>129</v>
      </c>
      <c r="J1691" t="s">
        <v>90</v>
      </c>
      <c r="N1691" t="s">
        <v>3644</v>
      </c>
      <c r="O1691" t="s">
        <v>34</v>
      </c>
      <c r="P1691">
        <v>8</v>
      </c>
      <c r="Q1691">
        <v>202108</v>
      </c>
      <c r="R1691">
        <v>20211016</v>
      </c>
      <c r="S1691" t="s">
        <v>3645</v>
      </c>
      <c r="T1691">
        <v>20220301</v>
      </c>
      <c r="U1691" t="s">
        <v>151</v>
      </c>
      <c r="Z1691" t="s">
        <v>36</v>
      </c>
    </row>
    <row r="1692" spans="1:26" x14ac:dyDescent="0.25">
      <c r="A1692" t="s">
        <v>26</v>
      </c>
      <c r="B1692" t="s">
        <v>27</v>
      </c>
      <c r="C1692" t="s">
        <v>28</v>
      </c>
      <c r="D1692" t="s">
        <v>380</v>
      </c>
      <c r="E1692" t="str">
        <f>"111TNCZ11059"</f>
        <v>111TNCZ11059</v>
      </c>
      <c r="F1692" t="s">
        <v>30</v>
      </c>
      <c r="I1692" t="s">
        <v>71</v>
      </c>
      <c r="J1692" t="s">
        <v>568</v>
      </c>
      <c r="N1692" t="s">
        <v>3646</v>
      </c>
      <c r="O1692" t="s">
        <v>34</v>
      </c>
      <c r="P1692">
        <v>5</v>
      </c>
      <c r="Q1692">
        <v>202111</v>
      </c>
      <c r="R1692">
        <v>20211213</v>
      </c>
      <c r="S1692" t="s">
        <v>3647</v>
      </c>
      <c r="T1692">
        <v>20220301</v>
      </c>
      <c r="Z1692" t="s">
        <v>36</v>
      </c>
    </row>
    <row r="1693" spans="1:26" x14ac:dyDescent="0.25">
      <c r="A1693" t="s">
        <v>26</v>
      </c>
      <c r="B1693" t="s">
        <v>27</v>
      </c>
      <c r="C1693" t="s">
        <v>28</v>
      </c>
      <c r="D1693" t="s">
        <v>42</v>
      </c>
      <c r="E1693" t="str">
        <f>"108TNUW33942"</f>
        <v>108TNUW33942</v>
      </c>
      <c r="F1693" t="s">
        <v>30</v>
      </c>
      <c r="I1693" t="s">
        <v>157</v>
      </c>
      <c r="J1693" t="s">
        <v>43</v>
      </c>
      <c r="N1693" t="s">
        <v>3648</v>
      </c>
      <c r="O1693" t="s">
        <v>34</v>
      </c>
      <c r="P1693">
        <v>8</v>
      </c>
      <c r="Q1693">
        <v>202108</v>
      </c>
      <c r="R1693">
        <v>20211101</v>
      </c>
      <c r="S1693" t="s">
        <v>3649</v>
      </c>
      <c r="T1693">
        <v>20220301</v>
      </c>
      <c r="Z1693" t="s">
        <v>36</v>
      </c>
    </row>
    <row r="1694" spans="1:26" x14ac:dyDescent="0.25">
      <c r="A1694" t="s">
        <v>26</v>
      </c>
      <c r="B1694" t="s">
        <v>27</v>
      </c>
      <c r="C1694" t="s">
        <v>28</v>
      </c>
      <c r="D1694" t="s">
        <v>133</v>
      </c>
      <c r="E1694" t="str">
        <f>"107TNFA0G715"</f>
        <v>107TNFA0G715</v>
      </c>
      <c r="F1694" t="s">
        <v>30</v>
      </c>
      <c r="I1694" t="s">
        <v>38</v>
      </c>
      <c r="J1694" t="s">
        <v>58</v>
      </c>
      <c r="N1694" t="s">
        <v>3650</v>
      </c>
      <c r="O1694" t="s">
        <v>34</v>
      </c>
      <c r="P1694">
        <v>9</v>
      </c>
      <c r="Q1694">
        <v>202107</v>
      </c>
      <c r="R1694">
        <v>20211004</v>
      </c>
      <c r="S1694" t="s">
        <v>3651</v>
      </c>
      <c r="T1694">
        <v>20220301</v>
      </c>
      <c r="U1694" t="s">
        <v>1853</v>
      </c>
      <c r="Z1694" t="s">
        <v>36</v>
      </c>
    </row>
    <row r="1695" spans="1:26" x14ac:dyDescent="0.25">
      <c r="A1695" t="s">
        <v>26</v>
      </c>
      <c r="B1695" t="s">
        <v>27</v>
      </c>
      <c r="C1695" t="s">
        <v>28</v>
      </c>
      <c r="D1695" t="s">
        <v>46</v>
      </c>
      <c r="E1695" t="str">
        <f>"104TNYT0H578"</f>
        <v>104TNYT0H578</v>
      </c>
      <c r="F1695" t="s">
        <v>30</v>
      </c>
      <c r="I1695" t="s">
        <v>134</v>
      </c>
      <c r="J1695" t="s">
        <v>77</v>
      </c>
      <c r="N1695" t="s">
        <v>3652</v>
      </c>
      <c r="O1695" t="s">
        <v>34</v>
      </c>
      <c r="P1695">
        <v>12</v>
      </c>
      <c r="Q1695">
        <v>202104</v>
      </c>
      <c r="R1695">
        <v>20211116</v>
      </c>
      <c r="S1695" t="s">
        <v>3653</v>
      </c>
      <c r="T1695">
        <v>20220301</v>
      </c>
      <c r="Z1695" t="s">
        <v>36</v>
      </c>
    </row>
    <row r="1696" spans="1:26" x14ac:dyDescent="0.25">
      <c r="A1696" t="s">
        <v>26</v>
      </c>
      <c r="B1696" t="s">
        <v>27</v>
      </c>
      <c r="C1696" t="s">
        <v>28</v>
      </c>
      <c r="D1696" t="s">
        <v>115</v>
      </c>
      <c r="E1696" t="str">
        <f>"110TNGY0J015"</f>
        <v>110TNGY0J015</v>
      </c>
      <c r="F1696" t="s">
        <v>30</v>
      </c>
      <c r="I1696" t="s">
        <v>38</v>
      </c>
      <c r="J1696" t="s">
        <v>39</v>
      </c>
      <c r="N1696" t="s">
        <v>3654</v>
      </c>
      <c r="O1696" t="s">
        <v>34</v>
      </c>
      <c r="P1696">
        <v>6</v>
      </c>
      <c r="Q1696">
        <v>202110</v>
      </c>
      <c r="R1696">
        <v>20220101</v>
      </c>
      <c r="S1696" t="s">
        <v>3655</v>
      </c>
      <c r="T1696">
        <v>20220301</v>
      </c>
      <c r="Z1696" t="s">
        <v>36</v>
      </c>
    </row>
    <row r="1697" spans="1:26" x14ac:dyDescent="0.25">
      <c r="A1697" t="s">
        <v>26</v>
      </c>
      <c r="B1697" t="s">
        <v>27</v>
      </c>
      <c r="C1697" t="s">
        <v>28</v>
      </c>
      <c r="D1697" t="s">
        <v>166</v>
      </c>
      <c r="E1697" t="str">
        <f>"006TNRL1T462"</f>
        <v>006TNRL1T462</v>
      </c>
      <c r="F1697" t="s">
        <v>30</v>
      </c>
      <c r="I1697" t="s">
        <v>129</v>
      </c>
      <c r="J1697" t="s">
        <v>58</v>
      </c>
      <c r="N1697" t="s">
        <v>3656</v>
      </c>
      <c r="O1697" t="s">
        <v>34</v>
      </c>
      <c r="P1697">
        <v>22</v>
      </c>
      <c r="Q1697">
        <v>202006</v>
      </c>
      <c r="R1697">
        <v>20211201</v>
      </c>
      <c r="S1697" t="s">
        <v>3657</v>
      </c>
      <c r="T1697">
        <v>20220302</v>
      </c>
      <c r="U1697" t="s">
        <v>151</v>
      </c>
      <c r="Z1697" t="s">
        <v>36</v>
      </c>
    </row>
    <row r="1698" spans="1:26" x14ac:dyDescent="0.25">
      <c r="A1698" t="s">
        <v>26</v>
      </c>
      <c r="B1698" t="s">
        <v>27</v>
      </c>
      <c r="C1698" t="s">
        <v>28</v>
      </c>
      <c r="D1698" t="s">
        <v>42</v>
      </c>
      <c r="E1698" t="str">
        <f>"908TNYT0H362"</f>
        <v>908TNYT0H362</v>
      </c>
      <c r="F1698" t="s">
        <v>30</v>
      </c>
      <c r="I1698" t="s">
        <v>38</v>
      </c>
      <c r="J1698" t="s">
        <v>58</v>
      </c>
      <c r="N1698" t="s">
        <v>3658</v>
      </c>
      <c r="O1698" t="s">
        <v>34</v>
      </c>
      <c r="P1698">
        <v>32</v>
      </c>
      <c r="Q1698">
        <v>201908</v>
      </c>
      <c r="R1698">
        <v>20220107</v>
      </c>
      <c r="S1698" t="s">
        <v>3659</v>
      </c>
      <c r="T1698">
        <v>20220302</v>
      </c>
      <c r="U1698" t="s">
        <v>3660</v>
      </c>
      <c r="V1698" t="s">
        <v>3661</v>
      </c>
      <c r="W1698" t="s">
        <v>3662</v>
      </c>
      <c r="Z1698" t="s">
        <v>36</v>
      </c>
    </row>
    <row r="1699" spans="1:26" x14ac:dyDescent="0.25">
      <c r="A1699" t="s">
        <v>26</v>
      </c>
      <c r="B1699" t="s">
        <v>27</v>
      </c>
      <c r="C1699" t="s">
        <v>28</v>
      </c>
      <c r="D1699" t="s">
        <v>29</v>
      </c>
      <c r="E1699" t="str">
        <f>"107TNQD1P956"</f>
        <v>107TNQD1P956</v>
      </c>
      <c r="F1699" t="s">
        <v>30</v>
      </c>
      <c r="I1699" t="s">
        <v>82</v>
      </c>
      <c r="J1699" t="s">
        <v>58</v>
      </c>
      <c r="N1699" t="s">
        <v>3663</v>
      </c>
      <c r="O1699" t="s">
        <v>34</v>
      </c>
      <c r="P1699">
        <v>9</v>
      </c>
      <c r="Q1699">
        <v>202107</v>
      </c>
      <c r="R1699">
        <v>20211228</v>
      </c>
      <c r="S1699" t="s">
        <v>3664</v>
      </c>
      <c r="T1699">
        <v>20220302</v>
      </c>
      <c r="U1699" t="s">
        <v>114</v>
      </c>
      <c r="Z1699" t="s">
        <v>36</v>
      </c>
    </row>
    <row r="1700" spans="1:26" x14ac:dyDescent="0.25">
      <c r="A1700" t="s">
        <v>26</v>
      </c>
      <c r="B1700" t="s">
        <v>27</v>
      </c>
      <c r="C1700" t="s">
        <v>28</v>
      </c>
      <c r="D1700" t="s">
        <v>29</v>
      </c>
      <c r="E1700" t="str">
        <f>"108TNDV2C738"</f>
        <v>108TNDV2C738</v>
      </c>
      <c r="F1700" t="s">
        <v>30</v>
      </c>
      <c r="I1700" t="s">
        <v>31</v>
      </c>
      <c r="J1700" t="s">
        <v>32</v>
      </c>
      <c r="N1700" t="s">
        <v>3665</v>
      </c>
      <c r="O1700" t="s">
        <v>34</v>
      </c>
      <c r="P1700">
        <v>8</v>
      </c>
      <c r="Q1700">
        <v>202108</v>
      </c>
      <c r="R1700">
        <v>20220112</v>
      </c>
      <c r="S1700" t="s">
        <v>3666</v>
      </c>
      <c r="T1700">
        <v>20220302</v>
      </c>
      <c r="Z1700" t="s">
        <v>36</v>
      </c>
    </row>
    <row r="1701" spans="1:26" x14ac:dyDescent="0.25">
      <c r="A1701" t="s">
        <v>26</v>
      </c>
      <c r="B1701" t="s">
        <v>27</v>
      </c>
      <c r="C1701" t="s">
        <v>28</v>
      </c>
      <c r="D1701" t="s">
        <v>37</v>
      </c>
      <c r="E1701" t="str">
        <f>"108TNWG26385"</f>
        <v>108TNWG26385</v>
      </c>
      <c r="F1701" t="s">
        <v>30</v>
      </c>
      <c r="I1701" t="s">
        <v>31</v>
      </c>
      <c r="J1701" t="s">
        <v>58</v>
      </c>
      <c r="N1701" t="s">
        <v>3667</v>
      </c>
      <c r="O1701" t="s">
        <v>34</v>
      </c>
      <c r="P1701">
        <v>8</v>
      </c>
      <c r="Q1701">
        <v>202108</v>
      </c>
      <c r="R1701">
        <v>20211017</v>
      </c>
      <c r="S1701" t="s">
        <v>3668</v>
      </c>
      <c r="T1701">
        <v>20220302</v>
      </c>
      <c r="U1701" t="s">
        <v>1172</v>
      </c>
      <c r="Z1701" t="s">
        <v>36</v>
      </c>
    </row>
    <row r="1702" spans="1:26" x14ac:dyDescent="0.25">
      <c r="A1702" t="s">
        <v>26</v>
      </c>
      <c r="B1702" t="s">
        <v>27</v>
      </c>
      <c r="C1702" t="s">
        <v>28</v>
      </c>
      <c r="D1702" t="s">
        <v>46</v>
      </c>
      <c r="E1702" t="str">
        <f>"110TNHM08049"</f>
        <v>110TNHM08049</v>
      </c>
      <c r="F1702" t="s">
        <v>30</v>
      </c>
      <c r="I1702" t="s">
        <v>31</v>
      </c>
      <c r="J1702" t="s">
        <v>32</v>
      </c>
      <c r="N1702" t="s">
        <v>3669</v>
      </c>
      <c r="O1702" t="s">
        <v>34</v>
      </c>
      <c r="P1702">
        <v>6</v>
      </c>
      <c r="Q1702">
        <v>202110</v>
      </c>
      <c r="R1702">
        <v>20220115</v>
      </c>
      <c r="S1702" t="s">
        <v>3670</v>
      </c>
      <c r="T1702">
        <v>20220302</v>
      </c>
      <c r="Z1702" t="s">
        <v>36</v>
      </c>
    </row>
    <row r="1703" spans="1:26" x14ac:dyDescent="0.25">
      <c r="A1703" t="s">
        <v>26</v>
      </c>
      <c r="B1703" t="s">
        <v>27</v>
      </c>
      <c r="C1703" t="s">
        <v>28</v>
      </c>
      <c r="D1703" t="s">
        <v>115</v>
      </c>
      <c r="E1703" t="str">
        <f>"107TNBK1S581"</f>
        <v>107TNBK1S581</v>
      </c>
      <c r="F1703" t="s">
        <v>30</v>
      </c>
      <c r="I1703" t="s">
        <v>31</v>
      </c>
      <c r="J1703" t="s">
        <v>77</v>
      </c>
      <c r="N1703" t="s">
        <v>3671</v>
      </c>
      <c r="O1703" t="s">
        <v>34</v>
      </c>
      <c r="P1703">
        <v>9</v>
      </c>
      <c r="Q1703">
        <v>202107</v>
      </c>
      <c r="R1703">
        <v>20211008</v>
      </c>
      <c r="S1703" t="s">
        <v>3672</v>
      </c>
      <c r="T1703">
        <v>20220302</v>
      </c>
      <c r="Z1703" t="s">
        <v>36</v>
      </c>
    </row>
    <row r="1704" spans="1:26" x14ac:dyDescent="0.25">
      <c r="A1704" t="s">
        <v>26</v>
      </c>
      <c r="B1704" t="s">
        <v>27</v>
      </c>
      <c r="C1704" t="s">
        <v>28</v>
      </c>
      <c r="D1704" t="s">
        <v>29</v>
      </c>
      <c r="E1704" t="str">
        <f>"106TNZN28877"</f>
        <v>106TNZN28877</v>
      </c>
      <c r="F1704" t="s">
        <v>30</v>
      </c>
      <c r="I1704" t="s">
        <v>57</v>
      </c>
      <c r="J1704" t="s">
        <v>58</v>
      </c>
      <c r="N1704" t="s">
        <v>3673</v>
      </c>
      <c r="O1704" t="s">
        <v>34</v>
      </c>
      <c r="P1704">
        <v>10</v>
      </c>
      <c r="Q1704">
        <v>202106</v>
      </c>
      <c r="R1704">
        <v>20211018</v>
      </c>
      <c r="S1704" t="s">
        <v>3674</v>
      </c>
      <c r="T1704">
        <v>20220302</v>
      </c>
      <c r="U1704" t="s">
        <v>144</v>
      </c>
      <c r="Z1704" t="s">
        <v>36</v>
      </c>
    </row>
    <row r="1705" spans="1:26" x14ac:dyDescent="0.25">
      <c r="A1705" t="s">
        <v>26</v>
      </c>
      <c r="B1705" t="s">
        <v>27</v>
      </c>
      <c r="C1705" t="s">
        <v>28</v>
      </c>
      <c r="D1705" t="s">
        <v>37</v>
      </c>
      <c r="E1705" t="str">
        <f>"109TNMX0V947"</f>
        <v>109TNMX0V947</v>
      </c>
      <c r="F1705" t="s">
        <v>30</v>
      </c>
      <c r="I1705" t="s">
        <v>31</v>
      </c>
      <c r="J1705" t="s">
        <v>32</v>
      </c>
      <c r="N1705" t="s">
        <v>3675</v>
      </c>
      <c r="O1705" t="s">
        <v>34</v>
      </c>
      <c r="P1705">
        <v>7</v>
      </c>
      <c r="Q1705">
        <v>202109</v>
      </c>
      <c r="R1705">
        <v>20211101</v>
      </c>
      <c r="S1705" t="s">
        <v>3676</v>
      </c>
      <c r="T1705">
        <v>20220302</v>
      </c>
      <c r="Z1705" t="s">
        <v>36</v>
      </c>
    </row>
    <row r="1706" spans="1:26" x14ac:dyDescent="0.25">
      <c r="A1706" t="s">
        <v>26</v>
      </c>
      <c r="B1706" t="s">
        <v>27</v>
      </c>
      <c r="C1706" t="s">
        <v>28</v>
      </c>
      <c r="D1706" t="s">
        <v>46</v>
      </c>
      <c r="E1706" t="str">
        <f>"201TNSU0E702"</f>
        <v>201TNSU0E702</v>
      </c>
      <c r="F1706" t="s">
        <v>30</v>
      </c>
      <c r="I1706" t="s">
        <v>31</v>
      </c>
      <c r="J1706" t="s">
        <v>58</v>
      </c>
      <c r="N1706" t="s">
        <v>3677</v>
      </c>
      <c r="O1706" t="s">
        <v>34</v>
      </c>
      <c r="P1706">
        <v>3</v>
      </c>
      <c r="Q1706">
        <v>202201</v>
      </c>
      <c r="R1706">
        <v>20220205</v>
      </c>
      <c r="S1706" t="s">
        <v>3678</v>
      </c>
      <c r="T1706">
        <v>20220302</v>
      </c>
      <c r="U1706" t="s">
        <v>211</v>
      </c>
      <c r="V1706" t="s">
        <v>144</v>
      </c>
      <c r="Z1706" t="s">
        <v>36</v>
      </c>
    </row>
    <row r="1707" spans="1:26" x14ac:dyDescent="0.25">
      <c r="A1707" t="s">
        <v>26</v>
      </c>
      <c r="B1707" t="s">
        <v>27</v>
      </c>
      <c r="C1707" t="s">
        <v>28</v>
      </c>
      <c r="D1707" t="s">
        <v>115</v>
      </c>
      <c r="E1707" t="str">
        <f>"108TNXROP106"</f>
        <v>108TNXROP106</v>
      </c>
      <c r="F1707" t="s">
        <v>30</v>
      </c>
      <c r="I1707" t="s">
        <v>129</v>
      </c>
      <c r="J1707" t="s">
        <v>58</v>
      </c>
      <c r="N1707" t="s">
        <v>3679</v>
      </c>
      <c r="O1707" t="s">
        <v>34</v>
      </c>
      <c r="P1707">
        <v>8</v>
      </c>
      <c r="Q1707">
        <v>202108</v>
      </c>
      <c r="R1707">
        <v>20211030</v>
      </c>
      <c r="S1707" t="s">
        <v>3680</v>
      </c>
      <c r="T1707">
        <v>20220302</v>
      </c>
      <c r="U1707" t="s">
        <v>236</v>
      </c>
      <c r="Z1707" t="s">
        <v>36</v>
      </c>
    </row>
    <row r="1708" spans="1:26" x14ac:dyDescent="0.25">
      <c r="A1708" t="s">
        <v>26</v>
      </c>
      <c r="B1708" t="s">
        <v>27</v>
      </c>
      <c r="C1708" t="s">
        <v>28</v>
      </c>
      <c r="D1708" t="s">
        <v>46</v>
      </c>
      <c r="E1708" t="str">
        <f>"111TNEP09436"</f>
        <v>111TNEP09436</v>
      </c>
      <c r="F1708" t="s">
        <v>30</v>
      </c>
      <c r="I1708" t="s">
        <v>38</v>
      </c>
      <c r="J1708" t="s">
        <v>39</v>
      </c>
      <c r="N1708" t="s">
        <v>3681</v>
      </c>
      <c r="O1708" t="s">
        <v>34</v>
      </c>
      <c r="P1708">
        <v>5</v>
      </c>
      <c r="Q1708">
        <v>202111</v>
      </c>
      <c r="R1708">
        <v>20211101</v>
      </c>
      <c r="S1708" t="s">
        <v>3682</v>
      </c>
      <c r="T1708">
        <v>20220302</v>
      </c>
      <c r="Z1708" t="s">
        <v>36</v>
      </c>
    </row>
    <row r="1709" spans="1:26" x14ac:dyDescent="0.25">
      <c r="A1709" t="s">
        <v>26</v>
      </c>
      <c r="B1709" t="s">
        <v>27</v>
      </c>
      <c r="C1709" t="s">
        <v>28</v>
      </c>
      <c r="D1709" t="s">
        <v>46</v>
      </c>
      <c r="E1709" t="str">
        <f>"110TNEP1Q596"</f>
        <v>110TNEP1Q596</v>
      </c>
      <c r="F1709" t="s">
        <v>30</v>
      </c>
      <c r="I1709" t="s">
        <v>76</v>
      </c>
      <c r="J1709" t="s">
        <v>77</v>
      </c>
      <c r="N1709" t="s">
        <v>3683</v>
      </c>
      <c r="O1709" t="s">
        <v>34</v>
      </c>
      <c r="P1709">
        <v>6</v>
      </c>
      <c r="Q1709">
        <v>202110</v>
      </c>
      <c r="R1709">
        <v>20220106</v>
      </c>
      <c r="S1709" t="s">
        <v>3684</v>
      </c>
      <c r="T1709">
        <v>20220302</v>
      </c>
      <c r="Z1709" t="s">
        <v>36</v>
      </c>
    </row>
    <row r="1710" spans="1:26" x14ac:dyDescent="0.25">
      <c r="A1710" t="s">
        <v>26</v>
      </c>
      <c r="B1710" t="s">
        <v>27</v>
      </c>
      <c r="C1710" t="s">
        <v>28</v>
      </c>
      <c r="D1710" t="s">
        <v>115</v>
      </c>
      <c r="E1710" t="str">
        <f>"106TNZN25925"</f>
        <v>106TNZN25925</v>
      </c>
      <c r="F1710" t="s">
        <v>30</v>
      </c>
      <c r="I1710" t="s">
        <v>31</v>
      </c>
      <c r="J1710" t="s">
        <v>32</v>
      </c>
      <c r="N1710" t="s">
        <v>3685</v>
      </c>
      <c r="O1710" t="s">
        <v>34</v>
      </c>
      <c r="P1710">
        <v>10</v>
      </c>
      <c r="Q1710">
        <v>202106</v>
      </c>
      <c r="R1710">
        <v>20220122</v>
      </c>
      <c r="S1710" t="s">
        <v>3686</v>
      </c>
      <c r="T1710">
        <v>20220302</v>
      </c>
      <c r="Z1710" t="s">
        <v>36</v>
      </c>
    </row>
    <row r="1711" spans="1:26" x14ac:dyDescent="0.25">
      <c r="A1711" t="s">
        <v>26</v>
      </c>
      <c r="B1711" t="s">
        <v>27</v>
      </c>
      <c r="C1711" t="s">
        <v>28</v>
      </c>
      <c r="D1711" t="s">
        <v>380</v>
      </c>
      <c r="E1711" t="str">
        <f>"112TNAB1Q304"</f>
        <v>112TNAB1Q304</v>
      </c>
      <c r="F1711" t="s">
        <v>30</v>
      </c>
      <c r="I1711" t="s">
        <v>38</v>
      </c>
      <c r="J1711" t="s">
        <v>90</v>
      </c>
      <c r="N1711" t="s">
        <v>3687</v>
      </c>
      <c r="O1711" t="s">
        <v>34</v>
      </c>
      <c r="P1711">
        <v>4</v>
      </c>
      <c r="Q1711">
        <v>202112</v>
      </c>
      <c r="R1711">
        <v>20220206</v>
      </c>
      <c r="S1711" t="s">
        <v>3688</v>
      </c>
      <c r="T1711">
        <v>20220302</v>
      </c>
      <c r="U1711" t="s">
        <v>1383</v>
      </c>
      <c r="Z1711" t="s">
        <v>36</v>
      </c>
    </row>
    <row r="1712" spans="1:26" x14ac:dyDescent="0.25">
      <c r="A1712" t="s">
        <v>26</v>
      </c>
      <c r="B1712" t="s">
        <v>27</v>
      </c>
      <c r="C1712" t="s">
        <v>28</v>
      </c>
      <c r="D1712" t="s">
        <v>133</v>
      </c>
      <c r="E1712" t="str">
        <f>"110TNRL0W678"</f>
        <v>110TNRL0W678</v>
      </c>
      <c r="F1712" t="s">
        <v>30</v>
      </c>
      <c r="I1712" t="s">
        <v>38</v>
      </c>
      <c r="J1712" t="s">
        <v>39</v>
      </c>
      <c r="N1712" t="s">
        <v>3689</v>
      </c>
      <c r="O1712" t="s">
        <v>34</v>
      </c>
      <c r="P1712">
        <v>6</v>
      </c>
      <c r="Q1712">
        <v>202110</v>
      </c>
      <c r="R1712">
        <v>20220210</v>
      </c>
      <c r="S1712" t="s">
        <v>3690</v>
      </c>
      <c r="T1712">
        <v>20220302</v>
      </c>
      <c r="Z1712" t="s">
        <v>36</v>
      </c>
    </row>
    <row r="1713" spans="1:26" x14ac:dyDescent="0.25">
      <c r="A1713" t="s">
        <v>26</v>
      </c>
      <c r="B1713" t="s">
        <v>27</v>
      </c>
      <c r="C1713" t="s">
        <v>28</v>
      </c>
      <c r="D1713" t="s">
        <v>29</v>
      </c>
      <c r="E1713" t="str">
        <f>"112TNLE00248"</f>
        <v>112TNLE00248</v>
      </c>
      <c r="F1713" t="s">
        <v>30</v>
      </c>
      <c r="I1713" t="s">
        <v>38</v>
      </c>
      <c r="J1713" t="s">
        <v>48</v>
      </c>
      <c r="N1713" t="s">
        <v>3691</v>
      </c>
      <c r="O1713" t="s">
        <v>34</v>
      </c>
      <c r="P1713">
        <v>4</v>
      </c>
      <c r="Q1713">
        <v>202112</v>
      </c>
      <c r="R1713">
        <v>20220210</v>
      </c>
      <c r="S1713" t="s">
        <v>3692</v>
      </c>
      <c r="T1713">
        <v>20220302</v>
      </c>
      <c r="Z1713" t="s">
        <v>36</v>
      </c>
    </row>
    <row r="1714" spans="1:26" x14ac:dyDescent="0.25">
      <c r="A1714" t="s">
        <v>26</v>
      </c>
      <c r="B1714" t="s">
        <v>27</v>
      </c>
      <c r="C1714" t="s">
        <v>28</v>
      </c>
      <c r="D1714" t="s">
        <v>115</v>
      </c>
      <c r="E1714" t="str">
        <f>"109TNUW1L918"</f>
        <v>109TNUW1L918</v>
      </c>
      <c r="F1714" t="s">
        <v>30</v>
      </c>
      <c r="I1714" t="s">
        <v>97</v>
      </c>
      <c r="J1714" t="s">
        <v>48</v>
      </c>
      <c r="N1714" t="s">
        <v>3693</v>
      </c>
      <c r="O1714" t="s">
        <v>34</v>
      </c>
      <c r="P1714">
        <v>7</v>
      </c>
      <c r="Q1714">
        <v>202109</v>
      </c>
      <c r="R1714">
        <v>20220120</v>
      </c>
      <c r="S1714" t="s">
        <v>3694</v>
      </c>
      <c r="T1714">
        <v>20220302</v>
      </c>
      <c r="Z1714" t="s">
        <v>36</v>
      </c>
    </row>
    <row r="1715" spans="1:26" x14ac:dyDescent="0.25">
      <c r="A1715" t="s">
        <v>26</v>
      </c>
      <c r="B1715" t="s">
        <v>27</v>
      </c>
      <c r="C1715" t="s">
        <v>28</v>
      </c>
      <c r="D1715" t="s">
        <v>37</v>
      </c>
      <c r="E1715" t="str">
        <f>"112TNBK0D485"</f>
        <v>112TNBK0D485</v>
      </c>
      <c r="F1715" t="s">
        <v>30</v>
      </c>
      <c r="I1715" t="s">
        <v>47</v>
      </c>
      <c r="J1715" t="s">
        <v>90</v>
      </c>
      <c r="N1715" t="s">
        <v>3695</v>
      </c>
      <c r="O1715" t="s">
        <v>34</v>
      </c>
      <c r="P1715">
        <v>4</v>
      </c>
      <c r="Q1715">
        <v>202112</v>
      </c>
      <c r="R1715">
        <v>20211211</v>
      </c>
      <c r="S1715" t="s">
        <v>3696</v>
      </c>
      <c r="T1715">
        <v>20220302</v>
      </c>
      <c r="U1715" t="s">
        <v>1199</v>
      </c>
      <c r="V1715" t="s">
        <v>180</v>
      </c>
      <c r="Z1715" t="s">
        <v>36</v>
      </c>
    </row>
    <row r="1716" spans="1:26" x14ac:dyDescent="0.25">
      <c r="A1716" t="s">
        <v>26</v>
      </c>
      <c r="B1716" t="s">
        <v>27</v>
      </c>
      <c r="C1716" t="s">
        <v>28</v>
      </c>
      <c r="D1716" t="s">
        <v>29</v>
      </c>
      <c r="E1716" t="str">
        <f>"201TNEP17476"</f>
        <v>201TNEP17476</v>
      </c>
      <c r="F1716" t="s">
        <v>30</v>
      </c>
      <c r="I1716" t="s">
        <v>31</v>
      </c>
      <c r="J1716" t="s">
        <v>32</v>
      </c>
      <c r="N1716" t="s">
        <v>3697</v>
      </c>
      <c r="O1716" t="s">
        <v>34</v>
      </c>
      <c r="P1716">
        <v>3</v>
      </c>
      <c r="Q1716">
        <v>202201</v>
      </c>
      <c r="R1716">
        <v>20220126</v>
      </c>
      <c r="S1716" t="s">
        <v>3698</v>
      </c>
      <c r="T1716">
        <v>20220302</v>
      </c>
      <c r="Z1716" t="s">
        <v>36</v>
      </c>
    </row>
    <row r="1717" spans="1:26" x14ac:dyDescent="0.25">
      <c r="A1717" t="s">
        <v>26</v>
      </c>
      <c r="B1717" t="s">
        <v>27</v>
      </c>
      <c r="C1717" t="s">
        <v>28</v>
      </c>
      <c r="D1717" t="s">
        <v>64</v>
      </c>
      <c r="E1717" t="str">
        <f>"111TNLE0V240"</f>
        <v>111TNLE0V240</v>
      </c>
      <c r="F1717" t="s">
        <v>30</v>
      </c>
      <c r="I1717" t="s">
        <v>129</v>
      </c>
      <c r="J1717" t="s">
        <v>32</v>
      </c>
      <c r="N1717" t="s">
        <v>3699</v>
      </c>
      <c r="O1717" t="s">
        <v>34</v>
      </c>
      <c r="P1717">
        <v>5</v>
      </c>
      <c r="Q1717">
        <v>202111</v>
      </c>
      <c r="R1717">
        <v>20220114</v>
      </c>
      <c r="S1717" t="s">
        <v>3700</v>
      </c>
      <c r="T1717">
        <v>20220302</v>
      </c>
      <c r="U1717" t="s">
        <v>3701</v>
      </c>
      <c r="Z1717" t="s">
        <v>36</v>
      </c>
    </row>
    <row r="1718" spans="1:26" x14ac:dyDescent="0.25">
      <c r="A1718" t="s">
        <v>26</v>
      </c>
      <c r="B1718" t="s">
        <v>27</v>
      </c>
      <c r="C1718" t="s">
        <v>28</v>
      </c>
      <c r="D1718" t="s">
        <v>380</v>
      </c>
      <c r="E1718" t="str">
        <f>"201TNPC1E992"</f>
        <v>201TNPC1E992</v>
      </c>
      <c r="F1718" t="s">
        <v>30</v>
      </c>
      <c r="I1718" t="s">
        <v>31</v>
      </c>
      <c r="J1718" t="s">
        <v>32</v>
      </c>
      <c r="N1718" t="s">
        <v>3702</v>
      </c>
      <c r="O1718" t="s">
        <v>34</v>
      </c>
      <c r="P1718">
        <v>3</v>
      </c>
      <c r="Q1718">
        <v>202201</v>
      </c>
      <c r="R1718">
        <v>20220221</v>
      </c>
      <c r="S1718" t="s">
        <v>3703</v>
      </c>
      <c r="T1718">
        <v>20220302</v>
      </c>
      <c r="Z1718" t="s">
        <v>36</v>
      </c>
    </row>
    <row r="1719" spans="1:26" x14ac:dyDescent="0.25">
      <c r="A1719" t="s">
        <v>26</v>
      </c>
      <c r="B1719" t="s">
        <v>27</v>
      </c>
      <c r="C1719" t="s">
        <v>28</v>
      </c>
      <c r="D1719" t="s">
        <v>133</v>
      </c>
      <c r="E1719" t="str">
        <f>"109TNUW10358"</f>
        <v>109TNUW10358</v>
      </c>
      <c r="F1719" t="s">
        <v>30</v>
      </c>
      <c r="I1719" t="s">
        <v>38</v>
      </c>
      <c r="J1719" t="s">
        <v>43</v>
      </c>
      <c r="N1719" t="s">
        <v>3704</v>
      </c>
      <c r="O1719" t="s">
        <v>34</v>
      </c>
      <c r="P1719">
        <v>7</v>
      </c>
      <c r="Q1719">
        <v>202109</v>
      </c>
      <c r="R1719">
        <v>20211126</v>
      </c>
      <c r="S1719" t="s">
        <v>3705</v>
      </c>
      <c r="T1719">
        <v>20220302</v>
      </c>
      <c r="Z1719" t="s">
        <v>36</v>
      </c>
    </row>
    <row r="1720" spans="1:26" x14ac:dyDescent="0.25">
      <c r="A1720" t="s">
        <v>26</v>
      </c>
      <c r="B1720" t="s">
        <v>27</v>
      </c>
      <c r="C1720" t="s">
        <v>28</v>
      </c>
      <c r="D1720" t="s">
        <v>37</v>
      </c>
      <c r="E1720" t="str">
        <f>"107TNUW25774"</f>
        <v>107TNUW25774</v>
      </c>
      <c r="F1720" t="s">
        <v>30</v>
      </c>
      <c r="I1720" t="s">
        <v>31</v>
      </c>
      <c r="J1720" t="s">
        <v>32</v>
      </c>
      <c r="N1720" t="s">
        <v>3706</v>
      </c>
      <c r="O1720" t="s">
        <v>34</v>
      </c>
      <c r="P1720">
        <v>9</v>
      </c>
      <c r="Q1720">
        <v>202107</v>
      </c>
      <c r="R1720">
        <v>20220121</v>
      </c>
      <c r="S1720" t="s">
        <v>3707</v>
      </c>
      <c r="T1720">
        <v>20220302</v>
      </c>
      <c r="Z1720" t="s">
        <v>36</v>
      </c>
    </row>
    <row r="1721" spans="1:26" x14ac:dyDescent="0.25">
      <c r="A1721" t="s">
        <v>26</v>
      </c>
      <c r="B1721" t="s">
        <v>27</v>
      </c>
      <c r="C1721" t="s">
        <v>28</v>
      </c>
      <c r="D1721" t="s">
        <v>42</v>
      </c>
      <c r="E1721" t="str">
        <f>"110TNBK2F461"</f>
        <v>110TNBK2F461</v>
      </c>
      <c r="F1721" t="s">
        <v>30</v>
      </c>
      <c r="I1721" t="s">
        <v>157</v>
      </c>
      <c r="J1721" t="s">
        <v>58</v>
      </c>
      <c r="N1721" t="s">
        <v>3708</v>
      </c>
      <c r="O1721" t="s">
        <v>34</v>
      </c>
      <c r="P1721">
        <v>6</v>
      </c>
      <c r="Q1721">
        <v>202110</v>
      </c>
      <c r="R1721">
        <v>20211027</v>
      </c>
      <c r="S1721" t="s">
        <v>3709</v>
      </c>
      <c r="T1721">
        <v>20220302</v>
      </c>
      <c r="U1721" t="s">
        <v>680</v>
      </c>
      <c r="Z1721" t="s">
        <v>36</v>
      </c>
    </row>
    <row r="1722" spans="1:26" x14ac:dyDescent="0.25">
      <c r="A1722" t="s">
        <v>26</v>
      </c>
      <c r="B1722" t="s">
        <v>27</v>
      </c>
      <c r="C1722" t="s">
        <v>28</v>
      </c>
      <c r="D1722" t="s">
        <v>29</v>
      </c>
      <c r="E1722" t="str">
        <f>"108TNAB0J488"</f>
        <v>108TNAB0J488</v>
      </c>
      <c r="F1722" t="s">
        <v>30</v>
      </c>
      <c r="I1722" t="s">
        <v>38</v>
      </c>
      <c r="J1722" t="s">
        <v>58</v>
      </c>
      <c r="N1722" t="s">
        <v>3710</v>
      </c>
      <c r="O1722" t="s">
        <v>34</v>
      </c>
      <c r="P1722">
        <v>8</v>
      </c>
      <c r="Q1722">
        <v>202108</v>
      </c>
      <c r="R1722">
        <v>20211020</v>
      </c>
      <c r="S1722" t="s">
        <v>3711</v>
      </c>
      <c r="T1722">
        <v>20220302</v>
      </c>
      <c r="U1722" t="s">
        <v>878</v>
      </c>
      <c r="V1722" t="s">
        <v>1037</v>
      </c>
      <c r="Z1722" t="s">
        <v>36</v>
      </c>
    </row>
    <row r="1723" spans="1:26" x14ac:dyDescent="0.25">
      <c r="A1723" t="s">
        <v>26</v>
      </c>
      <c r="B1723" t="s">
        <v>27</v>
      </c>
      <c r="C1723" t="s">
        <v>28</v>
      </c>
      <c r="D1723" t="s">
        <v>380</v>
      </c>
      <c r="E1723" t="str">
        <f>"112TNSU1X198"</f>
        <v>112TNSU1X198</v>
      </c>
      <c r="F1723" t="s">
        <v>30</v>
      </c>
      <c r="I1723" t="s">
        <v>38</v>
      </c>
      <c r="J1723" t="s">
        <v>77</v>
      </c>
      <c r="N1723" t="s">
        <v>3712</v>
      </c>
      <c r="O1723" t="s">
        <v>34</v>
      </c>
      <c r="P1723">
        <v>4</v>
      </c>
      <c r="Q1723">
        <v>202112</v>
      </c>
      <c r="R1723">
        <v>20220224</v>
      </c>
      <c r="S1723" t="s">
        <v>3713</v>
      </c>
      <c r="T1723">
        <v>20220302</v>
      </c>
      <c r="Z1723" t="s">
        <v>36</v>
      </c>
    </row>
    <row r="1724" spans="1:26" x14ac:dyDescent="0.25">
      <c r="A1724" t="s">
        <v>26</v>
      </c>
      <c r="B1724" t="s">
        <v>27</v>
      </c>
      <c r="C1724" t="s">
        <v>28</v>
      </c>
      <c r="D1724" t="s">
        <v>380</v>
      </c>
      <c r="E1724" t="str">
        <f>"112TNNH1P839"</f>
        <v>112TNNH1P839</v>
      </c>
      <c r="F1724" t="s">
        <v>30</v>
      </c>
      <c r="I1724" t="s">
        <v>31</v>
      </c>
      <c r="J1724" t="s">
        <v>32</v>
      </c>
      <c r="N1724" t="s">
        <v>3714</v>
      </c>
      <c r="O1724" t="s">
        <v>34</v>
      </c>
      <c r="P1724">
        <v>4</v>
      </c>
      <c r="Q1724">
        <v>202112</v>
      </c>
      <c r="R1724">
        <v>20211215</v>
      </c>
      <c r="S1724" t="s">
        <v>3715</v>
      </c>
      <c r="T1724">
        <v>20220302</v>
      </c>
      <c r="Z1724" t="s">
        <v>36</v>
      </c>
    </row>
    <row r="1725" spans="1:26" x14ac:dyDescent="0.25">
      <c r="A1725" t="s">
        <v>26</v>
      </c>
      <c r="B1725" t="s">
        <v>27</v>
      </c>
      <c r="C1725" t="s">
        <v>28</v>
      </c>
      <c r="D1725" t="s">
        <v>166</v>
      </c>
      <c r="E1725" t="str">
        <f>"107TNDV1W122"</f>
        <v>107TNDV1W122</v>
      </c>
      <c r="F1725" t="s">
        <v>30</v>
      </c>
      <c r="I1725" t="s">
        <v>38</v>
      </c>
      <c r="J1725" t="s">
        <v>555</v>
      </c>
      <c r="N1725" t="s">
        <v>3716</v>
      </c>
      <c r="O1725" t="s">
        <v>34</v>
      </c>
      <c r="P1725">
        <v>9</v>
      </c>
      <c r="Q1725">
        <v>202107</v>
      </c>
      <c r="R1725">
        <v>20211115</v>
      </c>
      <c r="S1725" t="s">
        <v>3717</v>
      </c>
      <c r="T1725">
        <v>20220302</v>
      </c>
      <c r="Z1725" t="s">
        <v>36</v>
      </c>
    </row>
    <row r="1726" spans="1:26" x14ac:dyDescent="0.25">
      <c r="A1726" t="s">
        <v>26</v>
      </c>
      <c r="B1726" t="s">
        <v>27</v>
      </c>
      <c r="C1726" t="s">
        <v>28</v>
      </c>
      <c r="D1726" t="s">
        <v>46</v>
      </c>
      <c r="E1726" t="str">
        <f>"111TNZN29565"</f>
        <v>111TNZN29565</v>
      </c>
      <c r="F1726" t="s">
        <v>30</v>
      </c>
      <c r="I1726" t="s">
        <v>47</v>
      </c>
      <c r="J1726" t="s">
        <v>90</v>
      </c>
      <c r="N1726" t="s">
        <v>3718</v>
      </c>
      <c r="O1726" t="s">
        <v>34</v>
      </c>
      <c r="P1726">
        <v>5</v>
      </c>
      <c r="Q1726">
        <v>202111</v>
      </c>
      <c r="R1726">
        <v>20211228</v>
      </c>
      <c r="S1726" t="s">
        <v>3719</v>
      </c>
      <c r="T1726">
        <v>20220302</v>
      </c>
      <c r="U1726" t="s">
        <v>75</v>
      </c>
      <c r="V1726" t="s">
        <v>719</v>
      </c>
      <c r="Z1726" t="s">
        <v>36</v>
      </c>
    </row>
    <row r="1727" spans="1:26" x14ac:dyDescent="0.25">
      <c r="A1727" t="s">
        <v>26</v>
      </c>
      <c r="B1727" t="s">
        <v>27</v>
      </c>
      <c r="C1727" t="s">
        <v>28</v>
      </c>
      <c r="D1727" t="s">
        <v>29</v>
      </c>
      <c r="E1727" t="str">
        <f>"106TNRL0T990"</f>
        <v>106TNRL0T990</v>
      </c>
      <c r="F1727" t="s">
        <v>30</v>
      </c>
      <c r="I1727" t="s">
        <v>89</v>
      </c>
      <c r="J1727" t="s">
        <v>90</v>
      </c>
      <c r="N1727" t="s">
        <v>3720</v>
      </c>
      <c r="O1727" t="s">
        <v>34</v>
      </c>
      <c r="P1727">
        <v>10</v>
      </c>
      <c r="Q1727">
        <v>202106</v>
      </c>
      <c r="R1727">
        <v>20211030</v>
      </c>
      <c r="S1727" t="s">
        <v>3721</v>
      </c>
      <c r="T1727">
        <v>20220302</v>
      </c>
      <c r="U1727" t="s">
        <v>1575</v>
      </c>
      <c r="V1727" t="s">
        <v>75</v>
      </c>
      <c r="Z1727" t="s">
        <v>36</v>
      </c>
    </row>
    <row r="1728" spans="1:26" x14ac:dyDescent="0.25">
      <c r="A1728" t="s">
        <v>26</v>
      </c>
      <c r="B1728" t="s">
        <v>27</v>
      </c>
      <c r="C1728" t="s">
        <v>28</v>
      </c>
      <c r="D1728" t="s">
        <v>64</v>
      </c>
      <c r="E1728" t="str">
        <f>"009TNJJ12828"</f>
        <v>009TNJJ12828</v>
      </c>
      <c r="F1728" t="s">
        <v>30</v>
      </c>
      <c r="I1728" t="s">
        <v>134</v>
      </c>
      <c r="J1728" t="s">
        <v>130</v>
      </c>
      <c r="N1728" t="s">
        <v>3722</v>
      </c>
      <c r="O1728" t="s">
        <v>34</v>
      </c>
      <c r="P1728">
        <v>19</v>
      </c>
      <c r="Q1728">
        <v>202009</v>
      </c>
      <c r="R1728">
        <v>20211209</v>
      </c>
      <c r="S1728" t="s">
        <v>3723</v>
      </c>
      <c r="T1728">
        <v>20220302</v>
      </c>
      <c r="Z1728" t="s">
        <v>36</v>
      </c>
    </row>
    <row r="1729" spans="1:26" x14ac:dyDescent="0.25">
      <c r="A1729" t="s">
        <v>26</v>
      </c>
      <c r="B1729" t="s">
        <v>27</v>
      </c>
      <c r="C1729" t="s">
        <v>28</v>
      </c>
      <c r="D1729" t="s">
        <v>64</v>
      </c>
      <c r="E1729" t="str">
        <f>"110TNPC26288"</f>
        <v>110TNPC26288</v>
      </c>
      <c r="F1729" t="s">
        <v>30</v>
      </c>
      <c r="I1729" t="s">
        <v>57</v>
      </c>
      <c r="J1729" t="s">
        <v>39</v>
      </c>
      <c r="N1729" t="s">
        <v>3724</v>
      </c>
      <c r="O1729" t="s">
        <v>34</v>
      </c>
      <c r="P1729">
        <v>6</v>
      </c>
      <c r="Q1729">
        <v>202110</v>
      </c>
      <c r="R1729">
        <v>20211112</v>
      </c>
      <c r="S1729" t="s">
        <v>3725</v>
      </c>
      <c r="T1729">
        <v>20220302</v>
      </c>
      <c r="Z1729" t="s">
        <v>36</v>
      </c>
    </row>
    <row r="1730" spans="1:26" x14ac:dyDescent="0.25">
      <c r="A1730" t="s">
        <v>26</v>
      </c>
      <c r="B1730" t="s">
        <v>27</v>
      </c>
      <c r="C1730" t="s">
        <v>28</v>
      </c>
      <c r="D1730" t="s">
        <v>29</v>
      </c>
      <c r="E1730" t="str">
        <f>"112TNEP12060"</f>
        <v>112TNEP12060</v>
      </c>
      <c r="F1730" t="s">
        <v>30</v>
      </c>
      <c r="I1730" t="s">
        <v>38</v>
      </c>
      <c r="J1730" t="s">
        <v>77</v>
      </c>
      <c r="N1730" t="s">
        <v>3726</v>
      </c>
      <c r="O1730" t="s">
        <v>34</v>
      </c>
      <c r="P1730">
        <v>4</v>
      </c>
      <c r="Q1730">
        <v>202112</v>
      </c>
      <c r="R1730">
        <v>20220208</v>
      </c>
      <c r="S1730" t="s">
        <v>3727</v>
      </c>
      <c r="T1730">
        <v>20220302</v>
      </c>
      <c r="Z1730" t="s">
        <v>36</v>
      </c>
    </row>
    <row r="1731" spans="1:26" x14ac:dyDescent="0.25">
      <c r="A1731" t="s">
        <v>26</v>
      </c>
      <c r="B1731" t="s">
        <v>27</v>
      </c>
      <c r="C1731" t="s">
        <v>28</v>
      </c>
      <c r="D1731" t="s">
        <v>37</v>
      </c>
      <c r="E1731" t="str">
        <f>"012TNHM1M033"</f>
        <v>012TNHM1M033</v>
      </c>
      <c r="F1731" t="s">
        <v>30</v>
      </c>
      <c r="I1731" t="s">
        <v>57</v>
      </c>
      <c r="J1731" t="s">
        <v>77</v>
      </c>
      <c r="N1731" t="s">
        <v>3728</v>
      </c>
      <c r="O1731" t="s">
        <v>34</v>
      </c>
      <c r="P1731">
        <v>16</v>
      </c>
      <c r="Q1731">
        <v>202012</v>
      </c>
      <c r="R1731">
        <v>20211117</v>
      </c>
      <c r="S1731" t="s">
        <v>3729</v>
      </c>
      <c r="T1731">
        <v>20220302</v>
      </c>
      <c r="Z1731" t="s">
        <v>36</v>
      </c>
    </row>
    <row r="1732" spans="1:26" x14ac:dyDescent="0.25">
      <c r="A1732" t="s">
        <v>26</v>
      </c>
      <c r="B1732" t="s">
        <v>27</v>
      </c>
      <c r="C1732" t="s">
        <v>28</v>
      </c>
      <c r="D1732" t="s">
        <v>3730</v>
      </c>
      <c r="E1732" t="str">
        <f>"201TNFA35267"</f>
        <v>201TNFA35267</v>
      </c>
      <c r="F1732" t="s">
        <v>30</v>
      </c>
      <c r="I1732" t="s">
        <v>129</v>
      </c>
      <c r="J1732" t="s">
        <v>130</v>
      </c>
      <c r="N1732" t="s">
        <v>3731</v>
      </c>
      <c r="O1732" t="s">
        <v>34</v>
      </c>
      <c r="P1732">
        <v>3</v>
      </c>
      <c r="Q1732">
        <v>202201</v>
      </c>
      <c r="R1732">
        <v>20220222</v>
      </c>
      <c r="S1732" t="s">
        <v>3732</v>
      </c>
      <c r="T1732">
        <v>20220302</v>
      </c>
      <c r="Z1732" t="s">
        <v>36</v>
      </c>
    </row>
    <row r="1733" spans="1:26" x14ac:dyDescent="0.25">
      <c r="A1733" t="s">
        <v>26</v>
      </c>
      <c r="B1733" t="s">
        <v>27</v>
      </c>
      <c r="C1733" t="s">
        <v>28</v>
      </c>
      <c r="D1733" t="s">
        <v>42</v>
      </c>
      <c r="E1733" t="str">
        <f>"111TNZN0E941"</f>
        <v>111TNZN0E941</v>
      </c>
      <c r="F1733" t="s">
        <v>30</v>
      </c>
      <c r="I1733" t="s">
        <v>123</v>
      </c>
      <c r="J1733" t="s">
        <v>77</v>
      </c>
      <c r="N1733" t="s">
        <v>3733</v>
      </c>
      <c r="O1733" t="s">
        <v>34</v>
      </c>
      <c r="P1733">
        <v>5</v>
      </c>
      <c r="Q1733">
        <v>202111</v>
      </c>
      <c r="R1733">
        <v>20211207</v>
      </c>
      <c r="S1733" t="s">
        <v>3734</v>
      </c>
      <c r="T1733">
        <v>20220302</v>
      </c>
      <c r="Z1733" t="s">
        <v>36</v>
      </c>
    </row>
    <row r="1734" spans="1:26" x14ac:dyDescent="0.25">
      <c r="A1734" t="s">
        <v>26</v>
      </c>
      <c r="B1734" t="s">
        <v>27</v>
      </c>
      <c r="C1734" t="s">
        <v>28</v>
      </c>
      <c r="D1734" t="s">
        <v>133</v>
      </c>
      <c r="E1734" t="str">
        <f>"108TNCZ2G867"</f>
        <v>108TNCZ2G867</v>
      </c>
      <c r="F1734" t="s">
        <v>30</v>
      </c>
      <c r="I1734" t="s">
        <v>123</v>
      </c>
      <c r="J1734" t="s">
        <v>52</v>
      </c>
      <c r="N1734" t="s">
        <v>3735</v>
      </c>
      <c r="O1734" t="s">
        <v>34</v>
      </c>
      <c r="P1734">
        <v>8</v>
      </c>
      <c r="Q1734">
        <v>202108</v>
      </c>
      <c r="R1734">
        <v>20220120</v>
      </c>
      <c r="S1734" t="s">
        <v>3736</v>
      </c>
      <c r="T1734">
        <v>20220302</v>
      </c>
      <c r="U1734" t="s">
        <v>1718</v>
      </c>
      <c r="Z1734" t="s">
        <v>36</v>
      </c>
    </row>
    <row r="1735" spans="1:26" x14ac:dyDescent="0.25">
      <c r="A1735" t="s">
        <v>26</v>
      </c>
      <c r="B1735" t="s">
        <v>27</v>
      </c>
      <c r="C1735" t="s">
        <v>28</v>
      </c>
      <c r="D1735" t="s">
        <v>37</v>
      </c>
      <c r="E1735" t="str">
        <f>"106TNAB20848"</f>
        <v>106TNAB20848</v>
      </c>
      <c r="F1735" t="s">
        <v>30</v>
      </c>
      <c r="I1735" t="s">
        <v>123</v>
      </c>
      <c r="J1735" t="s">
        <v>52</v>
      </c>
      <c r="N1735" t="s">
        <v>3737</v>
      </c>
      <c r="O1735" t="s">
        <v>34</v>
      </c>
      <c r="P1735">
        <v>10</v>
      </c>
      <c r="Q1735">
        <v>202106</v>
      </c>
      <c r="R1735">
        <v>20211214</v>
      </c>
      <c r="S1735" t="s">
        <v>3738</v>
      </c>
      <c r="T1735">
        <v>20220302</v>
      </c>
      <c r="U1735" t="s">
        <v>436</v>
      </c>
      <c r="Z1735" t="s">
        <v>36</v>
      </c>
    </row>
    <row r="1736" spans="1:26" x14ac:dyDescent="0.25">
      <c r="A1736" t="s">
        <v>26</v>
      </c>
      <c r="B1736" t="s">
        <v>27</v>
      </c>
      <c r="C1736" t="s">
        <v>28</v>
      </c>
      <c r="D1736" t="s">
        <v>37</v>
      </c>
      <c r="E1736" t="str">
        <f>"109TNXR1Q210"</f>
        <v>109TNXR1Q210</v>
      </c>
      <c r="F1736" t="s">
        <v>30</v>
      </c>
      <c r="I1736" t="s">
        <v>31</v>
      </c>
      <c r="J1736" t="s">
        <v>39</v>
      </c>
      <c r="N1736" t="s">
        <v>2766</v>
      </c>
      <c r="O1736" t="s">
        <v>34</v>
      </c>
      <c r="P1736">
        <v>7</v>
      </c>
      <c r="Q1736">
        <v>202109</v>
      </c>
      <c r="R1736">
        <v>20211007</v>
      </c>
      <c r="S1736" t="s">
        <v>3739</v>
      </c>
      <c r="T1736">
        <v>20220302</v>
      </c>
      <c r="Z1736" t="s">
        <v>36</v>
      </c>
    </row>
    <row r="1737" spans="1:26" x14ac:dyDescent="0.25">
      <c r="A1737" t="s">
        <v>26</v>
      </c>
      <c r="B1737" t="s">
        <v>27</v>
      </c>
      <c r="C1737" t="s">
        <v>28</v>
      </c>
      <c r="D1737" t="s">
        <v>29</v>
      </c>
      <c r="E1737" t="str">
        <f>"105TNSU0K718"</f>
        <v>105TNSU0K718</v>
      </c>
      <c r="F1737" t="s">
        <v>30</v>
      </c>
      <c r="I1737" t="s">
        <v>38</v>
      </c>
      <c r="J1737" t="s">
        <v>77</v>
      </c>
      <c r="N1737" t="s">
        <v>3740</v>
      </c>
      <c r="O1737" t="s">
        <v>34</v>
      </c>
      <c r="P1737">
        <v>11</v>
      </c>
      <c r="Q1737">
        <v>202105</v>
      </c>
      <c r="R1737">
        <v>20211122</v>
      </c>
      <c r="S1737" t="s">
        <v>3741</v>
      </c>
      <c r="T1737">
        <v>20220302</v>
      </c>
      <c r="Z1737" t="s">
        <v>36</v>
      </c>
    </row>
    <row r="1738" spans="1:26" x14ac:dyDescent="0.25">
      <c r="A1738" t="s">
        <v>26</v>
      </c>
      <c r="B1738" t="s">
        <v>27</v>
      </c>
      <c r="C1738" t="s">
        <v>28</v>
      </c>
      <c r="D1738" t="s">
        <v>29</v>
      </c>
      <c r="E1738" t="str">
        <f>"105TNSU2V542"</f>
        <v>105TNSU2V542</v>
      </c>
      <c r="F1738" t="s">
        <v>30</v>
      </c>
      <c r="I1738" t="s">
        <v>76</v>
      </c>
      <c r="J1738" t="s">
        <v>90</v>
      </c>
      <c r="N1738" t="s">
        <v>3742</v>
      </c>
      <c r="O1738" t="s">
        <v>34</v>
      </c>
      <c r="P1738">
        <v>11</v>
      </c>
      <c r="Q1738">
        <v>202105</v>
      </c>
      <c r="R1738">
        <v>20211123</v>
      </c>
      <c r="S1738" t="s">
        <v>3743</v>
      </c>
      <c r="T1738">
        <v>20220303</v>
      </c>
      <c r="U1738" t="s">
        <v>75</v>
      </c>
      <c r="Z1738" t="s">
        <v>36</v>
      </c>
    </row>
    <row r="1739" spans="1:26" x14ac:dyDescent="0.25">
      <c r="A1739" t="s">
        <v>26</v>
      </c>
      <c r="B1739" t="s">
        <v>27</v>
      </c>
      <c r="C1739" t="s">
        <v>28</v>
      </c>
      <c r="D1739" t="s">
        <v>115</v>
      </c>
      <c r="E1739" t="str">
        <f>"106TNTQ21897"</f>
        <v>106TNTQ21897</v>
      </c>
      <c r="F1739" t="s">
        <v>30</v>
      </c>
      <c r="I1739" t="s">
        <v>31</v>
      </c>
      <c r="J1739" t="s">
        <v>32</v>
      </c>
      <c r="N1739" t="s">
        <v>3744</v>
      </c>
      <c r="O1739" t="s">
        <v>34</v>
      </c>
      <c r="P1739">
        <v>10</v>
      </c>
      <c r="Q1739">
        <v>202106</v>
      </c>
      <c r="R1739">
        <v>20220107</v>
      </c>
      <c r="S1739" t="s">
        <v>3745</v>
      </c>
      <c r="T1739">
        <v>20220303</v>
      </c>
      <c r="Z1739" t="s">
        <v>36</v>
      </c>
    </row>
    <row r="1740" spans="1:26" x14ac:dyDescent="0.25">
      <c r="A1740" t="s">
        <v>26</v>
      </c>
      <c r="B1740" t="s">
        <v>27</v>
      </c>
      <c r="C1740" t="s">
        <v>28</v>
      </c>
      <c r="D1740" t="s">
        <v>29</v>
      </c>
      <c r="E1740" t="str">
        <f>"108TNEP2S108"</f>
        <v>108TNEP2S108</v>
      </c>
      <c r="F1740" t="s">
        <v>30</v>
      </c>
      <c r="I1740" t="s">
        <v>38</v>
      </c>
      <c r="J1740" t="s">
        <v>77</v>
      </c>
      <c r="N1740" t="s">
        <v>3746</v>
      </c>
      <c r="O1740" t="s">
        <v>34</v>
      </c>
      <c r="P1740">
        <v>8</v>
      </c>
      <c r="Q1740">
        <v>202108</v>
      </c>
      <c r="R1740">
        <v>20220212</v>
      </c>
      <c r="S1740" t="s">
        <v>3747</v>
      </c>
      <c r="T1740">
        <v>20220303</v>
      </c>
      <c r="Z1740" t="s">
        <v>36</v>
      </c>
    </row>
    <row r="1741" spans="1:26" x14ac:dyDescent="0.25">
      <c r="A1741" t="s">
        <v>26</v>
      </c>
      <c r="B1741" t="s">
        <v>27</v>
      </c>
      <c r="C1741" t="s">
        <v>28</v>
      </c>
      <c r="D1741" t="s">
        <v>380</v>
      </c>
      <c r="E1741" t="str">
        <f>"201TNVS1U967"</f>
        <v>201TNVS1U967</v>
      </c>
      <c r="F1741" t="s">
        <v>30</v>
      </c>
      <c r="I1741" t="s">
        <v>57</v>
      </c>
      <c r="J1741" t="s">
        <v>58</v>
      </c>
      <c r="N1741" t="s">
        <v>3748</v>
      </c>
      <c r="O1741" t="s">
        <v>34</v>
      </c>
      <c r="P1741">
        <v>3</v>
      </c>
      <c r="Q1741">
        <v>202201</v>
      </c>
      <c r="R1741">
        <v>20220129</v>
      </c>
      <c r="S1741" t="s">
        <v>3749</v>
      </c>
      <c r="T1741">
        <v>20220303</v>
      </c>
      <c r="U1741" t="s">
        <v>144</v>
      </c>
      <c r="Z1741" t="s">
        <v>36</v>
      </c>
    </row>
    <row r="1742" spans="1:26" x14ac:dyDescent="0.25">
      <c r="A1742" t="s">
        <v>26</v>
      </c>
      <c r="B1742" t="s">
        <v>27</v>
      </c>
      <c r="C1742" t="s">
        <v>28</v>
      </c>
      <c r="D1742" t="s">
        <v>46</v>
      </c>
      <c r="E1742" t="str">
        <f>"110TNNH16247"</f>
        <v>110TNNH16247</v>
      </c>
      <c r="F1742" t="s">
        <v>30</v>
      </c>
      <c r="I1742" t="s">
        <v>76</v>
      </c>
      <c r="J1742" t="s">
        <v>163</v>
      </c>
      <c r="N1742" t="s">
        <v>3750</v>
      </c>
      <c r="O1742" t="s">
        <v>34</v>
      </c>
      <c r="P1742">
        <v>6</v>
      </c>
      <c r="Q1742">
        <v>202110</v>
      </c>
      <c r="R1742">
        <v>20211215</v>
      </c>
      <c r="S1742" t="s">
        <v>3751</v>
      </c>
      <c r="T1742">
        <v>20220303</v>
      </c>
      <c r="Z1742" t="s">
        <v>36</v>
      </c>
    </row>
    <row r="1743" spans="1:26" x14ac:dyDescent="0.25">
      <c r="A1743" t="s">
        <v>26</v>
      </c>
      <c r="B1743" t="s">
        <v>27</v>
      </c>
      <c r="C1743" t="s">
        <v>28</v>
      </c>
      <c r="D1743" t="s">
        <v>46</v>
      </c>
      <c r="E1743" t="str">
        <f>"107TNJJ11140"</f>
        <v>107TNJJ11140</v>
      </c>
      <c r="F1743" t="s">
        <v>30</v>
      </c>
      <c r="I1743" t="s">
        <v>38</v>
      </c>
      <c r="J1743" t="s">
        <v>90</v>
      </c>
      <c r="N1743" t="s">
        <v>3752</v>
      </c>
      <c r="O1743" t="s">
        <v>34</v>
      </c>
      <c r="P1743">
        <v>9</v>
      </c>
      <c r="Q1743">
        <v>202107</v>
      </c>
      <c r="R1743">
        <v>20211204</v>
      </c>
      <c r="S1743" t="s">
        <v>3753</v>
      </c>
      <c r="T1743">
        <v>20220303</v>
      </c>
      <c r="U1743" t="s">
        <v>151</v>
      </c>
      <c r="V1743" t="s">
        <v>3754</v>
      </c>
      <c r="Z1743" t="s">
        <v>36</v>
      </c>
    </row>
    <row r="1744" spans="1:26" x14ac:dyDescent="0.25">
      <c r="A1744" t="s">
        <v>26</v>
      </c>
      <c r="B1744" t="s">
        <v>27</v>
      </c>
      <c r="C1744" t="s">
        <v>28</v>
      </c>
      <c r="D1744" t="s">
        <v>133</v>
      </c>
      <c r="E1744" t="str">
        <f>"109TNNH29391"</f>
        <v>109TNNH29391</v>
      </c>
      <c r="F1744" t="s">
        <v>30</v>
      </c>
      <c r="I1744" t="s">
        <v>31</v>
      </c>
      <c r="J1744" t="s">
        <v>90</v>
      </c>
      <c r="N1744" t="s">
        <v>3755</v>
      </c>
      <c r="O1744" t="s">
        <v>34</v>
      </c>
      <c r="P1744">
        <v>7</v>
      </c>
      <c r="Q1744">
        <v>202109</v>
      </c>
      <c r="R1744">
        <v>20211129</v>
      </c>
      <c r="S1744" t="s">
        <v>3756</v>
      </c>
      <c r="T1744">
        <v>20220303</v>
      </c>
      <c r="U1744" t="s">
        <v>128</v>
      </c>
      <c r="V1744" t="s">
        <v>1575</v>
      </c>
      <c r="W1744" t="s">
        <v>144</v>
      </c>
      <c r="X1744" t="s">
        <v>206</v>
      </c>
      <c r="Z1744" t="s">
        <v>36</v>
      </c>
    </row>
    <row r="1745" spans="1:26" x14ac:dyDescent="0.25">
      <c r="A1745" t="s">
        <v>26</v>
      </c>
      <c r="B1745" t="s">
        <v>27</v>
      </c>
      <c r="C1745" t="s">
        <v>28</v>
      </c>
      <c r="D1745" t="s">
        <v>42</v>
      </c>
      <c r="E1745" t="str">
        <f>"111TNXR2K242"</f>
        <v>111TNXR2K242</v>
      </c>
      <c r="F1745" t="s">
        <v>30</v>
      </c>
      <c r="I1745" t="s">
        <v>31</v>
      </c>
      <c r="J1745" t="s">
        <v>32</v>
      </c>
      <c r="N1745" t="s">
        <v>3757</v>
      </c>
      <c r="O1745" t="s">
        <v>34</v>
      </c>
      <c r="P1745">
        <v>5</v>
      </c>
      <c r="Q1745">
        <v>202111</v>
      </c>
      <c r="R1745">
        <v>20220124</v>
      </c>
      <c r="S1745" t="s">
        <v>3758</v>
      </c>
      <c r="T1745">
        <v>20220303</v>
      </c>
      <c r="Z1745" t="s">
        <v>36</v>
      </c>
    </row>
    <row r="1746" spans="1:26" x14ac:dyDescent="0.25">
      <c r="A1746" t="s">
        <v>26</v>
      </c>
      <c r="B1746" t="s">
        <v>27</v>
      </c>
      <c r="C1746" t="s">
        <v>28</v>
      </c>
      <c r="D1746" t="s">
        <v>380</v>
      </c>
      <c r="E1746" t="str">
        <f>"111TNCZ2X771"</f>
        <v>111TNCZ2X771</v>
      </c>
      <c r="F1746" t="s">
        <v>30</v>
      </c>
      <c r="I1746" t="s">
        <v>31</v>
      </c>
      <c r="J1746" t="s">
        <v>32</v>
      </c>
      <c r="N1746" t="s">
        <v>3759</v>
      </c>
      <c r="O1746" t="s">
        <v>34</v>
      </c>
      <c r="P1746">
        <v>5</v>
      </c>
      <c r="Q1746">
        <v>202111</v>
      </c>
      <c r="R1746">
        <v>20211126</v>
      </c>
      <c r="S1746" t="s">
        <v>3760</v>
      </c>
      <c r="T1746">
        <v>20220303</v>
      </c>
      <c r="Z1746" t="s">
        <v>36</v>
      </c>
    </row>
    <row r="1747" spans="1:26" x14ac:dyDescent="0.25">
      <c r="A1747" t="s">
        <v>26</v>
      </c>
      <c r="B1747" t="s">
        <v>27</v>
      </c>
      <c r="C1747" t="s">
        <v>28</v>
      </c>
      <c r="D1747" t="s">
        <v>29</v>
      </c>
      <c r="E1747" t="str">
        <f>"106TNPC2F000"</f>
        <v>106TNPC2F000</v>
      </c>
      <c r="F1747" t="s">
        <v>30</v>
      </c>
      <c r="I1747" t="s">
        <v>57</v>
      </c>
      <c r="J1747" t="s">
        <v>58</v>
      </c>
      <c r="N1747" t="s">
        <v>3761</v>
      </c>
      <c r="O1747" t="s">
        <v>34</v>
      </c>
      <c r="P1747">
        <v>10</v>
      </c>
      <c r="Q1747">
        <v>202106</v>
      </c>
      <c r="R1747">
        <v>20211110</v>
      </c>
      <c r="S1747" t="s">
        <v>3762</v>
      </c>
      <c r="T1747">
        <v>20220303</v>
      </c>
      <c r="U1747" t="s">
        <v>114</v>
      </c>
      <c r="V1747" t="s">
        <v>151</v>
      </c>
      <c r="Z1747" t="s">
        <v>36</v>
      </c>
    </row>
    <row r="1748" spans="1:26" x14ac:dyDescent="0.25">
      <c r="A1748" t="s">
        <v>26</v>
      </c>
      <c r="B1748" t="s">
        <v>27</v>
      </c>
      <c r="C1748" t="s">
        <v>28</v>
      </c>
      <c r="D1748" t="s">
        <v>46</v>
      </c>
      <c r="E1748" t="str">
        <f>"110TNTQ1W121"</f>
        <v>110TNTQ1W121</v>
      </c>
      <c r="F1748" t="s">
        <v>30</v>
      </c>
      <c r="I1748" t="s">
        <v>31</v>
      </c>
      <c r="J1748" t="s">
        <v>32</v>
      </c>
      <c r="N1748" t="s">
        <v>3763</v>
      </c>
      <c r="O1748" t="s">
        <v>34</v>
      </c>
      <c r="P1748">
        <v>6</v>
      </c>
      <c r="Q1748">
        <v>202110</v>
      </c>
      <c r="R1748">
        <v>20211210</v>
      </c>
      <c r="S1748" t="s">
        <v>3764</v>
      </c>
      <c r="T1748">
        <v>20220303</v>
      </c>
      <c r="Z1748" t="s">
        <v>36</v>
      </c>
    </row>
    <row r="1749" spans="1:26" x14ac:dyDescent="0.25">
      <c r="A1749" t="s">
        <v>26</v>
      </c>
      <c r="B1749" t="s">
        <v>27</v>
      </c>
      <c r="C1749" t="s">
        <v>28</v>
      </c>
      <c r="D1749" t="s">
        <v>37</v>
      </c>
      <c r="E1749" t="str">
        <f>"108TNTQ05713"</f>
        <v>108TNTQ05713</v>
      </c>
      <c r="F1749" t="s">
        <v>30</v>
      </c>
      <c r="I1749" t="s">
        <v>129</v>
      </c>
      <c r="J1749" t="s">
        <v>58</v>
      </c>
      <c r="N1749" t="s">
        <v>3765</v>
      </c>
      <c r="O1749" t="s">
        <v>34</v>
      </c>
      <c r="P1749">
        <v>8</v>
      </c>
      <c r="Q1749">
        <v>202108</v>
      </c>
      <c r="R1749">
        <v>20211106</v>
      </c>
      <c r="S1749" t="s">
        <v>3766</v>
      </c>
      <c r="T1749">
        <v>20220303</v>
      </c>
      <c r="U1749" t="s">
        <v>211</v>
      </c>
      <c r="Z1749" t="s">
        <v>36</v>
      </c>
    </row>
    <row r="1750" spans="1:26" x14ac:dyDescent="0.25">
      <c r="A1750" t="s">
        <v>26</v>
      </c>
      <c r="B1750" t="s">
        <v>27</v>
      </c>
      <c r="C1750" t="s">
        <v>28</v>
      </c>
      <c r="D1750" t="s">
        <v>46</v>
      </c>
      <c r="E1750" t="str">
        <f>"110TNKF16245"</f>
        <v>110TNKF16245</v>
      </c>
      <c r="F1750" t="s">
        <v>30</v>
      </c>
      <c r="I1750" t="s">
        <v>123</v>
      </c>
      <c r="J1750" t="s">
        <v>32</v>
      </c>
      <c r="N1750" t="s">
        <v>3767</v>
      </c>
      <c r="O1750" t="s">
        <v>34</v>
      </c>
      <c r="P1750">
        <v>6</v>
      </c>
      <c r="Q1750">
        <v>202110</v>
      </c>
      <c r="R1750">
        <v>20211030</v>
      </c>
      <c r="S1750" t="s">
        <v>3768</v>
      </c>
      <c r="T1750">
        <v>20220303</v>
      </c>
      <c r="U1750" t="s">
        <v>75</v>
      </c>
      <c r="Z1750" t="s">
        <v>36</v>
      </c>
    </row>
    <row r="1751" spans="1:26" x14ac:dyDescent="0.25">
      <c r="A1751" t="s">
        <v>26</v>
      </c>
      <c r="B1751" t="s">
        <v>27</v>
      </c>
      <c r="C1751" t="s">
        <v>28</v>
      </c>
      <c r="D1751" t="s">
        <v>133</v>
      </c>
      <c r="E1751" t="str">
        <f>"109TNWG23489"</f>
        <v>109TNWG23489</v>
      </c>
      <c r="F1751" t="s">
        <v>30</v>
      </c>
      <c r="I1751" t="s">
        <v>31</v>
      </c>
      <c r="J1751" t="s">
        <v>32</v>
      </c>
      <c r="N1751" t="s">
        <v>3769</v>
      </c>
      <c r="O1751" t="s">
        <v>34</v>
      </c>
      <c r="P1751">
        <v>7</v>
      </c>
      <c r="Q1751">
        <v>202109</v>
      </c>
      <c r="R1751">
        <v>20220223</v>
      </c>
      <c r="S1751" t="s">
        <v>3770</v>
      </c>
      <c r="T1751">
        <v>20220303</v>
      </c>
      <c r="Z1751" t="s">
        <v>36</v>
      </c>
    </row>
    <row r="1752" spans="1:26" x14ac:dyDescent="0.25">
      <c r="A1752" t="s">
        <v>26</v>
      </c>
      <c r="B1752" t="s">
        <v>27</v>
      </c>
      <c r="C1752" t="s">
        <v>28</v>
      </c>
      <c r="D1752" t="s">
        <v>42</v>
      </c>
      <c r="E1752" t="str">
        <f>"202TNMX04811"</f>
        <v>202TNMX04811</v>
      </c>
      <c r="F1752" t="s">
        <v>30</v>
      </c>
      <c r="I1752" t="s">
        <v>38</v>
      </c>
      <c r="J1752" t="s">
        <v>90</v>
      </c>
      <c r="N1752" t="s">
        <v>3771</v>
      </c>
      <c r="O1752" t="s">
        <v>34</v>
      </c>
      <c r="P1752">
        <v>2</v>
      </c>
      <c r="Q1752">
        <v>202202</v>
      </c>
      <c r="R1752">
        <v>20220220</v>
      </c>
      <c r="S1752" t="s">
        <v>3772</v>
      </c>
      <c r="T1752">
        <v>20220303</v>
      </c>
      <c r="U1752" t="s">
        <v>267</v>
      </c>
      <c r="Z1752" t="s">
        <v>36</v>
      </c>
    </row>
    <row r="1753" spans="1:26" x14ac:dyDescent="0.25">
      <c r="A1753" t="s">
        <v>26</v>
      </c>
      <c r="B1753" t="s">
        <v>27</v>
      </c>
      <c r="C1753" t="s">
        <v>28</v>
      </c>
      <c r="D1753" t="s">
        <v>42</v>
      </c>
      <c r="E1753" t="str">
        <f>"111TNMX2K427"</f>
        <v>111TNMX2K427</v>
      </c>
      <c r="F1753" t="s">
        <v>30</v>
      </c>
      <c r="I1753" t="s">
        <v>47</v>
      </c>
      <c r="J1753" t="s">
        <v>90</v>
      </c>
      <c r="N1753" t="s">
        <v>3773</v>
      </c>
      <c r="O1753" t="s">
        <v>34</v>
      </c>
      <c r="P1753">
        <v>5</v>
      </c>
      <c r="Q1753">
        <v>202111</v>
      </c>
      <c r="R1753">
        <v>20220127</v>
      </c>
      <c r="S1753" t="s">
        <v>3774</v>
      </c>
      <c r="T1753">
        <v>20220303</v>
      </c>
      <c r="U1753" t="s">
        <v>1012</v>
      </c>
      <c r="V1753" t="s">
        <v>180</v>
      </c>
      <c r="Z1753" t="s">
        <v>36</v>
      </c>
    </row>
    <row r="1754" spans="1:26" x14ac:dyDescent="0.25">
      <c r="A1754" t="s">
        <v>26</v>
      </c>
      <c r="B1754" t="s">
        <v>27</v>
      </c>
      <c r="C1754" t="s">
        <v>28</v>
      </c>
      <c r="D1754" t="s">
        <v>46</v>
      </c>
      <c r="E1754" t="str">
        <f>"110TNVS1R407"</f>
        <v>110TNVS1R407</v>
      </c>
      <c r="F1754" t="s">
        <v>30</v>
      </c>
      <c r="I1754" t="s">
        <v>38</v>
      </c>
      <c r="J1754" t="s">
        <v>271</v>
      </c>
      <c r="N1754" t="s">
        <v>3775</v>
      </c>
      <c r="O1754" t="s">
        <v>34</v>
      </c>
      <c r="P1754">
        <v>6</v>
      </c>
      <c r="Q1754">
        <v>202110</v>
      </c>
      <c r="R1754">
        <v>20211026</v>
      </c>
      <c r="S1754" t="s">
        <v>3776</v>
      </c>
      <c r="T1754">
        <v>20220303</v>
      </c>
      <c r="U1754" t="s">
        <v>211</v>
      </c>
      <c r="Z1754" t="s">
        <v>36</v>
      </c>
    </row>
    <row r="1755" spans="1:26" x14ac:dyDescent="0.25">
      <c r="A1755" t="s">
        <v>26</v>
      </c>
      <c r="B1755" t="s">
        <v>27</v>
      </c>
      <c r="C1755" t="s">
        <v>28</v>
      </c>
      <c r="D1755" t="s">
        <v>37</v>
      </c>
      <c r="E1755" t="str">
        <f>"109TNMX0X003"</f>
        <v>109TNMX0X003</v>
      </c>
      <c r="F1755" t="s">
        <v>30</v>
      </c>
      <c r="I1755" t="s">
        <v>89</v>
      </c>
      <c r="J1755" t="s">
        <v>439</v>
      </c>
      <c r="N1755" t="s">
        <v>3777</v>
      </c>
      <c r="O1755" t="s">
        <v>34</v>
      </c>
      <c r="P1755">
        <v>7</v>
      </c>
      <c r="Q1755">
        <v>202109</v>
      </c>
      <c r="R1755">
        <v>20211001</v>
      </c>
      <c r="S1755" t="s">
        <v>3778</v>
      </c>
      <c r="T1755">
        <v>20220303</v>
      </c>
      <c r="Z1755" t="s">
        <v>36</v>
      </c>
    </row>
    <row r="1756" spans="1:26" x14ac:dyDescent="0.25">
      <c r="A1756" t="s">
        <v>26</v>
      </c>
      <c r="B1756" t="s">
        <v>27</v>
      </c>
      <c r="C1756" t="s">
        <v>28</v>
      </c>
      <c r="D1756" t="s">
        <v>37</v>
      </c>
      <c r="E1756" t="str">
        <f>"109TNMX0W659"</f>
        <v>109TNMX0W659</v>
      </c>
      <c r="F1756" t="s">
        <v>30</v>
      </c>
      <c r="I1756" t="s">
        <v>1561</v>
      </c>
      <c r="J1756" t="s">
        <v>39</v>
      </c>
      <c r="N1756" t="s">
        <v>3779</v>
      </c>
      <c r="O1756" t="s">
        <v>34</v>
      </c>
      <c r="P1756">
        <v>7</v>
      </c>
      <c r="Q1756">
        <v>202109</v>
      </c>
      <c r="R1756">
        <v>20211113</v>
      </c>
      <c r="S1756" t="s">
        <v>3780</v>
      </c>
      <c r="T1756">
        <v>20220303</v>
      </c>
      <c r="U1756" t="s">
        <v>144</v>
      </c>
      <c r="Z1756" t="s">
        <v>36</v>
      </c>
    </row>
    <row r="1757" spans="1:26" x14ac:dyDescent="0.25">
      <c r="A1757" t="s">
        <v>26</v>
      </c>
      <c r="B1757" t="s">
        <v>27</v>
      </c>
      <c r="C1757" t="s">
        <v>28</v>
      </c>
      <c r="D1757" t="s">
        <v>115</v>
      </c>
      <c r="E1757" t="str">
        <f>"111TNSU0R174"</f>
        <v>111TNSU0R174</v>
      </c>
      <c r="F1757" t="s">
        <v>30</v>
      </c>
      <c r="I1757" t="s">
        <v>38</v>
      </c>
      <c r="J1757" t="s">
        <v>39</v>
      </c>
      <c r="N1757" t="s">
        <v>3781</v>
      </c>
      <c r="O1757" t="s">
        <v>34</v>
      </c>
      <c r="P1757">
        <v>5</v>
      </c>
      <c r="Q1757">
        <v>202111</v>
      </c>
      <c r="R1757">
        <v>20211204</v>
      </c>
      <c r="S1757" t="s">
        <v>3782</v>
      </c>
      <c r="T1757">
        <v>20220303</v>
      </c>
      <c r="Z1757" t="s">
        <v>36</v>
      </c>
    </row>
    <row r="1758" spans="1:26" x14ac:dyDescent="0.25">
      <c r="A1758" t="s">
        <v>26</v>
      </c>
      <c r="B1758" t="s">
        <v>27</v>
      </c>
      <c r="C1758" t="s">
        <v>28</v>
      </c>
      <c r="D1758" t="s">
        <v>64</v>
      </c>
      <c r="E1758" t="str">
        <f>"111TNGY15479"</f>
        <v>111TNGY15479</v>
      </c>
      <c r="F1758" t="s">
        <v>30</v>
      </c>
      <c r="I1758" t="s">
        <v>157</v>
      </c>
      <c r="J1758" t="s">
        <v>77</v>
      </c>
      <c r="N1758" t="s">
        <v>3783</v>
      </c>
      <c r="O1758" t="s">
        <v>34</v>
      </c>
      <c r="P1758">
        <v>5</v>
      </c>
      <c r="Q1758">
        <v>202111</v>
      </c>
      <c r="R1758">
        <v>20220121</v>
      </c>
      <c r="S1758" t="s">
        <v>3784</v>
      </c>
      <c r="T1758">
        <v>20220303</v>
      </c>
      <c r="U1758" t="s">
        <v>264</v>
      </c>
      <c r="V1758" t="s">
        <v>111</v>
      </c>
      <c r="Z1758" t="s">
        <v>36</v>
      </c>
    </row>
    <row r="1759" spans="1:26" x14ac:dyDescent="0.25">
      <c r="A1759" t="s">
        <v>26</v>
      </c>
      <c r="B1759" t="s">
        <v>27</v>
      </c>
      <c r="C1759" t="s">
        <v>28</v>
      </c>
      <c r="D1759" t="s">
        <v>29</v>
      </c>
      <c r="E1759" t="str">
        <f>"107TNJJ09004"</f>
        <v>107TNJJ09004</v>
      </c>
      <c r="F1759" t="s">
        <v>30</v>
      </c>
      <c r="I1759" t="s">
        <v>89</v>
      </c>
      <c r="J1759" t="s">
        <v>555</v>
      </c>
      <c r="N1759" t="s">
        <v>3785</v>
      </c>
      <c r="O1759" t="s">
        <v>34</v>
      </c>
      <c r="P1759">
        <v>9</v>
      </c>
      <c r="Q1759">
        <v>202107</v>
      </c>
      <c r="R1759">
        <v>20211114</v>
      </c>
      <c r="S1759" t="s">
        <v>3786</v>
      </c>
      <c r="T1759">
        <v>20220303</v>
      </c>
      <c r="Z1759" t="s">
        <v>36</v>
      </c>
    </row>
    <row r="1760" spans="1:26" x14ac:dyDescent="0.25">
      <c r="A1760" t="s">
        <v>26</v>
      </c>
      <c r="B1760" t="s">
        <v>27</v>
      </c>
      <c r="C1760" t="s">
        <v>28</v>
      </c>
      <c r="D1760" t="s">
        <v>42</v>
      </c>
      <c r="E1760" t="str">
        <f>"012TNNH0F951"</f>
        <v>012TNNH0F951</v>
      </c>
      <c r="F1760" t="s">
        <v>30</v>
      </c>
      <c r="I1760" t="s">
        <v>71</v>
      </c>
      <c r="J1760" t="s">
        <v>568</v>
      </c>
      <c r="N1760" t="s">
        <v>3787</v>
      </c>
      <c r="O1760" t="s">
        <v>34</v>
      </c>
      <c r="P1760">
        <v>16</v>
      </c>
      <c r="Q1760">
        <v>202012</v>
      </c>
      <c r="R1760">
        <v>20220201</v>
      </c>
      <c r="S1760" t="s">
        <v>3788</v>
      </c>
      <c r="T1760">
        <v>20220303</v>
      </c>
      <c r="Z1760" t="s">
        <v>36</v>
      </c>
    </row>
    <row r="1761" spans="1:26" x14ac:dyDescent="0.25">
      <c r="A1761" t="s">
        <v>26</v>
      </c>
      <c r="B1761" t="s">
        <v>27</v>
      </c>
      <c r="C1761" t="s">
        <v>28</v>
      </c>
      <c r="D1761" t="s">
        <v>46</v>
      </c>
      <c r="E1761" t="str">
        <f>"110TNGY1C503"</f>
        <v>110TNGY1C503</v>
      </c>
      <c r="F1761" t="s">
        <v>30</v>
      </c>
      <c r="I1761" t="s">
        <v>129</v>
      </c>
      <c r="J1761" t="s">
        <v>39</v>
      </c>
      <c r="N1761" t="s">
        <v>3789</v>
      </c>
      <c r="O1761" t="s">
        <v>34</v>
      </c>
      <c r="P1761">
        <v>6</v>
      </c>
      <c r="Q1761">
        <v>202110</v>
      </c>
      <c r="R1761">
        <v>20220104</v>
      </c>
      <c r="S1761" t="s">
        <v>3790</v>
      </c>
      <c r="T1761">
        <v>20220303</v>
      </c>
      <c r="Z1761" t="s">
        <v>36</v>
      </c>
    </row>
    <row r="1762" spans="1:26" x14ac:dyDescent="0.25">
      <c r="A1762" t="s">
        <v>26</v>
      </c>
      <c r="B1762" t="s">
        <v>27</v>
      </c>
      <c r="C1762" t="s">
        <v>28</v>
      </c>
      <c r="D1762" t="s">
        <v>380</v>
      </c>
      <c r="E1762" t="str">
        <f>"201TNPC2T472"</f>
        <v>201TNPC2T472</v>
      </c>
      <c r="F1762" t="s">
        <v>30</v>
      </c>
      <c r="I1762" t="s">
        <v>646</v>
      </c>
      <c r="J1762" t="s">
        <v>43</v>
      </c>
      <c r="N1762" t="s">
        <v>3791</v>
      </c>
      <c r="O1762" t="s">
        <v>34</v>
      </c>
      <c r="P1762">
        <v>3</v>
      </c>
      <c r="Q1762">
        <v>202201</v>
      </c>
      <c r="R1762">
        <v>20220221</v>
      </c>
      <c r="S1762" t="s">
        <v>3792</v>
      </c>
      <c r="T1762">
        <v>20220303</v>
      </c>
      <c r="Z1762" t="s">
        <v>36</v>
      </c>
    </row>
    <row r="1763" spans="1:26" x14ac:dyDescent="0.25">
      <c r="A1763" t="s">
        <v>26</v>
      </c>
      <c r="B1763" t="s">
        <v>27</v>
      </c>
      <c r="C1763" t="s">
        <v>28</v>
      </c>
      <c r="D1763" t="s">
        <v>37</v>
      </c>
      <c r="E1763" t="str">
        <f>"111TNEP2Y092"</f>
        <v>111TNEP2Y092</v>
      </c>
      <c r="F1763" t="s">
        <v>30</v>
      </c>
      <c r="I1763" t="s">
        <v>38</v>
      </c>
      <c r="J1763" t="s">
        <v>58</v>
      </c>
      <c r="N1763" t="s">
        <v>3793</v>
      </c>
      <c r="O1763" t="s">
        <v>34</v>
      </c>
      <c r="P1763">
        <v>5</v>
      </c>
      <c r="Q1763">
        <v>202111</v>
      </c>
      <c r="R1763">
        <v>20220301</v>
      </c>
      <c r="S1763" t="s">
        <v>3794</v>
      </c>
      <c r="T1763">
        <v>20220303</v>
      </c>
      <c r="U1763" t="s">
        <v>151</v>
      </c>
      <c r="Z1763" t="s">
        <v>36</v>
      </c>
    </row>
    <row r="1764" spans="1:26" x14ac:dyDescent="0.25">
      <c r="A1764" t="s">
        <v>26</v>
      </c>
      <c r="B1764" t="s">
        <v>27</v>
      </c>
      <c r="C1764" t="s">
        <v>28</v>
      </c>
      <c r="D1764" t="s">
        <v>29</v>
      </c>
      <c r="E1764" t="str">
        <f>"107TNYT1P258"</f>
        <v>107TNYT1P258</v>
      </c>
      <c r="F1764" t="s">
        <v>30</v>
      </c>
      <c r="I1764" t="s">
        <v>129</v>
      </c>
      <c r="J1764" t="s">
        <v>77</v>
      </c>
      <c r="N1764" t="s">
        <v>3795</v>
      </c>
      <c r="O1764" t="s">
        <v>34</v>
      </c>
      <c r="P1764">
        <v>9</v>
      </c>
      <c r="Q1764">
        <v>202107</v>
      </c>
      <c r="R1764">
        <v>20211206</v>
      </c>
      <c r="S1764" t="s">
        <v>3796</v>
      </c>
      <c r="T1764">
        <v>20220303</v>
      </c>
      <c r="Z1764" t="s">
        <v>36</v>
      </c>
    </row>
    <row r="1765" spans="1:26" x14ac:dyDescent="0.25">
      <c r="A1765" t="s">
        <v>26</v>
      </c>
      <c r="B1765" t="s">
        <v>27</v>
      </c>
      <c r="C1765" t="s">
        <v>28</v>
      </c>
      <c r="D1765" t="s">
        <v>29</v>
      </c>
      <c r="E1765" t="str">
        <f>"111TNHM2A929"</f>
        <v>111TNHM2A929</v>
      </c>
      <c r="F1765" t="s">
        <v>30</v>
      </c>
      <c r="I1765" t="s">
        <v>38</v>
      </c>
      <c r="J1765" t="s">
        <v>39</v>
      </c>
      <c r="N1765" t="s">
        <v>3797</v>
      </c>
      <c r="O1765" t="s">
        <v>34</v>
      </c>
      <c r="P1765">
        <v>5</v>
      </c>
      <c r="Q1765">
        <v>202111</v>
      </c>
      <c r="R1765">
        <v>20220301</v>
      </c>
      <c r="S1765" t="s">
        <v>3798</v>
      </c>
      <c r="T1765">
        <v>20220303</v>
      </c>
      <c r="Z1765" t="s">
        <v>36</v>
      </c>
    </row>
    <row r="1766" spans="1:26" x14ac:dyDescent="0.25">
      <c r="A1766" t="s">
        <v>26</v>
      </c>
      <c r="B1766" t="s">
        <v>27</v>
      </c>
      <c r="C1766" t="s">
        <v>28</v>
      </c>
      <c r="D1766" t="s">
        <v>29</v>
      </c>
      <c r="E1766" t="str">
        <f>"107TNCZ22835"</f>
        <v>107TNCZ22835</v>
      </c>
      <c r="F1766" t="s">
        <v>30</v>
      </c>
      <c r="I1766" t="s">
        <v>38</v>
      </c>
      <c r="J1766" t="s">
        <v>58</v>
      </c>
      <c r="N1766" t="s">
        <v>3799</v>
      </c>
      <c r="O1766" t="s">
        <v>34</v>
      </c>
      <c r="P1766">
        <v>9</v>
      </c>
      <c r="Q1766">
        <v>202107</v>
      </c>
      <c r="R1766">
        <v>20211111</v>
      </c>
      <c r="S1766" t="s">
        <v>3800</v>
      </c>
      <c r="T1766">
        <v>20220303</v>
      </c>
      <c r="U1766" t="s">
        <v>144</v>
      </c>
      <c r="Z1766" t="s">
        <v>36</v>
      </c>
    </row>
    <row r="1767" spans="1:26" x14ac:dyDescent="0.25">
      <c r="A1767" t="s">
        <v>26</v>
      </c>
      <c r="B1767" t="s">
        <v>27</v>
      </c>
      <c r="C1767" t="s">
        <v>28</v>
      </c>
      <c r="D1767" t="s">
        <v>46</v>
      </c>
      <c r="E1767" t="str">
        <f>"108TNUW0M686"</f>
        <v>108TNUW0M686</v>
      </c>
      <c r="F1767" t="s">
        <v>30</v>
      </c>
      <c r="I1767" t="s">
        <v>38</v>
      </c>
      <c r="J1767" t="s">
        <v>48</v>
      </c>
      <c r="N1767" t="s">
        <v>3801</v>
      </c>
      <c r="O1767" t="s">
        <v>34</v>
      </c>
      <c r="P1767">
        <v>8</v>
      </c>
      <c r="Q1767">
        <v>202108</v>
      </c>
      <c r="R1767">
        <v>20220209</v>
      </c>
      <c r="S1767" t="s">
        <v>3802</v>
      </c>
      <c r="T1767">
        <v>20220303</v>
      </c>
      <c r="Z1767" t="s">
        <v>36</v>
      </c>
    </row>
    <row r="1768" spans="1:26" x14ac:dyDescent="0.25">
      <c r="A1768" t="s">
        <v>26</v>
      </c>
      <c r="B1768" t="s">
        <v>27</v>
      </c>
      <c r="C1768" t="s">
        <v>28</v>
      </c>
      <c r="D1768" t="s">
        <v>115</v>
      </c>
      <c r="E1768" t="str">
        <f>"108TNYT0A170"</f>
        <v>108TNYT0A170</v>
      </c>
      <c r="F1768" t="s">
        <v>30</v>
      </c>
      <c r="I1768" t="s">
        <v>97</v>
      </c>
      <c r="J1768" t="s">
        <v>90</v>
      </c>
      <c r="N1768" t="s">
        <v>3803</v>
      </c>
      <c r="O1768" t="s">
        <v>34</v>
      </c>
      <c r="P1768">
        <v>8</v>
      </c>
      <c r="Q1768">
        <v>202108</v>
      </c>
      <c r="R1768">
        <v>20211109</v>
      </c>
      <c r="S1768" t="s">
        <v>3804</v>
      </c>
      <c r="T1768">
        <v>20220303</v>
      </c>
      <c r="U1768" t="s">
        <v>144</v>
      </c>
      <c r="Z1768" t="s">
        <v>36</v>
      </c>
    </row>
    <row r="1769" spans="1:26" x14ac:dyDescent="0.25">
      <c r="A1769" t="s">
        <v>26</v>
      </c>
      <c r="B1769" t="s">
        <v>27</v>
      </c>
      <c r="C1769" t="s">
        <v>28</v>
      </c>
      <c r="D1769" t="s">
        <v>115</v>
      </c>
      <c r="E1769" t="str">
        <f>"108TNQD2F308"</f>
        <v>108TNQD2F308</v>
      </c>
      <c r="F1769" t="s">
        <v>30</v>
      </c>
      <c r="I1769" t="s">
        <v>38</v>
      </c>
      <c r="J1769" t="s">
        <v>39</v>
      </c>
      <c r="N1769" t="s">
        <v>3805</v>
      </c>
      <c r="O1769" t="s">
        <v>34</v>
      </c>
      <c r="P1769">
        <v>8</v>
      </c>
      <c r="Q1769">
        <v>202108</v>
      </c>
      <c r="R1769">
        <v>20220219</v>
      </c>
      <c r="S1769" t="s">
        <v>3806</v>
      </c>
      <c r="T1769">
        <v>20220303</v>
      </c>
      <c r="Z1769" t="s">
        <v>36</v>
      </c>
    </row>
    <row r="1770" spans="1:26" x14ac:dyDescent="0.25">
      <c r="A1770" t="s">
        <v>26</v>
      </c>
      <c r="B1770" t="s">
        <v>27</v>
      </c>
      <c r="C1770" t="s">
        <v>28</v>
      </c>
      <c r="D1770" t="s">
        <v>42</v>
      </c>
      <c r="E1770" t="str">
        <f>"108TNMX25491"</f>
        <v>108TNMX25491</v>
      </c>
      <c r="F1770" t="s">
        <v>30</v>
      </c>
      <c r="I1770" t="s">
        <v>31</v>
      </c>
      <c r="J1770" t="s">
        <v>58</v>
      </c>
      <c r="N1770" t="s">
        <v>3807</v>
      </c>
      <c r="O1770" t="s">
        <v>34</v>
      </c>
      <c r="P1770">
        <v>8</v>
      </c>
      <c r="Q1770">
        <v>202108</v>
      </c>
      <c r="R1770">
        <v>20211104</v>
      </c>
      <c r="S1770" t="s">
        <v>3808</v>
      </c>
      <c r="T1770">
        <v>20220304</v>
      </c>
      <c r="U1770" t="s">
        <v>1811</v>
      </c>
      <c r="Z1770" t="s">
        <v>36</v>
      </c>
    </row>
    <row r="1771" spans="1:26" x14ac:dyDescent="0.25">
      <c r="A1771" t="s">
        <v>26</v>
      </c>
      <c r="B1771" t="s">
        <v>27</v>
      </c>
      <c r="C1771" t="s">
        <v>28</v>
      </c>
      <c r="D1771" t="s">
        <v>29</v>
      </c>
      <c r="E1771" t="str">
        <f>"108TNVS28791"</f>
        <v>108TNVS28791</v>
      </c>
      <c r="F1771" t="s">
        <v>30</v>
      </c>
      <c r="I1771" t="s">
        <v>302</v>
      </c>
      <c r="J1771" t="s">
        <v>58</v>
      </c>
      <c r="N1771" t="s">
        <v>3809</v>
      </c>
      <c r="O1771" t="s">
        <v>34</v>
      </c>
      <c r="P1771">
        <v>8</v>
      </c>
      <c r="Q1771">
        <v>202108</v>
      </c>
      <c r="R1771">
        <v>20220114</v>
      </c>
      <c r="S1771" t="s">
        <v>3810</v>
      </c>
      <c r="T1771">
        <v>20220304</v>
      </c>
      <c r="U1771" t="s">
        <v>506</v>
      </c>
      <c r="V1771" t="s">
        <v>913</v>
      </c>
      <c r="W1771" t="s">
        <v>265</v>
      </c>
      <c r="X1771" t="s">
        <v>497</v>
      </c>
      <c r="Y1771" t="s">
        <v>179</v>
      </c>
      <c r="Z1771" t="s">
        <v>36</v>
      </c>
    </row>
    <row r="1772" spans="1:26" x14ac:dyDescent="0.25">
      <c r="A1772" t="s">
        <v>26</v>
      </c>
      <c r="B1772" t="s">
        <v>27</v>
      </c>
      <c r="C1772" t="s">
        <v>28</v>
      </c>
      <c r="D1772" t="s">
        <v>46</v>
      </c>
      <c r="E1772" t="str">
        <f>"110TNJJ04300"</f>
        <v>110TNJJ04300</v>
      </c>
      <c r="F1772" t="s">
        <v>30</v>
      </c>
      <c r="I1772" t="s">
        <v>129</v>
      </c>
      <c r="J1772" t="s">
        <v>58</v>
      </c>
      <c r="N1772" t="s">
        <v>3811</v>
      </c>
      <c r="O1772" t="s">
        <v>34</v>
      </c>
      <c r="P1772">
        <v>6</v>
      </c>
      <c r="Q1772">
        <v>202110</v>
      </c>
      <c r="R1772">
        <v>20211208</v>
      </c>
      <c r="S1772" t="s">
        <v>3812</v>
      </c>
      <c r="T1772">
        <v>20220304</v>
      </c>
      <c r="U1772" t="s">
        <v>265</v>
      </c>
      <c r="Z1772" t="s">
        <v>36</v>
      </c>
    </row>
    <row r="1773" spans="1:26" x14ac:dyDescent="0.25">
      <c r="A1773" t="s">
        <v>26</v>
      </c>
      <c r="B1773" t="s">
        <v>27</v>
      </c>
      <c r="C1773" t="s">
        <v>28</v>
      </c>
      <c r="D1773" t="s">
        <v>115</v>
      </c>
      <c r="E1773" t="str">
        <f>"110TNFA0F851"</f>
        <v>110TNFA0F851</v>
      </c>
      <c r="F1773" t="s">
        <v>30</v>
      </c>
      <c r="I1773" t="s">
        <v>31</v>
      </c>
      <c r="J1773" t="s">
        <v>32</v>
      </c>
      <c r="N1773" t="s">
        <v>3813</v>
      </c>
      <c r="O1773" t="s">
        <v>34</v>
      </c>
      <c r="P1773">
        <v>6</v>
      </c>
      <c r="Q1773">
        <v>202110</v>
      </c>
      <c r="R1773">
        <v>20211207</v>
      </c>
      <c r="S1773" t="s">
        <v>3814</v>
      </c>
      <c r="T1773">
        <v>20220304</v>
      </c>
      <c r="Z1773" t="s">
        <v>36</v>
      </c>
    </row>
    <row r="1774" spans="1:26" x14ac:dyDescent="0.25">
      <c r="A1774" t="s">
        <v>26</v>
      </c>
      <c r="B1774" t="s">
        <v>27</v>
      </c>
      <c r="C1774" t="s">
        <v>28</v>
      </c>
      <c r="D1774" t="s">
        <v>37</v>
      </c>
      <c r="E1774" t="str">
        <f>"112TNVS0V959"</f>
        <v>112TNVS0V959</v>
      </c>
      <c r="F1774" t="s">
        <v>30</v>
      </c>
      <c r="I1774" t="s">
        <v>123</v>
      </c>
      <c r="J1774" t="s">
        <v>77</v>
      </c>
      <c r="N1774" t="s">
        <v>3815</v>
      </c>
      <c r="O1774" t="s">
        <v>34</v>
      </c>
      <c r="P1774">
        <v>4</v>
      </c>
      <c r="Q1774">
        <v>202112</v>
      </c>
      <c r="R1774">
        <v>20220120</v>
      </c>
      <c r="S1774" t="s">
        <v>3816</v>
      </c>
      <c r="T1774">
        <v>20220304</v>
      </c>
      <c r="Z1774" t="s">
        <v>36</v>
      </c>
    </row>
    <row r="1775" spans="1:26" x14ac:dyDescent="0.25">
      <c r="A1775" t="s">
        <v>26</v>
      </c>
      <c r="B1775" t="s">
        <v>27</v>
      </c>
      <c r="C1775" t="s">
        <v>28</v>
      </c>
      <c r="D1775" t="s">
        <v>29</v>
      </c>
      <c r="E1775" t="str">
        <f>"108TNXR25114"</f>
        <v>108TNXR25114</v>
      </c>
      <c r="F1775" t="s">
        <v>30</v>
      </c>
      <c r="I1775" t="s">
        <v>31</v>
      </c>
      <c r="J1775" t="s">
        <v>32</v>
      </c>
      <c r="N1775" t="s">
        <v>3817</v>
      </c>
      <c r="O1775" t="s">
        <v>34</v>
      </c>
      <c r="P1775">
        <v>8</v>
      </c>
      <c r="Q1775">
        <v>202108</v>
      </c>
      <c r="R1775">
        <v>20211129</v>
      </c>
      <c r="S1775" t="s">
        <v>3818</v>
      </c>
      <c r="T1775">
        <v>20220304</v>
      </c>
      <c r="Z1775" t="s">
        <v>36</v>
      </c>
    </row>
    <row r="1776" spans="1:26" x14ac:dyDescent="0.25">
      <c r="A1776" t="s">
        <v>26</v>
      </c>
      <c r="B1776" t="s">
        <v>27</v>
      </c>
      <c r="C1776" t="s">
        <v>28</v>
      </c>
      <c r="D1776" t="s">
        <v>133</v>
      </c>
      <c r="E1776" t="str">
        <f>"112TNMX0R955"</f>
        <v>112TNMX0R955</v>
      </c>
      <c r="F1776" t="s">
        <v>30</v>
      </c>
      <c r="I1776" t="s">
        <v>38</v>
      </c>
      <c r="J1776" t="s">
        <v>2300</v>
      </c>
      <c r="N1776" t="s">
        <v>3819</v>
      </c>
      <c r="O1776" t="s">
        <v>34</v>
      </c>
      <c r="P1776">
        <v>4</v>
      </c>
      <c r="Q1776">
        <v>202112</v>
      </c>
      <c r="R1776">
        <v>20220105</v>
      </c>
      <c r="S1776" t="s">
        <v>3820</v>
      </c>
      <c r="T1776">
        <v>20220304</v>
      </c>
      <c r="Z1776" t="s">
        <v>36</v>
      </c>
    </row>
    <row r="1777" spans="1:26" x14ac:dyDescent="0.25">
      <c r="A1777" t="s">
        <v>26</v>
      </c>
      <c r="B1777" t="s">
        <v>27</v>
      </c>
      <c r="C1777" t="s">
        <v>28</v>
      </c>
      <c r="D1777" t="s">
        <v>133</v>
      </c>
      <c r="E1777" t="str">
        <f>"108TNMX2W091"</f>
        <v>108TNMX2W091</v>
      </c>
      <c r="F1777" t="s">
        <v>30</v>
      </c>
      <c r="I1777" t="s">
        <v>38</v>
      </c>
      <c r="J1777" t="s">
        <v>39</v>
      </c>
      <c r="N1777" t="s">
        <v>3821</v>
      </c>
      <c r="O1777" t="s">
        <v>34</v>
      </c>
      <c r="P1777">
        <v>8</v>
      </c>
      <c r="Q1777">
        <v>202108</v>
      </c>
      <c r="R1777">
        <v>20211001</v>
      </c>
      <c r="S1777" t="s">
        <v>3822</v>
      </c>
      <c r="T1777">
        <v>20220304</v>
      </c>
      <c r="Z1777" t="s">
        <v>36</v>
      </c>
    </row>
    <row r="1778" spans="1:26" x14ac:dyDescent="0.25">
      <c r="A1778" t="s">
        <v>26</v>
      </c>
      <c r="B1778" t="s">
        <v>27</v>
      </c>
      <c r="C1778" t="s">
        <v>28</v>
      </c>
      <c r="D1778" t="s">
        <v>42</v>
      </c>
      <c r="E1778" t="str">
        <f>"107TNCZ1D579"</f>
        <v>107TNCZ1D579</v>
      </c>
      <c r="F1778" t="s">
        <v>30</v>
      </c>
      <c r="I1778" t="s">
        <v>31</v>
      </c>
      <c r="J1778" t="s">
        <v>32</v>
      </c>
      <c r="N1778" t="s">
        <v>3823</v>
      </c>
      <c r="O1778" t="s">
        <v>34</v>
      </c>
      <c r="P1778">
        <v>9</v>
      </c>
      <c r="Q1778">
        <v>202107</v>
      </c>
      <c r="R1778">
        <v>20211227</v>
      </c>
      <c r="S1778" t="s">
        <v>3824</v>
      </c>
      <c r="T1778">
        <v>20220304</v>
      </c>
      <c r="Z1778" t="s">
        <v>36</v>
      </c>
    </row>
    <row r="1779" spans="1:26" x14ac:dyDescent="0.25">
      <c r="A1779" t="s">
        <v>26</v>
      </c>
      <c r="B1779" t="s">
        <v>27</v>
      </c>
      <c r="C1779" t="s">
        <v>28</v>
      </c>
      <c r="D1779" t="s">
        <v>29</v>
      </c>
      <c r="E1779" t="str">
        <f>"102TNFA0V275"</f>
        <v>102TNFA0V275</v>
      </c>
      <c r="F1779" t="s">
        <v>30</v>
      </c>
      <c r="I1779" t="s">
        <v>57</v>
      </c>
      <c r="J1779" t="s">
        <v>77</v>
      </c>
      <c r="N1779" t="s">
        <v>3825</v>
      </c>
      <c r="O1779" t="s">
        <v>34</v>
      </c>
      <c r="P1779">
        <v>14</v>
      </c>
      <c r="Q1779">
        <v>202102</v>
      </c>
      <c r="R1779">
        <v>20220201</v>
      </c>
      <c r="S1779" t="s">
        <v>3826</v>
      </c>
      <c r="T1779">
        <v>20220304</v>
      </c>
      <c r="Z1779" t="s">
        <v>36</v>
      </c>
    </row>
    <row r="1780" spans="1:26" x14ac:dyDescent="0.25">
      <c r="A1780" t="s">
        <v>26</v>
      </c>
      <c r="B1780" t="s">
        <v>27</v>
      </c>
      <c r="C1780" t="s">
        <v>28</v>
      </c>
      <c r="D1780" t="s">
        <v>37</v>
      </c>
      <c r="E1780" t="str">
        <f>"109TNUW0J374"</f>
        <v>109TNUW0J374</v>
      </c>
      <c r="F1780" t="s">
        <v>30</v>
      </c>
      <c r="I1780" t="s">
        <v>71</v>
      </c>
      <c r="J1780" t="s">
        <v>90</v>
      </c>
      <c r="N1780" t="s">
        <v>3827</v>
      </c>
      <c r="O1780" t="s">
        <v>34</v>
      </c>
      <c r="P1780">
        <v>7</v>
      </c>
      <c r="Q1780">
        <v>202109</v>
      </c>
      <c r="R1780">
        <v>20220127</v>
      </c>
      <c r="S1780" t="s">
        <v>3828</v>
      </c>
      <c r="T1780">
        <v>20220304</v>
      </c>
      <c r="U1780" t="s">
        <v>144</v>
      </c>
      <c r="V1780" t="s">
        <v>180</v>
      </c>
      <c r="W1780" t="s">
        <v>128</v>
      </c>
      <c r="Z1780" t="s">
        <v>36</v>
      </c>
    </row>
    <row r="1781" spans="1:26" x14ac:dyDescent="0.25">
      <c r="A1781" t="s">
        <v>26</v>
      </c>
      <c r="B1781" t="s">
        <v>27</v>
      </c>
      <c r="C1781" t="s">
        <v>28</v>
      </c>
      <c r="D1781" t="s">
        <v>29</v>
      </c>
      <c r="E1781" t="str">
        <f>"109TNSU14070"</f>
        <v>109TNSU14070</v>
      </c>
      <c r="F1781" t="s">
        <v>30</v>
      </c>
      <c r="I1781" t="s">
        <v>1762</v>
      </c>
      <c r="J1781" t="s">
        <v>90</v>
      </c>
      <c r="N1781" t="s">
        <v>3829</v>
      </c>
      <c r="O1781" t="s">
        <v>34</v>
      </c>
      <c r="P1781">
        <v>7</v>
      </c>
      <c r="Q1781">
        <v>202109</v>
      </c>
      <c r="R1781">
        <v>20211002</v>
      </c>
      <c r="S1781" t="s">
        <v>3830</v>
      </c>
      <c r="T1781">
        <v>20220304</v>
      </c>
      <c r="U1781" t="s">
        <v>75</v>
      </c>
      <c r="Z1781" t="s">
        <v>36</v>
      </c>
    </row>
    <row r="1782" spans="1:26" x14ac:dyDescent="0.25">
      <c r="A1782" t="s">
        <v>26</v>
      </c>
      <c r="B1782" t="s">
        <v>27</v>
      </c>
      <c r="C1782" t="s">
        <v>28</v>
      </c>
      <c r="D1782" t="s">
        <v>115</v>
      </c>
      <c r="E1782" t="str">
        <f>"103TNJJ0Y812"</f>
        <v>103TNJJ0Y812</v>
      </c>
      <c r="F1782" t="s">
        <v>30</v>
      </c>
      <c r="I1782" t="s">
        <v>89</v>
      </c>
      <c r="J1782" t="s">
        <v>116</v>
      </c>
      <c r="N1782" t="s">
        <v>3831</v>
      </c>
      <c r="O1782" t="s">
        <v>34</v>
      </c>
      <c r="P1782">
        <v>13</v>
      </c>
      <c r="Q1782">
        <v>202103</v>
      </c>
      <c r="R1782">
        <v>20211026</v>
      </c>
      <c r="S1782" t="s">
        <v>3832</v>
      </c>
      <c r="T1782">
        <v>20220304</v>
      </c>
      <c r="Z1782" t="s">
        <v>36</v>
      </c>
    </row>
    <row r="1783" spans="1:26" x14ac:dyDescent="0.25">
      <c r="A1783" t="s">
        <v>26</v>
      </c>
      <c r="B1783" t="s">
        <v>27</v>
      </c>
      <c r="C1783" t="s">
        <v>28</v>
      </c>
      <c r="D1783" t="s">
        <v>115</v>
      </c>
      <c r="E1783" t="str">
        <f>"108TNHM0A001"</f>
        <v>108TNHM0A001</v>
      </c>
      <c r="F1783" t="s">
        <v>30</v>
      </c>
      <c r="I1783" t="s">
        <v>89</v>
      </c>
      <c r="J1783" t="s">
        <v>90</v>
      </c>
      <c r="N1783" t="s">
        <v>3833</v>
      </c>
      <c r="O1783" t="s">
        <v>34</v>
      </c>
      <c r="P1783">
        <v>8</v>
      </c>
      <c r="Q1783">
        <v>202108</v>
      </c>
      <c r="R1783">
        <v>20211001</v>
      </c>
      <c r="S1783" t="s">
        <v>3834</v>
      </c>
      <c r="T1783">
        <v>20220304</v>
      </c>
      <c r="U1783" t="s">
        <v>211</v>
      </c>
      <c r="Z1783" t="s">
        <v>36</v>
      </c>
    </row>
    <row r="1784" spans="1:26" x14ac:dyDescent="0.25">
      <c r="A1784" t="s">
        <v>26</v>
      </c>
      <c r="B1784" t="s">
        <v>27</v>
      </c>
      <c r="C1784" t="s">
        <v>28</v>
      </c>
      <c r="D1784" t="s">
        <v>29</v>
      </c>
      <c r="E1784" t="str">
        <f>"104TNDVOY690"</f>
        <v>104TNDVOY690</v>
      </c>
      <c r="F1784" t="s">
        <v>30</v>
      </c>
      <c r="I1784" t="s">
        <v>123</v>
      </c>
      <c r="J1784" t="s">
        <v>77</v>
      </c>
      <c r="N1784" t="s">
        <v>3835</v>
      </c>
      <c r="O1784" t="s">
        <v>34</v>
      </c>
      <c r="P1784">
        <v>12</v>
      </c>
      <c r="Q1784">
        <v>202104</v>
      </c>
      <c r="R1784">
        <v>20220105</v>
      </c>
      <c r="S1784" t="s">
        <v>3836</v>
      </c>
      <c r="T1784">
        <v>20220304</v>
      </c>
      <c r="Z1784" t="s">
        <v>36</v>
      </c>
    </row>
    <row r="1785" spans="1:26" x14ac:dyDescent="0.25">
      <c r="A1785" t="s">
        <v>26</v>
      </c>
      <c r="B1785" t="s">
        <v>27</v>
      </c>
      <c r="C1785" t="s">
        <v>28</v>
      </c>
      <c r="D1785" t="s">
        <v>29</v>
      </c>
      <c r="E1785" t="str">
        <f>"104TNAB0L128"</f>
        <v>104TNAB0L128</v>
      </c>
      <c r="F1785" t="s">
        <v>30</v>
      </c>
      <c r="I1785" t="s">
        <v>38</v>
      </c>
      <c r="J1785" t="s">
        <v>1315</v>
      </c>
      <c r="N1785" t="s">
        <v>3837</v>
      </c>
      <c r="O1785" t="s">
        <v>34</v>
      </c>
      <c r="P1785">
        <v>12</v>
      </c>
      <c r="Q1785">
        <v>202104</v>
      </c>
      <c r="R1785">
        <v>20211015</v>
      </c>
      <c r="S1785" t="s">
        <v>3838</v>
      </c>
      <c r="T1785">
        <v>20220304</v>
      </c>
      <c r="U1785" t="s">
        <v>1846</v>
      </c>
      <c r="V1785" t="s">
        <v>151</v>
      </c>
      <c r="Z1785" t="s">
        <v>36</v>
      </c>
    </row>
    <row r="1786" spans="1:26" x14ac:dyDescent="0.25">
      <c r="A1786" t="s">
        <v>26</v>
      </c>
      <c r="B1786" t="s">
        <v>27</v>
      </c>
      <c r="C1786" t="s">
        <v>28</v>
      </c>
      <c r="D1786" t="s">
        <v>42</v>
      </c>
      <c r="E1786" t="str">
        <f>"109TNHM2G849"</f>
        <v>109TNHM2G849</v>
      </c>
      <c r="F1786" t="s">
        <v>30</v>
      </c>
      <c r="I1786" t="s">
        <v>157</v>
      </c>
      <c r="J1786" t="s">
        <v>32</v>
      </c>
      <c r="N1786" t="s">
        <v>3839</v>
      </c>
      <c r="O1786" t="s">
        <v>34</v>
      </c>
      <c r="P1786">
        <v>7</v>
      </c>
      <c r="Q1786">
        <v>202109</v>
      </c>
      <c r="R1786">
        <v>20211008</v>
      </c>
      <c r="S1786" t="s">
        <v>3840</v>
      </c>
      <c r="T1786">
        <v>20220304</v>
      </c>
      <c r="Z1786" t="s">
        <v>36</v>
      </c>
    </row>
    <row r="1787" spans="1:26" x14ac:dyDescent="0.25">
      <c r="A1787" t="s">
        <v>26</v>
      </c>
      <c r="B1787" t="s">
        <v>27</v>
      </c>
      <c r="C1787" t="s">
        <v>28</v>
      </c>
      <c r="D1787" t="s">
        <v>380</v>
      </c>
      <c r="E1787" t="str">
        <f>"111TNNH0Y775"</f>
        <v>111TNNH0Y775</v>
      </c>
      <c r="F1787" t="s">
        <v>30</v>
      </c>
      <c r="I1787" t="s">
        <v>31</v>
      </c>
      <c r="J1787" t="s">
        <v>32</v>
      </c>
      <c r="N1787" t="s">
        <v>3841</v>
      </c>
      <c r="O1787" t="s">
        <v>34</v>
      </c>
      <c r="P1787">
        <v>5</v>
      </c>
      <c r="Q1787">
        <v>202111</v>
      </c>
      <c r="R1787">
        <v>20220114</v>
      </c>
      <c r="S1787" t="s">
        <v>3842</v>
      </c>
      <c r="T1787">
        <v>20220304</v>
      </c>
      <c r="Z1787" t="s">
        <v>36</v>
      </c>
    </row>
    <row r="1788" spans="1:26" x14ac:dyDescent="0.25">
      <c r="A1788" t="s">
        <v>26</v>
      </c>
      <c r="B1788" t="s">
        <v>27</v>
      </c>
      <c r="C1788" t="s">
        <v>28</v>
      </c>
      <c r="D1788" t="s">
        <v>380</v>
      </c>
      <c r="E1788" t="str">
        <f>"112TNVS0Z279"</f>
        <v>112TNVS0Z279</v>
      </c>
      <c r="F1788" t="s">
        <v>30</v>
      </c>
      <c r="I1788" t="s">
        <v>89</v>
      </c>
      <c r="J1788" t="s">
        <v>498</v>
      </c>
      <c r="N1788" t="s">
        <v>3843</v>
      </c>
      <c r="O1788" t="s">
        <v>34</v>
      </c>
      <c r="P1788">
        <v>4</v>
      </c>
      <c r="Q1788">
        <v>202112</v>
      </c>
      <c r="R1788">
        <v>20220224</v>
      </c>
      <c r="S1788" t="s">
        <v>3844</v>
      </c>
      <c r="T1788">
        <v>20220304</v>
      </c>
      <c r="Z1788" t="s">
        <v>36</v>
      </c>
    </row>
    <row r="1789" spans="1:26" x14ac:dyDescent="0.25">
      <c r="A1789" t="s">
        <v>26</v>
      </c>
      <c r="B1789" t="s">
        <v>27</v>
      </c>
      <c r="C1789" t="s">
        <v>28</v>
      </c>
      <c r="D1789" t="s">
        <v>42</v>
      </c>
      <c r="E1789" t="str">
        <f>"108TNQD13676"</f>
        <v>108TNQD13676</v>
      </c>
      <c r="F1789" t="s">
        <v>30</v>
      </c>
      <c r="I1789" t="s">
        <v>38</v>
      </c>
      <c r="J1789" t="s">
        <v>39</v>
      </c>
      <c r="N1789" t="s">
        <v>3845</v>
      </c>
      <c r="O1789" t="s">
        <v>34</v>
      </c>
      <c r="P1789">
        <v>8</v>
      </c>
      <c r="Q1789">
        <v>202108</v>
      </c>
      <c r="R1789">
        <v>20211214</v>
      </c>
      <c r="S1789" t="s">
        <v>3846</v>
      </c>
      <c r="T1789">
        <v>20220304</v>
      </c>
      <c r="Z1789" t="s">
        <v>36</v>
      </c>
    </row>
    <row r="1790" spans="1:26" x14ac:dyDescent="0.25">
      <c r="A1790" t="s">
        <v>26</v>
      </c>
      <c r="B1790" t="s">
        <v>27</v>
      </c>
      <c r="C1790" t="s">
        <v>28</v>
      </c>
      <c r="D1790" t="s">
        <v>29</v>
      </c>
      <c r="E1790" t="str">
        <f>"111TNKF2Z157"</f>
        <v>111TNKF2Z157</v>
      </c>
      <c r="F1790" t="s">
        <v>30</v>
      </c>
      <c r="I1790" t="s">
        <v>57</v>
      </c>
      <c r="J1790" t="s">
        <v>39</v>
      </c>
      <c r="N1790" t="s">
        <v>3847</v>
      </c>
      <c r="O1790" t="s">
        <v>34</v>
      </c>
      <c r="P1790">
        <v>5</v>
      </c>
      <c r="Q1790">
        <v>202111</v>
      </c>
      <c r="R1790">
        <v>20220114</v>
      </c>
      <c r="S1790" t="s">
        <v>3848</v>
      </c>
      <c r="T1790">
        <v>20220304</v>
      </c>
      <c r="Z1790" t="s">
        <v>36</v>
      </c>
    </row>
    <row r="1791" spans="1:26" x14ac:dyDescent="0.25">
      <c r="A1791" t="s">
        <v>26</v>
      </c>
      <c r="B1791" t="s">
        <v>27</v>
      </c>
      <c r="C1791" t="s">
        <v>28</v>
      </c>
      <c r="D1791" t="s">
        <v>29</v>
      </c>
      <c r="E1791" t="str">
        <f>"105TNJJ10188"</f>
        <v>105TNJJ10188</v>
      </c>
      <c r="F1791" t="s">
        <v>30</v>
      </c>
      <c r="I1791" t="s">
        <v>71</v>
      </c>
      <c r="J1791" t="s">
        <v>568</v>
      </c>
      <c r="N1791" t="s">
        <v>3849</v>
      </c>
      <c r="O1791" t="s">
        <v>34</v>
      </c>
      <c r="P1791">
        <v>11</v>
      </c>
      <c r="Q1791">
        <v>202105</v>
      </c>
      <c r="R1791">
        <v>20211015</v>
      </c>
      <c r="S1791" t="s">
        <v>3850</v>
      </c>
      <c r="T1791">
        <v>20220304</v>
      </c>
      <c r="U1791" t="s">
        <v>328</v>
      </c>
      <c r="V1791" t="s">
        <v>180</v>
      </c>
      <c r="W1791" t="s">
        <v>878</v>
      </c>
      <c r="X1791" t="s">
        <v>180</v>
      </c>
      <c r="Z1791" t="s">
        <v>36</v>
      </c>
    </row>
    <row r="1792" spans="1:26" x14ac:dyDescent="0.25">
      <c r="A1792" t="s">
        <v>26</v>
      </c>
      <c r="B1792" t="s">
        <v>27</v>
      </c>
      <c r="C1792" t="s">
        <v>28</v>
      </c>
      <c r="D1792" t="s">
        <v>37</v>
      </c>
      <c r="E1792" t="str">
        <f>"201TNGY2X655"</f>
        <v>201TNGY2X655</v>
      </c>
      <c r="F1792" t="s">
        <v>30</v>
      </c>
      <c r="I1792" t="s">
        <v>38</v>
      </c>
      <c r="J1792" t="s">
        <v>39</v>
      </c>
      <c r="N1792" t="s">
        <v>3851</v>
      </c>
      <c r="O1792" t="s">
        <v>34</v>
      </c>
      <c r="P1792">
        <v>3</v>
      </c>
      <c r="Q1792">
        <v>202201</v>
      </c>
      <c r="R1792">
        <v>20220211</v>
      </c>
      <c r="S1792" t="s">
        <v>3852</v>
      </c>
      <c r="T1792">
        <v>20220304</v>
      </c>
      <c r="Z1792" t="s">
        <v>36</v>
      </c>
    </row>
    <row r="1793" spans="1:26" x14ac:dyDescent="0.25">
      <c r="A1793" t="s">
        <v>26</v>
      </c>
      <c r="B1793" t="s">
        <v>27</v>
      </c>
      <c r="C1793" t="s">
        <v>28</v>
      </c>
      <c r="D1793" t="s">
        <v>46</v>
      </c>
      <c r="E1793" t="str">
        <f>"104TNJJ2C644"</f>
        <v>104TNJJ2C644</v>
      </c>
      <c r="F1793" t="s">
        <v>30</v>
      </c>
      <c r="I1793" t="s">
        <v>89</v>
      </c>
      <c r="J1793" t="s">
        <v>43</v>
      </c>
      <c r="N1793" t="s">
        <v>3853</v>
      </c>
      <c r="O1793" t="s">
        <v>34</v>
      </c>
      <c r="P1793">
        <v>12</v>
      </c>
      <c r="Q1793">
        <v>202104</v>
      </c>
      <c r="R1793">
        <v>20211106</v>
      </c>
      <c r="S1793" t="s">
        <v>3854</v>
      </c>
      <c r="T1793">
        <v>20220304</v>
      </c>
      <c r="Z1793" t="s">
        <v>36</v>
      </c>
    </row>
    <row r="1794" spans="1:26" x14ac:dyDescent="0.25">
      <c r="A1794" t="s">
        <v>26</v>
      </c>
      <c r="B1794" t="s">
        <v>27</v>
      </c>
      <c r="C1794" t="s">
        <v>28</v>
      </c>
      <c r="D1794" t="s">
        <v>42</v>
      </c>
      <c r="E1794" t="str">
        <f>"109TNGY1G199"</f>
        <v>109TNGY1G199</v>
      </c>
      <c r="F1794" t="s">
        <v>30</v>
      </c>
      <c r="I1794" t="s">
        <v>38</v>
      </c>
      <c r="J1794" t="s">
        <v>77</v>
      </c>
      <c r="N1794" t="s">
        <v>3855</v>
      </c>
      <c r="O1794" t="s">
        <v>34</v>
      </c>
      <c r="P1794">
        <v>7</v>
      </c>
      <c r="Q1794">
        <v>202109</v>
      </c>
      <c r="R1794">
        <v>20211006</v>
      </c>
      <c r="S1794" t="s">
        <v>3856</v>
      </c>
      <c r="T1794">
        <v>20220304</v>
      </c>
      <c r="Z1794" t="s">
        <v>36</v>
      </c>
    </row>
    <row r="1795" spans="1:26" x14ac:dyDescent="0.25">
      <c r="A1795" t="s">
        <v>26</v>
      </c>
      <c r="B1795" t="s">
        <v>27</v>
      </c>
      <c r="C1795" t="s">
        <v>28</v>
      </c>
      <c r="D1795" t="s">
        <v>37</v>
      </c>
      <c r="E1795" t="str">
        <f>"108TNMX26811"</f>
        <v>108TNMX26811</v>
      </c>
      <c r="F1795" t="s">
        <v>30</v>
      </c>
      <c r="I1795" t="s">
        <v>89</v>
      </c>
      <c r="J1795" t="s">
        <v>39</v>
      </c>
      <c r="N1795" t="s">
        <v>3857</v>
      </c>
      <c r="O1795" t="s">
        <v>34</v>
      </c>
      <c r="P1795">
        <v>8</v>
      </c>
      <c r="Q1795">
        <v>202108</v>
      </c>
      <c r="R1795">
        <v>20220226</v>
      </c>
      <c r="S1795" t="s">
        <v>3858</v>
      </c>
      <c r="T1795">
        <v>20220304</v>
      </c>
      <c r="Z1795" t="s">
        <v>36</v>
      </c>
    </row>
    <row r="1796" spans="1:26" x14ac:dyDescent="0.25">
      <c r="A1796" t="s">
        <v>26</v>
      </c>
      <c r="B1796" t="s">
        <v>27</v>
      </c>
      <c r="C1796" t="s">
        <v>28</v>
      </c>
      <c r="D1796" t="s">
        <v>37</v>
      </c>
      <c r="E1796" t="str">
        <f>"109TNWG2A881"</f>
        <v>109TNWG2A881</v>
      </c>
      <c r="F1796" t="s">
        <v>30</v>
      </c>
      <c r="I1796" t="s">
        <v>38</v>
      </c>
      <c r="J1796" t="s">
        <v>58</v>
      </c>
      <c r="N1796" t="s">
        <v>3859</v>
      </c>
      <c r="O1796" t="s">
        <v>34</v>
      </c>
      <c r="P1796">
        <v>7</v>
      </c>
      <c r="Q1796">
        <v>202109</v>
      </c>
      <c r="R1796">
        <v>20211207</v>
      </c>
      <c r="S1796" t="s">
        <v>3860</v>
      </c>
      <c r="T1796">
        <v>20220304</v>
      </c>
      <c r="U1796" t="s">
        <v>506</v>
      </c>
      <c r="Z1796" t="s">
        <v>36</v>
      </c>
    </row>
    <row r="1797" spans="1:26" x14ac:dyDescent="0.25">
      <c r="A1797" t="s">
        <v>26</v>
      </c>
      <c r="B1797" t="s">
        <v>27</v>
      </c>
      <c r="C1797" t="s">
        <v>28</v>
      </c>
      <c r="D1797" t="s">
        <v>37</v>
      </c>
      <c r="E1797" t="str">
        <f>"109TNGY0E135"</f>
        <v>109TNGY0E135</v>
      </c>
      <c r="F1797" t="s">
        <v>30</v>
      </c>
      <c r="I1797" t="s">
        <v>38</v>
      </c>
      <c r="J1797" t="s">
        <v>58</v>
      </c>
      <c r="N1797" t="s">
        <v>3861</v>
      </c>
      <c r="O1797" t="s">
        <v>34</v>
      </c>
      <c r="P1797">
        <v>7</v>
      </c>
      <c r="Q1797">
        <v>202109</v>
      </c>
      <c r="R1797">
        <v>20211231</v>
      </c>
      <c r="S1797" t="s">
        <v>3862</v>
      </c>
      <c r="T1797">
        <v>20220304</v>
      </c>
      <c r="U1797" t="s">
        <v>180</v>
      </c>
      <c r="Z1797" t="s">
        <v>36</v>
      </c>
    </row>
    <row r="1798" spans="1:26" x14ac:dyDescent="0.25">
      <c r="A1798" t="s">
        <v>26</v>
      </c>
      <c r="B1798" t="s">
        <v>27</v>
      </c>
      <c r="C1798" t="s">
        <v>28</v>
      </c>
      <c r="D1798" t="s">
        <v>29</v>
      </c>
      <c r="E1798" t="str">
        <f>"109TNVS19751"</f>
        <v>109TNVS19751</v>
      </c>
      <c r="F1798" t="s">
        <v>30</v>
      </c>
      <c r="I1798" t="s">
        <v>47</v>
      </c>
      <c r="J1798" t="s">
        <v>48</v>
      </c>
      <c r="N1798" t="s">
        <v>3863</v>
      </c>
      <c r="O1798" t="s">
        <v>34</v>
      </c>
      <c r="P1798">
        <v>7</v>
      </c>
      <c r="Q1798">
        <v>202109</v>
      </c>
      <c r="R1798">
        <v>20220112</v>
      </c>
      <c r="S1798" t="s">
        <v>3864</v>
      </c>
      <c r="T1798">
        <v>20220304</v>
      </c>
      <c r="Z1798" t="s">
        <v>36</v>
      </c>
    </row>
    <row r="1799" spans="1:26" x14ac:dyDescent="0.25">
      <c r="A1799" t="s">
        <v>26</v>
      </c>
      <c r="B1799" t="s">
        <v>27</v>
      </c>
      <c r="C1799" t="s">
        <v>28</v>
      </c>
      <c r="D1799" t="s">
        <v>166</v>
      </c>
      <c r="E1799" t="str">
        <f>"111TNBK1F389"</f>
        <v>111TNBK1F389</v>
      </c>
      <c r="F1799" t="s">
        <v>30</v>
      </c>
      <c r="I1799" t="s">
        <v>38</v>
      </c>
      <c r="J1799" t="s">
        <v>39</v>
      </c>
      <c r="N1799" t="s">
        <v>3865</v>
      </c>
      <c r="O1799" t="s">
        <v>34</v>
      </c>
      <c r="P1799">
        <v>5</v>
      </c>
      <c r="Q1799">
        <v>202111</v>
      </c>
      <c r="R1799">
        <v>20211201</v>
      </c>
      <c r="S1799" t="s">
        <v>3866</v>
      </c>
      <c r="T1799">
        <v>20220304</v>
      </c>
      <c r="Z1799" t="s">
        <v>36</v>
      </c>
    </row>
    <row r="1800" spans="1:26" x14ac:dyDescent="0.25">
      <c r="A1800" t="s">
        <v>26</v>
      </c>
      <c r="B1800" t="s">
        <v>27</v>
      </c>
      <c r="C1800" t="s">
        <v>28</v>
      </c>
      <c r="D1800" t="s">
        <v>37</v>
      </c>
      <c r="E1800" t="str">
        <f>"112TNPC0H424"</f>
        <v>112TNPC0H424</v>
      </c>
      <c r="F1800" t="s">
        <v>30</v>
      </c>
      <c r="I1800" t="s">
        <v>57</v>
      </c>
      <c r="J1800" t="s">
        <v>439</v>
      </c>
      <c r="N1800" t="s">
        <v>3867</v>
      </c>
      <c r="O1800" t="s">
        <v>34</v>
      </c>
      <c r="P1800">
        <v>4</v>
      </c>
      <c r="Q1800">
        <v>202112</v>
      </c>
      <c r="R1800">
        <v>20220207</v>
      </c>
      <c r="S1800" t="s">
        <v>3868</v>
      </c>
      <c r="T1800">
        <v>20220305</v>
      </c>
      <c r="Z1800" t="s">
        <v>36</v>
      </c>
    </row>
    <row r="1801" spans="1:26" x14ac:dyDescent="0.25">
      <c r="A1801" t="s">
        <v>26</v>
      </c>
      <c r="B1801" t="s">
        <v>27</v>
      </c>
      <c r="C1801" t="s">
        <v>28</v>
      </c>
      <c r="D1801" t="s">
        <v>133</v>
      </c>
      <c r="E1801" t="str">
        <f>"108TNUW1Q462"</f>
        <v>108TNUW1Q462</v>
      </c>
      <c r="F1801" t="s">
        <v>30</v>
      </c>
      <c r="I1801" t="s">
        <v>1511</v>
      </c>
      <c r="J1801" t="s">
        <v>58</v>
      </c>
      <c r="N1801" t="s">
        <v>3869</v>
      </c>
      <c r="O1801" t="s">
        <v>34</v>
      </c>
      <c r="P1801">
        <v>8</v>
      </c>
      <c r="Q1801">
        <v>202108</v>
      </c>
      <c r="R1801">
        <v>20211112</v>
      </c>
      <c r="S1801" t="s">
        <v>3870</v>
      </c>
      <c r="T1801">
        <v>20220307</v>
      </c>
      <c r="U1801" t="s">
        <v>339</v>
      </c>
      <c r="V1801" t="s">
        <v>267</v>
      </c>
      <c r="Z1801" t="s">
        <v>36</v>
      </c>
    </row>
    <row r="1802" spans="1:26" x14ac:dyDescent="0.25">
      <c r="A1802" t="s">
        <v>26</v>
      </c>
      <c r="B1802" t="s">
        <v>27</v>
      </c>
      <c r="C1802" t="s">
        <v>28</v>
      </c>
      <c r="D1802" t="s">
        <v>37</v>
      </c>
      <c r="E1802" t="str">
        <f>"104TNRLTL046"</f>
        <v>104TNRLTL046</v>
      </c>
      <c r="F1802" t="s">
        <v>30</v>
      </c>
      <c r="I1802" t="s">
        <v>31</v>
      </c>
      <c r="J1802" t="s">
        <v>58</v>
      </c>
      <c r="N1802" t="s">
        <v>3871</v>
      </c>
      <c r="O1802" t="s">
        <v>34</v>
      </c>
      <c r="P1802">
        <v>12</v>
      </c>
      <c r="Q1802">
        <v>202104</v>
      </c>
      <c r="R1802">
        <v>20211121</v>
      </c>
      <c r="S1802" t="s">
        <v>3872</v>
      </c>
      <c r="T1802">
        <v>20220307</v>
      </c>
      <c r="U1802" t="s">
        <v>680</v>
      </c>
      <c r="V1802" t="s">
        <v>180</v>
      </c>
      <c r="Z1802" t="s">
        <v>36</v>
      </c>
    </row>
    <row r="1803" spans="1:26" x14ac:dyDescent="0.25">
      <c r="A1803" t="s">
        <v>26</v>
      </c>
      <c r="B1803" t="s">
        <v>27</v>
      </c>
      <c r="C1803" t="s">
        <v>28</v>
      </c>
      <c r="D1803" t="s">
        <v>29</v>
      </c>
      <c r="E1803" t="str">
        <f>"102TNPC1K696"</f>
        <v>102TNPC1K696</v>
      </c>
      <c r="F1803" t="s">
        <v>30</v>
      </c>
      <c r="I1803" t="s">
        <v>31</v>
      </c>
      <c r="J1803" t="s">
        <v>58</v>
      </c>
      <c r="N1803" t="s">
        <v>3873</v>
      </c>
      <c r="O1803" t="s">
        <v>34</v>
      </c>
      <c r="P1803">
        <v>14</v>
      </c>
      <c r="Q1803">
        <v>202102</v>
      </c>
      <c r="R1803">
        <v>20211130</v>
      </c>
      <c r="S1803" t="s">
        <v>3874</v>
      </c>
      <c r="T1803">
        <v>20220307</v>
      </c>
      <c r="U1803" t="s">
        <v>211</v>
      </c>
      <c r="V1803" t="s">
        <v>267</v>
      </c>
      <c r="Z1803" t="s">
        <v>36</v>
      </c>
    </row>
    <row r="1804" spans="1:26" x14ac:dyDescent="0.25">
      <c r="A1804" t="s">
        <v>26</v>
      </c>
      <c r="B1804" t="s">
        <v>27</v>
      </c>
      <c r="C1804" t="s">
        <v>28</v>
      </c>
      <c r="D1804" t="s">
        <v>46</v>
      </c>
      <c r="E1804" t="str">
        <f>"107TNYT1T818"</f>
        <v>107TNYT1T818</v>
      </c>
      <c r="F1804" t="s">
        <v>30</v>
      </c>
      <c r="I1804" t="s">
        <v>31</v>
      </c>
      <c r="J1804" t="s">
        <v>32</v>
      </c>
      <c r="N1804" t="s">
        <v>3875</v>
      </c>
      <c r="O1804" t="s">
        <v>34</v>
      </c>
      <c r="P1804">
        <v>9</v>
      </c>
      <c r="Q1804">
        <v>202107</v>
      </c>
      <c r="R1804">
        <v>20211125</v>
      </c>
      <c r="S1804" t="s">
        <v>3876</v>
      </c>
      <c r="T1804">
        <v>20220307</v>
      </c>
      <c r="Z1804" t="s">
        <v>36</v>
      </c>
    </row>
    <row r="1805" spans="1:26" x14ac:dyDescent="0.25">
      <c r="A1805" t="s">
        <v>26</v>
      </c>
      <c r="B1805" t="s">
        <v>27</v>
      </c>
      <c r="C1805" t="s">
        <v>28</v>
      </c>
      <c r="D1805" t="s">
        <v>166</v>
      </c>
      <c r="E1805" t="str">
        <f>"107TNGY1W167"</f>
        <v>107TNGY1W167</v>
      </c>
      <c r="F1805" t="s">
        <v>30</v>
      </c>
      <c r="I1805" t="s">
        <v>31</v>
      </c>
      <c r="J1805" t="s">
        <v>32</v>
      </c>
      <c r="N1805" t="s">
        <v>3877</v>
      </c>
      <c r="O1805" t="s">
        <v>34</v>
      </c>
      <c r="P1805">
        <v>9</v>
      </c>
      <c r="Q1805">
        <v>202107</v>
      </c>
      <c r="R1805">
        <v>20211109</v>
      </c>
      <c r="S1805" t="s">
        <v>3878</v>
      </c>
      <c r="T1805">
        <v>20220307</v>
      </c>
      <c r="Z1805" t="s">
        <v>36</v>
      </c>
    </row>
    <row r="1806" spans="1:26" x14ac:dyDescent="0.25">
      <c r="A1806" t="s">
        <v>26</v>
      </c>
      <c r="B1806" t="s">
        <v>27</v>
      </c>
      <c r="C1806" t="s">
        <v>28</v>
      </c>
      <c r="D1806" t="s">
        <v>585</v>
      </c>
      <c r="E1806" t="str">
        <f>"111TNRL2C750"</f>
        <v>111TNRL2C750</v>
      </c>
      <c r="F1806" t="s">
        <v>30</v>
      </c>
      <c r="I1806" t="s">
        <v>57</v>
      </c>
      <c r="J1806" t="s">
        <v>568</v>
      </c>
      <c r="N1806" t="s">
        <v>3879</v>
      </c>
      <c r="O1806" t="s">
        <v>34</v>
      </c>
      <c r="P1806">
        <v>5</v>
      </c>
      <c r="Q1806">
        <v>202111</v>
      </c>
      <c r="R1806">
        <v>20211129</v>
      </c>
      <c r="S1806" t="s">
        <v>3880</v>
      </c>
      <c r="T1806">
        <v>20220307</v>
      </c>
      <c r="U1806" t="s">
        <v>144</v>
      </c>
      <c r="V1806" t="s">
        <v>128</v>
      </c>
      <c r="Z1806" t="s">
        <v>36</v>
      </c>
    </row>
    <row r="1807" spans="1:26" x14ac:dyDescent="0.25">
      <c r="A1807" t="s">
        <v>26</v>
      </c>
      <c r="B1807" t="s">
        <v>27</v>
      </c>
      <c r="C1807" t="s">
        <v>28</v>
      </c>
      <c r="D1807" t="s">
        <v>42</v>
      </c>
      <c r="E1807" t="str">
        <f>"111TNQD1W028"</f>
        <v>111TNQD1W028</v>
      </c>
      <c r="F1807" t="s">
        <v>30</v>
      </c>
      <c r="I1807" t="s">
        <v>31</v>
      </c>
      <c r="J1807" t="s">
        <v>32</v>
      </c>
      <c r="N1807" t="s">
        <v>3881</v>
      </c>
      <c r="O1807" t="s">
        <v>34</v>
      </c>
      <c r="P1807">
        <v>5</v>
      </c>
      <c r="Q1807">
        <v>202111</v>
      </c>
      <c r="R1807">
        <v>20211128</v>
      </c>
      <c r="S1807" t="s">
        <v>3882</v>
      </c>
      <c r="T1807">
        <v>20220307</v>
      </c>
      <c r="Z1807" t="s">
        <v>36</v>
      </c>
    </row>
    <row r="1808" spans="1:26" x14ac:dyDescent="0.25">
      <c r="A1808" t="s">
        <v>26</v>
      </c>
      <c r="B1808" t="s">
        <v>27</v>
      </c>
      <c r="C1808" t="s">
        <v>28</v>
      </c>
      <c r="D1808" t="s">
        <v>29</v>
      </c>
      <c r="E1808" t="str">
        <f>"109TNEP24852"</f>
        <v>109TNEP24852</v>
      </c>
      <c r="F1808" t="s">
        <v>30</v>
      </c>
      <c r="I1808" t="s">
        <v>38</v>
      </c>
      <c r="J1808" t="s">
        <v>58</v>
      </c>
      <c r="N1808" t="s">
        <v>3883</v>
      </c>
      <c r="O1808" t="s">
        <v>34</v>
      </c>
      <c r="P1808">
        <v>7</v>
      </c>
      <c r="Q1808">
        <v>202109</v>
      </c>
      <c r="R1808">
        <v>20211118</v>
      </c>
      <c r="S1808" t="s">
        <v>3884</v>
      </c>
      <c r="T1808">
        <v>20220307</v>
      </c>
      <c r="U1808" t="s">
        <v>595</v>
      </c>
      <c r="Z1808" t="s">
        <v>36</v>
      </c>
    </row>
    <row r="1809" spans="1:26" x14ac:dyDescent="0.25">
      <c r="A1809" t="s">
        <v>26</v>
      </c>
      <c r="B1809" t="s">
        <v>27</v>
      </c>
      <c r="C1809" t="s">
        <v>28</v>
      </c>
      <c r="D1809" t="s">
        <v>133</v>
      </c>
      <c r="E1809" t="str">
        <f>"109TNUW2N238"</f>
        <v>109TNUW2N238</v>
      </c>
      <c r="F1809" t="s">
        <v>30</v>
      </c>
      <c r="I1809" t="s">
        <v>31</v>
      </c>
      <c r="J1809" t="s">
        <v>32</v>
      </c>
      <c r="N1809" t="s">
        <v>3885</v>
      </c>
      <c r="O1809" t="s">
        <v>34</v>
      </c>
      <c r="P1809">
        <v>7</v>
      </c>
      <c r="Q1809">
        <v>202109</v>
      </c>
      <c r="R1809">
        <v>20211203</v>
      </c>
      <c r="S1809" t="s">
        <v>3886</v>
      </c>
      <c r="T1809">
        <v>20220307</v>
      </c>
      <c r="Z1809" t="s">
        <v>36</v>
      </c>
    </row>
    <row r="1810" spans="1:26" x14ac:dyDescent="0.25">
      <c r="A1810" t="s">
        <v>26</v>
      </c>
      <c r="B1810" t="s">
        <v>27</v>
      </c>
      <c r="C1810" t="s">
        <v>28</v>
      </c>
      <c r="D1810" t="s">
        <v>46</v>
      </c>
      <c r="E1810" t="str">
        <f>"109TNFA2F667"</f>
        <v>109TNFA2F667</v>
      </c>
      <c r="F1810" t="s">
        <v>30</v>
      </c>
      <c r="I1810" t="s">
        <v>31</v>
      </c>
      <c r="J1810" t="s">
        <v>58</v>
      </c>
      <c r="N1810" t="s">
        <v>3887</v>
      </c>
      <c r="O1810" t="s">
        <v>34</v>
      </c>
      <c r="P1810">
        <v>7</v>
      </c>
      <c r="Q1810">
        <v>202109</v>
      </c>
      <c r="R1810">
        <v>20220222</v>
      </c>
      <c r="S1810" t="s">
        <v>3888</v>
      </c>
      <c r="T1810">
        <v>20220307</v>
      </c>
      <c r="U1810" t="s">
        <v>211</v>
      </c>
      <c r="Z1810" t="s">
        <v>36</v>
      </c>
    </row>
    <row r="1811" spans="1:26" x14ac:dyDescent="0.25">
      <c r="A1811" t="s">
        <v>26</v>
      </c>
      <c r="B1811" t="s">
        <v>27</v>
      </c>
      <c r="C1811" t="s">
        <v>28</v>
      </c>
      <c r="D1811" t="s">
        <v>29</v>
      </c>
      <c r="E1811" t="str">
        <f>"103TNQD2E124"</f>
        <v>103TNQD2E124</v>
      </c>
      <c r="F1811" t="s">
        <v>30</v>
      </c>
      <c r="I1811" t="s">
        <v>31</v>
      </c>
      <c r="J1811" t="s">
        <v>32</v>
      </c>
      <c r="N1811" t="s">
        <v>3889</v>
      </c>
      <c r="O1811" t="s">
        <v>34</v>
      </c>
      <c r="P1811">
        <v>13</v>
      </c>
      <c r="Q1811">
        <v>202103</v>
      </c>
      <c r="R1811">
        <v>20211027</v>
      </c>
      <c r="S1811" t="s">
        <v>3890</v>
      </c>
      <c r="T1811">
        <v>20220307</v>
      </c>
      <c r="Z1811" t="s">
        <v>36</v>
      </c>
    </row>
    <row r="1812" spans="1:26" x14ac:dyDescent="0.25">
      <c r="A1812" t="s">
        <v>26</v>
      </c>
      <c r="B1812" t="s">
        <v>27</v>
      </c>
      <c r="C1812" t="s">
        <v>28</v>
      </c>
      <c r="D1812" t="s">
        <v>42</v>
      </c>
      <c r="E1812" t="str">
        <f>"107TNCZ12683"</f>
        <v>107TNCZ12683</v>
      </c>
      <c r="F1812" t="s">
        <v>30</v>
      </c>
      <c r="I1812" t="s">
        <v>57</v>
      </c>
      <c r="J1812" t="s">
        <v>58</v>
      </c>
      <c r="N1812" t="s">
        <v>3891</v>
      </c>
      <c r="O1812" t="s">
        <v>34</v>
      </c>
      <c r="P1812">
        <v>9</v>
      </c>
      <c r="Q1812">
        <v>202107</v>
      </c>
      <c r="R1812">
        <v>20220223</v>
      </c>
      <c r="S1812" t="s">
        <v>3892</v>
      </c>
      <c r="T1812">
        <v>20220307</v>
      </c>
      <c r="U1812" t="s">
        <v>143</v>
      </c>
      <c r="V1812" t="s">
        <v>144</v>
      </c>
      <c r="Z1812" t="s">
        <v>36</v>
      </c>
    </row>
    <row r="1813" spans="1:26" x14ac:dyDescent="0.25">
      <c r="A1813" t="s">
        <v>26</v>
      </c>
      <c r="B1813" t="s">
        <v>27</v>
      </c>
      <c r="C1813" t="s">
        <v>28</v>
      </c>
      <c r="D1813" t="s">
        <v>380</v>
      </c>
      <c r="E1813" t="str">
        <f>"111TNLE10080"</f>
        <v>111TNLE10080</v>
      </c>
      <c r="F1813" t="s">
        <v>30</v>
      </c>
      <c r="I1813" t="s">
        <v>31</v>
      </c>
      <c r="J1813" t="s">
        <v>32</v>
      </c>
      <c r="N1813" t="s">
        <v>3893</v>
      </c>
      <c r="O1813" t="s">
        <v>34</v>
      </c>
      <c r="P1813">
        <v>5</v>
      </c>
      <c r="Q1813">
        <v>202111</v>
      </c>
      <c r="R1813">
        <v>20211101</v>
      </c>
      <c r="S1813" t="s">
        <v>3894</v>
      </c>
      <c r="T1813">
        <v>20220307</v>
      </c>
      <c r="Z1813" t="s">
        <v>36</v>
      </c>
    </row>
    <row r="1814" spans="1:26" x14ac:dyDescent="0.25">
      <c r="A1814" t="s">
        <v>26</v>
      </c>
      <c r="B1814" t="s">
        <v>27</v>
      </c>
      <c r="C1814" t="s">
        <v>28</v>
      </c>
      <c r="D1814" t="s">
        <v>37</v>
      </c>
      <c r="E1814" t="str">
        <f>"106TNYT2G202"</f>
        <v>106TNYT2G202</v>
      </c>
      <c r="F1814" t="s">
        <v>30</v>
      </c>
      <c r="I1814" t="s">
        <v>57</v>
      </c>
      <c r="J1814" t="s">
        <v>77</v>
      </c>
      <c r="N1814" t="s">
        <v>3895</v>
      </c>
      <c r="O1814" t="s">
        <v>34</v>
      </c>
      <c r="P1814">
        <v>10</v>
      </c>
      <c r="Q1814">
        <v>202106</v>
      </c>
      <c r="R1814">
        <v>20220115</v>
      </c>
      <c r="S1814" t="s">
        <v>3896</v>
      </c>
      <c r="T1814">
        <v>20220307</v>
      </c>
      <c r="Z1814" t="s">
        <v>36</v>
      </c>
    </row>
    <row r="1815" spans="1:26" x14ac:dyDescent="0.25">
      <c r="A1815" t="s">
        <v>26</v>
      </c>
      <c r="B1815" t="s">
        <v>27</v>
      </c>
      <c r="C1815" t="s">
        <v>28</v>
      </c>
      <c r="D1815" t="s">
        <v>46</v>
      </c>
      <c r="E1815" t="str">
        <f>"110TNSU28622"</f>
        <v>110TNSU28622</v>
      </c>
      <c r="F1815" t="s">
        <v>30</v>
      </c>
      <c r="I1815" t="s">
        <v>38</v>
      </c>
      <c r="J1815" t="s">
        <v>58</v>
      </c>
      <c r="N1815" t="s">
        <v>3897</v>
      </c>
      <c r="O1815" t="s">
        <v>34</v>
      </c>
      <c r="P1815">
        <v>6</v>
      </c>
      <c r="Q1815">
        <v>202110</v>
      </c>
      <c r="R1815">
        <v>20211113</v>
      </c>
      <c r="S1815" t="s">
        <v>3898</v>
      </c>
      <c r="T1815">
        <v>20220307</v>
      </c>
      <c r="U1815" t="s">
        <v>1575</v>
      </c>
      <c r="Z1815" t="s">
        <v>36</v>
      </c>
    </row>
    <row r="1816" spans="1:26" x14ac:dyDescent="0.25">
      <c r="A1816" t="s">
        <v>26</v>
      </c>
      <c r="B1816" t="s">
        <v>27</v>
      </c>
      <c r="C1816" t="s">
        <v>28</v>
      </c>
      <c r="D1816" t="s">
        <v>37</v>
      </c>
      <c r="E1816" t="str">
        <f>"202TNRL0G950"</f>
        <v>202TNRL0G950</v>
      </c>
      <c r="F1816" t="s">
        <v>30</v>
      </c>
      <c r="I1816" t="s">
        <v>31</v>
      </c>
      <c r="J1816" t="s">
        <v>32</v>
      </c>
      <c r="N1816" t="s">
        <v>3899</v>
      </c>
      <c r="O1816" t="s">
        <v>34</v>
      </c>
      <c r="P1816">
        <v>2</v>
      </c>
      <c r="Q1816">
        <v>202202</v>
      </c>
      <c r="R1816">
        <v>20220228</v>
      </c>
      <c r="S1816" t="s">
        <v>3900</v>
      </c>
      <c r="T1816">
        <v>20220307</v>
      </c>
      <c r="Z1816" t="s">
        <v>36</v>
      </c>
    </row>
    <row r="1817" spans="1:26" x14ac:dyDescent="0.25">
      <c r="A1817" t="s">
        <v>26</v>
      </c>
      <c r="B1817" t="s">
        <v>27</v>
      </c>
      <c r="C1817" t="s">
        <v>28</v>
      </c>
      <c r="D1817" t="s">
        <v>64</v>
      </c>
      <c r="E1817" t="str">
        <f>"109TNCZ0R947"</f>
        <v>109TNCZ0R947</v>
      </c>
      <c r="F1817" t="s">
        <v>30</v>
      </c>
      <c r="I1817" t="s">
        <v>31</v>
      </c>
      <c r="J1817" t="s">
        <v>32</v>
      </c>
      <c r="N1817" t="s">
        <v>3901</v>
      </c>
      <c r="O1817" t="s">
        <v>34</v>
      </c>
      <c r="P1817">
        <v>7</v>
      </c>
      <c r="Q1817">
        <v>202109</v>
      </c>
      <c r="R1817">
        <v>20211031</v>
      </c>
      <c r="S1817" t="s">
        <v>3902</v>
      </c>
      <c r="T1817">
        <v>20220307</v>
      </c>
      <c r="Z1817" t="s">
        <v>36</v>
      </c>
    </row>
    <row r="1818" spans="1:26" x14ac:dyDescent="0.25">
      <c r="A1818" t="s">
        <v>26</v>
      </c>
      <c r="B1818" t="s">
        <v>27</v>
      </c>
      <c r="C1818" t="s">
        <v>28</v>
      </c>
      <c r="D1818" t="s">
        <v>29</v>
      </c>
      <c r="E1818" t="str">
        <f>"104TNJJ13084"</f>
        <v>104TNJJ13084</v>
      </c>
      <c r="F1818" t="s">
        <v>30</v>
      </c>
      <c r="I1818" t="s">
        <v>31</v>
      </c>
      <c r="J1818" t="s">
        <v>32</v>
      </c>
      <c r="N1818" t="s">
        <v>3903</v>
      </c>
      <c r="O1818" t="s">
        <v>34</v>
      </c>
      <c r="P1818">
        <v>12</v>
      </c>
      <c r="Q1818">
        <v>202104</v>
      </c>
      <c r="R1818">
        <v>20220227</v>
      </c>
      <c r="S1818" t="s">
        <v>3904</v>
      </c>
      <c r="T1818">
        <v>20220307</v>
      </c>
      <c r="Z1818" t="s">
        <v>36</v>
      </c>
    </row>
    <row r="1819" spans="1:26" x14ac:dyDescent="0.25">
      <c r="A1819" t="s">
        <v>26</v>
      </c>
      <c r="B1819" t="s">
        <v>27</v>
      </c>
      <c r="C1819" t="s">
        <v>28</v>
      </c>
      <c r="D1819" t="s">
        <v>380</v>
      </c>
      <c r="E1819" t="str">
        <f>"110TNWG2A169"</f>
        <v>110TNWG2A169</v>
      </c>
      <c r="F1819" t="s">
        <v>30</v>
      </c>
      <c r="I1819" t="s">
        <v>38</v>
      </c>
      <c r="J1819" t="s">
        <v>1315</v>
      </c>
      <c r="N1819" t="s">
        <v>3905</v>
      </c>
      <c r="O1819" t="s">
        <v>34</v>
      </c>
      <c r="P1819">
        <v>6</v>
      </c>
      <c r="Q1819">
        <v>202110</v>
      </c>
      <c r="R1819">
        <v>20211130</v>
      </c>
      <c r="S1819" t="s">
        <v>3906</v>
      </c>
      <c r="T1819">
        <v>20220307</v>
      </c>
      <c r="U1819" t="s">
        <v>1383</v>
      </c>
      <c r="Z1819" t="s">
        <v>36</v>
      </c>
    </row>
    <row r="1820" spans="1:26" x14ac:dyDescent="0.25">
      <c r="A1820" t="s">
        <v>26</v>
      </c>
      <c r="B1820" t="s">
        <v>27</v>
      </c>
      <c r="C1820" t="s">
        <v>28</v>
      </c>
      <c r="D1820" t="s">
        <v>166</v>
      </c>
      <c r="E1820" t="str">
        <f>"108TNZN33045"</f>
        <v>108TNZN33045</v>
      </c>
      <c r="F1820" t="s">
        <v>30</v>
      </c>
      <c r="I1820" t="s">
        <v>31</v>
      </c>
      <c r="J1820" t="s">
        <v>32</v>
      </c>
      <c r="N1820" t="s">
        <v>3907</v>
      </c>
      <c r="O1820" t="s">
        <v>34</v>
      </c>
      <c r="P1820">
        <v>8</v>
      </c>
      <c r="Q1820">
        <v>202108</v>
      </c>
      <c r="R1820">
        <v>20211101</v>
      </c>
      <c r="S1820" t="s">
        <v>3908</v>
      </c>
      <c r="T1820">
        <v>20220307</v>
      </c>
      <c r="Z1820" t="s">
        <v>36</v>
      </c>
    </row>
    <row r="1821" spans="1:26" x14ac:dyDescent="0.25">
      <c r="A1821" t="s">
        <v>26</v>
      </c>
      <c r="B1821" t="s">
        <v>27</v>
      </c>
      <c r="C1821" t="s">
        <v>28</v>
      </c>
      <c r="D1821" t="s">
        <v>29</v>
      </c>
      <c r="E1821" t="str">
        <f>"110TNHM2J505"</f>
        <v>110TNHM2J505</v>
      </c>
      <c r="F1821" t="s">
        <v>30</v>
      </c>
      <c r="I1821" t="s">
        <v>157</v>
      </c>
      <c r="J1821" t="s">
        <v>58</v>
      </c>
      <c r="N1821" t="s">
        <v>3909</v>
      </c>
      <c r="O1821" t="s">
        <v>34</v>
      </c>
      <c r="P1821">
        <v>6</v>
      </c>
      <c r="Q1821">
        <v>202110</v>
      </c>
      <c r="R1821">
        <v>20211111</v>
      </c>
      <c r="S1821" t="s">
        <v>3910</v>
      </c>
      <c r="T1821">
        <v>20220307</v>
      </c>
      <c r="U1821" t="s">
        <v>151</v>
      </c>
      <c r="Z1821" t="s">
        <v>36</v>
      </c>
    </row>
    <row r="1822" spans="1:26" x14ac:dyDescent="0.25">
      <c r="A1822" t="s">
        <v>26</v>
      </c>
      <c r="B1822" t="s">
        <v>27</v>
      </c>
      <c r="C1822" t="s">
        <v>28</v>
      </c>
      <c r="D1822" t="s">
        <v>37</v>
      </c>
      <c r="E1822" t="str">
        <f>"106TNSU2N590"</f>
        <v>106TNSU2N590</v>
      </c>
      <c r="F1822" t="s">
        <v>30</v>
      </c>
      <c r="I1822" t="s">
        <v>38</v>
      </c>
      <c r="J1822" t="s">
        <v>39</v>
      </c>
      <c r="N1822" t="s">
        <v>3911</v>
      </c>
      <c r="O1822" t="s">
        <v>34</v>
      </c>
      <c r="P1822">
        <v>10</v>
      </c>
      <c r="Q1822">
        <v>202106</v>
      </c>
      <c r="R1822">
        <v>20220115</v>
      </c>
      <c r="S1822" t="s">
        <v>3912</v>
      </c>
      <c r="T1822">
        <v>20220307</v>
      </c>
      <c r="Z1822" t="s">
        <v>36</v>
      </c>
    </row>
    <row r="1823" spans="1:26" x14ac:dyDescent="0.25">
      <c r="A1823" t="s">
        <v>26</v>
      </c>
      <c r="B1823" t="s">
        <v>27</v>
      </c>
      <c r="C1823" t="s">
        <v>28</v>
      </c>
      <c r="D1823" t="s">
        <v>115</v>
      </c>
      <c r="E1823" t="str">
        <f>"202TNYT04274"</f>
        <v>202TNYT04274</v>
      </c>
      <c r="F1823" t="s">
        <v>30</v>
      </c>
      <c r="I1823" t="s">
        <v>31</v>
      </c>
      <c r="J1823" t="s">
        <v>32</v>
      </c>
      <c r="N1823" t="s">
        <v>3913</v>
      </c>
      <c r="O1823" t="s">
        <v>34</v>
      </c>
      <c r="P1823">
        <v>2</v>
      </c>
      <c r="Q1823">
        <v>202202</v>
      </c>
      <c r="R1823">
        <v>20220215</v>
      </c>
      <c r="S1823" t="s">
        <v>3914</v>
      </c>
      <c r="T1823">
        <v>20220307</v>
      </c>
      <c r="Z1823" t="s">
        <v>36</v>
      </c>
    </row>
    <row r="1824" spans="1:26" x14ac:dyDescent="0.25">
      <c r="A1824" t="s">
        <v>26</v>
      </c>
      <c r="B1824" t="s">
        <v>27</v>
      </c>
      <c r="C1824" t="s">
        <v>28</v>
      </c>
      <c r="D1824" t="s">
        <v>46</v>
      </c>
      <c r="E1824" t="str">
        <f>"112TNMX1F699"</f>
        <v>112TNMX1F699</v>
      </c>
      <c r="F1824" t="s">
        <v>30</v>
      </c>
      <c r="I1824" t="s">
        <v>123</v>
      </c>
      <c r="J1824" t="s">
        <v>271</v>
      </c>
      <c r="N1824" t="s">
        <v>3915</v>
      </c>
      <c r="O1824" t="s">
        <v>34</v>
      </c>
      <c r="P1824">
        <v>4</v>
      </c>
      <c r="Q1824">
        <v>202112</v>
      </c>
      <c r="R1824">
        <v>20220201</v>
      </c>
      <c r="S1824" t="s">
        <v>3916</v>
      </c>
      <c r="T1824">
        <v>20220307</v>
      </c>
      <c r="U1824" t="s">
        <v>128</v>
      </c>
      <c r="V1824" t="s">
        <v>151</v>
      </c>
      <c r="W1824" t="s">
        <v>75</v>
      </c>
      <c r="Z1824" t="s">
        <v>36</v>
      </c>
    </row>
    <row r="1825" spans="1:26" x14ac:dyDescent="0.25">
      <c r="A1825" t="s">
        <v>26</v>
      </c>
      <c r="B1825" t="s">
        <v>27</v>
      </c>
      <c r="C1825" t="s">
        <v>28</v>
      </c>
      <c r="D1825" t="s">
        <v>29</v>
      </c>
      <c r="E1825" t="str">
        <f>"107TNLE2D520"</f>
        <v>107TNLE2D520</v>
      </c>
      <c r="F1825" t="s">
        <v>30</v>
      </c>
      <c r="I1825" t="s">
        <v>31</v>
      </c>
      <c r="J1825" t="s">
        <v>32</v>
      </c>
      <c r="N1825" t="s">
        <v>3917</v>
      </c>
      <c r="O1825" t="s">
        <v>34</v>
      </c>
      <c r="P1825">
        <v>9</v>
      </c>
      <c r="Q1825">
        <v>202107</v>
      </c>
      <c r="R1825">
        <v>20211011</v>
      </c>
      <c r="S1825" t="s">
        <v>3918</v>
      </c>
      <c r="T1825">
        <v>20220307</v>
      </c>
      <c r="Z1825" t="s">
        <v>36</v>
      </c>
    </row>
    <row r="1826" spans="1:26" x14ac:dyDescent="0.25">
      <c r="A1826" t="s">
        <v>26</v>
      </c>
      <c r="B1826" t="s">
        <v>27</v>
      </c>
      <c r="C1826" t="s">
        <v>28</v>
      </c>
      <c r="D1826" t="s">
        <v>115</v>
      </c>
      <c r="E1826" t="str">
        <f>"107TNYT0V274"</f>
        <v>107TNYT0V274</v>
      </c>
      <c r="F1826" t="s">
        <v>30</v>
      </c>
      <c r="I1826" t="s">
        <v>38</v>
      </c>
      <c r="J1826" t="s">
        <v>58</v>
      </c>
      <c r="N1826" t="s">
        <v>3919</v>
      </c>
      <c r="O1826" t="s">
        <v>34</v>
      </c>
      <c r="P1826">
        <v>9</v>
      </c>
      <c r="Q1826">
        <v>202107</v>
      </c>
      <c r="R1826">
        <v>20211030</v>
      </c>
      <c r="S1826" t="s">
        <v>3920</v>
      </c>
      <c r="T1826">
        <v>20220307</v>
      </c>
      <c r="U1826" t="s">
        <v>211</v>
      </c>
      <c r="Z1826" t="s">
        <v>36</v>
      </c>
    </row>
    <row r="1827" spans="1:26" x14ac:dyDescent="0.25">
      <c r="A1827" t="s">
        <v>26</v>
      </c>
      <c r="B1827" t="s">
        <v>27</v>
      </c>
      <c r="C1827" t="s">
        <v>28</v>
      </c>
      <c r="D1827" t="s">
        <v>115</v>
      </c>
      <c r="E1827" t="str">
        <f>"108TNNH2F967"</f>
        <v>108TNNH2F967</v>
      </c>
      <c r="F1827" t="s">
        <v>30</v>
      </c>
      <c r="I1827" t="s">
        <v>129</v>
      </c>
      <c r="J1827" t="s">
        <v>39</v>
      </c>
      <c r="N1827" t="s">
        <v>3921</v>
      </c>
      <c r="O1827" t="s">
        <v>34</v>
      </c>
      <c r="P1827">
        <v>8</v>
      </c>
      <c r="Q1827">
        <v>202108</v>
      </c>
      <c r="R1827">
        <v>20211226</v>
      </c>
      <c r="S1827" t="s">
        <v>3922</v>
      </c>
      <c r="T1827">
        <v>20220307</v>
      </c>
      <c r="Z1827" t="s">
        <v>36</v>
      </c>
    </row>
    <row r="1828" spans="1:26" x14ac:dyDescent="0.25">
      <c r="A1828" t="s">
        <v>26</v>
      </c>
      <c r="B1828" t="s">
        <v>27</v>
      </c>
      <c r="C1828" t="s">
        <v>28</v>
      </c>
      <c r="D1828" t="s">
        <v>133</v>
      </c>
      <c r="E1828" t="str">
        <f>"109TNNH29391"</f>
        <v>109TNNH29391</v>
      </c>
      <c r="F1828" t="s">
        <v>30</v>
      </c>
      <c r="I1828" t="s">
        <v>76</v>
      </c>
      <c r="J1828" t="s">
        <v>77</v>
      </c>
      <c r="N1828" t="s">
        <v>3923</v>
      </c>
      <c r="O1828" t="s">
        <v>34</v>
      </c>
      <c r="P1828">
        <v>7</v>
      </c>
      <c r="Q1828">
        <v>202109</v>
      </c>
      <c r="R1828">
        <v>20211129</v>
      </c>
      <c r="S1828" t="s">
        <v>3924</v>
      </c>
      <c r="T1828">
        <v>20220307</v>
      </c>
      <c r="Z1828" t="s">
        <v>36</v>
      </c>
    </row>
    <row r="1829" spans="1:26" x14ac:dyDescent="0.25">
      <c r="A1829" t="s">
        <v>26</v>
      </c>
      <c r="B1829" t="s">
        <v>27</v>
      </c>
      <c r="C1829" t="s">
        <v>28</v>
      </c>
      <c r="D1829" t="s">
        <v>29</v>
      </c>
      <c r="E1829" t="str">
        <f>"109TNTQ0M785"</f>
        <v>109TNTQ0M785</v>
      </c>
      <c r="F1829" t="s">
        <v>30</v>
      </c>
      <c r="I1829" t="s">
        <v>31</v>
      </c>
      <c r="J1829" t="s">
        <v>32</v>
      </c>
      <c r="N1829" t="s">
        <v>3925</v>
      </c>
      <c r="O1829" t="s">
        <v>34</v>
      </c>
      <c r="P1829">
        <v>7</v>
      </c>
      <c r="Q1829">
        <v>202109</v>
      </c>
      <c r="R1829">
        <v>20211230</v>
      </c>
      <c r="S1829" t="s">
        <v>3926</v>
      </c>
      <c r="T1829">
        <v>20220307</v>
      </c>
      <c r="Z1829" t="s">
        <v>36</v>
      </c>
    </row>
    <row r="1830" spans="1:26" x14ac:dyDescent="0.25">
      <c r="A1830" t="s">
        <v>26</v>
      </c>
      <c r="B1830" t="s">
        <v>27</v>
      </c>
      <c r="C1830" t="s">
        <v>28</v>
      </c>
      <c r="D1830" t="s">
        <v>1330</v>
      </c>
      <c r="E1830" t="str">
        <f>"108TNWG2C169"</f>
        <v>108TNWG2C169</v>
      </c>
      <c r="F1830" t="s">
        <v>30</v>
      </c>
      <c r="I1830" t="s">
        <v>89</v>
      </c>
      <c r="J1830" t="s">
        <v>58</v>
      </c>
      <c r="N1830" t="s">
        <v>3927</v>
      </c>
      <c r="O1830" t="s">
        <v>34</v>
      </c>
      <c r="P1830">
        <v>8</v>
      </c>
      <c r="Q1830">
        <v>202108</v>
      </c>
      <c r="R1830">
        <v>20220303</v>
      </c>
      <c r="S1830" t="s">
        <v>3928</v>
      </c>
      <c r="T1830">
        <v>20220307</v>
      </c>
      <c r="Z1830" t="s">
        <v>36</v>
      </c>
    </row>
    <row r="1831" spans="1:26" x14ac:dyDescent="0.25">
      <c r="A1831" t="s">
        <v>26</v>
      </c>
      <c r="B1831" t="s">
        <v>27</v>
      </c>
      <c r="C1831" t="s">
        <v>28</v>
      </c>
      <c r="D1831" t="s">
        <v>46</v>
      </c>
      <c r="E1831" t="str">
        <f>"106TNVS10703"</f>
        <v>106TNVS10703</v>
      </c>
      <c r="F1831" t="s">
        <v>30</v>
      </c>
      <c r="I1831" t="s">
        <v>31</v>
      </c>
      <c r="J1831" t="s">
        <v>32</v>
      </c>
      <c r="N1831" t="s">
        <v>3929</v>
      </c>
      <c r="O1831" t="s">
        <v>34</v>
      </c>
      <c r="P1831">
        <v>10</v>
      </c>
      <c r="Q1831">
        <v>202106</v>
      </c>
      <c r="R1831">
        <v>20211102</v>
      </c>
      <c r="S1831" t="s">
        <v>3930</v>
      </c>
      <c r="T1831">
        <v>20220307</v>
      </c>
      <c r="Z1831" t="s">
        <v>36</v>
      </c>
    </row>
    <row r="1832" spans="1:26" x14ac:dyDescent="0.25">
      <c r="A1832" t="s">
        <v>26</v>
      </c>
      <c r="B1832" t="s">
        <v>27</v>
      </c>
      <c r="C1832" t="s">
        <v>28</v>
      </c>
      <c r="D1832" t="s">
        <v>64</v>
      </c>
      <c r="E1832" t="str">
        <f>"109TNBK0S421"</f>
        <v>109TNBK0S421</v>
      </c>
      <c r="F1832" t="s">
        <v>30</v>
      </c>
      <c r="I1832" t="s">
        <v>31</v>
      </c>
      <c r="J1832" t="s">
        <v>77</v>
      </c>
      <c r="N1832" t="s">
        <v>3931</v>
      </c>
      <c r="O1832" t="s">
        <v>34</v>
      </c>
      <c r="P1832">
        <v>7</v>
      </c>
      <c r="Q1832">
        <v>202109</v>
      </c>
      <c r="R1832">
        <v>20211013</v>
      </c>
      <c r="S1832" t="s">
        <v>3932</v>
      </c>
      <c r="T1832">
        <v>20220307</v>
      </c>
      <c r="Z1832" t="s">
        <v>36</v>
      </c>
    </row>
    <row r="1833" spans="1:26" x14ac:dyDescent="0.25">
      <c r="A1833" t="s">
        <v>26</v>
      </c>
      <c r="B1833" t="s">
        <v>27</v>
      </c>
      <c r="C1833" t="s">
        <v>28</v>
      </c>
      <c r="D1833" t="s">
        <v>46</v>
      </c>
      <c r="E1833" t="str">
        <f>"110TNKF00765"</f>
        <v>110TNKF00765</v>
      </c>
      <c r="F1833" t="s">
        <v>30</v>
      </c>
      <c r="I1833" t="s">
        <v>57</v>
      </c>
      <c r="J1833" t="s">
        <v>77</v>
      </c>
      <c r="N1833" t="s">
        <v>3933</v>
      </c>
      <c r="O1833" t="s">
        <v>34</v>
      </c>
      <c r="P1833">
        <v>6</v>
      </c>
      <c r="Q1833">
        <v>202110</v>
      </c>
      <c r="R1833">
        <v>20211119</v>
      </c>
      <c r="S1833" t="s">
        <v>3934</v>
      </c>
      <c r="T1833">
        <v>20220307</v>
      </c>
      <c r="Z1833" t="s">
        <v>36</v>
      </c>
    </row>
    <row r="1834" spans="1:26" x14ac:dyDescent="0.25">
      <c r="A1834" t="s">
        <v>26</v>
      </c>
      <c r="B1834" t="s">
        <v>27</v>
      </c>
      <c r="C1834" t="s">
        <v>28</v>
      </c>
      <c r="D1834" t="s">
        <v>29</v>
      </c>
      <c r="E1834" t="str">
        <f>"110TNCZ2E443"</f>
        <v>110TNCZ2E443</v>
      </c>
      <c r="F1834" t="s">
        <v>30</v>
      </c>
      <c r="I1834" t="s">
        <v>71</v>
      </c>
      <c r="J1834" t="s">
        <v>90</v>
      </c>
      <c r="N1834" t="s">
        <v>3935</v>
      </c>
      <c r="O1834" t="s">
        <v>34</v>
      </c>
      <c r="P1834">
        <v>6</v>
      </c>
      <c r="Q1834">
        <v>202110</v>
      </c>
      <c r="R1834">
        <v>20220108</v>
      </c>
      <c r="S1834" t="s">
        <v>3936</v>
      </c>
      <c r="T1834">
        <v>20220307</v>
      </c>
      <c r="Z1834" t="s">
        <v>36</v>
      </c>
    </row>
    <row r="1835" spans="1:26" x14ac:dyDescent="0.25">
      <c r="A1835" t="s">
        <v>26</v>
      </c>
      <c r="B1835" t="s">
        <v>27</v>
      </c>
      <c r="C1835" t="s">
        <v>28</v>
      </c>
      <c r="D1835" t="s">
        <v>380</v>
      </c>
      <c r="E1835" t="str">
        <f>"110TNSU0G222"</f>
        <v>110TNSU0G222</v>
      </c>
      <c r="F1835" t="s">
        <v>30</v>
      </c>
      <c r="I1835" t="s">
        <v>89</v>
      </c>
      <c r="J1835" t="s">
        <v>39</v>
      </c>
      <c r="N1835" t="s">
        <v>3937</v>
      </c>
      <c r="O1835" t="s">
        <v>34</v>
      </c>
      <c r="P1835">
        <v>6</v>
      </c>
      <c r="Q1835">
        <v>202110</v>
      </c>
      <c r="R1835">
        <v>20211109</v>
      </c>
      <c r="S1835" t="s">
        <v>3938</v>
      </c>
      <c r="T1835">
        <v>20220307</v>
      </c>
      <c r="Z1835" t="s">
        <v>36</v>
      </c>
    </row>
    <row r="1836" spans="1:26" x14ac:dyDescent="0.25">
      <c r="A1836" t="s">
        <v>26</v>
      </c>
      <c r="B1836" t="s">
        <v>27</v>
      </c>
      <c r="C1836" t="s">
        <v>28</v>
      </c>
      <c r="D1836" t="s">
        <v>115</v>
      </c>
      <c r="E1836" t="str">
        <f>"202TNAB17440"</f>
        <v>202TNAB17440</v>
      </c>
      <c r="F1836" t="s">
        <v>30</v>
      </c>
      <c r="I1836" t="s">
        <v>123</v>
      </c>
      <c r="J1836" t="s">
        <v>77</v>
      </c>
      <c r="N1836" t="s">
        <v>3939</v>
      </c>
      <c r="O1836" t="s">
        <v>34</v>
      </c>
      <c r="P1836">
        <v>2</v>
      </c>
      <c r="Q1836">
        <v>202202</v>
      </c>
      <c r="R1836">
        <v>20220301</v>
      </c>
      <c r="S1836" t="s">
        <v>3940</v>
      </c>
      <c r="T1836">
        <v>20220307</v>
      </c>
      <c r="Z1836" t="s">
        <v>36</v>
      </c>
    </row>
    <row r="1837" spans="1:26" x14ac:dyDescent="0.25">
      <c r="A1837" t="s">
        <v>26</v>
      </c>
      <c r="B1837" t="s">
        <v>27</v>
      </c>
      <c r="C1837" t="s">
        <v>28</v>
      </c>
      <c r="D1837" t="s">
        <v>29</v>
      </c>
      <c r="E1837" t="str">
        <f>"110TNRL04662"</f>
        <v>110TNRL04662</v>
      </c>
      <c r="F1837" t="s">
        <v>30</v>
      </c>
      <c r="I1837" t="s">
        <v>31</v>
      </c>
      <c r="J1837" t="s">
        <v>39</v>
      </c>
      <c r="N1837" t="s">
        <v>2766</v>
      </c>
      <c r="O1837" t="s">
        <v>34</v>
      </c>
      <c r="P1837">
        <v>6</v>
      </c>
      <c r="Q1837">
        <v>202110</v>
      </c>
      <c r="R1837">
        <v>20211127</v>
      </c>
      <c r="S1837" t="s">
        <v>3941</v>
      </c>
      <c r="T1837">
        <v>20220307</v>
      </c>
      <c r="Z1837" t="s">
        <v>36</v>
      </c>
    </row>
    <row r="1838" spans="1:26" x14ac:dyDescent="0.25">
      <c r="A1838" t="s">
        <v>26</v>
      </c>
      <c r="B1838" t="s">
        <v>27</v>
      </c>
      <c r="C1838" t="s">
        <v>28</v>
      </c>
      <c r="D1838" t="s">
        <v>133</v>
      </c>
      <c r="E1838" t="str">
        <f>"108TNHM2G649"</f>
        <v>108TNHM2G649</v>
      </c>
      <c r="F1838" t="s">
        <v>30</v>
      </c>
      <c r="I1838" t="s">
        <v>82</v>
      </c>
      <c r="J1838" t="s">
        <v>58</v>
      </c>
      <c r="N1838" t="s">
        <v>3942</v>
      </c>
      <c r="O1838" t="s">
        <v>34</v>
      </c>
      <c r="P1838">
        <v>8</v>
      </c>
      <c r="Q1838">
        <v>202108</v>
      </c>
      <c r="R1838">
        <v>20211022</v>
      </c>
      <c r="S1838" t="s">
        <v>3943</v>
      </c>
      <c r="T1838">
        <v>20220307</v>
      </c>
      <c r="U1838" t="s">
        <v>236</v>
      </c>
      <c r="V1838" t="s">
        <v>1110</v>
      </c>
      <c r="Z1838" t="s">
        <v>36</v>
      </c>
    </row>
    <row r="1839" spans="1:26" x14ac:dyDescent="0.25">
      <c r="A1839" t="s">
        <v>26</v>
      </c>
      <c r="B1839" t="s">
        <v>27</v>
      </c>
      <c r="C1839" t="s">
        <v>28</v>
      </c>
      <c r="D1839" t="s">
        <v>29</v>
      </c>
      <c r="E1839" t="str">
        <f>"201TNFA2S307"</f>
        <v>201TNFA2S307</v>
      </c>
      <c r="F1839" t="s">
        <v>30</v>
      </c>
      <c r="I1839" t="s">
        <v>97</v>
      </c>
      <c r="J1839" t="s">
        <v>48</v>
      </c>
      <c r="N1839" t="s">
        <v>3944</v>
      </c>
      <c r="O1839" t="s">
        <v>34</v>
      </c>
      <c r="P1839">
        <v>3</v>
      </c>
      <c r="Q1839">
        <v>202201</v>
      </c>
      <c r="R1839">
        <v>20220211</v>
      </c>
      <c r="S1839" t="s">
        <v>3945</v>
      </c>
      <c r="T1839">
        <v>20220307</v>
      </c>
      <c r="Z1839" t="s">
        <v>36</v>
      </c>
    </row>
    <row r="1840" spans="1:26" x14ac:dyDescent="0.25">
      <c r="A1840" t="s">
        <v>26</v>
      </c>
      <c r="B1840" t="s">
        <v>27</v>
      </c>
      <c r="C1840" t="s">
        <v>28</v>
      </c>
      <c r="D1840" t="s">
        <v>115</v>
      </c>
      <c r="E1840" t="str">
        <f>"108TNZN30861"</f>
        <v>108TNZN30861</v>
      </c>
      <c r="F1840" t="s">
        <v>30</v>
      </c>
      <c r="I1840" t="s">
        <v>97</v>
      </c>
      <c r="J1840" t="s">
        <v>39</v>
      </c>
      <c r="N1840" t="s">
        <v>3946</v>
      </c>
      <c r="O1840" t="s">
        <v>34</v>
      </c>
      <c r="P1840">
        <v>8</v>
      </c>
      <c r="Q1840">
        <v>202108</v>
      </c>
      <c r="R1840">
        <v>20211007</v>
      </c>
      <c r="S1840" t="s">
        <v>3947</v>
      </c>
      <c r="T1840">
        <v>20220307</v>
      </c>
      <c r="Z1840" t="s">
        <v>36</v>
      </c>
    </row>
    <row r="1841" spans="1:26" x14ac:dyDescent="0.25">
      <c r="A1841" t="s">
        <v>26</v>
      </c>
      <c r="B1841" t="s">
        <v>27</v>
      </c>
      <c r="C1841" t="s">
        <v>28</v>
      </c>
      <c r="D1841" t="s">
        <v>46</v>
      </c>
      <c r="E1841" t="str">
        <f>"107TNYT1X706"</f>
        <v>107TNYT1X706</v>
      </c>
      <c r="F1841" t="s">
        <v>30</v>
      </c>
      <c r="I1841" t="s">
        <v>97</v>
      </c>
      <c r="J1841" t="s">
        <v>90</v>
      </c>
      <c r="N1841" t="s">
        <v>3948</v>
      </c>
      <c r="O1841" t="s">
        <v>34</v>
      </c>
      <c r="P1841">
        <v>9</v>
      </c>
      <c r="Q1841">
        <v>202107</v>
      </c>
      <c r="R1841">
        <v>20211116</v>
      </c>
      <c r="S1841" t="s">
        <v>3949</v>
      </c>
      <c r="T1841">
        <v>20220307</v>
      </c>
      <c r="U1841" t="s">
        <v>205</v>
      </c>
      <c r="V1841" t="s">
        <v>3950</v>
      </c>
      <c r="Z1841" t="s">
        <v>36</v>
      </c>
    </row>
    <row r="1842" spans="1:26" x14ac:dyDescent="0.25">
      <c r="A1842" t="s">
        <v>26</v>
      </c>
      <c r="B1842" t="s">
        <v>27</v>
      </c>
      <c r="C1842" t="s">
        <v>28</v>
      </c>
      <c r="D1842" t="s">
        <v>29</v>
      </c>
      <c r="E1842" t="str">
        <f>"104TNEP11516"</f>
        <v>104TNEP11516</v>
      </c>
      <c r="F1842" t="s">
        <v>30</v>
      </c>
      <c r="I1842" t="s">
        <v>82</v>
      </c>
      <c r="J1842" t="s">
        <v>90</v>
      </c>
      <c r="N1842" t="s">
        <v>3951</v>
      </c>
      <c r="O1842" t="s">
        <v>34</v>
      </c>
      <c r="P1842">
        <v>12</v>
      </c>
      <c r="Q1842">
        <v>202104</v>
      </c>
      <c r="R1842">
        <v>20211021</v>
      </c>
      <c r="S1842" t="s">
        <v>3952</v>
      </c>
      <c r="T1842">
        <v>20220307</v>
      </c>
      <c r="U1842" t="s">
        <v>75</v>
      </c>
      <c r="V1842" t="s">
        <v>1796</v>
      </c>
      <c r="Z1842" t="s">
        <v>36</v>
      </c>
    </row>
    <row r="1843" spans="1:26" x14ac:dyDescent="0.25">
      <c r="A1843" t="s">
        <v>26</v>
      </c>
      <c r="B1843" t="s">
        <v>27</v>
      </c>
      <c r="C1843" t="s">
        <v>28</v>
      </c>
      <c r="D1843" t="s">
        <v>133</v>
      </c>
      <c r="E1843" t="str">
        <f>"107TNRL14814"</f>
        <v>107TNRL14814</v>
      </c>
      <c r="F1843" t="s">
        <v>30</v>
      </c>
      <c r="I1843" t="s">
        <v>31</v>
      </c>
      <c r="J1843" t="s">
        <v>58</v>
      </c>
      <c r="N1843" t="s">
        <v>3953</v>
      </c>
      <c r="O1843" t="s">
        <v>34</v>
      </c>
      <c r="P1843">
        <v>9</v>
      </c>
      <c r="Q1843">
        <v>202107</v>
      </c>
      <c r="R1843">
        <v>20211005</v>
      </c>
      <c r="S1843" t="s">
        <v>3954</v>
      </c>
      <c r="T1843">
        <v>20220307</v>
      </c>
      <c r="U1843" t="s">
        <v>144</v>
      </c>
      <c r="Z1843" t="s">
        <v>36</v>
      </c>
    </row>
    <row r="1844" spans="1:26" x14ac:dyDescent="0.25">
      <c r="A1844" t="s">
        <v>26</v>
      </c>
      <c r="B1844" t="s">
        <v>27</v>
      </c>
      <c r="C1844" t="s">
        <v>28</v>
      </c>
      <c r="D1844" t="s">
        <v>46</v>
      </c>
      <c r="E1844" t="str">
        <f>"012TNRL0M526"</f>
        <v>012TNRL0M526</v>
      </c>
      <c r="F1844" t="s">
        <v>30</v>
      </c>
      <c r="I1844" t="s">
        <v>1927</v>
      </c>
      <c r="J1844" t="s">
        <v>90</v>
      </c>
      <c r="N1844" t="s">
        <v>3955</v>
      </c>
      <c r="O1844" t="s">
        <v>34</v>
      </c>
      <c r="P1844">
        <v>16</v>
      </c>
      <c r="Q1844">
        <v>202012</v>
      </c>
      <c r="R1844">
        <v>20211111</v>
      </c>
      <c r="S1844" t="s">
        <v>3956</v>
      </c>
      <c r="T1844">
        <v>20220307</v>
      </c>
      <c r="U1844" t="s">
        <v>74</v>
      </c>
      <c r="V1844" t="s">
        <v>128</v>
      </c>
      <c r="Z1844" t="s">
        <v>36</v>
      </c>
    </row>
    <row r="1845" spans="1:26" x14ac:dyDescent="0.25">
      <c r="A1845" t="s">
        <v>26</v>
      </c>
      <c r="B1845" t="s">
        <v>27</v>
      </c>
      <c r="C1845" t="s">
        <v>28</v>
      </c>
      <c r="D1845" t="s">
        <v>29</v>
      </c>
      <c r="E1845" t="str">
        <f>"105TNUW14262"</f>
        <v>105TNUW14262</v>
      </c>
      <c r="F1845" t="s">
        <v>30</v>
      </c>
      <c r="I1845" t="s">
        <v>57</v>
      </c>
      <c r="J1845" t="s">
        <v>39</v>
      </c>
      <c r="N1845" t="s">
        <v>3957</v>
      </c>
      <c r="O1845" t="s">
        <v>34</v>
      </c>
      <c r="P1845">
        <v>11</v>
      </c>
      <c r="Q1845">
        <v>202105</v>
      </c>
      <c r="R1845">
        <v>20220108</v>
      </c>
      <c r="S1845" t="s">
        <v>3958</v>
      </c>
      <c r="T1845">
        <v>20220307</v>
      </c>
      <c r="Z1845" t="s">
        <v>36</v>
      </c>
    </row>
    <row r="1846" spans="1:26" x14ac:dyDescent="0.25">
      <c r="A1846" t="s">
        <v>26</v>
      </c>
      <c r="B1846" t="s">
        <v>27</v>
      </c>
      <c r="C1846" t="s">
        <v>28</v>
      </c>
      <c r="D1846" t="s">
        <v>29</v>
      </c>
      <c r="E1846" t="str">
        <f>"111TNNH1R599"</f>
        <v>111TNNH1R599</v>
      </c>
      <c r="F1846" t="s">
        <v>30</v>
      </c>
      <c r="I1846" t="s">
        <v>31</v>
      </c>
      <c r="J1846" t="s">
        <v>77</v>
      </c>
      <c r="N1846" t="s">
        <v>3959</v>
      </c>
      <c r="O1846" t="s">
        <v>34</v>
      </c>
      <c r="P1846">
        <v>5</v>
      </c>
      <c r="Q1846">
        <v>202111</v>
      </c>
      <c r="R1846">
        <v>20211204</v>
      </c>
      <c r="S1846" t="s">
        <v>3960</v>
      </c>
      <c r="T1846">
        <v>20220307</v>
      </c>
      <c r="Z1846" t="s">
        <v>36</v>
      </c>
    </row>
    <row r="1847" spans="1:26" x14ac:dyDescent="0.25">
      <c r="A1847" t="s">
        <v>26</v>
      </c>
      <c r="B1847" t="s">
        <v>27</v>
      </c>
      <c r="C1847" t="s">
        <v>28</v>
      </c>
      <c r="D1847" t="s">
        <v>46</v>
      </c>
      <c r="E1847" t="str">
        <f>"110TNVS28735"</f>
        <v>110TNVS28735</v>
      </c>
      <c r="F1847" t="s">
        <v>30</v>
      </c>
      <c r="I1847" t="s">
        <v>89</v>
      </c>
      <c r="J1847" t="s">
        <v>77</v>
      </c>
      <c r="N1847" t="s">
        <v>3961</v>
      </c>
      <c r="O1847" t="s">
        <v>34</v>
      </c>
      <c r="P1847">
        <v>6</v>
      </c>
      <c r="Q1847">
        <v>202110</v>
      </c>
      <c r="R1847">
        <v>20211130</v>
      </c>
      <c r="S1847" t="s">
        <v>3962</v>
      </c>
      <c r="T1847">
        <v>20220307</v>
      </c>
      <c r="Z1847" t="s">
        <v>36</v>
      </c>
    </row>
    <row r="1848" spans="1:26" x14ac:dyDescent="0.25">
      <c r="A1848" t="s">
        <v>26</v>
      </c>
      <c r="B1848" t="s">
        <v>27</v>
      </c>
      <c r="C1848" t="s">
        <v>28</v>
      </c>
      <c r="D1848" t="s">
        <v>42</v>
      </c>
      <c r="E1848" t="str">
        <f>"112TNFA1J003"</f>
        <v>112TNFA1J003</v>
      </c>
      <c r="F1848" t="s">
        <v>30</v>
      </c>
      <c r="I1848" t="s">
        <v>157</v>
      </c>
      <c r="J1848" t="s">
        <v>90</v>
      </c>
      <c r="N1848" t="s">
        <v>3963</v>
      </c>
      <c r="O1848" t="s">
        <v>34</v>
      </c>
      <c r="P1848">
        <v>4</v>
      </c>
      <c r="Q1848">
        <v>202112</v>
      </c>
      <c r="R1848">
        <v>20220129</v>
      </c>
      <c r="S1848" t="s">
        <v>3964</v>
      </c>
      <c r="T1848">
        <v>20220308</v>
      </c>
      <c r="U1848" t="s">
        <v>1528</v>
      </c>
      <c r="Z1848" t="s">
        <v>36</v>
      </c>
    </row>
    <row r="1849" spans="1:26" x14ac:dyDescent="0.25">
      <c r="A1849" t="s">
        <v>26</v>
      </c>
      <c r="B1849" t="s">
        <v>27</v>
      </c>
      <c r="C1849" t="s">
        <v>28</v>
      </c>
      <c r="D1849" t="s">
        <v>115</v>
      </c>
      <c r="E1849" t="str">
        <f>"110TNTQ0C185"</f>
        <v>110TNTQ0C185</v>
      </c>
      <c r="F1849" t="s">
        <v>30</v>
      </c>
      <c r="I1849" t="s">
        <v>38</v>
      </c>
      <c r="J1849" t="s">
        <v>58</v>
      </c>
      <c r="N1849" t="s">
        <v>3965</v>
      </c>
      <c r="O1849" t="s">
        <v>34</v>
      </c>
      <c r="P1849">
        <v>6</v>
      </c>
      <c r="Q1849">
        <v>202110</v>
      </c>
      <c r="R1849">
        <v>20211214</v>
      </c>
      <c r="S1849" t="s">
        <v>3966</v>
      </c>
      <c r="T1849">
        <v>20220308</v>
      </c>
      <c r="U1849" t="s">
        <v>2077</v>
      </c>
      <c r="Z1849" t="s">
        <v>36</v>
      </c>
    </row>
    <row r="1850" spans="1:26" x14ac:dyDescent="0.25">
      <c r="A1850" t="s">
        <v>26</v>
      </c>
      <c r="B1850" t="s">
        <v>27</v>
      </c>
      <c r="C1850" t="s">
        <v>28</v>
      </c>
      <c r="D1850" t="s">
        <v>29</v>
      </c>
      <c r="E1850" t="str">
        <f>"106TNBK0H181"</f>
        <v>106TNBK0H181</v>
      </c>
      <c r="F1850" t="s">
        <v>30</v>
      </c>
      <c r="I1850" t="s">
        <v>71</v>
      </c>
      <c r="J1850" t="s">
        <v>90</v>
      </c>
      <c r="N1850" t="s">
        <v>3967</v>
      </c>
      <c r="O1850" t="s">
        <v>34</v>
      </c>
      <c r="P1850">
        <v>10</v>
      </c>
      <c r="Q1850">
        <v>202106</v>
      </c>
      <c r="R1850">
        <v>20211102</v>
      </c>
      <c r="S1850" t="s">
        <v>3968</v>
      </c>
      <c r="T1850">
        <v>20220308</v>
      </c>
      <c r="U1850" t="s">
        <v>75</v>
      </c>
      <c r="Z1850" t="s">
        <v>36</v>
      </c>
    </row>
    <row r="1851" spans="1:26" x14ac:dyDescent="0.25">
      <c r="A1851" t="s">
        <v>26</v>
      </c>
      <c r="B1851" t="s">
        <v>27</v>
      </c>
      <c r="C1851" t="s">
        <v>28</v>
      </c>
      <c r="D1851" t="s">
        <v>37</v>
      </c>
      <c r="E1851" t="str">
        <f>"109TNZN2P333"</f>
        <v>109TNZN2P333</v>
      </c>
      <c r="F1851" t="s">
        <v>30</v>
      </c>
      <c r="I1851" t="s">
        <v>31</v>
      </c>
      <c r="J1851" t="s">
        <v>32</v>
      </c>
      <c r="N1851" t="s">
        <v>3969</v>
      </c>
      <c r="O1851" t="s">
        <v>34</v>
      </c>
      <c r="P1851">
        <v>7</v>
      </c>
      <c r="Q1851">
        <v>202109</v>
      </c>
      <c r="R1851">
        <v>20211130</v>
      </c>
      <c r="S1851" t="s">
        <v>3970</v>
      </c>
      <c r="T1851">
        <v>20220308</v>
      </c>
      <c r="Z1851" t="s">
        <v>36</v>
      </c>
    </row>
    <row r="1852" spans="1:26" x14ac:dyDescent="0.25">
      <c r="A1852" t="s">
        <v>26</v>
      </c>
      <c r="B1852" t="s">
        <v>27</v>
      </c>
      <c r="C1852" t="s">
        <v>28</v>
      </c>
      <c r="D1852" t="s">
        <v>46</v>
      </c>
      <c r="E1852" t="str">
        <f>"110TNMX1H667"</f>
        <v>110TNMX1H667</v>
      </c>
      <c r="F1852" t="s">
        <v>30</v>
      </c>
      <c r="I1852" t="s">
        <v>57</v>
      </c>
      <c r="J1852" t="s">
        <v>58</v>
      </c>
      <c r="N1852" t="s">
        <v>3971</v>
      </c>
      <c r="O1852" t="s">
        <v>34</v>
      </c>
      <c r="P1852">
        <v>6</v>
      </c>
      <c r="Q1852">
        <v>202110</v>
      </c>
      <c r="R1852">
        <v>20211213</v>
      </c>
      <c r="S1852" t="s">
        <v>3972</v>
      </c>
      <c r="T1852">
        <v>20220308</v>
      </c>
      <c r="U1852" t="s">
        <v>114</v>
      </c>
      <c r="Z1852" t="s">
        <v>36</v>
      </c>
    </row>
    <row r="1853" spans="1:26" x14ac:dyDescent="0.25">
      <c r="A1853" t="s">
        <v>26</v>
      </c>
      <c r="B1853" t="s">
        <v>27</v>
      </c>
      <c r="C1853" t="s">
        <v>28</v>
      </c>
      <c r="D1853" t="s">
        <v>46</v>
      </c>
      <c r="E1853" t="str">
        <f>"905TNSU0B534"</f>
        <v>905TNSU0B534</v>
      </c>
      <c r="F1853" t="s">
        <v>30</v>
      </c>
      <c r="I1853" t="s">
        <v>82</v>
      </c>
      <c r="J1853" t="s">
        <v>58</v>
      </c>
      <c r="N1853" t="s">
        <v>3973</v>
      </c>
      <c r="O1853" t="s">
        <v>34</v>
      </c>
      <c r="P1853">
        <v>35</v>
      </c>
      <c r="Q1853">
        <v>201905</v>
      </c>
      <c r="R1853">
        <v>20220223</v>
      </c>
      <c r="S1853" t="s">
        <v>3974</v>
      </c>
      <c r="T1853">
        <v>20220308</v>
      </c>
      <c r="U1853" t="s">
        <v>643</v>
      </c>
      <c r="Z1853" t="s">
        <v>36</v>
      </c>
    </row>
    <row r="1854" spans="1:26" x14ac:dyDescent="0.25">
      <c r="A1854" t="s">
        <v>26</v>
      </c>
      <c r="B1854" t="s">
        <v>27</v>
      </c>
      <c r="C1854" t="s">
        <v>28</v>
      </c>
      <c r="D1854" t="s">
        <v>29</v>
      </c>
      <c r="E1854" t="str">
        <f>"110TNWG05425"</f>
        <v>110TNWG05425</v>
      </c>
      <c r="F1854" t="s">
        <v>30</v>
      </c>
      <c r="I1854" t="s">
        <v>38</v>
      </c>
      <c r="J1854" t="s">
        <v>58</v>
      </c>
      <c r="N1854" t="s">
        <v>3975</v>
      </c>
      <c r="O1854" t="s">
        <v>34</v>
      </c>
      <c r="P1854">
        <v>6</v>
      </c>
      <c r="Q1854">
        <v>202110</v>
      </c>
      <c r="R1854">
        <v>20211122</v>
      </c>
      <c r="S1854" t="s">
        <v>3976</v>
      </c>
      <c r="T1854">
        <v>20220308</v>
      </c>
      <c r="U1854" t="s">
        <v>211</v>
      </c>
      <c r="Z1854" t="s">
        <v>36</v>
      </c>
    </row>
    <row r="1855" spans="1:26" x14ac:dyDescent="0.25">
      <c r="A1855" t="s">
        <v>26</v>
      </c>
      <c r="B1855" t="s">
        <v>27</v>
      </c>
      <c r="C1855" t="s">
        <v>28</v>
      </c>
      <c r="D1855" t="s">
        <v>380</v>
      </c>
      <c r="E1855" t="str">
        <f>"110TNEP1U108"</f>
        <v>110TNEP1U108</v>
      </c>
      <c r="F1855" t="s">
        <v>30</v>
      </c>
      <c r="I1855" t="s">
        <v>129</v>
      </c>
      <c r="J1855" t="s">
        <v>58</v>
      </c>
      <c r="N1855" t="s">
        <v>3977</v>
      </c>
      <c r="O1855" t="s">
        <v>34</v>
      </c>
      <c r="P1855">
        <v>6</v>
      </c>
      <c r="Q1855">
        <v>202110</v>
      </c>
      <c r="R1855">
        <v>20220103</v>
      </c>
      <c r="S1855" t="s">
        <v>3978</v>
      </c>
      <c r="T1855">
        <v>20220308</v>
      </c>
      <c r="U1855" t="s">
        <v>61</v>
      </c>
      <c r="Z1855" t="s">
        <v>36</v>
      </c>
    </row>
    <row r="1856" spans="1:26" x14ac:dyDescent="0.25">
      <c r="A1856" t="s">
        <v>26</v>
      </c>
      <c r="B1856" t="s">
        <v>27</v>
      </c>
      <c r="C1856" t="s">
        <v>28</v>
      </c>
      <c r="D1856" t="s">
        <v>166</v>
      </c>
      <c r="E1856" t="str">
        <f>"108TNLE31800"</f>
        <v>108TNLE31800</v>
      </c>
      <c r="F1856" t="s">
        <v>30</v>
      </c>
      <c r="I1856" t="s">
        <v>129</v>
      </c>
      <c r="J1856" t="s">
        <v>77</v>
      </c>
      <c r="N1856" t="s">
        <v>3979</v>
      </c>
      <c r="O1856" t="s">
        <v>34</v>
      </c>
      <c r="P1856">
        <v>8</v>
      </c>
      <c r="Q1856">
        <v>202108</v>
      </c>
      <c r="R1856">
        <v>20211022</v>
      </c>
      <c r="S1856" t="s">
        <v>3980</v>
      </c>
      <c r="T1856">
        <v>20220308</v>
      </c>
      <c r="Z1856" t="s">
        <v>36</v>
      </c>
    </row>
    <row r="1857" spans="1:26" x14ac:dyDescent="0.25">
      <c r="A1857" t="s">
        <v>26</v>
      </c>
      <c r="B1857" t="s">
        <v>27</v>
      </c>
      <c r="C1857" t="s">
        <v>28</v>
      </c>
      <c r="D1857" t="s">
        <v>133</v>
      </c>
      <c r="E1857" t="str">
        <f>"110TNKF02517"</f>
        <v>110TNKF02517</v>
      </c>
      <c r="F1857" t="s">
        <v>30</v>
      </c>
      <c r="I1857" t="s">
        <v>38</v>
      </c>
      <c r="J1857" t="s">
        <v>32</v>
      </c>
      <c r="N1857" t="s">
        <v>3981</v>
      </c>
      <c r="O1857" t="s">
        <v>34</v>
      </c>
      <c r="P1857">
        <v>6</v>
      </c>
      <c r="Q1857">
        <v>202110</v>
      </c>
      <c r="R1857">
        <v>20211108</v>
      </c>
      <c r="S1857" t="s">
        <v>3982</v>
      </c>
      <c r="T1857">
        <v>20220308</v>
      </c>
      <c r="Z1857" t="s">
        <v>36</v>
      </c>
    </row>
    <row r="1858" spans="1:26" x14ac:dyDescent="0.25">
      <c r="A1858" t="s">
        <v>26</v>
      </c>
      <c r="B1858" t="s">
        <v>27</v>
      </c>
      <c r="C1858" t="s">
        <v>28</v>
      </c>
      <c r="D1858" t="s">
        <v>42</v>
      </c>
      <c r="E1858" t="str">
        <f>"201TNCZ26419"</f>
        <v>201TNCZ26419</v>
      </c>
      <c r="F1858" t="s">
        <v>30</v>
      </c>
      <c r="I1858" t="s">
        <v>38</v>
      </c>
      <c r="J1858" t="s">
        <v>86</v>
      </c>
      <c r="N1858" t="s">
        <v>3983</v>
      </c>
      <c r="O1858" t="s">
        <v>34</v>
      </c>
      <c r="P1858">
        <v>3</v>
      </c>
      <c r="Q1858">
        <v>202201</v>
      </c>
      <c r="R1858">
        <v>20220303</v>
      </c>
      <c r="S1858" t="s">
        <v>3984</v>
      </c>
      <c r="T1858">
        <v>20220308</v>
      </c>
      <c r="Z1858" t="s">
        <v>36</v>
      </c>
    </row>
    <row r="1859" spans="1:26" x14ac:dyDescent="0.25">
      <c r="A1859" t="s">
        <v>26</v>
      </c>
      <c r="B1859" t="s">
        <v>27</v>
      </c>
      <c r="C1859" t="s">
        <v>28</v>
      </c>
      <c r="D1859" t="s">
        <v>115</v>
      </c>
      <c r="E1859" t="str">
        <f>"110TNVS0Y151"</f>
        <v>110TNVS0Y151</v>
      </c>
      <c r="F1859" t="s">
        <v>30</v>
      </c>
      <c r="I1859" t="s">
        <v>646</v>
      </c>
      <c r="J1859" t="s">
        <v>130</v>
      </c>
      <c r="N1859" t="s">
        <v>3985</v>
      </c>
      <c r="O1859" t="s">
        <v>34</v>
      </c>
      <c r="P1859">
        <v>6</v>
      </c>
      <c r="Q1859">
        <v>202110</v>
      </c>
      <c r="R1859">
        <v>20211001</v>
      </c>
      <c r="S1859" t="s">
        <v>3986</v>
      </c>
      <c r="T1859">
        <v>20220308</v>
      </c>
      <c r="Z1859" t="s">
        <v>36</v>
      </c>
    </row>
    <row r="1860" spans="1:26" x14ac:dyDescent="0.25">
      <c r="A1860" t="s">
        <v>26</v>
      </c>
      <c r="B1860" t="s">
        <v>27</v>
      </c>
      <c r="C1860" t="s">
        <v>28</v>
      </c>
      <c r="D1860" t="s">
        <v>37</v>
      </c>
      <c r="E1860" t="str">
        <f>"201TNDV32018"</f>
        <v>201TNDV32018</v>
      </c>
      <c r="F1860" t="s">
        <v>30</v>
      </c>
      <c r="I1860" t="s">
        <v>89</v>
      </c>
      <c r="J1860" t="s">
        <v>58</v>
      </c>
      <c r="N1860" t="s">
        <v>3987</v>
      </c>
      <c r="O1860" t="s">
        <v>34</v>
      </c>
      <c r="P1860">
        <v>3</v>
      </c>
      <c r="Q1860">
        <v>202201</v>
      </c>
      <c r="R1860">
        <v>20220303</v>
      </c>
      <c r="S1860" t="s">
        <v>3988</v>
      </c>
      <c r="T1860">
        <v>20220308</v>
      </c>
      <c r="U1860" t="s">
        <v>128</v>
      </c>
      <c r="V1860" t="s">
        <v>144</v>
      </c>
      <c r="Z1860" t="s">
        <v>36</v>
      </c>
    </row>
    <row r="1861" spans="1:26" x14ac:dyDescent="0.25">
      <c r="A1861" t="s">
        <v>26</v>
      </c>
      <c r="B1861" t="s">
        <v>27</v>
      </c>
      <c r="C1861" t="s">
        <v>28</v>
      </c>
      <c r="D1861" t="s">
        <v>133</v>
      </c>
      <c r="E1861" t="str">
        <f>"111TNHM1C841"</f>
        <v>111TNHM1C841</v>
      </c>
      <c r="F1861" t="s">
        <v>30</v>
      </c>
      <c r="I1861" t="s">
        <v>89</v>
      </c>
      <c r="J1861" t="s">
        <v>90</v>
      </c>
      <c r="N1861" t="s">
        <v>3989</v>
      </c>
      <c r="O1861" t="s">
        <v>34</v>
      </c>
      <c r="P1861">
        <v>5</v>
      </c>
      <c r="Q1861">
        <v>202111</v>
      </c>
      <c r="R1861">
        <v>20220218</v>
      </c>
      <c r="S1861" t="s">
        <v>3990</v>
      </c>
      <c r="T1861">
        <v>20220308</v>
      </c>
      <c r="U1861" t="s">
        <v>128</v>
      </c>
      <c r="Z1861" t="s">
        <v>36</v>
      </c>
    </row>
    <row r="1862" spans="1:26" x14ac:dyDescent="0.25">
      <c r="A1862" t="s">
        <v>26</v>
      </c>
      <c r="B1862" t="s">
        <v>27</v>
      </c>
      <c r="C1862" t="s">
        <v>28</v>
      </c>
      <c r="D1862" t="s">
        <v>37</v>
      </c>
      <c r="E1862" t="str">
        <f>"108TNJJ27324"</f>
        <v>108TNJJ27324</v>
      </c>
      <c r="F1862" t="s">
        <v>30</v>
      </c>
      <c r="I1862" t="s">
        <v>38</v>
      </c>
      <c r="J1862" t="s">
        <v>39</v>
      </c>
      <c r="N1862" t="s">
        <v>3991</v>
      </c>
      <c r="O1862" t="s">
        <v>34</v>
      </c>
      <c r="P1862">
        <v>8</v>
      </c>
      <c r="Q1862">
        <v>202108</v>
      </c>
      <c r="R1862">
        <v>20220201</v>
      </c>
      <c r="S1862" t="s">
        <v>3992</v>
      </c>
      <c r="T1862">
        <v>20220308</v>
      </c>
      <c r="Z1862" t="s">
        <v>36</v>
      </c>
    </row>
    <row r="1863" spans="1:26" x14ac:dyDescent="0.25">
      <c r="A1863" t="s">
        <v>26</v>
      </c>
      <c r="B1863" t="s">
        <v>27</v>
      </c>
      <c r="C1863" t="s">
        <v>28</v>
      </c>
      <c r="D1863" t="s">
        <v>115</v>
      </c>
      <c r="E1863" t="str">
        <f>"107TNTQ0G369"</f>
        <v>107TNTQ0G369</v>
      </c>
      <c r="F1863" t="s">
        <v>30</v>
      </c>
      <c r="I1863" t="s">
        <v>89</v>
      </c>
      <c r="J1863" t="s">
        <v>819</v>
      </c>
      <c r="N1863" t="s">
        <v>3993</v>
      </c>
      <c r="O1863" t="s">
        <v>34</v>
      </c>
      <c r="P1863">
        <v>9</v>
      </c>
      <c r="Q1863">
        <v>202107</v>
      </c>
      <c r="R1863">
        <v>20220110</v>
      </c>
      <c r="S1863" t="s">
        <v>3994</v>
      </c>
      <c r="T1863">
        <v>20220308</v>
      </c>
      <c r="Z1863" t="s">
        <v>36</v>
      </c>
    </row>
    <row r="1864" spans="1:26" x14ac:dyDescent="0.25">
      <c r="A1864" t="s">
        <v>26</v>
      </c>
      <c r="B1864" t="s">
        <v>27</v>
      </c>
      <c r="C1864" t="s">
        <v>28</v>
      </c>
      <c r="D1864" t="s">
        <v>29</v>
      </c>
      <c r="E1864" t="str">
        <f>"107TNCZ2F755"</f>
        <v>107TNCZ2F755</v>
      </c>
      <c r="F1864" t="s">
        <v>30</v>
      </c>
      <c r="I1864" t="s">
        <v>3995</v>
      </c>
      <c r="J1864" t="s">
        <v>1719</v>
      </c>
      <c r="N1864" t="s">
        <v>3996</v>
      </c>
      <c r="O1864" t="s">
        <v>34</v>
      </c>
      <c r="P1864">
        <v>9</v>
      </c>
      <c r="Q1864">
        <v>202107</v>
      </c>
      <c r="R1864">
        <v>20220226</v>
      </c>
      <c r="S1864" t="s">
        <v>3997</v>
      </c>
      <c r="T1864">
        <v>20220308</v>
      </c>
      <c r="Z1864" t="s">
        <v>36</v>
      </c>
    </row>
    <row r="1865" spans="1:26" x14ac:dyDescent="0.25">
      <c r="A1865" t="s">
        <v>26</v>
      </c>
      <c r="B1865" t="s">
        <v>27</v>
      </c>
      <c r="C1865" t="s">
        <v>28</v>
      </c>
      <c r="D1865" t="s">
        <v>166</v>
      </c>
      <c r="E1865" t="str">
        <f>"107TNWG1W321"</f>
        <v>107TNWG1W321</v>
      </c>
      <c r="F1865" t="s">
        <v>30</v>
      </c>
      <c r="I1865" t="s">
        <v>129</v>
      </c>
      <c r="J1865" t="s">
        <v>58</v>
      </c>
      <c r="N1865" t="s">
        <v>3998</v>
      </c>
      <c r="O1865" t="s">
        <v>34</v>
      </c>
      <c r="P1865">
        <v>9</v>
      </c>
      <c r="Q1865">
        <v>202107</v>
      </c>
      <c r="R1865">
        <v>20211107</v>
      </c>
      <c r="S1865" t="s">
        <v>3999</v>
      </c>
      <c r="T1865">
        <v>20220308</v>
      </c>
      <c r="Z1865" t="s">
        <v>36</v>
      </c>
    </row>
    <row r="1866" spans="1:26" x14ac:dyDescent="0.25">
      <c r="A1866" t="s">
        <v>26</v>
      </c>
      <c r="B1866" t="s">
        <v>27</v>
      </c>
      <c r="C1866" t="s">
        <v>28</v>
      </c>
      <c r="D1866" t="s">
        <v>37</v>
      </c>
      <c r="E1866" t="str">
        <f>"106TNGY2H351"</f>
        <v>106TNGY2H351</v>
      </c>
      <c r="F1866" t="s">
        <v>30</v>
      </c>
      <c r="I1866" t="s">
        <v>31</v>
      </c>
      <c r="J1866" t="s">
        <v>58</v>
      </c>
      <c r="N1866" t="s">
        <v>4000</v>
      </c>
      <c r="O1866" t="s">
        <v>34</v>
      </c>
      <c r="P1866">
        <v>10</v>
      </c>
      <c r="Q1866">
        <v>202106</v>
      </c>
      <c r="R1866">
        <v>20220105</v>
      </c>
      <c r="S1866" t="s">
        <v>4001</v>
      </c>
      <c r="T1866">
        <v>20220309</v>
      </c>
      <c r="U1866" t="s">
        <v>680</v>
      </c>
      <c r="V1866" t="s">
        <v>436</v>
      </c>
      <c r="Z1866" t="s">
        <v>36</v>
      </c>
    </row>
    <row r="1867" spans="1:26" x14ac:dyDescent="0.25">
      <c r="A1867" t="s">
        <v>26</v>
      </c>
      <c r="B1867" t="s">
        <v>27</v>
      </c>
      <c r="C1867" t="s">
        <v>28</v>
      </c>
      <c r="D1867" t="s">
        <v>29</v>
      </c>
      <c r="E1867" t="str">
        <f>"106TNXROS082"</f>
        <v>106TNXROS082</v>
      </c>
      <c r="F1867" t="s">
        <v>30</v>
      </c>
      <c r="I1867" t="s">
        <v>31</v>
      </c>
      <c r="J1867" t="s">
        <v>58</v>
      </c>
      <c r="N1867" t="s">
        <v>4002</v>
      </c>
      <c r="O1867" t="s">
        <v>34</v>
      </c>
      <c r="P1867">
        <v>10</v>
      </c>
      <c r="Q1867">
        <v>202106</v>
      </c>
      <c r="R1867">
        <v>20211126</v>
      </c>
      <c r="S1867" t="s">
        <v>4003</v>
      </c>
      <c r="T1867">
        <v>20220309</v>
      </c>
      <c r="U1867" t="s">
        <v>75</v>
      </c>
      <c r="Z1867" t="s">
        <v>36</v>
      </c>
    </row>
    <row r="1868" spans="1:26" x14ac:dyDescent="0.25">
      <c r="A1868" t="s">
        <v>26</v>
      </c>
      <c r="B1868" t="s">
        <v>27</v>
      </c>
      <c r="C1868" t="s">
        <v>28</v>
      </c>
      <c r="D1868" t="s">
        <v>166</v>
      </c>
      <c r="E1868" t="str">
        <f>"108TNVS33567"</f>
        <v>108TNVS33567</v>
      </c>
      <c r="F1868" t="s">
        <v>30</v>
      </c>
      <c r="I1868" t="s">
        <v>76</v>
      </c>
      <c r="J1868" t="s">
        <v>90</v>
      </c>
      <c r="N1868" t="s">
        <v>4004</v>
      </c>
      <c r="O1868" t="s">
        <v>34</v>
      </c>
      <c r="P1868">
        <v>8</v>
      </c>
      <c r="Q1868">
        <v>202108</v>
      </c>
      <c r="R1868">
        <v>20220119</v>
      </c>
      <c r="S1868" t="s">
        <v>4005</v>
      </c>
      <c r="T1868">
        <v>20220309</v>
      </c>
      <c r="U1868" t="s">
        <v>149</v>
      </c>
      <c r="V1868" t="s">
        <v>4006</v>
      </c>
      <c r="Z1868" t="s">
        <v>36</v>
      </c>
    </row>
    <row r="1869" spans="1:26" x14ac:dyDescent="0.25">
      <c r="A1869" t="s">
        <v>26</v>
      </c>
      <c r="B1869" t="s">
        <v>27</v>
      </c>
      <c r="C1869" t="s">
        <v>28</v>
      </c>
      <c r="D1869" t="s">
        <v>29</v>
      </c>
      <c r="E1869" t="str">
        <f>"112TNJJ12020"</f>
        <v>112TNJJ12020</v>
      </c>
      <c r="F1869" t="s">
        <v>30</v>
      </c>
      <c r="I1869" t="s">
        <v>31</v>
      </c>
      <c r="J1869" t="s">
        <v>58</v>
      </c>
      <c r="N1869" t="s">
        <v>4007</v>
      </c>
      <c r="O1869" t="s">
        <v>34</v>
      </c>
      <c r="P1869">
        <v>4</v>
      </c>
      <c r="Q1869">
        <v>202112</v>
      </c>
      <c r="R1869">
        <v>20220206</v>
      </c>
      <c r="S1869" t="s">
        <v>4008</v>
      </c>
      <c r="T1869">
        <v>20220309</v>
      </c>
      <c r="U1869" t="s">
        <v>913</v>
      </c>
      <c r="Z1869" t="s">
        <v>36</v>
      </c>
    </row>
    <row r="1870" spans="1:26" x14ac:dyDescent="0.25">
      <c r="A1870" t="s">
        <v>26</v>
      </c>
      <c r="B1870" t="s">
        <v>27</v>
      </c>
      <c r="C1870" t="s">
        <v>28</v>
      </c>
      <c r="D1870" t="s">
        <v>29</v>
      </c>
      <c r="E1870" t="str">
        <f>"112TNQD03868"</f>
        <v>112TNQD03868</v>
      </c>
      <c r="F1870" t="s">
        <v>30</v>
      </c>
      <c r="I1870" t="s">
        <v>31</v>
      </c>
      <c r="J1870" t="s">
        <v>58</v>
      </c>
      <c r="N1870" t="s">
        <v>4009</v>
      </c>
      <c r="O1870" t="s">
        <v>34</v>
      </c>
      <c r="P1870">
        <v>4</v>
      </c>
      <c r="Q1870">
        <v>202112</v>
      </c>
      <c r="R1870">
        <v>20220114</v>
      </c>
      <c r="S1870" t="s">
        <v>4010</v>
      </c>
      <c r="T1870">
        <v>20220309</v>
      </c>
      <c r="U1870" t="s">
        <v>1389</v>
      </c>
      <c r="Z1870" t="s">
        <v>36</v>
      </c>
    </row>
    <row r="1871" spans="1:26" x14ac:dyDescent="0.25">
      <c r="A1871" t="s">
        <v>26</v>
      </c>
      <c r="B1871" t="s">
        <v>27</v>
      </c>
      <c r="C1871" t="s">
        <v>28</v>
      </c>
      <c r="D1871" t="s">
        <v>115</v>
      </c>
      <c r="E1871" t="str">
        <f>"111TNLE0K192"</f>
        <v>111TNLE0K192</v>
      </c>
      <c r="F1871" t="s">
        <v>30</v>
      </c>
      <c r="I1871" t="s">
        <v>31</v>
      </c>
      <c r="J1871" t="s">
        <v>32</v>
      </c>
      <c r="N1871" t="s">
        <v>4011</v>
      </c>
      <c r="O1871" t="s">
        <v>34</v>
      </c>
      <c r="P1871">
        <v>5</v>
      </c>
      <c r="Q1871">
        <v>202111</v>
      </c>
      <c r="R1871">
        <v>20220101</v>
      </c>
      <c r="S1871" t="s">
        <v>4012</v>
      </c>
      <c r="T1871">
        <v>20220309</v>
      </c>
      <c r="Z1871" t="s">
        <v>36</v>
      </c>
    </row>
    <row r="1872" spans="1:26" x14ac:dyDescent="0.25">
      <c r="A1872" t="s">
        <v>26</v>
      </c>
      <c r="B1872" t="s">
        <v>27</v>
      </c>
      <c r="C1872" t="s">
        <v>28</v>
      </c>
      <c r="D1872" t="s">
        <v>29</v>
      </c>
      <c r="E1872" t="str">
        <f>"108TNZN2S101"</f>
        <v>108TNZN2S101</v>
      </c>
      <c r="F1872" t="s">
        <v>30</v>
      </c>
      <c r="I1872" t="s">
        <v>1762</v>
      </c>
      <c r="J1872" t="s">
        <v>271</v>
      </c>
      <c r="N1872" t="s">
        <v>4013</v>
      </c>
      <c r="O1872" t="s">
        <v>34</v>
      </c>
      <c r="P1872">
        <v>8</v>
      </c>
      <c r="Q1872">
        <v>202108</v>
      </c>
      <c r="R1872">
        <v>20220223</v>
      </c>
      <c r="S1872" t="s">
        <v>4014</v>
      </c>
      <c r="T1872">
        <v>20220309</v>
      </c>
      <c r="U1872" t="s">
        <v>878</v>
      </c>
      <c r="V1872" t="s">
        <v>913</v>
      </c>
      <c r="W1872" t="s">
        <v>1224</v>
      </c>
      <c r="X1872" t="s">
        <v>506</v>
      </c>
      <c r="Z1872" t="s">
        <v>36</v>
      </c>
    </row>
    <row r="1873" spans="1:26" x14ac:dyDescent="0.25">
      <c r="A1873" t="s">
        <v>26</v>
      </c>
      <c r="B1873" t="s">
        <v>27</v>
      </c>
      <c r="C1873" t="s">
        <v>28</v>
      </c>
      <c r="D1873" t="s">
        <v>115</v>
      </c>
      <c r="E1873" t="str">
        <f>"106TNAB04456"</f>
        <v>106TNAB04456</v>
      </c>
      <c r="F1873" t="s">
        <v>30</v>
      </c>
      <c r="I1873" t="s">
        <v>157</v>
      </c>
      <c r="J1873" t="s">
        <v>58</v>
      </c>
      <c r="N1873" t="s">
        <v>4015</v>
      </c>
      <c r="O1873" t="s">
        <v>34</v>
      </c>
      <c r="P1873">
        <v>10</v>
      </c>
      <c r="Q1873">
        <v>202106</v>
      </c>
      <c r="R1873">
        <v>20220202</v>
      </c>
      <c r="S1873" t="s">
        <v>4016</v>
      </c>
      <c r="T1873">
        <v>20220309</v>
      </c>
      <c r="U1873" t="s">
        <v>339</v>
      </c>
      <c r="Z1873" t="s">
        <v>36</v>
      </c>
    </row>
    <row r="1874" spans="1:26" x14ac:dyDescent="0.25">
      <c r="A1874" t="s">
        <v>26</v>
      </c>
      <c r="B1874" t="s">
        <v>27</v>
      </c>
      <c r="C1874" t="s">
        <v>28</v>
      </c>
      <c r="D1874" t="s">
        <v>46</v>
      </c>
      <c r="E1874" t="str">
        <f>"107TNMX11803"</f>
        <v>107TNMX11803</v>
      </c>
      <c r="F1874" t="s">
        <v>30</v>
      </c>
      <c r="I1874" t="s">
        <v>38</v>
      </c>
      <c r="J1874" t="s">
        <v>90</v>
      </c>
      <c r="N1874" t="s">
        <v>4017</v>
      </c>
      <c r="O1874" t="s">
        <v>34</v>
      </c>
      <c r="P1874">
        <v>9</v>
      </c>
      <c r="Q1874">
        <v>202107</v>
      </c>
      <c r="R1874">
        <v>20220104</v>
      </c>
      <c r="S1874" t="s">
        <v>4018</v>
      </c>
      <c r="T1874">
        <v>20220309</v>
      </c>
      <c r="U1874" t="s">
        <v>4019</v>
      </c>
      <c r="V1874" t="s">
        <v>74</v>
      </c>
      <c r="Z1874" t="s">
        <v>36</v>
      </c>
    </row>
    <row r="1875" spans="1:26" x14ac:dyDescent="0.25">
      <c r="A1875" t="s">
        <v>26</v>
      </c>
      <c r="B1875" t="s">
        <v>27</v>
      </c>
      <c r="C1875" t="s">
        <v>28</v>
      </c>
      <c r="D1875" t="s">
        <v>29</v>
      </c>
      <c r="E1875" t="str">
        <f>"110TNMX05371"</f>
        <v>110TNMX05371</v>
      </c>
      <c r="F1875" t="s">
        <v>30</v>
      </c>
      <c r="I1875" t="s">
        <v>31</v>
      </c>
      <c r="J1875" t="s">
        <v>58</v>
      </c>
      <c r="N1875" t="s">
        <v>4020</v>
      </c>
      <c r="O1875" t="s">
        <v>34</v>
      </c>
      <c r="P1875">
        <v>6</v>
      </c>
      <c r="Q1875">
        <v>202110</v>
      </c>
      <c r="R1875">
        <v>20211022</v>
      </c>
      <c r="S1875" t="s">
        <v>4021</v>
      </c>
      <c r="T1875">
        <v>20220309</v>
      </c>
      <c r="U1875" t="s">
        <v>1232</v>
      </c>
      <c r="V1875" t="s">
        <v>328</v>
      </c>
      <c r="W1875" t="s">
        <v>265</v>
      </c>
      <c r="X1875" t="s">
        <v>573</v>
      </c>
      <c r="Z1875" t="s">
        <v>36</v>
      </c>
    </row>
    <row r="1876" spans="1:26" x14ac:dyDescent="0.25">
      <c r="A1876" t="s">
        <v>26</v>
      </c>
      <c r="B1876" t="s">
        <v>27</v>
      </c>
      <c r="C1876" t="s">
        <v>28</v>
      </c>
      <c r="D1876" t="s">
        <v>46</v>
      </c>
      <c r="E1876" t="str">
        <f>"011TNBK15701"</f>
        <v>011TNBK15701</v>
      </c>
      <c r="F1876" t="s">
        <v>30</v>
      </c>
      <c r="I1876" t="s">
        <v>38</v>
      </c>
      <c r="J1876" t="s">
        <v>555</v>
      </c>
      <c r="N1876" t="s">
        <v>4022</v>
      </c>
      <c r="O1876" t="s">
        <v>34</v>
      </c>
      <c r="P1876">
        <v>17</v>
      </c>
      <c r="Q1876">
        <v>202011</v>
      </c>
      <c r="R1876">
        <v>20211125</v>
      </c>
      <c r="S1876" t="s">
        <v>4023</v>
      </c>
      <c r="T1876">
        <v>20220309</v>
      </c>
      <c r="Z1876" t="s">
        <v>36</v>
      </c>
    </row>
    <row r="1877" spans="1:26" x14ac:dyDescent="0.25">
      <c r="A1877" t="s">
        <v>26</v>
      </c>
      <c r="B1877" t="s">
        <v>27</v>
      </c>
      <c r="C1877" t="s">
        <v>28</v>
      </c>
      <c r="D1877" t="s">
        <v>42</v>
      </c>
      <c r="E1877" t="str">
        <f>"102TNWG1J473"</f>
        <v>102TNWG1J473</v>
      </c>
      <c r="F1877" t="s">
        <v>30</v>
      </c>
      <c r="I1877" t="s">
        <v>38</v>
      </c>
      <c r="J1877" t="s">
        <v>39</v>
      </c>
      <c r="N1877" t="s">
        <v>4024</v>
      </c>
      <c r="O1877" t="s">
        <v>34</v>
      </c>
      <c r="P1877">
        <v>14</v>
      </c>
      <c r="Q1877">
        <v>202102</v>
      </c>
      <c r="R1877">
        <v>20211015</v>
      </c>
      <c r="S1877" t="s">
        <v>4025</v>
      </c>
      <c r="T1877">
        <v>20220309</v>
      </c>
      <c r="Z1877" t="s">
        <v>36</v>
      </c>
    </row>
    <row r="1878" spans="1:26" x14ac:dyDescent="0.25">
      <c r="A1878" t="s">
        <v>26</v>
      </c>
      <c r="B1878" t="s">
        <v>27</v>
      </c>
      <c r="C1878" t="s">
        <v>28</v>
      </c>
      <c r="D1878" t="s">
        <v>29</v>
      </c>
      <c r="E1878" t="str">
        <f>"108TNMX23475"</f>
        <v>108TNMX23475</v>
      </c>
      <c r="F1878" t="s">
        <v>30</v>
      </c>
      <c r="I1878" t="s">
        <v>31</v>
      </c>
      <c r="J1878" t="s">
        <v>32</v>
      </c>
      <c r="N1878" t="s">
        <v>4026</v>
      </c>
      <c r="O1878" t="s">
        <v>34</v>
      </c>
      <c r="P1878">
        <v>8</v>
      </c>
      <c r="Q1878">
        <v>202108</v>
      </c>
      <c r="R1878">
        <v>20211103</v>
      </c>
      <c r="S1878" t="s">
        <v>4027</v>
      </c>
      <c r="T1878">
        <v>20220309</v>
      </c>
      <c r="Z1878" t="s">
        <v>36</v>
      </c>
    </row>
    <row r="1879" spans="1:26" x14ac:dyDescent="0.25">
      <c r="A1879" t="s">
        <v>26</v>
      </c>
      <c r="B1879" t="s">
        <v>27</v>
      </c>
      <c r="C1879" t="s">
        <v>28</v>
      </c>
      <c r="D1879" t="s">
        <v>29</v>
      </c>
      <c r="E1879" t="str">
        <f>"106TNGY0H839"</f>
        <v>106TNGY0H839</v>
      </c>
      <c r="F1879" t="s">
        <v>30</v>
      </c>
      <c r="I1879" t="s">
        <v>129</v>
      </c>
      <c r="J1879" t="s">
        <v>212</v>
      </c>
      <c r="N1879" t="s">
        <v>4028</v>
      </c>
      <c r="O1879" t="s">
        <v>34</v>
      </c>
      <c r="P1879">
        <v>10</v>
      </c>
      <c r="Q1879">
        <v>202106</v>
      </c>
      <c r="R1879">
        <v>20220120</v>
      </c>
      <c r="S1879" t="s">
        <v>4029</v>
      </c>
      <c r="T1879">
        <v>20220309</v>
      </c>
      <c r="Z1879" t="s">
        <v>36</v>
      </c>
    </row>
    <row r="1880" spans="1:26" x14ac:dyDescent="0.25">
      <c r="A1880" t="s">
        <v>26</v>
      </c>
      <c r="B1880" t="s">
        <v>27</v>
      </c>
      <c r="C1880" t="s">
        <v>28</v>
      </c>
      <c r="D1880" t="s">
        <v>380</v>
      </c>
      <c r="E1880" t="str">
        <f>"201TNVS1F007"</f>
        <v>201TNVS1F007</v>
      </c>
      <c r="F1880" t="s">
        <v>30</v>
      </c>
      <c r="I1880" t="s">
        <v>57</v>
      </c>
      <c r="J1880" t="s">
        <v>58</v>
      </c>
      <c r="N1880" t="s">
        <v>4030</v>
      </c>
      <c r="O1880" t="s">
        <v>34</v>
      </c>
      <c r="P1880">
        <v>3</v>
      </c>
      <c r="Q1880">
        <v>202201</v>
      </c>
      <c r="R1880">
        <v>20220219</v>
      </c>
      <c r="S1880" t="s">
        <v>4031</v>
      </c>
      <c r="T1880">
        <v>20220309</v>
      </c>
      <c r="Z1880" t="s">
        <v>36</v>
      </c>
    </row>
    <row r="1881" spans="1:26" x14ac:dyDescent="0.25">
      <c r="A1881" t="s">
        <v>26</v>
      </c>
      <c r="B1881" t="s">
        <v>27</v>
      </c>
      <c r="C1881" t="s">
        <v>28</v>
      </c>
      <c r="D1881" t="s">
        <v>46</v>
      </c>
      <c r="E1881" t="str">
        <f>"111TNPC1L248"</f>
        <v>111TNPC1L248</v>
      </c>
      <c r="F1881" t="s">
        <v>30</v>
      </c>
      <c r="I1881" t="s">
        <v>129</v>
      </c>
      <c r="J1881" t="s">
        <v>90</v>
      </c>
      <c r="N1881" t="s">
        <v>4032</v>
      </c>
      <c r="O1881" t="s">
        <v>34</v>
      </c>
      <c r="P1881">
        <v>5</v>
      </c>
      <c r="Q1881">
        <v>202111</v>
      </c>
      <c r="R1881">
        <v>20220126</v>
      </c>
      <c r="S1881" t="s">
        <v>4033</v>
      </c>
      <c r="T1881">
        <v>20220309</v>
      </c>
      <c r="Z1881" t="s">
        <v>36</v>
      </c>
    </row>
    <row r="1882" spans="1:26" x14ac:dyDescent="0.25">
      <c r="A1882" t="s">
        <v>26</v>
      </c>
      <c r="B1882" t="s">
        <v>27</v>
      </c>
      <c r="C1882" t="s">
        <v>28</v>
      </c>
      <c r="D1882" t="s">
        <v>46</v>
      </c>
      <c r="E1882" t="str">
        <f>"110TNMX1H523"</f>
        <v>110TNMX1H523</v>
      </c>
      <c r="F1882" t="s">
        <v>30</v>
      </c>
      <c r="I1882" t="s">
        <v>38</v>
      </c>
      <c r="J1882" t="s">
        <v>58</v>
      </c>
      <c r="N1882" t="s">
        <v>4034</v>
      </c>
      <c r="O1882" t="s">
        <v>34</v>
      </c>
      <c r="P1882">
        <v>6</v>
      </c>
      <c r="Q1882">
        <v>202110</v>
      </c>
      <c r="R1882">
        <v>20211106</v>
      </c>
      <c r="S1882" t="s">
        <v>4035</v>
      </c>
      <c r="T1882">
        <v>20220309</v>
      </c>
      <c r="U1882" t="s">
        <v>328</v>
      </c>
      <c r="Z1882" t="s">
        <v>36</v>
      </c>
    </row>
    <row r="1883" spans="1:26" x14ac:dyDescent="0.25">
      <c r="A1883" t="s">
        <v>26</v>
      </c>
      <c r="B1883" t="s">
        <v>27</v>
      </c>
      <c r="C1883" t="s">
        <v>28</v>
      </c>
      <c r="D1883" t="s">
        <v>42</v>
      </c>
      <c r="E1883" t="str">
        <f>"107TNAB13704"</f>
        <v>107TNAB13704</v>
      </c>
      <c r="F1883" t="s">
        <v>30</v>
      </c>
      <c r="I1883" t="s">
        <v>38</v>
      </c>
      <c r="J1883" t="s">
        <v>58</v>
      </c>
      <c r="N1883" t="s">
        <v>4036</v>
      </c>
      <c r="O1883" t="s">
        <v>34</v>
      </c>
      <c r="P1883">
        <v>9</v>
      </c>
      <c r="Q1883">
        <v>202107</v>
      </c>
      <c r="R1883">
        <v>20220212</v>
      </c>
      <c r="S1883" t="s">
        <v>4037</v>
      </c>
      <c r="T1883">
        <v>20220309</v>
      </c>
      <c r="U1883" t="s">
        <v>61</v>
      </c>
      <c r="Z1883" t="s">
        <v>36</v>
      </c>
    </row>
    <row r="1884" spans="1:26" x14ac:dyDescent="0.25">
      <c r="A1884" t="s">
        <v>26</v>
      </c>
      <c r="B1884" t="s">
        <v>27</v>
      </c>
      <c r="C1884" t="s">
        <v>28</v>
      </c>
      <c r="D1884" t="s">
        <v>37</v>
      </c>
      <c r="E1884" t="str">
        <f>"201TNWG1G273"</f>
        <v>201TNWG1G273</v>
      </c>
      <c r="F1884" t="s">
        <v>30</v>
      </c>
      <c r="I1884" t="s">
        <v>38</v>
      </c>
      <c r="J1884" t="s">
        <v>130</v>
      </c>
      <c r="N1884" t="s">
        <v>4038</v>
      </c>
      <c r="O1884" t="s">
        <v>34</v>
      </c>
      <c r="P1884">
        <v>3</v>
      </c>
      <c r="Q1884">
        <v>202201</v>
      </c>
      <c r="R1884">
        <v>20220213</v>
      </c>
      <c r="S1884" t="s">
        <v>4039</v>
      </c>
      <c r="T1884">
        <v>20220309</v>
      </c>
      <c r="U1884" t="s">
        <v>144</v>
      </c>
      <c r="Z1884" t="s">
        <v>36</v>
      </c>
    </row>
    <row r="1885" spans="1:26" x14ac:dyDescent="0.25">
      <c r="A1885" t="s">
        <v>26</v>
      </c>
      <c r="B1885" t="s">
        <v>27</v>
      </c>
      <c r="C1885" t="s">
        <v>28</v>
      </c>
      <c r="D1885" t="s">
        <v>133</v>
      </c>
      <c r="E1885" t="str">
        <f>"111TNJJ1C572"</f>
        <v>111TNJJ1C572</v>
      </c>
      <c r="F1885" t="s">
        <v>30</v>
      </c>
      <c r="I1885" t="s">
        <v>129</v>
      </c>
      <c r="J1885" t="s">
        <v>77</v>
      </c>
      <c r="N1885" t="s">
        <v>4040</v>
      </c>
      <c r="O1885" t="s">
        <v>34</v>
      </c>
      <c r="P1885">
        <v>5</v>
      </c>
      <c r="Q1885">
        <v>202111</v>
      </c>
      <c r="R1885">
        <v>20211123</v>
      </c>
      <c r="S1885" t="s">
        <v>4041</v>
      </c>
      <c r="T1885">
        <v>20220309</v>
      </c>
      <c r="Z1885" t="s">
        <v>36</v>
      </c>
    </row>
    <row r="1886" spans="1:26" x14ac:dyDescent="0.25">
      <c r="A1886" t="s">
        <v>26</v>
      </c>
      <c r="B1886" t="s">
        <v>27</v>
      </c>
      <c r="C1886" t="s">
        <v>28</v>
      </c>
      <c r="D1886" t="s">
        <v>29</v>
      </c>
      <c r="E1886" t="str">
        <f>"109TNWG24929"</f>
        <v>109TNWG24929</v>
      </c>
      <c r="F1886" t="s">
        <v>30</v>
      </c>
      <c r="I1886" t="s">
        <v>31</v>
      </c>
      <c r="J1886" t="s">
        <v>77</v>
      </c>
      <c r="N1886" t="s">
        <v>4042</v>
      </c>
      <c r="O1886" t="s">
        <v>34</v>
      </c>
      <c r="P1886">
        <v>7</v>
      </c>
      <c r="Q1886">
        <v>202109</v>
      </c>
      <c r="R1886">
        <v>20220209</v>
      </c>
      <c r="S1886" t="s">
        <v>4043</v>
      </c>
      <c r="T1886">
        <v>20220309</v>
      </c>
      <c r="Z1886" t="s">
        <v>36</v>
      </c>
    </row>
    <row r="1887" spans="1:26" x14ac:dyDescent="0.25">
      <c r="A1887" t="s">
        <v>26</v>
      </c>
      <c r="B1887" t="s">
        <v>27</v>
      </c>
      <c r="C1887" t="s">
        <v>28</v>
      </c>
      <c r="D1887" t="s">
        <v>42</v>
      </c>
      <c r="E1887" t="str">
        <f>"111TNQD0F388"</f>
        <v>111TNQD0F388</v>
      </c>
      <c r="F1887" t="s">
        <v>30</v>
      </c>
      <c r="I1887" t="s">
        <v>38</v>
      </c>
      <c r="J1887" t="s">
        <v>555</v>
      </c>
      <c r="N1887" t="s">
        <v>4044</v>
      </c>
      <c r="O1887" t="s">
        <v>34</v>
      </c>
      <c r="P1887">
        <v>5</v>
      </c>
      <c r="Q1887">
        <v>202111</v>
      </c>
      <c r="R1887">
        <v>20211207</v>
      </c>
      <c r="S1887" t="s">
        <v>4045</v>
      </c>
      <c r="T1887">
        <v>20220309</v>
      </c>
      <c r="U1887" t="s">
        <v>4046</v>
      </c>
      <c r="Z1887" t="s">
        <v>36</v>
      </c>
    </row>
    <row r="1888" spans="1:26" x14ac:dyDescent="0.25">
      <c r="A1888" t="s">
        <v>26</v>
      </c>
      <c r="B1888" t="s">
        <v>27</v>
      </c>
      <c r="C1888" t="s">
        <v>28</v>
      </c>
      <c r="D1888" t="s">
        <v>380</v>
      </c>
      <c r="E1888" t="str">
        <f>"111TNFA1B515"</f>
        <v>111TNFA1B515</v>
      </c>
      <c r="F1888" t="s">
        <v>30</v>
      </c>
      <c r="I1888" t="s">
        <v>123</v>
      </c>
      <c r="J1888" t="s">
        <v>498</v>
      </c>
      <c r="N1888" t="s">
        <v>4047</v>
      </c>
      <c r="O1888" t="s">
        <v>34</v>
      </c>
      <c r="P1888">
        <v>5</v>
      </c>
      <c r="Q1888">
        <v>202111</v>
      </c>
      <c r="R1888">
        <v>20220101</v>
      </c>
      <c r="S1888" t="s">
        <v>4048</v>
      </c>
      <c r="T1888">
        <v>20220309</v>
      </c>
      <c r="Z1888" t="s">
        <v>36</v>
      </c>
    </row>
    <row r="1889" spans="1:26" x14ac:dyDescent="0.25">
      <c r="A1889" t="s">
        <v>26</v>
      </c>
      <c r="B1889" t="s">
        <v>27</v>
      </c>
      <c r="C1889" t="s">
        <v>28</v>
      </c>
      <c r="D1889" t="s">
        <v>42</v>
      </c>
      <c r="E1889" t="str">
        <f>"110TNCZ2F515"</f>
        <v>110TNCZ2F515</v>
      </c>
      <c r="F1889" t="s">
        <v>30</v>
      </c>
      <c r="I1889" t="s">
        <v>38</v>
      </c>
      <c r="J1889" t="s">
        <v>58</v>
      </c>
      <c r="N1889" t="s">
        <v>4049</v>
      </c>
      <c r="O1889" t="s">
        <v>34</v>
      </c>
      <c r="P1889">
        <v>6</v>
      </c>
      <c r="Q1889">
        <v>202110</v>
      </c>
      <c r="R1889">
        <v>20211103</v>
      </c>
      <c r="S1889" t="s">
        <v>4050</v>
      </c>
      <c r="T1889">
        <v>20220309</v>
      </c>
      <c r="U1889" t="s">
        <v>1210</v>
      </c>
      <c r="Z1889" t="s">
        <v>36</v>
      </c>
    </row>
    <row r="1890" spans="1:26" x14ac:dyDescent="0.25">
      <c r="A1890" t="s">
        <v>26</v>
      </c>
      <c r="B1890" t="s">
        <v>27</v>
      </c>
      <c r="C1890" t="s">
        <v>28</v>
      </c>
      <c r="D1890" t="s">
        <v>29</v>
      </c>
      <c r="E1890" t="str">
        <f>"201TNEP0A516"</f>
        <v>201TNEP0A516</v>
      </c>
      <c r="F1890" t="s">
        <v>30</v>
      </c>
      <c r="I1890" t="s">
        <v>38</v>
      </c>
      <c r="J1890" t="s">
        <v>271</v>
      </c>
      <c r="N1890" t="s">
        <v>4051</v>
      </c>
      <c r="O1890" t="s">
        <v>34</v>
      </c>
      <c r="P1890">
        <v>3</v>
      </c>
      <c r="Q1890">
        <v>202201</v>
      </c>
      <c r="R1890">
        <v>20220210</v>
      </c>
      <c r="S1890" t="s">
        <v>4052</v>
      </c>
      <c r="T1890">
        <v>20220309</v>
      </c>
      <c r="Z1890" t="s">
        <v>36</v>
      </c>
    </row>
    <row r="1891" spans="1:26" x14ac:dyDescent="0.25">
      <c r="A1891" t="s">
        <v>26</v>
      </c>
      <c r="B1891" t="s">
        <v>27</v>
      </c>
      <c r="C1891" t="s">
        <v>28</v>
      </c>
      <c r="D1891" t="s">
        <v>133</v>
      </c>
      <c r="E1891" t="str">
        <f>"108TNMX18507"</f>
        <v>108TNMX18507</v>
      </c>
      <c r="F1891" t="s">
        <v>30</v>
      </c>
      <c r="I1891" t="s">
        <v>89</v>
      </c>
      <c r="J1891" t="s">
        <v>77</v>
      </c>
      <c r="N1891" t="s">
        <v>4053</v>
      </c>
      <c r="O1891" t="s">
        <v>34</v>
      </c>
      <c r="P1891">
        <v>8</v>
      </c>
      <c r="Q1891">
        <v>202108</v>
      </c>
      <c r="R1891">
        <v>20220117</v>
      </c>
      <c r="S1891" t="s">
        <v>4054</v>
      </c>
      <c r="T1891">
        <v>20220309</v>
      </c>
      <c r="Z1891" t="s">
        <v>36</v>
      </c>
    </row>
    <row r="1892" spans="1:26" x14ac:dyDescent="0.25">
      <c r="A1892" t="s">
        <v>26</v>
      </c>
      <c r="B1892" t="s">
        <v>27</v>
      </c>
      <c r="C1892" t="s">
        <v>28</v>
      </c>
      <c r="D1892" t="s">
        <v>29</v>
      </c>
      <c r="E1892" t="str">
        <f>"105TNLE2C376"</f>
        <v>105TNLE2C376</v>
      </c>
      <c r="F1892" t="s">
        <v>30</v>
      </c>
      <c r="I1892" t="s">
        <v>31</v>
      </c>
      <c r="J1892" t="s">
        <v>32</v>
      </c>
      <c r="N1892" t="s">
        <v>4055</v>
      </c>
      <c r="O1892" t="s">
        <v>34</v>
      </c>
      <c r="P1892">
        <v>11</v>
      </c>
      <c r="Q1892">
        <v>202105</v>
      </c>
      <c r="R1892">
        <v>20211004</v>
      </c>
      <c r="S1892" t="s">
        <v>4056</v>
      </c>
      <c r="T1892">
        <v>20220309</v>
      </c>
      <c r="Z1892" t="s">
        <v>36</v>
      </c>
    </row>
    <row r="1893" spans="1:26" x14ac:dyDescent="0.25">
      <c r="A1893" t="s">
        <v>26</v>
      </c>
      <c r="B1893" t="s">
        <v>27</v>
      </c>
      <c r="C1893" t="s">
        <v>28</v>
      </c>
      <c r="D1893" t="s">
        <v>29</v>
      </c>
      <c r="E1893" t="str">
        <f>"107TNDV0M338"</f>
        <v>107TNDV0M338</v>
      </c>
      <c r="F1893" t="s">
        <v>30</v>
      </c>
      <c r="I1893" t="s">
        <v>89</v>
      </c>
      <c r="J1893" t="s">
        <v>90</v>
      </c>
      <c r="N1893" t="s">
        <v>4057</v>
      </c>
      <c r="O1893" t="s">
        <v>34</v>
      </c>
      <c r="P1893">
        <v>9</v>
      </c>
      <c r="Q1893">
        <v>202107</v>
      </c>
      <c r="R1893">
        <v>20220215</v>
      </c>
      <c r="S1893" t="s">
        <v>4058</v>
      </c>
      <c r="T1893">
        <v>20220309</v>
      </c>
      <c r="U1893" t="s">
        <v>211</v>
      </c>
      <c r="V1893" t="s">
        <v>75</v>
      </c>
      <c r="Z1893" t="s">
        <v>36</v>
      </c>
    </row>
    <row r="1894" spans="1:26" x14ac:dyDescent="0.25">
      <c r="A1894" t="s">
        <v>26</v>
      </c>
      <c r="B1894" t="s">
        <v>27</v>
      </c>
      <c r="C1894" t="s">
        <v>28</v>
      </c>
      <c r="D1894" t="s">
        <v>37</v>
      </c>
      <c r="E1894" t="str">
        <f>"109TNJJ0K092"</f>
        <v>109TNJJ0K092</v>
      </c>
      <c r="F1894" t="s">
        <v>30</v>
      </c>
      <c r="I1894" t="s">
        <v>157</v>
      </c>
      <c r="J1894" t="s">
        <v>77</v>
      </c>
      <c r="N1894" t="s">
        <v>4059</v>
      </c>
      <c r="O1894" t="s">
        <v>34</v>
      </c>
      <c r="P1894">
        <v>7</v>
      </c>
      <c r="Q1894">
        <v>202109</v>
      </c>
      <c r="R1894">
        <v>20211130</v>
      </c>
      <c r="S1894" t="s">
        <v>4060</v>
      </c>
      <c r="T1894">
        <v>20220309</v>
      </c>
      <c r="Z1894" t="s">
        <v>36</v>
      </c>
    </row>
    <row r="1895" spans="1:26" x14ac:dyDescent="0.25">
      <c r="A1895" t="s">
        <v>26</v>
      </c>
      <c r="B1895" t="s">
        <v>27</v>
      </c>
      <c r="C1895" t="s">
        <v>28</v>
      </c>
      <c r="D1895" t="s">
        <v>29</v>
      </c>
      <c r="E1895" t="str">
        <f>"112TNMX00611"</f>
        <v>112TNMX00611</v>
      </c>
      <c r="F1895" t="s">
        <v>30</v>
      </c>
      <c r="I1895" t="s">
        <v>129</v>
      </c>
      <c r="J1895" t="s">
        <v>32</v>
      </c>
      <c r="N1895" t="s">
        <v>4061</v>
      </c>
      <c r="O1895" t="s">
        <v>34</v>
      </c>
      <c r="P1895">
        <v>4</v>
      </c>
      <c r="Q1895">
        <v>202112</v>
      </c>
      <c r="R1895">
        <v>20220222</v>
      </c>
      <c r="S1895" t="s">
        <v>4062</v>
      </c>
      <c r="T1895">
        <v>20220309</v>
      </c>
      <c r="Z1895" t="s">
        <v>36</v>
      </c>
    </row>
    <row r="1896" spans="1:26" x14ac:dyDescent="0.25">
      <c r="A1896" t="s">
        <v>26</v>
      </c>
      <c r="B1896" t="s">
        <v>27</v>
      </c>
      <c r="C1896" t="s">
        <v>28</v>
      </c>
      <c r="D1896" t="s">
        <v>133</v>
      </c>
      <c r="E1896" t="str">
        <f>"110TNKF1F061"</f>
        <v>110TNKF1F061</v>
      </c>
      <c r="F1896" t="s">
        <v>30</v>
      </c>
      <c r="I1896" t="s">
        <v>89</v>
      </c>
      <c r="J1896" t="s">
        <v>90</v>
      </c>
      <c r="N1896" t="s">
        <v>4063</v>
      </c>
      <c r="O1896" t="s">
        <v>34</v>
      </c>
      <c r="P1896">
        <v>6</v>
      </c>
      <c r="Q1896">
        <v>202110</v>
      </c>
      <c r="R1896">
        <v>20220217</v>
      </c>
      <c r="S1896" t="s">
        <v>4064</v>
      </c>
      <c r="T1896">
        <v>20220309</v>
      </c>
      <c r="U1896" t="s">
        <v>211</v>
      </c>
      <c r="Z1896" t="s">
        <v>36</v>
      </c>
    </row>
    <row r="1897" spans="1:26" x14ac:dyDescent="0.25">
      <c r="A1897" t="s">
        <v>26</v>
      </c>
      <c r="B1897" t="s">
        <v>27</v>
      </c>
      <c r="C1897" t="s">
        <v>28</v>
      </c>
      <c r="D1897" t="s">
        <v>380</v>
      </c>
      <c r="E1897" t="str">
        <f>"201TNWG03153"</f>
        <v>201TNWG03153</v>
      </c>
      <c r="F1897" t="s">
        <v>30</v>
      </c>
      <c r="I1897" t="s">
        <v>475</v>
      </c>
      <c r="J1897" t="s">
        <v>116</v>
      </c>
      <c r="N1897" t="s">
        <v>4065</v>
      </c>
      <c r="O1897" t="s">
        <v>34</v>
      </c>
      <c r="P1897">
        <v>3</v>
      </c>
      <c r="Q1897">
        <v>202201</v>
      </c>
      <c r="R1897">
        <v>20220228</v>
      </c>
      <c r="S1897" t="s">
        <v>4066</v>
      </c>
      <c r="T1897">
        <v>20220309</v>
      </c>
      <c r="Z1897" t="s">
        <v>36</v>
      </c>
    </row>
    <row r="1898" spans="1:26" x14ac:dyDescent="0.25">
      <c r="A1898" t="s">
        <v>26</v>
      </c>
      <c r="B1898" t="s">
        <v>27</v>
      </c>
      <c r="C1898" t="s">
        <v>28</v>
      </c>
      <c r="D1898" t="s">
        <v>46</v>
      </c>
      <c r="E1898" t="str">
        <f>"108TNSU0D726"</f>
        <v>108TNSU0D726</v>
      </c>
      <c r="F1898" t="s">
        <v>30</v>
      </c>
      <c r="I1898" t="s">
        <v>1927</v>
      </c>
      <c r="J1898" t="s">
        <v>39</v>
      </c>
      <c r="N1898" t="s">
        <v>4067</v>
      </c>
      <c r="O1898" t="s">
        <v>34</v>
      </c>
      <c r="P1898">
        <v>8</v>
      </c>
      <c r="Q1898">
        <v>202108</v>
      </c>
      <c r="R1898">
        <v>20211101</v>
      </c>
      <c r="S1898" t="s">
        <v>4068</v>
      </c>
      <c r="T1898">
        <v>20220309</v>
      </c>
      <c r="Z1898" t="s">
        <v>36</v>
      </c>
    </row>
    <row r="1899" spans="1:26" x14ac:dyDescent="0.25">
      <c r="A1899" t="s">
        <v>26</v>
      </c>
      <c r="B1899" t="s">
        <v>27</v>
      </c>
      <c r="C1899" t="s">
        <v>28</v>
      </c>
      <c r="D1899" t="s">
        <v>42</v>
      </c>
      <c r="E1899" t="str">
        <f>"111TNGY0F631"</f>
        <v>111TNGY0F631</v>
      </c>
      <c r="F1899" t="s">
        <v>30</v>
      </c>
      <c r="I1899" t="s">
        <v>89</v>
      </c>
      <c r="J1899" t="s">
        <v>32</v>
      </c>
      <c r="N1899" t="s">
        <v>4069</v>
      </c>
      <c r="O1899" t="s">
        <v>34</v>
      </c>
      <c r="P1899">
        <v>5</v>
      </c>
      <c r="Q1899">
        <v>202111</v>
      </c>
      <c r="R1899">
        <v>20211127</v>
      </c>
      <c r="S1899" t="s">
        <v>4070</v>
      </c>
      <c r="T1899">
        <v>20220309</v>
      </c>
      <c r="U1899" t="s">
        <v>4071</v>
      </c>
      <c r="Z1899" t="s">
        <v>36</v>
      </c>
    </row>
    <row r="1900" spans="1:26" x14ac:dyDescent="0.25">
      <c r="A1900" t="s">
        <v>26</v>
      </c>
      <c r="B1900" t="s">
        <v>27</v>
      </c>
      <c r="C1900" t="s">
        <v>28</v>
      </c>
      <c r="D1900" t="s">
        <v>46</v>
      </c>
      <c r="E1900" t="str">
        <f>"109TNHM07297"</f>
        <v>109TNHM07297</v>
      </c>
      <c r="F1900" t="s">
        <v>30</v>
      </c>
      <c r="I1900" t="s">
        <v>38</v>
      </c>
      <c r="J1900" t="s">
        <v>819</v>
      </c>
      <c r="N1900" t="s">
        <v>4072</v>
      </c>
      <c r="O1900" t="s">
        <v>34</v>
      </c>
      <c r="P1900">
        <v>7</v>
      </c>
      <c r="Q1900">
        <v>202109</v>
      </c>
      <c r="R1900">
        <v>20211120</v>
      </c>
      <c r="S1900" t="s">
        <v>4073</v>
      </c>
      <c r="T1900">
        <v>20220309</v>
      </c>
      <c r="Z1900" t="s">
        <v>36</v>
      </c>
    </row>
    <row r="1901" spans="1:26" x14ac:dyDescent="0.25">
      <c r="A1901" t="s">
        <v>26</v>
      </c>
      <c r="B1901" t="s">
        <v>27</v>
      </c>
      <c r="C1901" t="s">
        <v>28</v>
      </c>
      <c r="D1901" t="s">
        <v>115</v>
      </c>
      <c r="E1901" t="str">
        <f>"201TNQD11948"</f>
        <v>201TNQD11948</v>
      </c>
      <c r="F1901" t="s">
        <v>30</v>
      </c>
      <c r="I1901" t="s">
        <v>38</v>
      </c>
      <c r="J1901" t="s">
        <v>43</v>
      </c>
      <c r="N1901" t="s">
        <v>4074</v>
      </c>
      <c r="O1901" t="s">
        <v>34</v>
      </c>
      <c r="P1901">
        <v>3</v>
      </c>
      <c r="Q1901">
        <v>202201</v>
      </c>
      <c r="R1901">
        <v>20220210</v>
      </c>
      <c r="S1901" t="s">
        <v>4075</v>
      </c>
      <c r="T1901">
        <v>20220309</v>
      </c>
      <c r="Z1901" t="s">
        <v>36</v>
      </c>
    </row>
    <row r="1902" spans="1:26" x14ac:dyDescent="0.25">
      <c r="A1902" t="s">
        <v>26</v>
      </c>
      <c r="B1902" t="s">
        <v>27</v>
      </c>
      <c r="C1902" t="s">
        <v>28</v>
      </c>
      <c r="D1902" t="s">
        <v>380</v>
      </c>
      <c r="E1902" t="str">
        <f>"110TNSU2C198"</f>
        <v>110TNSU2C198</v>
      </c>
      <c r="F1902" t="s">
        <v>30</v>
      </c>
      <c r="I1902" t="s">
        <v>157</v>
      </c>
      <c r="J1902" t="s">
        <v>77</v>
      </c>
      <c r="N1902" t="s">
        <v>4076</v>
      </c>
      <c r="O1902" t="s">
        <v>34</v>
      </c>
      <c r="P1902">
        <v>6</v>
      </c>
      <c r="Q1902">
        <v>202110</v>
      </c>
      <c r="R1902">
        <v>20211005</v>
      </c>
      <c r="S1902" t="s">
        <v>4077</v>
      </c>
      <c r="T1902">
        <v>20220309</v>
      </c>
      <c r="Z1902" t="s">
        <v>36</v>
      </c>
    </row>
    <row r="1903" spans="1:26" x14ac:dyDescent="0.25">
      <c r="A1903" t="s">
        <v>26</v>
      </c>
      <c r="B1903" t="s">
        <v>27</v>
      </c>
      <c r="C1903" t="s">
        <v>28</v>
      </c>
      <c r="D1903" t="s">
        <v>64</v>
      </c>
      <c r="E1903" t="str">
        <f>"110TNKF26541"</f>
        <v>110TNKF26541</v>
      </c>
      <c r="F1903" t="s">
        <v>30</v>
      </c>
      <c r="I1903" t="s">
        <v>157</v>
      </c>
      <c r="J1903" t="s">
        <v>39</v>
      </c>
      <c r="N1903" t="s">
        <v>4078</v>
      </c>
      <c r="O1903" t="s">
        <v>34</v>
      </c>
      <c r="P1903">
        <v>6</v>
      </c>
      <c r="Q1903">
        <v>202110</v>
      </c>
      <c r="R1903">
        <v>20220108</v>
      </c>
      <c r="S1903" t="s">
        <v>4079</v>
      </c>
      <c r="T1903">
        <v>20220309</v>
      </c>
      <c r="Z1903" t="s">
        <v>36</v>
      </c>
    </row>
    <row r="1904" spans="1:26" x14ac:dyDescent="0.25">
      <c r="A1904" t="s">
        <v>26</v>
      </c>
      <c r="B1904" t="s">
        <v>27</v>
      </c>
      <c r="C1904" t="s">
        <v>28</v>
      </c>
      <c r="D1904" t="s">
        <v>133</v>
      </c>
      <c r="E1904" t="str">
        <f>"107TNRL05430"</f>
        <v>107TNRL05430</v>
      </c>
      <c r="F1904" t="s">
        <v>30</v>
      </c>
      <c r="I1904" t="s">
        <v>38</v>
      </c>
      <c r="J1904" t="s">
        <v>58</v>
      </c>
      <c r="N1904" t="s">
        <v>4080</v>
      </c>
      <c r="O1904" t="s">
        <v>34</v>
      </c>
      <c r="P1904">
        <v>9</v>
      </c>
      <c r="Q1904">
        <v>202107</v>
      </c>
      <c r="R1904">
        <v>20211126</v>
      </c>
      <c r="S1904" t="s">
        <v>4081</v>
      </c>
      <c r="T1904">
        <v>20220309</v>
      </c>
      <c r="U1904" t="s">
        <v>144</v>
      </c>
      <c r="Z1904" t="s">
        <v>36</v>
      </c>
    </row>
    <row r="1905" spans="1:26" x14ac:dyDescent="0.25">
      <c r="A1905" t="s">
        <v>26</v>
      </c>
      <c r="B1905" t="s">
        <v>27</v>
      </c>
      <c r="C1905" t="s">
        <v>28</v>
      </c>
      <c r="D1905" t="s">
        <v>37</v>
      </c>
      <c r="E1905" t="str">
        <f>"106TNRL2H582"</f>
        <v>106TNRL2H582</v>
      </c>
      <c r="F1905" t="s">
        <v>30</v>
      </c>
      <c r="I1905" t="s">
        <v>31</v>
      </c>
      <c r="J1905" t="s">
        <v>58</v>
      </c>
      <c r="N1905" t="s">
        <v>4082</v>
      </c>
      <c r="O1905" t="s">
        <v>34</v>
      </c>
      <c r="P1905">
        <v>10</v>
      </c>
      <c r="Q1905">
        <v>202106</v>
      </c>
      <c r="R1905">
        <v>20220111</v>
      </c>
      <c r="S1905" t="s">
        <v>4083</v>
      </c>
      <c r="T1905">
        <v>20220309</v>
      </c>
      <c r="U1905" t="s">
        <v>211</v>
      </c>
      <c r="Z1905" t="s">
        <v>36</v>
      </c>
    </row>
    <row r="1906" spans="1:26" x14ac:dyDescent="0.25">
      <c r="A1906" t="s">
        <v>26</v>
      </c>
      <c r="B1906" t="s">
        <v>27</v>
      </c>
      <c r="C1906" t="s">
        <v>28</v>
      </c>
      <c r="D1906" t="s">
        <v>46</v>
      </c>
      <c r="E1906" t="str">
        <f>"105TNBK1B565"</f>
        <v>105TNBK1B565</v>
      </c>
      <c r="F1906" t="s">
        <v>30</v>
      </c>
      <c r="I1906" t="s">
        <v>57</v>
      </c>
      <c r="J1906" t="s">
        <v>58</v>
      </c>
      <c r="N1906" t="s">
        <v>4084</v>
      </c>
      <c r="O1906" t="s">
        <v>34</v>
      </c>
      <c r="P1906">
        <v>11</v>
      </c>
      <c r="Q1906">
        <v>202105</v>
      </c>
      <c r="R1906">
        <v>20211214</v>
      </c>
      <c r="S1906" t="s">
        <v>4085</v>
      </c>
      <c r="T1906">
        <v>20220309</v>
      </c>
      <c r="U1906" t="s">
        <v>61</v>
      </c>
      <c r="Z1906" t="s">
        <v>36</v>
      </c>
    </row>
    <row r="1907" spans="1:26" x14ac:dyDescent="0.25">
      <c r="A1907" t="s">
        <v>26</v>
      </c>
      <c r="B1907" t="s">
        <v>27</v>
      </c>
      <c r="C1907" t="s">
        <v>28</v>
      </c>
      <c r="D1907" t="s">
        <v>115</v>
      </c>
      <c r="E1907" t="str">
        <f>"110TNKF06621"</f>
        <v>110TNKF06621</v>
      </c>
      <c r="F1907" t="s">
        <v>30</v>
      </c>
      <c r="I1907" t="s">
        <v>123</v>
      </c>
      <c r="J1907" t="s">
        <v>77</v>
      </c>
      <c r="N1907" t="s">
        <v>4086</v>
      </c>
      <c r="O1907" t="s">
        <v>34</v>
      </c>
      <c r="P1907">
        <v>6</v>
      </c>
      <c r="Q1907">
        <v>202110</v>
      </c>
      <c r="R1907">
        <v>20220223</v>
      </c>
      <c r="S1907" t="s">
        <v>4087</v>
      </c>
      <c r="T1907">
        <v>20220309</v>
      </c>
      <c r="Z1907" t="s">
        <v>36</v>
      </c>
    </row>
    <row r="1908" spans="1:26" x14ac:dyDescent="0.25">
      <c r="A1908" t="s">
        <v>26</v>
      </c>
      <c r="B1908" t="s">
        <v>27</v>
      </c>
      <c r="C1908" t="s">
        <v>28</v>
      </c>
      <c r="D1908" t="s">
        <v>37</v>
      </c>
      <c r="E1908" t="str">
        <f>"201TNMX11427"</f>
        <v>201TNMX11427</v>
      </c>
      <c r="F1908" t="s">
        <v>30</v>
      </c>
      <c r="I1908" t="s">
        <v>38</v>
      </c>
      <c r="J1908" t="s">
        <v>58</v>
      </c>
      <c r="N1908" t="s">
        <v>4088</v>
      </c>
      <c r="O1908" t="s">
        <v>34</v>
      </c>
      <c r="P1908">
        <v>3</v>
      </c>
      <c r="Q1908">
        <v>202201</v>
      </c>
      <c r="R1908">
        <v>20220228</v>
      </c>
      <c r="S1908" t="s">
        <v>4089</v>
      </c>
      <c r="T1908">
        <v>20220309</v>
      </c>
      <c r="U1908" t="s">
        <v>114</v>
      </c>
      <c r="Z1908" t="s">
        <v>36</v>
      </c>
    </row>
    <row r="1909" spans="1:26" x14ac:dyDescent="0.25">
      <c r="A1909" t="s">
        <v>26</v>
      </c>
      <c r="B1909" t="s">
        <v>27</v>
      </c>
      <c r="C1909" t="s">
        <v>28</v>
      </c>
      <c r="D1909" t="s">
        <v>29</v>
      </c>
      <c r="E1909" t="str">
        <f>"106TNTQ0H025"</f>
        <v>106TNTQ0H025</v>
      </c>
      <c r="F1909" t="s">
        <v>30</v>
      </c>
      <c r="I1909" t="s">
        <v>38</v>
      </c>
      <c r="J1909" t="s">
        <v>83</v>
      </c>
      <c r="N1909" t="s">
        <v>4090</v>
      </c>
      <c r="O1909" t="s">
        <v>34</v>
      </c>
      <c r="P1909">
        <v>10</v>
      </c>
      <c r="Q1909">
        <v>202106</v>
      </c>
      <c r="R1909">
        <v>20211119</v>
      </c>
      <c r="S1909" t="s">
        <v>4091</v>
      </c>
      <c r="T1909">
        <v>20220309</v>
      </c>
      <c r="Z1909" t="s">
        <v>36</v>
      </c>
    </row>
    <row r="1910" spans="1:26" x14ac:dyDescent="0.25">
      <c r="A1910" t="s">
        <v>26</v>
      </c>
      <c r="B1910" t="s">
        <v>27</v>
      </c>
      <c r="C1910" t="s">
        <v>28</v>
      </c>
      <c r="D1910" t="s">
        <v>42</v>
      </c>
      <c r="E1910" t="str">
        <f>"107TNZN0T957"</f>
        <v>107TNZN0T957</v>
      </c>
      <c r="F1910" t="s">
        <v>30</v>
      </c>
      <c r="I1910" t="s">
        <v>31</v>
      </c>
      <c r="J1910" t="s">
        <v>77</v>
      </c>
      <c r="N1910" t="s">
        <v>4092</v>
      </c>
      <c r="O1910" t="s">
        <v>34</v>
      </c>
      <c r="P1910">
        <v>9</v>
      </c>
      <c r="Q1910">
        <v>202107</v>
      </c>
      <c r="R1910">
        <v>20220122</v>
      </c>
      <c r="S1910" t="s">
        <v>4093</v>
      </c>
      <c r="T1910">
        <v>20220309</v>
      </c>
      <c r="Z1910" t="s">
        <v>36</v>
      </c>
    </row>
    <row r="1911" spans="1:26" x14ac:dyDescent="0.25">
      <c r="A1911" t="s">
        <v>26</v>
      </c>
      <c r="B1911" t="s">
        <v>27</v>
      </c>
      <c r="C1911" t="s">
        <v>28</v>
      </c>
      <c r="D1911" t="s">
        <v>29</v>
      </c>
      <c r="E1911" t="str">
        <f>"109TNYT1D354"</f>
        <v>109TNYT1D354</v>
      </c>
      <c r="F1911" t="s">
        <v>30</v>
      </c>
      <c r="I1911" t="s">
        <v>129</v>
      </c>
      <c r="J1911" t="s">
        <v>58</v>
      </c>
      <c r="N1911" t="s">
        <v>4094</v>
      </c>
      <c r="O1911" t="s">
        <v>34</v>
      </c>
      <c r="P1911">
        <v>7</v>
      </c>
      <c r="Q1911">
        <v>202109</v>
      </c>
      <c r="R1911">
        <v>20211016</v>
      </c>
      <c r="S1911" t="s">
        <v>4095</v>
      </c>
      <c r="T1911">
        <v>20220310</v>
      </c>
      <c r="U1911" t="s">
        <v>264</v>
      </c>
      <c r="Z1911" t="s">
        <v>36</v>
      </c>
    </row>
    <row r="1912" spans="1:26" x14ac:dyDescent="0.25">
      <c r="A1912" t="s">
        <v>26</v>
      </c>
      <c r="B1912" t="s">
        <v>27</v>
      </c>
      <c r="C1912" t="s">
        <v>28</v>
      </c>
      <c r="D1912" t="s">
        <v>29</v>
      </c>
      <c r="E1912" t="str">
        <f>"107TNBK18989"</f>
        <v>107TNBK18989</v>
      </c>
      <c r="F1912" t="s">
        <v>30</v>
      </c>
      <c r="I1912" t="s">
        <v>31</v>
      </c>
      <c r="J1912" t="s">
        <v>58</v>
      </c>
      <c r="N1912" t="s">
        <v>4096</v>
      </c>
      <c r="O1912" t="s">
        <v>34</v>
      </c>
      <c r="P1912">
        <v>9</v>
      </c>
      <c r="Q1912">
        <v>202107</v>
      </c>
      <c r="R1912">
        <v>20211113</v>
      </c>
      <c r="S1912" t="s">
        <v>4097</v>
      </c>
      <c r="T1912">
        <v>20220310</v>
      </c>
      <c r="U1912" t="s">
        <v>144</v>
      </c>
      <c r="Z1912" t="s">
        <v>36</v>
      </c>
    </row>
    <row r="1913" spans="1:26" x14ac:dyDescent="0.25">
      <c r="A1913" t="s">
        <v>26</v>
      </c>
      <c r="B1913" t="s">
        <v>27</v>
      </c>
      <c r="C1913" t="s">
        <v>28</v>
      </c>
      <c r="D1913" t="s">
        <v>46</v>
      </c>
      <c r="E1913" t="str">
        <f>"110TNFA01059"</f>
        <v>110TNFA01059</v>
      </c>
      <c r="F1913" t="s">
        <v>30</v>
      </c>
      <c r="I1913" t="s">
        <v>82</v>
      </c>
      <c r="J1913" t="s">
        <v>90</v>
      </c>
      <c r="N1913" t="s">
        <v>4098</v>
      </c>
      <c r="O1913" t="s">
        <v>34</v>
      </c>
      <c r="P1913">
        <v>6</v>
      </c>
      <c r="Q1913">
        <v>202110</v>
      </c>
      <c r="R1913">
        <v>20211109</v>
      </c>
      <c r="S1913" t="s">
        <v>4099</v>
      </c>
      <c r="T1913">
        <v>20220310</v>
      </c>
      <c r="U1913" t="s">
        <v>205</v>
      </c>
      <c r="V1913" t="s">
        <v>75</v>
      </c>
      <c r="Z1913" t="s">
        <v>36</v>
      </c>
    </row>
    <row r="1914" spans="1:26" x14ac:dyDescent="0.25">
      <c r="A1914" t="s">
        <v>26</v>
      </c>
      <c r="B1914" t="s">
        <v>27</v>
      </c>
      <c r="C1914" t="s">
        <v>28</v>
      </c>
      <c r="D1914" t="s">
        <v>133</v>
      </c>
      <c r="E1914" t="str">
        <f>"110TNWG0W433"</f>
        <v>110TNWG0W433</v>
      </c>
      <c r="F1914" t="s">
        <v>30</v>
      </c>
      <c r="I1914" t="s">
        <v>31</v>
      </c>
      <c r="J1914" t="s">
        <v>58</v>
      </c>
      <c r="N1914" t="s">
        <v>4100</v>
      </c>
      <c r="O1914" t="s">
        <v>34</v>
      </c>
      <c r="P1914">
        <v>6</v>
      </c>
      <c r="Q1914">
        <v>202110</v>
      </c>
      <c r="R1914">
        <v>20211015</v>
      </c>
      <c r="S1914" t="s">
        <v>4101</v>
      </c>
      <c r="T1914">
        <v>20220310</v>
      </c>
      <c r="U1914" t="s">
        <v>144</v>
      </c>
      <c r="Z1914" t="s">
        <v>36</v>
      </c>
    </row>
    <row r="1915" spans="1:26" x14ac:dyDescent="0.25">
      <c r="A1915" t="s">
        <v>26</v>
      </c>
      <c r="B1915" t="s">
        <v>27</v>
      </c>
      <c r="C1915" t="s">
        <v>28</v>
      </c>
      <c r="D1915" t="s">
        <v>37</v>
      </c>
      <c r="E1915" t="str">
        <f>"110TNTQ2J513"</f>
        <v>110TNTQ2J513</v>
      </c>
      <c r="F1915" t="s">
        <v>30</v>
      </c>
      <c r="I1915" t="s">
        <v>31</v>
      </c>
      <c r="J1915" t="s">
        <v>58</v>
      </c>
      <c r="N1915" t="s">
        <v>4102</v>
      </c>
      <c r="O1915" t="s">
        <v>34</v>
      </c>
      <c r="P1915">
        <v>6</v>
      </c>
      <c r="Q1915">
        <v>202110</v>
      </c>
      <c r="R1915">
        <v>20211208</v>
      </c>
      <c r="S1915" t="s">
        <v>4103</v>
      </c>
      <c r="T1915">
        <v>20220310</v>
      </c>
      <c r="U1915" t="s">
        <v>144</v>
      </c>
      <c r="V1915" t="s">
        <v>4104</v>
      </c>
      <c r="Z1915" t="s">
        <v>36</v>
      </c>
    </row>
    <row r="1916" spans="1:26" x14ac:dyDescent="0.25">
      <c r="A1916" t="s">
        <v>26</v>
      </c>
      <c r="B1916" t="s">
        <v>27</v>
      </c>
      <c r="C1916" t="s">
        <v>28</v>
      </c>
      <c r="D1916" t="s">
        <v>37</v>
      </c>
      <c r="E1916" t="str">
        <f>"109TNMX2P339"</f>
        <v>109TNMX2P339</v>
      </c>
      <c r="F1916" t="s">
        <v>30</v>
      </c>
      <c r="I1916" t="s">
        <v>31</v>
      </c>
      <c r="J1916" t="s">
        <v>32</v>
      </c>
      <c r="N1916" t="s">
        <v>4105</v>
      </c>
      <c r="O1916" t="s">
        <v>34</v>
      </c>
      <c r="P1916">
        <v>7</v>
      </c>
      <c r="Q1916">
        <v>202109</v>
      </c>
      <c r="R1916">
        <v>20211214</v>
      </c>
      <c r="S1916" t="s">
        <v>4106</v>
      </c>
      <c r="T1916">
        <v>20220310</v>
      </c>
      <c r="Z1916" t="s">
        <v>36</v>
      </c>
    </row>
    <row r="1917" spans="1:26" x14ac:dyDescent="0.25">
      <c r="A1917" t="s">
        <v>26</v>
      </c>
      <c r="B1917" t="s">
        <v>27</v>
      </c>
      <c r="C1917" t="s">
        <v>28</v>
      </c>
      <c r="D1917" t="s">
        <v>46</v>
      </c>
      <c r="E1917" t="str">
        <f>"008TNEP05708"</f>
        <v>008TNEP05708</v>
      </c>
      <c r="F1917" t="s">
        <v>30</v>
      </c>
      <c r="I1917" t="s">
        <v>38</v>
      </c>
      <c r="J1917" t="s">
        <v>58</v>
      </c>
      <c r="N1917" t="s">
        <v>4107</v>
      </c>
      <c r="O1917" t="s">
        <v>34</v>
      </c>
      <c r="P1917">
        <v>20</v>
      </c>
      <c r="Q1917">
        <v>202008</v>
      </c>
      <c r="R1917">
        <v>20220301</v>
      </c>
      <c r="S1917" t="s">
        <v>4108</v>
      </c>
      <c r="T1917">
        <v>20220310</v>
      </c>
      <c r="U1917" t="s">
        <v>74</v>
      </c>
      <c r="V1917" t="s">
        <v>265</v>
      </c>
      <c r="W1917" t="s">
        <v>1055</v>
      </c>
      <c r="X1917" t="s">
        <v>497</v>
      </c>
      <c r="Y1917" t="s">
        <v>326</v>
      </c>
      <c r="Z1917" t="s">
        <v>36</v>
      </c>
    </row>
    <row r="1918" spans="1:26" x14ac:dyDescent="0.25">
      <c r="A1918" t="s">
        <v>26</v>
      </c>
      <c r="B1918" t="s">
        <v>27</v>
      </c>
      <c r="C1918" t="s">
        <v>28</v>
      </c>
      <c r="D1918" t="s">
        <v>115</v>
      </c>
      <c r="E1918" t="str">
        <f>"112TNBK1Z717"</f>
        <v>112TNBK1Z717</v>
      </c>
      <c r="F1918" t="s">
        <v>30</v>
      </c>
      <c r="I1918" t="s">
        <v>31</v>
      </c>
      <c r="J1918" t="s">
        <v>32</v>
      </c>
      <c r="N1918" t="s">
        <v>4109</v>
      </c>
      <c r="O1918" t="s">
        <v>34</v>
      </c>
      <c r="P1918">
        <v>4</v>
      </c>
      <c r="Q1918">
        <v>202112</v>
      </c>
      <c r="R1918">
        <v>20220202</v>
      </c>
      <c r="S1918" t="s">
        <v>4110</v>
      </c>
      <c r="T1918">
        <v>20220310</v>
      </c>
      <c r="Z1918" t="s">
        <v>36</v>
      </c>
    </row>
    <row r="1919" spans="1:26" x14ac:dyDescent="0.25">
      <c r="A1919" t="s">
        <v>26</v>
      </c>
      <c r="B1919" t="s">
        <v>27</v>
      </c>
      <c r="C1919" t="s">
        <v>28</v>
      </c>
      <c r="D1919" t="s">
        <v>42</v>
      </c>
      <c r="E1919" t="str">
        <f>"106TNNH2C535"</f>
        <v>106TNNH2C535</v>
      </c>
      <c r="F1919" t="s">
        <v>30</v>
      </c>
      <c r="I1919" t="s">
        <v>123</v>
      </c>
      <c r="J1919" t="s">
        <v>271</v>
      </c>
      <c r="N1919" t="s">
        <v>4111</v>
      </c>
      <c r="O1919" t="s">
        <v>34</v>
      </c>
      <c r="P1919">
        <v>10</v>
      </c>
      <c r="Q1919">
        <v>202106</v>
      </c>
      <c r="R1919">
        <v>20220121</v>
      </c>
      <c r="S1919" t="s">
        <v>4112</v>
      </c>
      <c r="T1919">
        <v>20220310</v>
      </c>
      <c r="U1919" t="s">
        <v>144</v>
      </c>
      <c r="Z1919" t="s">
        <v>36</v>
      </c>
    </row>
    <row r="1920" spans="1:26" x14ac:dyDescent="0.25">
      <c r="A1920" t="s">
        <v>26</v>
      </c>
      <c r="B1920" t="s">
        <v>27</v>
      </c>
      <c r="C1920" t="s">
        <v>28</v>
      </c>
      <c r="D1920" t="s">
        <v>46</v>
      </c>
      <c r="E1920" t="str">
        <f>"106TNNH1M871"</f>
        <v>106TNNH1M871</v>
      </c>
      <c r="F1920" t="s">
        <v>30</v>
      </c>
      <c r="I1920" t="s">
        <v>89</v>
      </c>
      <c r="J1920" t="s">
        <v>90</v>
      </c>
      <c r="N1920" t="s">
        <v>4113</v>
      </c>
      <c r="O1920" t="s">
        <v>34</v>
      </c>
      <c r="P1920">
        <v>10</v>
      </c>
      <c r="Q1920">
        <v>202106</v>
      </c>
      <c r="R1920">
        <v>20211002</v>
      </c>
      <c r="S1920" t="s">
        <v>4114</v>
      </c>
      <c r="T1920">
        <v>20220310</v>
      </c>
      <c r="U1920" t="s">
        <v>267</v>
      </c>
      <c r="Z1920" t="s">
        <v>36</v>
      </c>
    </row>
    <row r="1921" spans="1:26" x14ac:dyDescent="0.25">
      <c r="A1921" t="s">
        <v>26</v>
      </c>
      <c r="B1921" t="s">
        <v>27</v>
      </c>
      <c r="C1921" t="s">
        <v>28</v>
      </c>
      <c r="D1921" t="s">
        <v>166</v>
      </c>
      <c r="E1921" t="str">
        <f>"108TNLE20224"</f>
        <v>108TNLE20224</v>
      </c>
      <c r="F1921" t="s">
        <v>30</v>
      </c>
      <c r="I1921" t="s">
        <v>475</v>
      </c>
      <c r="J1921" t="s">
        <v>90</v>
      </c>
      <c r="N1921" t="s">
        <v>4115</v>
      </c>
      <c r="O1921" t="s">
        <v>34</v>
      </c>
      <c r="P1921">
        <v>8</v>
      </c>
      <c r="Q1921">
        <v>202108</v>
      </c>
      <c r="R1921">
        <v>20211107</v>
      </c>
      <c r="S1921" t="s">
        <v>4116</v>
      </c>
      <c r="T1921">
        <v>20220310</v>
      </c>
      <c r="U1921" t="s">
        <v>2433</v>
      </c>
      <c r="V1921" t="s">
        <v>149</v>
      </c>
      <c r="Z1921" t="s">
        <v>36</v>
      </c>
    </row>
    <row r="1922" spans="1:26" x14ac:dyDescent="0.25">
      <c r="A1922" t="s">
        <v>26</v>
      </c>
      <c r="B1922" t="s">
        <v>27</v>
      </c>
      <c r="C1922" t="s">
        <v>28</v>
      </c>
      <c r="D1922" t="s">
        <v>29</v>
      </c>
      <c r="E1922" t="str">
        <f>"107TNQD1P212"</f>
        <v>107TNQD1P212</v>
      </c>
      <c r="F1922" t="s">
        <v>30</v>
      </c>
      <c r="I1922" t="s">
        <v>38</v>
      </c>
      <c r="J1922" t="s">
        <v>90</v>
      </c>
      <c r="N1922" t="s">
        <v>4117</v>
      </c>
      <c r="O1922" t="s">
        <v>34</v>
      </c>
      <c r="P1922">
        <v>9</v>
      </c>
      <c r="Q1922">
        <v>202107</v>
      </c>
      <c r="R1922">
        <v>20211128</v>
      </c>
      <c r="S1922" t="s">
        <v>4118</v>
      </c>
      <c r="T1922">
        <v>20220310</v>
      </c>
      <c r="U1922" t="s">
        <v>144</v>
      </c>
      <c r="Z1922" t="s">
        <v>36</v>
      </c>
    </row>
    <row r="1923" spans="1:26" x14ac:dyDescent="0.25">
      <c r="A1923" t="s">
        <v>26</v>
      </c>
      <c r="B1923" t="s">
        <v>27</v>
      </c>
      <c r="C1923" t="s">
        <v>28</v>
      </c>
      <c r="D1923" t="s">
        <v>64</v>
      </c>
      <c r="E1923" t="str">
        <f>"109TNCZ0R947"</f>
        <v>109TNCZ0R947</v>
      </c>
      <c r="F1923" t="s">
        <v>30</v>
      </c>
      <c r="I1923" t="s">
        <v>157</v>
      </c>
      <c r="J1923" t="s">
        <v>77</v>
      </c>
      <c r="N1923" t="s">
        <v>4119</v>
      </c>
      <c r="O1923" t="s">
        <v>34</v>
      </c>
      <c r="P1923">
        <v>7</v>
      </c>
      <c r="Q1923">
        <v>202109</v>
      </c>
      <c r="R1923">
        <v>20211031</v>
      </c>
      <c r="S1923" t="s">
        <v>4120</v>
      </c>
      <c r="T1923">
        <v>20220310</v>
      </c>
      <c r="Z1923" t="s">
        <v>36</v>
      </c>
    </row>
    <row r="1924" spans="1:26" x14ac:dyDescent="0.25">
      <c r="A1924" t="s">
        <v>26</v>
      </c>
      <c r="B1924" t="s">
        <v>27</v>
      </c>
      <c r="C1924" t="s">
        <v>28</v>
      </c>
      <c r="D1924" t="s">
        <v>42</v>
      </c>
      <c r="E1924" t="str">
        <f>"109TNKF1G253"</f>
        <v>109TNKF1G253</v>
      </c>
      <c r="F1924" t="s">
        <v>30</v>
      </c>
      <c r="I1924" t="s">
        <v>38</v>
      </c>
      <c r="J1924" t="s">
        <v>90</v>
      </c>
      <c r="N1924" t="s">
        <v>4121</v>
      </c>
      <c r="O1924" t="s">
        <v>34</v>
      </c>
      <c r="P1924">
        <v>7</v>
      </c>
      <c r="Q1924">
        <v>202109</v>
      </c>
      <c r="R1924">
        <v>20220303</v>
      </c>
      <c r="S1924" t="s">
        <v>4122</v>
      </c>
      <c r="T1924">
        <v>20220310</v>
      </c>
      <c r="U1924" t="s">
        <v>793</v>
      </c>
      <c r="V1924" t="s">
        <v>1846</v>
      </c>
      <c r="Z1924" t="s">
        <v>36</v>
      </c>
    </row>
    <row r="1925" spans="1:26" x14ac:dyDescent="0.25">
      <c r="A1925" t="s">
        <v>26</v>
      </c>
      <c r="B1925" t="s">
        <v>27</v>
      </c>
      <c r="C1925" t="s">
        <v>28</v>
      </c>
      <c r="D1925" t="s">
        <v>29</v>
      </c>
      <c r="E1925" t="str">
        <f>"108TNTQ2J353"</f>
        <v>108TNTQ2J353</v>
      </c>
      <c r="F1925" t="s">
        <v>30</v>
      </c>
      <c r="I1925" t="s">
        <v>31</v>
      </c>
      <c r="J1925" t="s">
        <v>32</v>
      </c>
      <c r="N1925" t="s">
        <v>4123</v>
      </c>
      <c r="O1925" t="s">
        <v>34</v>
      </c>
      <c r="P1925">
        <v>8</v>
      </c>
      <c r="Q1925">
        <v>202108</v>
      </c>
      <c r="R1925">
        <v>20211120</v>
      </c>
      <c r="S1925" t="s">
        <v>4124</v>
      </c>
      <c r="T1925">
        <v>20220310</v>
      </c>
      <c r="Z1925" t="s">
        <v>36</v>
      </c>
    </row>
    <row r="1926" spans="1:26" x14ac:dyDescent="0.25">
      <c r="A1926" t="s">
        <v>26</v>
      </c>
      <c r="B1926" t="s">
        <v>27</v>
      </c>
      <c r="C1926" t="s">
        <v>28</v>
      </c>
      <c r="D1926" t="s">
        <v>64</v>
      </c>
      <c r="E1926" t="str">
        <f>"109TNEP11916"</f>
        <v>109TNEP11916</v>
      </c>
      <c r="F1926" t="s">
        <v>30</v>
      </c>
      <c r="I1926" t="s">
        <v>31</v>
      </c>
      <c r="J1926" t="s">
        <v>32</v>
      </c>
      <c r="N1926" t="s">
        <v>4125</v>
      </c>
      <c r="O1926" t="s">
        <v>34</v>
      </c>
      <c r="P1926">
        <v>7</v>
      </c>
      <c r="Q1926">
        <v>202109</v>
      </c>
      <c r="R1926">
        <v>20211101</v>
      </c>
      <c r="S1926" t="s">
        <v>4126</v>
      </c>
      <c r="T1926">
        <v>20220310</v>
      </c>
      <c r="Z1926" t="s">
        <v>36</v>
      </c>
    </row>
    <row r="1927" spans="1:26" x14ac:dyDescent="0.25">
      <c r="A1927" t="s">
        <v>26</v>
      </c>
      <c r="B1927" t="s">
        <v>27</v>
      </c>
      <c r="C1927" t="s">
        <v>28</v>
      </c>
      <c r="D1927" t="s">
        <v>64</v>
      </c>
      <c r="E1927" t="str">
        <f>"110TNKF10653"</f>
        <v>110TNKF10653</v>
      </c>
      <c r="F1927" t="s">
        <v>30</v>
      </c>
      <c r="I1927" t="s">
        <v>129</v>
      </c>
      <c r="J1927" t="s">
        <v>32</v>
      </c>
      <c r="N1927" t="s">
        <v>4127</v>
      </c>
      <c r="O1927" t="s">
        <v>34</v>
      </c>
      <c r="P1927">
        <v>6</v>
      </c>
      <c r="Q1927">
        <v>202110</v>
      </c>
      <c r="R1927">
        <v>20220125</v>
      </c>
      <c r="S1927" t="s">
        <v>4128</v>
      </c>
      <c r="T1927">
        <v>20220310</v>
      </c>
      <c r="Z1927" t="s">
        <v>36</v>
      </c>
    </row>
    <row r="1928" spans="1:26" x14ac:dyDescent="0.25">
      <c r="A1928" t="s">
        <v>26</v>
      </c>
      <c r="B1928" t="s">
        <v>27</v>
      </c>
      <c r="C1928" t="s">
        <v>28</v>
      </c>
      <c r="D1928" t="s">
        <v>37</v>
      </c>
      <c r="E1928" t="str">
        <f>"106TNKF05821"</f>
        <v>106TNKF05821</v>
      </c>
      <c r="F1928" t="s">
        <v>30</v>
      </c>
      <c r="I1928" t="s">
        <v>38</v>
      </c>
      <c r="J1928" t="s">
        <v>58</v>
      </c>
      <c r="N1928" t="s">
        <v>4129</v>
      </c>
      <c r="O1928" t="s">
        <v>34</v>
      </c>
      <c r="P1928">
        <v>10</v>
      </c>
      <c r="Q1928">
        <v>202106</v>
      </c>
      <c r="R1928">
        <v>20211231</v>
      </c>
      <c r="S1928" t="s">
        <v>4130</v>
      </c>
      <c r="T1928">
        <v>20220310</v>
      </c>
      <c r="U1928" t="s">
        <v>265</v>
      </c>
      <c r="V1928" t="s">
        <v>878</v>
      </c>
      <c r="Z1928" t="s">
        <v>36</v>
      </c>
    </row>
    <row r="1929" spans="1:26" x14ac:dyDescent="0.25">
      <c r="A1929" t="s">
        <v>26</v>
      </c>
      <c r="B1929" t="s">
        <v>27</v>
      </c>
      <c r="C1929" t="s">
        <v>28</v>
      </c>
      <c r="D1929" t="s">
        <v>29</v>
      </c>
      <c r="E1929" t="str">
        <f>"201TNZN17661"</f>
        <v>201TNZN17661</v>
      </c>
      <c r="F1929" t="s">
        <v>30</v>
      </c>
      <c r="I1929" t="s">
        <v>31</v>
      </c>
      <c r="J1929" t="s">
        <v>32</v>
      </c>
      <c r="N1929" t="s">
        <v>4131</v>
      </c>
      <c r="O1929" t="s">
        <v>34</v>
      </c>
      <c r="P1929">
        <v>3</v>
      </c>
      <c r="Q1929">
        <v>202201</v>
      </c>
      <c r="R1929">
        <v>20220219</v>
      </c>
      <c r="S1929" t="s">
        <v>4132</v>
      </c>
      <c r="T1929">
        <v>20220310</v>
      </c>
      <c r="Z1929" t="s">
        <v>36</v>
      </c>
    </row>
    <row r="1930" spans="1:26" x14ac:dyDescent="0.25">
      <c r="A1930" t="s">
        <v>26</v>
      </c>
      <c r="B1930" t="s">
        <v>27</v>
      </c>
      <c r="C1930" t="s">
        <v>28</v>
      </c>
      <c r="D1930" t="s">
        <v>133</v>
      </c>
      <c r="E1930" t="str">
        <f>"107TNJJ0H308"</f>
        <v>107TNJJ0H308</v>
      </c>
      <c r="F1930" t="s">
        <v>30</v>
      </c>
      <c r="I1930" t="s">
        <v>57</v>
      </c>
      <c r="J1930" t="s">
        <v>90</v>
      </c>
      <c r="N1930" t="s">
        <v>4133</v>
      </c>
      <c r="O1930" t="s">
        <v>34</v>
      </c>
      <c r="P1930">
        <v>9</v>
      </c>
      <c r="Q1930">
        <v>202107</v>
      </c>
      <c r="R1930">
        <v>20220222</v>
      </c>
      <c r="S1930" t="s">
        <v>4134</v>
      </c>
      <c r="T1930">
        <v>20220310</v>
      </c>
      <c r="U1930" t="s">
        <v>144</v>
      </c>
      <c r="Z1930" t="s">
        <v>36</v>
      </c>
    </row>
    <row r="1931" spans="1:26" x14ac:dyDescent="0.25">
      <c r="A1931" t="s">
        <v>26</v>
      </c>
      <c r="B1931" t="s">
        <v>27</v>
      </c>
      <c r="C1931" t="s">
        <v>28</v>
      </c>
      <c r="D1931" t="s">
        <v>133</v>
      </c>
      <c r="E1931" t="str">
        <f>"104TNGY2H335"</f>
        <v>104TNGY2H335</v>
      </c>
      <c r="F1931" t="s">
        <v>30</v>
      </c>
      <c r="I1931" t="s">
        <v>71</v>
      </c>
      <c r="J1931" t="s">
        <v>90</v>
      </c>
      <c r="N1931" t="s">
        <v>4135</v>
      </c>
      <c r="O1931" t="s">
        <v>34</v>
      </c>
      <c r="P1931">
        <v>12</v>
      </c>
      <c r="Q1931">
        <v>202104</v>
      </c>
      <c r="R1931">
        <v>20211202</v>
      </c>
      <c r="S1931" t="s">
        <v>4136</v>
      </c>
      <c r="T1931">
        <v>20220310</v>
      </c>
      <c r="U1931" t="s">
        <v>1718</v>
      </c>
      <c r="V1931" t="s">
        <v>206</v>
      </c>
      <c r="Z1931" t="s">
        <v>36</v>
      </c>
    </row>
    <row r="1932" spans="1:26" x14ac:dyDescent="0.25">
      <c r="A1932" t="s">
        <v>26</v>
      </c>
      <c r="B1932" t="s">
        <v>27</v>
      </c>
      <c r="C1932" t="s">
        <v>28</v>
      </c>
      <c r="D1932" t="s">
        <v>37</v>
      </c>
      <c r="E1932" t="str">
        <f>"108TNQD08180"</f>
        <v>108TNQD08180</v>
      </c>
      <c r="F1932" t="s">
        <v>30</v>
      </c>
      <c r="I1932" t="s">
        <v>38</v>
      </c>
      <c r="J1932" t="s">
        <v>39</v>
      </c>
      <c r="N1932" t="s">
        <v>4137</v>
      </c>
      <c r="O1932" t="s">
        <v>34</v>
      </c>
      <c r="P1932">
        <v>8</v>
      </c>
      <c r="Q1932">
        <v>202108</v>
      </c>
      <c r="R1932">
        <v>20211210</v>
      </c>
      <c r="S1932" t="s">
        <v>4138</v>
      </c>
      <c r="T1932">
        <v>20220310</v>
      </c>
      <c r="Z1932" t="s">
        <v>36</v>
      </c>
    </row>
    <row r="1933" spans="1:26" x14ac:dyDescent="0.25">
      <c r="A1933" t="s">
        <v>26</v>
      </c>
      <c r="B1933" t="s">
        <v>27</v>
      </c>
      <c r="C1933" t="s">
        <v>28</v>
      </c>
      <c r="D1933" t="s">
        <v>115</v>
      </c>
      <c r="E1933" t="str">
        <f>"108TNEP0F780"</f>
        <v>108TNEP0F780</v>
      </c>
      <c r="F1933" t="s">
        <v>30</v>
      </c>
      <c r="I1933" t="s">
        <v>38</v>
      </c>
      <c r="J1933" t="s">
        <v>90</v>
      </c>
      <c r="N1933" t="s">
        <v>4139</v>
      </c>
      <c r="O1933" t="s">
        <v>34</v>
      </c>
      <c r="P1933">
        <v>8</v>
      </c>
      <c r="Q1933">
        <v>202108</v>
      </c>
      <c r="R1933">
        <v>20211124</v>
      </c>
      <c r="S1933" t="s">
        <v>4140</v>
      </c>
      <c r="T1933">
        <v>20220310</v>
      </c>
      <c r="Z1933" t="s">
        <v>36</v>
      </c>
    </row>
    <row r="1934" spans="1:26" x14ac:dyDescent="0.25">
      <c r="A1934" t="s">
        <v>26</v>
      </c>
      <c r="B1934" t="s">
        <v>27</v>
      </c>
      <c r="C1934" t="s">
        <v>28</v>
      </c>
      <c r="D1934" t="s">
        <v>42</v>
      </c>
      <c r="E1934" t="str">
        <f>"111TNZN0E941"</f>
        <v>111TNZN0E941</v>
      </c>
      <c r="F1934" t="s">
        <v>30</v>
      </c>
      <c r="I1934" t="s">
        <v>123</v>
      </c>
      <c r="J1934" t="s">
        <v>271</v>
      </c>
      <c r="N1934" t="s">
        <v>4141</v>
      </c>
      <c r="O1934" t="s">
        <v>34</v>
      </c>
      <c r="P1934">
        <v>5</v>
      </c>
      <c r="Q1934">
        <v>202111</v>
      </c>
      <c r="R1934">
        <v>20211207</v>
      </c>
      <c r="S1934" t="s">
        <v>4142</v>
      </c>
      <c r="T1934">
        <v>20220310</v>
      </c>
      <c r="Z1934" t="s">
        <v>36</v>
      </c>
    </row>
    <row r="1935" spans="1:26" x14ac:dyDescent="0.25">
      <c r="A1935" t="s">
        <v>26</v>
      </c>
      <c r="B1935" t="s">
        <v>27</v>
      </c>
      <c r="C1935" t="s">
        <v>28</v>
      </c>
      <c r="D1935" t="s">
        <v>64</v>
      </c>
      <c r="E1935" t="str">
        <f>"105TNBK29341"</f>
        <v>105TNBK29341</v>
      </c>
      <c r="F1935" t="s">
        <v>30</v>
      </c>
      <c r="I1935" t="s">
        <v>71</v>
      </c>
      <c r="J1935" t="s">
        <v>90</v>
      </c>
      <c r="N1935" t="s">
        <v>4143</v>
      </c>
      <c r="O1935" t="s">
        <v>34</v>
      </c>
      <c r="P1935">
        <v>11</v>
      </c>
      <c r="Q1935">
        <v>202105</v>
      </c>
      <c r="R1935">
        <v>20211005</v>
      </c>
      <c r="S1935" t="s">
        <v>4144</v>
      </c>
      <c r="T1935">
        <v>20220310</v>
      </c>
      <c r="U1935" t="s">
        <v>149</v>
      </c>
      <c r="V1935" t="s">
        <v>719</v>
      </c>
      <c r="Z1935" t="s">
        <v>36</v>
      </c>
    </row>
    <row r="1936" spans="1:26" x14ac:dyDescent="0.25">
      <c r="A1936" t="s">
        <v>26</v>
      </c>
      <c r="B1936" t="s">
        <v>27</v>
      </c>
      <c r="C1936" t="s">
        <v>28</v>
      </c>
      <c r="D1936" t="s">
        <v>42</v>
      </c>
      <c r="E1936" t="str">
        <f>"104TNVS08263"</f>
        <v>104TNVS08263</v>
      </c>
      <c r="F1936" t="s">
        <v>30</v>
      </c>
      <c r="I1936" t="s">
        <v>71</v>
      </c>
      <c r="J1936" t="s">
        <v>39</v>
      </c>
      <c r="N1936" t="s">
        <v>4145</v>
      </c>
      <c r="O1936" t="s">
        <v>34</v>
      </c>
      <c r="P1936">
        <v>12</v>
      </c>
      <c r="Q1936">
        <v>202104</v>
      </c>
      <c r="R1936">
        <v>20220120</v>
      </c>
      <c r="S1936" t="s">
        <v>4146</v>
      </c>
      <c r="T1936">
        <v>20220310</v>
      </c>
      <c r="Z1936" t="s">
        <v>36</v>
      </c>
    </row>
    <row r="1937" spans="1:26" x14ac:dyDescent="0.25">
      <c r="A1937" t="s">
        <v>26</v>
      </c>
      <c r="B1937" t="s">
        <v>27</v>
      </c>
      <c r="C1937" t="s">
        <v>28</v>
      </c>
      <c r="D1937" t="s">
        <v>115</v>
      </c>
      <c r="E1937" t="str">
        <f>"101TNEP1R036"</f>
        <v>101TNEP1R036</v>
      </c>
      <c r="F1937" t="s">
        <v>30</v>
      </c>
      <c r="I1937" t="s">
        <v>38</v>
      </c>
      <c r="J1937" t="s">
        <v>58</v>
      </c>
      <c r="N1937" t="s">
        <v>4147</v>
      </c>
      <c r="O1937" t="s">
        <v>34</v>
      </c>
      <c r="P1937">
        <v>15</v>
      </c>
      <c r="Q1937">
        <v>202101</v>
      </c>
      <c r="R1937">
        <v>20211206</v>
      </c>
      <c r="S1937" t="s">
        <v>4148</v>
      </c>
      <c r="T1937">
        <v>20220310</v>
      </c>
      <c r="U1937" t="s">
        <v>1232</v>
      </c>
      <c r="V1937" t="s">
        <v>3605</v>
      </c>
      <c r="W1937" t="s">
        <v>1857</v>
      </c>
      <c r="X1937" t="s">
        <v>1856</v>
      </c>
      <c r="Y1937" t="s">
        <v>4149</v>
      </c>
      <c r="Z1937" t="s">
        <v>36</v>
      </c>
    </row>
    <row r="1938" spans="1:26" x14ac:dyDescent="0.25">
      <c r="A1938" t="s">
        <v>26</v>
      </c>
      <c r="B1938" t="s">
        <v>27</v>
      </c>
      <c r="C1938" t="s">
        <v>28</v>
      </c>
      <c r="D1938" t="s">
        <v>133</v>
      </c>
      <c r="E1938" t="str">
        <f>"106TNTQ2K865"</f>
        <v>106TNTQ2K865</v>
      </c>
      <c r="F1938" t="s">
        <v>30</v>
      </c>
      <c r="I1938" t="s">
        <v>2006</v>
      </c>
      <c r="J1938" t="s">
        <v>77</v>
      </c>
      <c r="N1938" t="s">
        <v>4150</v>
      </c>
      <c r="O1938" t="s">
        <v>34</v>
      </c>
      <c r="P1938">
        <v>10</v>
      </c>
      <c r="Q1938">
        <v>202106</v>
      </c>
      <c r="R1938">
        <v>20220103</v>
      </c>
      <c r="S1938" t="s">
        <v>4151</v>
      </c>
      <c r="T1938">
        <v>20220310</v>
      </c>
      <c r="Z1938" t="s">
        <v>36</v>
      </c>
    </row>
    <row r="1939" spans="1:26" x14ac:dyDescent="0.25">
      <c r="A1939" t="s">
        <v>26</v>
      </c>
      <c r="B1939" t="s">
        <v>27</v>
      </c>
      <c r="C1939" t="s">
        <v>28</v>
      </c>
      <c r="D1939" t="s">
        <v>29</v>
      </c>
      <c r="E1939" t="str">
        <f>"110TNPC21800"</f>
        <v>110TNPC21800</v>
      </c>
      <c r="F1939" t="s">
        <v>30</v>
      </c>
      <c r="I1939" t="s">
        <v>57</v>
      </c>
      <c r="J1939" t="s">
        <v>39</v>
      </c>
      <c r="N1939" t="s">
        <v>4152</v>
      </c>
      <c r="O1939" t="s">
        <v>34</v>
      </c>
      <c r="P1939">
        <v>6</v>
      </c>
      <c r="Q1939">
        <v>202110</v>
      </c>
      <c r="R1939">
        <v>20220120</v>
      </c>
      <c r="S1939" t="s">
        <v>4153</v>
      </c>
      <c r="T1939">
        <v>20220310</v>
      </c>
      <c r="Z1939" t="s">
        <v>36</v>
      </c>
    </row>
    <row r="1940" spans="1:26" x14ac:dyDescent="0.25">
      <c r="A1940" t="s">
        <v>26</v>
      </c>
      <c r="B1940" t="s">
        <v>27</v>
      </c>
      <c r="C1940" t="s">
        <v>28</v>
      </c>
      <c r="D1940" t="s">
        <v>29</v>
      </c>
      <c r="E1940" t="str">
        <f>"111TNLE1R208"</f>
        <v>111TNLE1R208</v>
      </c>
      <c r="F1940" t="s">
        <v>30</v>
      </c>
      <c r="I1940" t="s">
        <v>57</v>
      </c>
      <c r="J1940" t="s">
        <v>39</v>
      </c>
      <c r="N1940" t="s">
        <v>4154</v>
      </c>
      <c r="O1940" t="s">
        <v>34</v>
      </c>
      <c r="P1940">
        <v>5</v>
      </c>
      <c r="Q1940">
        <v>202111</v>
      </c>
      <c r="R1940">
        <v>20220110</v>
      </c>
      <c r="S1940" t="s">
        <v>4155</v>
      </c>
      <c r="T1940">
        <v>20220310</v>
      </c>
      <c r="Z1940" t="s">
        <v>36</v>
      </c>
    </row>
    <row r="1941" spans="1:26" x14ac:dyDescent="0.25">
      <c r="A1941" t="s">
        <v>26</v>
      </c>
      <c r="B1941" t="s">
        <v>27</v>
      </c>
      <c r="C1941" t="s">
        <v>28</v>
      </c>
      <c r="D1941" t="s">
        <v>29</v>
      </c>
      <c r="E1941" t="str">
        <f>"201TNRL0L406"</f>
        <v>201TNRL0L406</v>
      </c>
      <c r="F1941" t="s">
        <v>30</v>
      </c>
      <c r="I1941" t="s">
        <v>38</v>
      </c>
      <c r="J1941" t="s">
        <v>58</v>
      </c>
      <c r="N1941" t="s">
        <v>4156</v>
      </c>
      <c r="O1941" t="s">
        <v>34</v>
      </c>
      <c r="P1941">
        <v>3</v>
      </c>
      <c r="Q1941">
        <v>202201</v>
      </c>
      <c r="R1941">
        <v>20220226</v>
      </c>
      <c r="S1941" t="s">
        <v>4157</v>
      </c>
      <c r="T1941">
        <v>20220310</v>
      </c>
      <c r="U1941" t="s">
        <v>114</v>
      </c>
      <c r="Z1941" t="s">
        <v>36</v>
      </c>
    </row>
    <row r="1942" spans="1:26" x14ac:dyDescent="0.25">
      <c r="A1942" t="s">
        <v>26</v>
      </c>
      <c r="B1942" t="s">
        <v>27</v>
      </c>
      <c r="C1942" t="s">
        <v>28</v>
      </c>
      <c r="D1942" t="s">
        <v>29</v>
      </c>
      <c r="E1942" t="str">
        <f>"108TNXR0N746"</f>
        <v>108TNXR0N746</v>
      </c>
      <c r="F1942" t="s">
        <v>30</v>
      </c>
      <c r="I1942" t="s">
        <v>31</v>
      </c>
      <c r="J1942" t="s">
        <v>77</v>
      </c>
      <c r="N1942" t="s">
        <v>4158</v>
      </c>
      <c r="O1942" t="s">
        <v>34</v>
      </c>
      <c r="P1942">
        <v>8</v>
      </c>
      <c r="Q1942">
        <v>202108</v>
      </c>
      <c r="R1942">
        <v>20211028</v>
      </c>
      <c r="S1942" t="s">
        <v>4159</v>
      </c>
      <c r="T1942">
        <v>20220310</v>
      </c>
      <c r="Z1942" t="s">
        <v>36</v>
      </c>
    </row>
    <row r="1943" spans="1:26" x14ac:dyDescent="0.25">
      <c r="A1943" t="s">
        <v>26</v>
      </c>
      <c r="B1943" t="s">
        <v>27</v>
      </c>
      <c r="C1943" t="s">
        <v>28</v>
      </c>
      <c r="D1943" t="s">
        <v>46</v>
      </c>
      <c r="E1943" t="str">
        <f>"109TNZN0U709"</f>
        <v>109TNZN0U709</v>
      </c>
      <c r="F1943" t="s">
        <v>30</v>
      </c>
      <c r="I1943" t="s">
        <v>646</v>
      </c>
      <c r="J1943" t="s">
        <v>58</v>
      </c>
      <c r="N1943" t="s">
        <v>4160</v>
      </c>
      <c r="O1943" t="s">
        <v>34</v>
      </c>
      <c r="P1943">
        <v>7</v>
      </c>
      <c r="Q1943">
        <v>202109</v>
      </c>
      <c r="R1943">
        <v>20211111</v>
      </c>
      <c r="S1943" t="s">
        <v>4161</v>
      </c>
      <c r="T1943">
        <v>20220311</v>
      </c>
      <c r="U1943" t="s">
        <v>111</v>
      </c>
      <c r="Z1943" t="s">
        <v>36</v>
      </c>
    </row>
    <row r="1944" spans="1:26" x14ac:dyDescent="0.25">
      <c r="A1944" t="s">
        <v>26</v>
      </c>
      <c r="B1944" t="s">
        <v>27</v>
      </c>
      <c r="C1944" t="s">
        <v>28</v>
      </c>
      <c r="D1944" t="s">
        <v>115</v>
      </c>
      <c r="E1944" t="str">
        <f>"111TNXR1B946"</f>
        <v>111TNXR1B946</v>
      </c>
      <c r="F1944" t="s">
        <v>30</v>
      </c>
      <c r="I1944" t="s">
        <v>38</v>
      </c>
      <c r="J1944" t="s">
        <v>2300</v>
      </c>
      <c r="N1944" t="s">
        <v>4162</v>
      </c>
      <c r="O1944" t="s">
        <v>34</v>
      </c>
      <c r="P1944">
        <v>5</v>
      </c>
      <c r="Q1944">
        <v>202111</v>
      </c>
      <c r="R1944">
        <v>20220113</v>
      </c>
      <c r="S1944" t="s">
        <v>4163</v>
      </c>
      <c r="T1944">
        <v>20220311</v>
      </c>
      <c r="Z1944" t="s">
        <v>36</v>
      </c>
    </row>
    <row r="1945" spans="1:26" x14ac:dyDescent="0.25">
      <c r="A1945" t="s">
        <v>26</v>
      </c>
      <c r="B1945" t="s">
        <v>27</v>
      </c>
      <c r="C1945" t="s">
        <v>28</v>
      </c>
      <c r="D1945" t="s">
        <v>64</v>
      </c>
      <c r="E1945" t="str">
        <f>"105TNNHOB311"</f>
        <v>105TNNHOB311</v>
      </c>
      <c r="F1945" t="s">
        <v>30</v>
      </c>
      <c r="I1945" t="s">
        <v>38</v>
      </c>
      <c r="J1945" t="s">
        <v>58</v>
      </c>
      <c r="N1945" t="s">
        <v>4164</v>
      </c>
      <c r="O1945" t="s">
        <v>34</v>
      </c>
      <c r="P1945">
        <v>11</v>
      </c>
      <c r="Q1945">
        <v>202105</v>
      </c>
      <c r="R1945">
        <v>20211001</v>
      </c>
      <c r="S1945" t="s">
        <v>4165</v>
      </c>
      <c r="T1945">
        <v>20220311</v>
      </c>
      <c r="Z1945" t="s">
        <v>36</v>
      </c>
    </row>
    <row r="1946" spans="1:26" x14ac:dyDescent="0.25">
      <c r="A1946" t="s">
        <v>26</v>
      </c>
      <c r="B1946" t="s">
        <v>27</v>
      </c>
      <c r="C1946" t="s">
        <v>28</v>
      </c>
      <c r="D1946" t="s">
        <v>29</v>
      </c>
      <c r="E1946" t="str">
        <f>"111TNHM16385"</f>
        <v>111TNHM16385</v>
      </c>
      <c r="F1946" t="s">
        <v>30</v>
      </c>
      <c r="I1946" t="s">
        <v>38</v>
      </c>
      <c r="J1946" t="s">
        <v>58</v>
      </c>
      <c r="N1946" t="s">
        <v>4166</v>
      </c>
      <c r="O1946" t="s">
        <v>34</v>
      </c>
      <c r="P1946">
        <v>5</v>
      </c>
      <c r="Q1946">
        <v>202111</v>
      </c>
      <c r="R1946">
        <v>20211101</v>
      </c>
      <c r="S1946" t="s">
        <v>4167</v>
      </c>
      <c r="T1946">
        <v>20220311</v>
      </c>
      <c r="U1946" t="s">
        <v>205</v>
      </c>
      <c r="Z1946" t="s">
        <v>36</v>
      </c>
    </row>
    <row r="1947" spans="1:26" x14ac:dyDescent="0.25">
      <c r="A1947" t="s">
        <v>26</v>
      </c>
      <c r="B1947" t="s">
        <v>27</v>
      </c>
      <c r="C1947" t="s">
        <v>28</v>
      </c>
      <c r="D1947" t="s">
        <v>29</v>
      </c>
      <c r="E1947" t="str">
        <f>"108TNLE2A168"</f>
        <v>108TNLE2A168</v>
      </c>
      <c r="F1947" t="s">
        <v>30</v>
      </c>
      <c r="I1947" t="s">
        <v>38</v>
      </c>
      <c r="J1947" t="s">
        <v>39</v>
      </c>
      <c r="N1947" t="s">
        <v>4168</v>
      </c>
      <c r="O1947" t="s">
        <v>34</v>
      </c>
      <c r="P1947">
        <v>8</v>
      </c>
      <c r="Q1947">
        <v>202108</v>
      </c>
      <c r="R1947">
        <v>20220207</v>
      </c>
      <c r="S1947" t="s">
        <v>4169</v>
      </c>
      <c r="T1947">
        <v>20220311</v>
      </c>
      <c r="Z1947" t="s">
        <v>36</v>
      </c>
    </row>
    <row r="1948" spans="1:26" x14ac:dyDescent="0.25">
      <c r="A1948" t="s">
        <v>26</v>
      </c>
      <c r="B1948" t="s">
        <v>27</v>
      </c>
      <c r="C1948" t="s">
        <v>28</v>
      </c>
      <c r="D1948" t="s">
        <v>380</v>
      </c>
      <c r="E1948" t="str">
        <f>"111TNYT2M690"</f>
        <v>111TNYT2M690</v>
      </c>
      <c r="F1948" t="s">
        <v>30</v>
      </c>
      <c r="I1948" t="s">
        <v>38</v>
      </c>
      <c r="J1948" t="s">
        <v>58</v>
      </c>
      <c r="N1948" t="s">
        <v>4170</v>
      </c>
      <c r="O1948" t="s">
        <v>34</v>
      </c>
      <c r="P1948">
        <v>5</v>
      </c>
      <c r="Q1948">
        <v>202111</v>
      </c>
      <c r="R1948">
        <v>20220128</v>
      </c>
      <c r="S1948" t="s">
        <v>4171</v>
      </c>
      <c r="T1948">
        <v>20220311</v>
      </c>
      <c r="U1948" t="s">
        <v>128</v>
      </c>
      <c r="V1948" t="s">
        <v>143</v>
      </c>
      <c r="Z1948" t="s">
        <v>36</v>
      </c>
    </row>
    <row r="1949" spans="1:26" x14ac:dyDescent="0.25">
      <c r="A1949" t="s">
        <v>26</v>
      </c>
      <c r="B1949" t="s">
        <v>27</v>
      </c>
      <c r="C1949" t="s">
        <v>28</v>
      </c>
      <c r="D1949" t="s">
        <v>29</v>
      </c>
      <c r="E1949" t="str">
        <f>"108TNAB15200"</f>
        <v>108TNAB15200</v>
      </c>
      <c r="F1949" t="s">
        <v>30</v>
      </c>
      <c r="I1949" t="s">
        <v>57</v>
      </c>
      <c r="J1949" t="s">
        <v>58</v>
      </c>
      <c r="N1949" t="s">
        <v>4172</v>
      </c>
      <c r="O1949" t="s">
        <v>34</v>
      </c>
      <c r="P1949">
        <v>8</v>
      </c>
      <c r="Q1949">
        <v>202108</v>
      </c>
      <c r="R1949">
        <v>20211201</v>
      </c>
      <c r="S1949" t="s">
        <v>4173</v>
      </c>
      <c r="T1949">
        <v>20220311</v>
      </c>
      <c r="U1949" t="s">
        <v>229</v>
      </c>
      <c r="Z1949" t="s">
        <v>36</v>
      </c>
    </row>
    <row r="1950" spans="1:26" x14ac:dyDescent="0.25">
      <c r="A1950" t="s">
        <v>26</v>
      </c>
      <c r="B1950" t="s">
        <v>27</v>
      </c>
      <c r="C1950" t="s">
        <v>28</v>
      </c>
      <c r="D1950" t="s">
        <v>46</v>
      </c>
      <c r="E1950" t="str">
        <f>"112TNKF1T221"</f>
        <v>112TNKF1T221</v>
      </c>
      <c r="F1950" t="s">
        <v>30</v>
      </c>
      <c r="I1950" t="s">
        <v>38</v>
      </c>
      <c r="J1950" t="s">
        <v>439</v>
      </c>
      <c r="N1950" t="s">
        <v>4174</v>
      </c>
      <c r="O1950" t="s">
        <v>34</v>
      </c>
      <c r="P1950">
        <v>4</v>
      </c>
      <c r="Q1950">
        <v>202112</v>
      </c>
      <c r="R1950">
        <v>20220212</v>
      </c>
      <c r="S1950" t="s">
        <v>4175</v>
      </c>
      <c r="T1950">
        <v>20220311</v>
      </c>
      <c r="Z1950" t="s">
        <v>36</v>
      </c>
    </row>
    <row r="1951" spans="1:26" x14ac:dyDescent="0.25">
      <c r="A1951" t="s">
        <v>26</v>
      </c>
      <c r="B1951" t="s">
        <v>27</v>
      </c>
      <c r="C1951" t="s">
        <v>28</v>
      </c>
      <c r="D1951" t="s">
        <v>29</v>
      </c>
      <c r="E1951" t="str">
        <f>"105TNQD1T540"</f>
        <v>105TNQD1T540</v>
      </c>
      <c r="F1951" t="s">
        <v>30</v>
      </c>
      <c r="I1951" t="s">
        <v>38</v>
      </c>
      <c r="J1951" t="s">
        <v>58</v>
      </c>
      <c r="N1951" t="s">
        <v>4176</v>
      </c>
      <c r="O1951" t="s">
        <v>34</v>
      </c>
      <c r="P1951">
        <v>11</v>
      </c>
      <c r="Q1951">
        <v>202105</v>
      </c>
      <c r="R1951">
        <v>20220115</v>
      </c>
      <c r="S1951" t="s">
        <v>4177</v>
      </c>
      <c r="T1951">
        <v>20220311</v>
      </c>
      <c r="U1951" t="s">
        <v>1537</v>
      </c>
      <c r="Z1951" t="s">
        <v>36</v>
      </c>
    </row>
    <row r="1952" spans="1:26" x14ac:dyDescent="0.25">
      <c r="A1952" t="s">
        <v>26</v>
      </c>
      <c r="B1952" t="s">
        <v>27</v>
      </c>
      <c r="C1952" t="s">
        <v>28</v>
      </c>
      <c r="D1952" t="s">
        <v>29</v>
      </c>
      <c r="E1952" t="str">
        <f>"103TNEP01668"</f>
        <v>103TNEP01668</v>
      </c>
      <c r="F1952" t="s">
        <v>30</v>
      </c>
      <c r="I1952" t="s">
        <v>129</v>
      </c>
      <c r="J1952" t="s">
        <v>90</v>
      </c>
      <c r="N1952" t="s">
        <v>4178</v>
      </c>
      <c r="O1952" t="s">
        <v>34</v>
      </c>
      <c r="P1952">
        <v>13</v>
      </c>
      <c r="Q1952">
        <v>202103</v>
      </c>
      <c r="R1952">
        <v>20211001</v>
      </c>
      <c r="S1952" t="s">
        <v>4179</v>
      </c>
      <c r="T1952">
        <v>20220311</v>
      </c>
      <c r="Z1952" t="s">
        <v>36</v>
      </c>
    </row>
    <row r="1953" spans="1:26" x14ac:dyDescent="0.25">
      <c r="A1953" t="s">
        <v>26</v>
      </c>
      <c r="B1953" t="s">
        <v>27</v>
      </c>
      <c r="C1953" t="s">
        <v>28</v>
      </c>
      <c r="D1953" t="s">
        <v>46</v>
      </c>
      <c r="E1953" t="str">
        <f>"110TNMX20395"</f>
        <v>110TNMX20395</v>
      </c>
      <c r="F1953" t="s">
        <v>30</v>
      </c>
      <c r="I1953" t="s">
        <v>82</v>
      </c>
      <c r="J1953" t="s">
        <v>77</v>
      </c>
      <c r="N1953" t="s">
        <v>4180</v>
      </c>
      <c r="O1953" t="s">
        <v>34</v>
      </c>
      <c r="P1953">
        <v>6</v>
      </c>
      <c r="Q1953">
        <v>202110</v>
      </c>
      <c r="R1953">
        <v>20220115</v>
      </c>
      <c r="S1953" t="s">
        <v>4181</v>
      </c>
      <c r="T1953">
        <v>20220311</v>
      </c>
      <c r="Z1953" t="s">
        <v>36</v>
      </c>
    </row>
    <row r="1954" spans="1:26" x14ac:dyDescent="0.25">
      <c r="A1954" t="s">
        <v>26</v>
      </c>
      <c r="B1954" t="s">
        <v>27</v>
      </c>
      <c r="C1954" t="s">
        <v>28</v>
      </c>
      <c r="D1954" t="s">
        <v>29</v>
      </c>
      <c r="E1954" t="str">
        <f>"110TNVS22519"</f>
        <v>110TNVS22519</v>
      </c>
      <c r="F1954" t="s">
        <v>30</v>
      </c>
      <c r="I1954" t="s">
        <v>157</v>
      </c>
      <c r="J1954" t="s">
        <v>39</v>
      </c>
      <c r="N1954" t="s">
        <v>4182</v>
      </c>
      <c r="O1954" t="s">
        <v>34</v>
      </c>
      <c r="P1954">
        <v>6</v>
      </c>
      <c r="Q1954">
        <v>202110</v>
      </c>
      <c r="R1954">
        <v>20211126</v>
      </c>
      <c r="S1954" t="s">
        <v>4183</v>
      </c>
      <c r="T1954">
        <v>20220311</v>
      </c>
      <c r="Z1954" t="s">
        <v>36</v>
      </c>
    </row>
    <row r="1955" spans="1:26" x14ac:dyDescent="0.25">
      <c r="A1955" t="s">
        <v>26</v>
      </c>
      <c r="B1955" t="s">
        <v>27</v>
      </c>
      <c r="C1955" t="s">
        <v>28</v>
      </c>
      <c r="D1955" t="s">
        <v>29</v>
      </c>
      <c r="E1955" t="str">
        <f>"109TNYT1D762"</f>
        <v>109TNYT1D762</v>
      </c>
      <c r="F1955" t="s">
        <v>30</v>
      </c>
      <c r="I1955" t="s">
        <v>82</v>
      </c>
      <c r="J1955" t="s">
        <v>90</v>
      </c>
      <c r="N1955" t="s">
        <v>4184</v>
      </c>
      <c r="O1955" t="s">
        <v>34</v>
      </c>
      <c r="P1955">
        <v>7</v>
      </c>
      <c r="Q1955">
        <v>202109</v>
      </c>
      <c r="R1955">
        <v>20211210</v>
      </c>
      <c r="S1955" t="s">
        <v>4185</v>
      </c>
      <c r="T1955">
        <v>20220311</v>
      </c>
      <c r="U1955" t="s">
        <v>4186</v>
      </c>
      <c r="V1955" t="s">
        <v>75</v>
      </c>
      <c r="Z1955" t="s">
        <v>36</v>
      </c>
    </row>
    <row r="1956" spans="1:26" x14ac:dyDescent="0.25">
      <c r="A1956" t="s">
        <v>26</v>
      </c>
      <c r="B1956" t="s">
        <v>27</v>
      </c>
      <c r="C1956" t="s">
        <v>28</v>
      </c>
      <c r="D1956" t="s">
        <v>37</v>
      </c>
      <c r="E1956" t="str">
        <f>"906TNVS15855"</f>
        <v>906TNVS15855</v>
      </c>
      <c r="F1956" t="s">
        <v>30</v>
      </c>
      <c r="I1956" t="s">
        <v>129</v>
      </c>
      <c r="J1956" t="s">
        <v>58</v>
      </c>
      <c r="N1956" t="s">
        <v>4187</v>
      </c>
      <c r="O1956" t="s">
        <v>34</v>
      </c>
      <c r="P1956">
        <v>34</v>
      </c>
      <c r="Q1956">
        <v>201906</v>
      </c>
      <c r="R1956">
        <v>20211022</v>
      </c>
      <c r="S1956" t="s">
        <v>4188</v>
      </c>
      <c r="T1956">
        <v>20220311</v>
      </c>
      <c r="U1956" t="s">
        <v>211</v>
      </c>
      <c r="Z1956" t="s">
        <v>36</v>
      </c>
    </row>
    <row r="1957" spans="1:26" x14ac:dyDescent="0.25">
      <c r="A1957" t="s">
        <v>26</v>
      </c>
      <c r="B1957" t="s">
        <v>27</v>
      </c>
      <c r="C1957" t="s">
        <v>28</v>
      </c>
      <c r="D1957" t="s">
        <v>46</v>
      </c>
      <c r="E1957" t="str">
        <f>"201TNCZ05875"</f>
        <v>201TNCZ05875</v>
      </c>
      <c r="F1957" t="s">
        <v>30</v>
      </c>
      <c r="I1957" t="s">
        <v>57</v>
      </c>
      <c r="J1957" t="s">
        <v>58</v>
      </c>
      <c r="N1957" t="s">
        <v>4189</v>
      </c>
      <c r="O1957" t="s">
        <v>34</v>
      </c>
      <c r="P1957">
        <v>3</v>
      </c>
      <c r="Q1957">
        <v>202201</v>
      </c>
      <c r="R1957">
        <v>20220219</v>
      </c>
      <c r="S1957" t="s">
        <v>4190</v>
      </c>
      <c r="T1957">
        <v>20220311</v>
      </c>
      <c r="U1957" t="s">
        <v>61</v>
      </c>
      <c r="Z1957" t="s">
        <v>36</v>
      </c>
    </row>
    <row r="1958" spans="1:26" x14ac:dyDescent="0.25">
      <c r="A1958" t="s">
        <v>26</v>
      </c>
      <c r="B1958" t="s">
        <v>27</v>
      </c>
      <c r="C1958" t="s">
        <v>28</v>
      </c>
      <c r="D1958" t="s">
        <v>380</v>
      </c>
      <c r="E1958" t="str">
        <f>"112TNGY1R239"</f>
        <v>112TNGY1R239</v>
      </c>
      <c r="F1958" t="s">
        <v>30</v>
      </c>
      <c r="I1958" t="s">
        <v>129</v>
      </c>
      <c r="J1958" t="s">
        <v>58</v>
      </c>
      <c r="N1958" t="s">
        <v>4191</v>
      </c>
      <c r="O1958" t="s">
        <v>34</v>
      </c>
      <c r="P1958">
        <v>4</v>
      </c>
      <c r="Q1958">
        <v>202112</v>
      </c>
      <c r="R1958">
        <v>20220120</v>
      </c>
      <c r="S1958" t="s">
        <v>4192</v>
      </c>
      <c r="T1958">
        <v>20220311</v>
      </c>
      <c r="U1958" t="s">
        <v>517</v>
      </c>
      <c r="V1958" t="s">
        <v>128</v>
      </c>
      <c r="W1958" t="s">
        <v>4193</v>
      </c>
      <c r="X1958" t="s">
        <v>151</v>
      </c>
      <c r="Z1958" t="s">
        <v>36</v>
      </c>
    </row>
    <row r="1959" spans="1:26" x14ac:dyDescent="0.25">
      <c r="A1959" t="s">
        <v>26</v>
      </c>
      <c r="B1959" t="s">
        <v>27</v>
      </c>
      <c r="C1959" t="s">
        <v>28</v>
      </c>
      <c r="D1959" t="s">
        <v>133</v>
      </c>
      <c r="E1959" t="str">
        <f>"108TNQD1Q188"</f>
        <v>108TNQD1Q188</v>
      </c>
      <c r="F1959" t="s">
        <v>30</v>
      </c>
      <c r="I1959" t="s">
        <v>38</v>
      </c>
      <c r="J1959" t="s">
        <v>90</v>
      </c>
      <c r="N1959" t="s">
        <v>4194</v>
      </c>
      <c r="O1959" t="s">
        <v>34</v>
      </c>
      <c r="P1959">
        <v>8</v>
      </c>
      <c r="Q1959">
        <v>202108</v>
      </c>
      <c r="R1959">
        <v>20211112</v>
      </c>
      <c r="S1959" t="s">
        <v>4195</v>
      </c>
      <c r="T1959">
        <v>20220311</v>
      </c>
      <c r="U1959" t="s">
        <v>463</v>
      </c>
      <c r="Z1959" t="s">
        <v>36</v>
      </c>
    </row>
    <row r="1960" spans="1:26" x14ac:dyDescent="0.25">
      <c r="A1960" t="s">
        <v>26</v>
      </c>
      <c r="B1960" t="s">
        <v>27</v>
      </c>
      <c r="C1960" t="s">
        <v>28</v>
      </c>
      <c r="D1960" t="s">
        <v>29</v>
      </c>
      <c r="E1960" t="str">
        <f>"107TNNH28943"</f>
        <v>107TNNH28943</v>
      </c>
      <c r="F1960" t="s">
        <v>30</v>
      </c>
      <c r="I1960" t="s">
        <v>71</v>
      </c>
      <c r="J1960" t="s">
        <v>90</v>
      </c>
      <c r="N1960" t="s">
        <v>4196</v>
      </c>
      <c r="O1960" t="s">
        <v>34</v>
      </c>
      <c r="P1960">
        <v>9</v>
      </c>
      <c r="Q1960">
        <v>202107</v>
      </c>
      <c r="R1960">
        <v>20211129</v>
      </c>
      <c r="S1960" t="s">
        <v>4197</v>
      </c>
      <c r="T1960">
        <v>20220311</v>
      </c>
      <c r="U1960" t="s">
        <v>1796</v>
      </c>
      <c r="V1960" t="s">
        <v>75</v>
      </c>
      <c r="Z1960" t="s">
        <v>36</v>
      </c>
    </row>
    <row r="1961" spans="1:26" x14ac:dyDescent="0.25">
      <c r="A1961" t="s">
        <v>26</v>
      </c>
      <c r="B1961" t="s">
        <v>27</v>
      </c>
      <c r="C1961" t="s">
        <v>28</v>
      </c>
      <c r="D1961" t="s">
        <v>29</v>
      </c>
      <c r="E1961" t="str">
        <f>"201TNYT0T938"</f>
        <v>201TNYT0T938</v>
      </c>
      <c r="F1961" t="s">
        <v>30</v>
      </c>
      <c r="I1961" t="s">
        <v>38</v>
      </c>
      <c r="J1961" t="s">
        <v>83</v>
      </c>
      <c r="N1961" t="s">
        <v>4198</v>
      </c>
      <c r="O1961" t="s">
        <v>34</v>
      </c>
      <c r="P1961">
        <v>3</v>
      </c>
      <c r="Q1961">
        <v>202201</v>
      </c>
      <c r="R1961">
        <v>20220123</v>
      </c>
      <c r="S1961" t="s">
        <v>4199</v>
      </c>
      <c r="T1961">
        <v>20220311</v>
      </c>
      <c r="Z1961" t="s">
        <v>36</v>
      </c>
    </row>
    <row r="1962" spans="1:26" x14ac:dyDescent="0.25">
      <c r="A1962" t="s">
        <v>26</v>
      </c>
      <c r="B1962" t="s">
        <v>27</v>
      </c>
      <c r="C1962" t="s">
        <v>28</v>
      </c>
      <c r="D1962" t="s">
        <v>380</v>
      </c>
      <c r="E1962" t="str">
        <f>"112TNRL1R038"</f>
        <v>112TNRL1R038</v>
      </c>
      <c r="F1962" t="s">
        <v>30</v>
      </c>
      <c r="I1962" t="s">
        <v>38</v>
      </c>
      <c r="J1962" t="s">
        <v>77</v>
      </c>
      <c r="N1962" t="s">
        <v>4200</v>
      </c>
      <c r="O1962" t="s">
        <v>34</v>
      </c>
      <c r="P1962">
        <v>4</v>
      </c>
      <c r="Q1962">
        <v>202112</v>
      </c>
      <c r="R1962">
        <v>20220221</v>
      </c>
      <c r="S1962" t="s">
        <v>4201</v>
      </c>
      <c r="T1962">
        <v>20220311</v>
      </c>
      <c r="U1962" t="s">
        <v>4202</v>
      </c>
      <c r="Z1962" t="s">
        <v>36</v>
      </c>
    </row>
    <row r="1963" spans="1:26" x14ac:dyDescent="0.25">
      <c r="A1963" t="s">
        <v>26</v>
      </c>
      <c r="B1963" t="s">
        <v>27</v>
      </c>
      <c r="C1963" t="s">
        <v>28</v>
      </c>
      <c r="D1963" t="s">
        <v>29</v>
      </c>
      <c r="E1963" t="str">
        <f>"105TNTQ08545"</f>
        <v>105TNTQ08545</v>
      </c>
      <c r="F1963" t="s">
        <v>30</v>
      </c>
      <c r="I1963" t="s">
        <v>38</v>
      </c>
      <c r="J1963" t="s">
        <v>58</v>
      </c>
      <c r="N1963" t="s">
        <v>4203</v>
      </c>
      <c r="O1963" t="s">
        <v>34</v>
      </c>
      <c r="P1963">
        <v>11</v>
      </c>
      <c r="Q1963">
        <v>202105</v>
      </c>
      <c r="R1963">
        <v>20220221</v>
      </c>
      <c r="S1963" t="s">
        <v>4204</v>
      </c>
      <c r="T1963">
        <v>20220311</v>
      </c>
      <c r="U1963" t="s">
        <v>111</v>
      </c>
      <c r="Z1963" t="s">
        <v>36</v>
      </c>
    </row>
    <row r="1964" spans="1:26" x14ac:dyDescent="0.25">
      <c r="A1964" t="s">
        <v>26</v>
      </c>
      <c r="B1964" t="s">
        <v>27</v>
      </c>
      <c r="C1964" t="s">
        <v>28</v>
      </c>
      <c r="D1964" t="s">
        <v>46</v>
      </c>
      <c r="E1964" t="str">
        <f>"109TNKF2D397"</f>
        <v>109TNKF2D397</v>
      </c>
      <c r="F1964" t="s">
        <v>30</v>
      </c>
      <c r="I1964" t="s">
        <v>31</v>
      </c>
      <c r="J1964" t="s">
        <v>32</v>
      </c>
      <c r="N1964" t="s">
        <v>4205</v>
      </c>
      <c r="O1964" t="s">
        <v>34</v>
      </c>
      <c r="P1964">
        <v>7</v>
      </c>
      <c r="Q1964">
        <v>202109</v>
      </c>
      <c r="R1964">
        <v>20211230</v>
      </c>
      <c r="S1964" t="s">
        <v>4206</v>
      </c>
      <c r="T1964">
        <v>20220311</v>
      </c>
      <c r="Z1964" t="s">
        <v>36</v>
      </c>
    </row>
    <row r="1965" spans="1:26" x14ac:dyDescent="0.25">
      <c r="A1965" t="s">
        <v>26</v>
      </c>
      <c r="B1965" t="s">
        <v>27</v>
      </c>
      <c r="C1965" t="s">
        <v>28</v>
      </c>
      <c r="D1965" t="s">
        <v>380</v>
      </c>
      <c r="E1965" t="str">
        <f>"110TNPC2C120"</f>
        <v>110TNPC2C120</v>
      </c>
      <c r="F1965" t="s">
        <v>30</v>
      </c>
      <c r="I1965" t="s">
        <v>162</v>
      </c>
      <c r="J1965" t="s">
        <v>90</v>
      </c>
      <c r="N1965" t="s">
        <v>4207</v>
      </c>
      <c r="O1965" t="s">
        <v>34</v>
      </c>
      <c r="P1965">
        <v>6</v>
      </c>
      <c r="Q1965">
        <v>202110</v>
      </c>
      <c r="R1965">
        <v>20211120</v>
      </c>
      <c r="S1965" t="s">
        <v>4208</v>
      </c>
      <c r="T1965">
        <v>20220311</v>
      </c>
      <c r="U1965" t="s">
        <v>144</v>
      </c>
      <c r="Z1965" t="s">
        <v>36</v>
      </c>
    </row>
    <row r="1966" spans="1:26" x14ac:dyDescent="0.25">
      <c r="A1966" t="s">
        <v>26</v>
      </c>
      <c r="B1966" t="s">
        <v>27</v>
      </c>
      <c r="C1966" t="s">
        <v>28</v>
      </c>
      <c r="D1966" t="s">
        <v>37</v>
      </c>
      <c r="E1966" t="str">
        <f>"111TNKF2M365"</f>
        <v>111TNKF2M365</v>
      </c>
      <c r="F1966" t="s">
        <v>30</v>
      </c>
      <c r="I1966" t="s">
        <v>38</v>
      </c>
      <c r="J1966" t="s">
        <v>58</v>
      </c>
      <c r="N1966" t="s">
        <v>4209</v>
      </c>
      <c r="O1966" t="s">
        <v>34</v>
      </c>
      <c r="P1966">
        <v>5</v>
      </c>
      <c r="Q1966">
        <v>202111</v>
      </c>
      <c r="R1966">
        <v>20220309</v>
      </c>
      <c r="S1966" t="s">
        <v>4210</v>
      </c>
      <c r="T1966">
        <v>20220311</v>
      </c>
      <c r="U1966" t="s">
        <v>114</v>
      </c>
      <c r="Z1966" t="s">
        <v>36</v>
      </c>
    </row>
    <row r="1967" spans="1:26" x14ac:dyDescent="0.25">
      <c r="A1967" t="s">
        <v>26</v>
      </c>
      <c r="B1967" t="s">
        <v>27</v>
      </c>
      <c r="C1967" t="s">
        <v>28</v>
      </c>
      <c r="D1967" t="s">
        <v>42</v>
      </c>
      <c r="E1967" t="str">
        <f>"108TNYT35082"</f>
        <v>108TNYT35082</v>
      </c>
      <c r="F1967" t="s">
        <v>30</v>
      </c>
      <c r="I1967" t="s">
        <v>38</v>
      </c>
      <c r="J1967" t="s">
        <v>778</v>
      </c>
      <c r="N1967" t="s">
        <v>4211</v>
      </c>
      <c r="O1967" t="s">
        <v>34</v>
      </c>
      <c r="P1967">
        <v>8</v>
      </c>
      <c r="Q1967">
        <v>202108</v>
      </c>
      <c r="R1967">
        <v>20211005</v>
      </c>
      <c r="S1967" t="s">
        <v>4212</v>
      </c>
      <c r="T1967">
        <v>20220311</v>
      </c>
      <c r="Z1967" t="s">
        <v>36</v>
      </c>
    </row>
    <row r="1968" spans="1:26" x14ac:dyDescent="0.25">
      <c r="A1968" t="s">
        <v>26</v>
      </c>
      <c r="B1968" t="s">
        <v>27</v>
      </c>
      <c r="C1968" t="s">
        <v>28</v>
      </c>
      <c r="D1968" t="s">
        <v>133</v>
      </c>
      <c r="E1968" t="str">
        <f>"107TNTQ15089"</f>
        <v>107TNTQ15089</v>
      </c>
      <c r="F1968" t="s">
        <v>30</v>
      </c>
      <c r="I1968" t="s">
        <v>82</v>
      </c>
      <c r="J1968" t="s">
        <v>116</v>
      </c>
      <c r="N1968" t="s">
        <v>4213</v>
      </c>
      <c r="O1968" t="s">
        <v>34</v>
      </c>
      <c r="P1968">
        <v>9</v>
      </c>
      <c r="Q1968">
        <v>202107</v>
      </c>
      <c r="R1968">
        <v>20220205</v>
      </c>
      <c r="S1968" t="s">
        <v>4214</v>
      </c>
      <c r="T1968">
        <v>20220311</v>
      </c>
      <c r="Z1968" t="s">
        <v>36</v>
      </c>
    </row>
    <row r="1969" spans="1:26" x14ac:dyDescent="0.25">
      <c r="A1969" t="s">
        <v>26</v>
      </c>
      <c r="B1969" t="s">
        <v>27</v>
      </c>
      <c r="C1969" t="s">
        <v>28</v>
      </c>
      <c r="D1969" t="s">
        <v>42</v>
      </c>
      <c r="E1969" t="str">
        <f>"109TNGY05071"</f>
        <v>109TNGY05071</v>
      </c>
      <c r="F1969" t="s">
        <v>30</v>
      </c>
      <c r="I1969" t="s">
        <v>38</v>
      </c>
      <c r="J1969" t="s">
        <v>58</v>
      </c>
      <c r="N1969" t="s">
        <v>4215</v>
      </c>
      <c r="O1969" t="s">
        <v>34</v>
      </c>
      <c r="P1969">
        <v>7</v>
      </c>
      <c r="Q1969">
        <v>202109</v>
      </c>
      <c r="R1969">
        <v>20220106</v>
      </c>
      <c r="S1969" t="s">
        <v>4216</v>
      </c>
      <c r="T1969">
        <v>20220311</v>
      </c>
      <c r="U1969" t="s">
        <v>1853</v>
      </c>
      <c r="Z1969" t="s">
        <v>36</v>
      </c>
    </row>
    <row r="1970" spans="1:26" x14ac:dyDescent="0.25">
      <c r="A1970" t="s">
        <v>26</v>
      </c>
      <c r="B1970" t="s">
        <v>27</v>
      </c>
      <c r="C1970" t="s">
        <v>28</v>
      </c>
      <c r="D1970" t="s">
        <v>29</v>
      </c>
      <c r="E1970" t="str">
        <f>"109TNCZ12483"</f>
        <v>109TNCZ12483</v>
      </c>
      <c r="F1970" t="s">
        <v>30</v>
      </c>
      <c r="I1970" t="s">
        <v>38</v>
      </c>
      <c r="J1970" t="s">
        <v>39</v>
      </c>
      <c r="N1970" t="s">
        <v>4217</v>
      </c>
      <c r="O1970" t="s">
        <v>34</v>
      </c>
      <c r="P1970">
        <v>7</v>
      </c>
      <c r="Q1970">
        <v>202109</v>
      </c>
      <c r="R1970">
        <v>20211220</v>
      </c>
      <c r="S1970" t="s">
        <v>4218</v>
      </c>
      <c r="T1970">
        <v>20220311</v>
      </c>
      <c r="Z1970" t="s">
        <v>36</v>
      </c>
    </row>
    <row r="1971" spans="1:26" x14ac:dyDescent="0.25">
      <c r="A1971" t="s">
        <v>26</v>
      </c>
      <c r="B1971" t="s">
        <v>27</v>
      </c>
      <c r="C1971" t="s">
        <v>28</v>
      </c>
      <c r="D1971" t="s">
        <v>115</v>
      </c>
      <c r="E1971" t="str">
        <f>"108TNCZ0K907"</f>
        <v>108TNCZ0K907</v>
      </c>
      <c r="F1971" t="s">
        <v>30</v>
      </c>
      <c r="I1971" t="s">
        <v>38</v>
      </c>
      <c r="J1971" t="s">
        <v>58</v>
      </c>
      <c r="N1971" t="s">
        <v>4219</v>
      </c>
      <c r="O1971" t="s">
        <v>34</v>
      </c>
      <c r="P1971">
        <v>8</v>
      </c>
      <c r="Q1971">
        <v>202108</v>
      </c>
      <c r="R1971">
        <v>20220210</v>
      </c>
      <c r="S1971" t="s">
        <v>4220</v>
      </c>
      <c r="T1971">
        <v>20220311</v>
      </c>
      <c r="U1971" t="s">
        <v>205</v>
      </c>
      <c r="Z1971" t="s">
        <v>36</v>
      </c>
    </row>
    <row r="1972" spans="1:26" x14ac:dyDescent="0.25">
      <c r="A1972" t="s">
        <v>26</v>
      </c>
      <c r="B1972" t="s">
        <v>27</v>
      </c>
      <c r="C1972" t="s">
        <v>28</v>
      </c>
      <c r="D1972" t="s">
        <v>29</v>
      </c>
      <c r="E1972" t="str">
        <f>"112TNZN04157"</f>
        <v>112TNZN04157</v>
      </c>
      <c r="F1972" t="s">
        <v>30</v>
      </c>
      <c r="I1972" t="s">
        <v>57</v>
      </c>
      <c r="J1972" t="s">
        <v>39</v>
      </c>
      <c r="N1972" t="s">
        <v>4221</v>
      </c>
      <c r="O1972" t="s">
        <v>34</v>
      </c>
      <c r="P1972">
        <v>4</v>
      </c>
      <c r="Q1972">
        <v>202112</v>
      </c>
      <c r="R1972">
        <v>20220302</v>
      </c>
      <c r="S1972" t="s">
        <v>4222</v>
      </c>
      <c r="T1972">
        <v>20220311</v>
      </c>
      <c r="Z1972" t="s">
        <v>36</v>
      </c>
    </row>
    <row r="1973" spans="1:26" x14ac:dyDescent="0.25">
      <c r="A1973" t="s">
        <v>26</v>
      </c>
      <c r="B1973" t="s">
        <v>27</v>
      </c>
      <c r="C1973" t="s">
        <v>28</v>
      </c>
      <c r="D1973" t="s">
        <v>64</v>
      </c>
      <c r="E1973" t="str">
        <f>"202TNBK0J357"</f>
        <v>202TNBK0J357</v>
      </c>
      <c r="F1973" t="s">
        <v>30</v>
      </c>
      <c r="I1973" t="s">
        <v>38</v>
      </c>
      <c r="J1973" t="s">
        <v>39</v>
      </c>
      <c r="N1973" t="s">
        <v>4223</v>
      </c>
      <c r="O1973" t="s">
        <v>34</v>
      </c>
      <c r="P1973">
        <v>2</v>
      </c>
      <c r="Q1973">
        <v>202202</v>
      </c>
      <c r="R1973">
        <v>20220307</v>
      </c>
      <c r="S1973" t="s">
        <v>4224</v>
      </c>
      <c r="T1973">
        <v>20220311</v>
      </c>
      <c r="Z1973" t="s">
        <v>36</v>
      </c>
    </row>
    <row r="1974" spans="1:26" x14ac:dyDescent="0.25">
      <c r="A1974" t="s">
        <v>26</v>
      </c>
      <c r="B1974" t="s">
        <v>27</v>
      </c>
      <c r="C1974" t="s">
        <v>28</v>
      </c>
      <c r="D1974" t="s">
        <v>166</v>
      </c>
      <c r="E1974" t="str">
        <f>"108TNZN33045"</f>
        <v>108TNZN33045</v>
      </c>
      <c r="F1974" t="s">
        <v>30</v>
      </c>
      <c r="I1974" t="s">
        <v>38</v>
      </c>
      <c r="J1974" t="s">
        <v>271</v>
      </c>
      <c r="N1974" t="s">
        <v>4225</v>
      </c>
      <c r="O1974" t="s">
        <v>34</v>
      </c>
      <c r="P1974">
        <v>8</v>
      </c>
      <c r="Q1974">
        <v>202108</v>
      </c>
      <c r="R1974">
        <v>20211101</v>
      </c>
      <c r="S1974" t="s">
        <v>4226</v>
      </c>
      <c r="T1974">
        <v>20220312</v>
      </c>
      <c r="Z1974" t="s">
        <v>36</v>
      </c>
    </row>
    <row r="1975" spans="1:26" x14ac:dyDescent="0.25">
      <c r="A1975" t="s">
        <v>26</v>
      </c>
      <c r="B1975" t="s">
        <v>27</v>
      </c>
      <c r="C1975" t="s">
        <v>28</v>
      </c>
      <c r="D1975" t="s">
        <v>115</v>
      </c>
      <c r="E1975" t="str">
        <f>"010TNSU1U478"</f>
        <v>010TNSU1U478</v>
      </c>
      <c r="F1975" t="s">
        <v>30</v>
      </c>
      <c r="I1975" t="s">
        <v>31</v>
      </c>
      <c r="J1975" t="s">
        <v>58</v>
      </c>
      <c r="N1975" t="s">
        <v>4227</v>
      </c>
      <c r="O1975" t="s">
        <v>34</v>
      </c>
      <c r="P1975">
        <v>18</v>
      </c>
      <c r="Q1975">
        <v>202010</v>
      </c>
      <c r="R1975">
        <v>20211115</v>
      </c>
      <c r="S1975" t="s">
        <v>4228</v>
      </c>
      <c r="T1975">
        <v>20220314</v>
      </c>
      <c r="U1975" t="s">
        <v>3472</v>
      </c>
      <c r="V1975" t="s">
        <v>369</v>
      </c>
      <c r="W1975" t="s">
        <v>206</v>
      </c>
      <c r="X1975" t="s">
        <v>226</v>
      </c>
      <c r="Z1975" t="s">
        <v>36</v>
      </c>
    </row>
    <row r="1976" spans="1:26" x14ac:dyDescent="0.25">
      <c r="A1976" t="s">
        <v>26</v>
      </c>
      <c r="B1976" t="s">
        <v>27</v>
      </c>
      <c r="C1976" t="s">
        <v>28</v>
      </c>
      <c r="D1976" t="s">
        <v>380</v>
      </c>
      <c r="E1976" t="str">
        <f>"112TNUW0Z366"</f>
        <v>112TNUW0Z366</v>
      </c>
      <c r="F1976" t="s">
        <v>30</v>
      </c>
      <c r="I1976" t="s">
        <v>31</v>
      </c>
      <c r="J1976" t="s">
        <v>32</v>
      </c>
      <c r="N1976" t="s">
        <v>4229</v>
      </c>
      <c r="O1976" t="s">
        <v>34</v>
      </c>
      <c r="P1976">
        <v>4</v>
      </c>
      <c r="Q1976">
        <v>202112</v>
      </c>
      <c r="R1976">
        <v>20220104</v>
      </c>
      <c r="S1976" t="s">
        <v>4230</v>
      </c>
      <c r="T1976">
        <v>20220314</v>
      </c>
      <c r="Z1976" t="s">
        <v>36</v>
      </c>
    </row>
    <row r="1977" spans="1:26" x14ac:dyDescent="0.25">
      <c r="A1977" t="s">
        <v>26</v>
      </c>
      <c r="B1977" t="s">
        <v>27</v>
      </c>
      <c r="C1977" t="s">
        <v>28</v>
      </c>
      <c r="D1977" t="s">
        <v>29</v>
      </c>
      <c r="E1977" t="str">
        <f>"112TNYT11426"</f>
        <v>112TNYT11426</v>
      </c>
      <c r="F1977" t="s">
        <v>30</v>
      </c>
      <c r="I1977" t="s">
        <v>31</v>
      </c>
      <c r="J1977" t="s">
        <v>58</v>
      </c>
      <c r="N1977" t="s">
        <v>4231</v>
      </c>
      <c r="O1977" t="s">
        <v>34</v>
      </c>
      <c r="P1977">
        <v>4</v>
      </c>
      <c r="Q1977">
        <v>202112</v>
      </c>
      <c r="R1977">
        <v>20220210</v>
      </c>
      <c r="S1977" t="s">
        <v>4232</v>
      </c>
      <c r="T1977">
        <v>20220314</v>
      </c>
      <c r="U1977" t="s">
        <v>4233</v>
      </c>
      <c r="Z1977" t="s">
        <v>36</v>
      </c>
    </row>
    <row r="1978" spans="1:26" x14ac:dyDescent="0.25">
      <c r="A1978" t="s">
        <v>26</v>
      </c>
      <c r="B1978" t="s">
        <v>27</v>
      </c>
      <c r="C1978" t="s">
        <v>28</v>
      </c>
      <c r="D1978" t="s">
        <v>115</v>
      </c>
      <c r="E1978" t="str">
        <f>"108TNEP0F780"</f>
        <v>108TNEP0F780</v>
      </c>
      <c r="F1978" t="s">
        <v>30</v>
      </c>
      <c r="I1978" t="s">
        <v>31</v>
      </c>
      <c r="J1978" t="s">
        <v>58</v>
      </c>
      <c r="N1978" t="s">
        <v>4234</v>
      </c>
      <c r="O1978" t="s">
        <v>34</v>
      </c>
      <c r="P1978">
        <v>8</v>
      </c>
      <c r="Q1978">
        <v>202108</v>
      </c>
      <c r="R1978">
        <v>20211113</v>
      </c>
      <c r="S1978" t="s">
        <v>4235</v>
      </c>
      <c r="T1978">
        <v>20220314</v>
      </c>
      <c r="U1978" t="s">
        <v>226</v>
      </c>
      <c r="V1978" t="s">
        <v>128</v>
      </c>
      <c r="W1978" t="s">
        <v>206</v>
      </c>
      <c r="X1978" t="s">
        <v>179</v>
      </c>
      <c r="Y1978" t="s">
        <v>4019</v>
      </c>
      <c r="Z1978" t="s">
        <v>36</v>
      </c>
    </row>
    <row r="1979" spans="1:26" x14ac:dyDescent="0.25">
      <c r="A1979" t="s">
        <v>26</v>
      </c>
      <c r="B1979" t="s">
        <v>27</v>
      </c>
      <c r="C1979" t="s">
        <v>28</v>
      </c>
      <c r="D1979" t="s">
        <v>29</v>
      </c>
      <c r="E1979" t="str">
        <f>"108TNLE2D528"</f>
        <v>108TNLE2D528</v>
      </c>
      <c r="F1979" t="s">
        <v>30</v>
      </c>
      <c r="I1979" t="s">
        <v>31</v>
      </c>
      <c r="J1979" t="s">
        <v>58</v>
      </c>
      <c r="N1979" t="s">
        <v>4236</v>
      </c>
      <c r="O1979" t="s">
        <v>34</v>
      </c>
      <c r="P1979">
        <v>8</v>
      </c>
      <c r="Q1979">
        <v>202108</v>
      </c>
      <c r="R1979">
        <v>20220101</v>
      </c>
      <c r="S1979" t="s">
        <v>4237</v>
      </c>
      <c r="T1979">
        <v>20220314</v>
      </c>
      <c r="U1979" t="s">
        <v>328</v>
      </c>
      <c r="V1979" t="s">
        <v>487</v>
      </c>
      <c r="W1979" t="s">
        <v>4186</v>
      </c>
      <c r="X1979" t="s">
        <v>1389</v>
      </c>
      <c r="Y1979" t="s">
        <v>3506</v>
      </c>
      <c r="Z1979" t="s">
        <v>36</v>
      </c>
    </row>
    <row r="1980" spans="1:26" x14ac:dyDescent="0.25">
      <c r="A1980" t="s">
        <v>26</v>
      </c>
      <c r="B1980" t="s">
        <v>27</v>
      </c>
      <c r="C1980" t="s">
        <v>28</v>
      </c>
      <c r="D1980" t="s">
        <v>37</v>
      </c>
      <c r="E1980" t="str">
        <f>"104TNTQ26969"</f>
        <v>104TNTQ26969</v>
      </c>
      <c r="F1980" t="s">
        <v>30</v>
      </c>
      <c r="I1980" t="s">
        <v>31</v>
      </c>
      <c r="J1980" t="s">
        <v>32</v>
      </c>
      <c r="N1980" t="s">
        <v>4238</v>
      </c>
      <c r="O1980" t="s">
        <v>34</v>
      </c>
      <c r="P1980">
        <v>12</v>
      </c>
      <c r="Q1980">
        <v>202104</v>
      </c>
      <c r="R1980">
        <v>20220217</v>
      </c>
      <c r="S1980" t="s">
        <v>4239</v>
      </c>
      <c r="T1980">
        <v>20220314</v>
      </c>
      <c r="Z1980" t="s">
        <v>36</v>
      </c>
    </row>
    <row r="1981" spans="1:26" x14ac:dyDescent="0.25">
      <c r="A1981" t="s">
        <v>26</v>
      </c>
      <c r="B1981" t="s">
        <v>27</v>
      </c>
      <c r="C1981" t="s">
        <v>28</v>
      </c>
      <c r="D1981" t="s">
        <v>380</v>
      </c>
      <c r="E1981" t="str">
        <f>"111TNYT20490"</f>
        <v>111TNYT20490</v>
      </c>
      <c r="F1981" t="s">
        <v>30</v>
      </c>
      <c r="I1981" t="s">
        <v>31</v>
      </c>
      <c r="J1981" t="s">
        <v>32</v>
      </c>
      <c r="N1981" t="s">
        <v>4240</v>
      </c>
      <c r="O1981" t="s">
        <v>34</v>
      </c>
      <c r="P1981">
        <v>5</v>
      </c>
      <c r="Q1981">
        <v>202111</v>
      </c>
      <c r="R1981">
        <v>20211221</v>
      </c>
      <c r="S1981" t="s">
        <v>4241</v>
      </c>
      <c r="T1981">
        <v>20220314</v>
      </c>
      <c r="Z1981" t="s">
        <v>36</v>
      </c>
    </row>
    <row r="1982" spans="1:26" x14ac:dyDescent="0.25">
      <c r="A1982" t="s">
        <v>26</v>
      </c>
      <c r="B1982" t="s">
        <v>27</v>
      </c>
      <c r="C1982" t="s">
        <v>28</v>
      </c>
      <c r="D1982" t="s">
        <v>29</v>
      </c>
      <c r="E1982" t="str">
        <f>"108TNMX2N875"</f>
        <v>108TNMX2N875</v>
      </c>
      <c r="F1982" t="s">
        <v>30</v>
      </c>
      <c r="I1982" t="s">
        <v>31</v>
      </c>
      <c r="J1982" t="s">
        <v>58</v>
      </c>
      <c r="N1982" t="s">
        <v>4242</v>
      </c>
      <c r="O1982" t="s">
        <v>34</v>
      </c>
      <c r="P1982">
        <v>8</v>
      </c>
      <c r="Q1982">
        <v>202108</v>
      </c>
      <c r="R1982">
        <v>20211227</v>
      </c>
      <c r="S1982" t="s">
        <v>4243</v>
      </c>
      <c r="T1982">
        <v>20220314</v>
      </c>
      <c r="U1982" t="s">
        <v>595</v>
      </c>
      <c r="Z1982" t="s">
        <v>36</v>
      </c>
    </row>
    <row r="1983" spans="1:26" x14ac:dyDescent="0.25">
      <c r="A1983" t="s">
        <v>26</v>
      </c>
      <c r="B1983" t="s">
        <v>27</v>
      </c>
      <c r="C1983" t="s">
        <v>28</v>
      </c>
      <c r="D1983" t="s">
        <v>29</v>
      </c>
      <c r="E1983" t="str">
        <f>"201TNPC0V592"</f>
        <v>201TNPC0V592</v>
      </c>
      <c r="F1983" t="s">
        <v>30</v>
      </c>
      <c r="I1983" t="s">
        <v>82</v>
      </c>
      <c r="J1983" t="s">
        <v>58</v>
      </c>
      <c r="N1983" t="s">
        <v>4244</v>
      </c>
      <c r="O1983" t="s">
        <v>34</v>
      </c>
      <c r="P1983">
        <v>3</v>
      </c>
      <c r="Q1983">
        <v>202201</v>
      </c>
      <c r="R1983">
        <v>20220219</v>
      </c>
      <c r="S1983" t="s">
        <v>4245</v>
      </c>
      <c r="T1983">
        <v>20220314</v>
      </c>
      <c r="U1983" t="s">
        <v>144</v>
      </c>
      <c r="Z1983" t="s">
        <v>36</v>
      </c>
    </row>
    <row r="1984" spans="1:26" x14ac:dyDescent="0.25">
      <c r="A1984" t="s">
        <v>26</v>
      </c>
      <c r="B1984" t="s">
        <v>27</v>
      </c>
      <c r="C1984" t="s">
        <v>28</v>
      </c>
      <c r="D1984" t="s">
        <v>115</v>
      </c>
      <c r="E1984" t="str">
        <f>"108TNFA0P107"</f>
        <v>108TNFA0P107</v>
      </c>
      <c r="F1984" t="s">
        <v>30</v>
      </c>
      <c r="I1984" t="s">
        <v>31</v>
      </c>
      <c r="J1984" t="s">
        <v>32</v>
      </c>
      <c r="N1984" t="s">
        <v>4246</v>
      </c>
      <c r="O1984" t="s">
        <v>34</v>
      </c>
      <c r="P1984">
        <v>8</v>
      </c>
      <c r="Q1984">
        <v>202108</v>
      </c>
      <c r="R1984">
        <v>20211205</v>
      </c>
      <c r="S1984" t="s">
        <v>4247</v>
      </c>
      <c r="T1984">
        <v>20220314</v>
      </c>
      <c r="Z1984" t="s">
        <v>36</v>
      </c>
    </row>
    <row r="1985" spans="1:26" x14ac:dyDescent="0.25">
      <c r="A1985" t="s">
        <v>26</v>
      </c>
      <c r="B1985" t="s">
        <v>27</v>
      </c>
      <c r="C1985" t="s">
        <v>28</v>
      </c>
      <c r="D1985" t="s">
        <v>115</v>
      </c>
      <c r="E1985" t="str">
        <f>"109TNRL2Y134"</f>
        <v>109TNRL2Y134</v>
      </c>
      <c r="F1985" t="s">
        <v>30</v>
      </c>
      <c r="I1985" t="s">
        <v>31</v>
      </c>
      <c r="J1985" t="s">
        <v>32</v>
      </c>
      <c r="N1985" t="s">
        <v>4248</v>
      </c>
      <c r="O1985" t="s">
        <v>34</v>
      </c>
      <c r="P1985">
        <v>7</v>
      </c>
      <c r="Q1985">
        <v>202109</v>
      </c>
      <c r="R1985">
        <v>20211013</v>
      </c>
      <c r="S1985" t="s">
        <v>4249</v>
      </c>
      <c r="T1985">
        <v>20220314</v>
      </c>
      <c r="Z1985" t="s">
        <v>36</v>
      </c>
    </row>
    <row r="1986" spans="1:26" x14ac:dyDescent="0.25">
      <c r="A1986" t="s">
        <v>26</v>
      </c>
      <c r="B1986" t="s">
        <v>27</v>
      </c>
      <c r="C1986" t="s">
        <v>28</v>
      </c>
      <c r="D1986" t="s">
        <v>29</v>
      </c>
      <c r="E1986" t="str">
        <f>"201TNJJ1C908"</f>
        <v>201TNJJ1C908</v>
      </c>
      <c r="F1986" t="s">
        <v>30</v>
      </c>
      <c r="I1986" t="s">
        <v>31</v>
      </c>
      <c r="J1986" t="s">
        <v>32</v>
      </c>
      <c r="N1986" t="s">
        <v>4250</v>
      </c>
      <c r="O1986" t="s">
        <v>34</v>
      </c>
      <c r="P1986">
        <v>3</v>
      </c>
      <c r="Q1986">
        <v>202201</v>
      </c>
      <c r="R1986">
        <v>20220218</v>
      </c>
      <c r="S1986" t="s">
        <v>4251</v>
      </c>
      <c r="T1986">
        <v>20220314</v>
      </c>
      <c r="Z1986" t="s">
        <v>36</v>
      </c>
    </row>
    <row r="1987" spans="1:26" x14ac:dyDescent="0.25">
      <c r="A1987" t="s">
        <v>26</v>
      </c>
      <c r="B1987" t="s">
        <v>27</v>
      </c>
      <c r="C1987" t="s">
        <v>28</v>
      </c>
      <c r="D1987" t="s">
        <v>585</v>
      </c>
      <c r="E1987" t="str">
        <f>"201TNJJ2U516"</f>
        <v>201TNJJ2U516</v>
      </c>
      <c r="F1987" t="s">
        <v>30</v>
      </c>
      <c r="I1987" t="s">
        <v>31</v>
      </c>
      <c r="J1987" t="s">
        <v>32</v>
      </c>
      <c r="N1987" t="s">
        <v>4252</v>
      </c>
      <c r="O1987" t="s">
        <v>34</v>
      </c>
      <c r="P1987">
        <v>3</v>
      </c>
      <c r="Q1987">
        <v>202201</v>
      </c>
      <c r="R1987">
        <v>20220301</v>
      </c>
      <c r="S1987" t="s">
        <v>4253</v>
      </c>
      <c r="T1987">
        <v>20220314</v>
      </c>
      <c r="Z1987" t="s">
        <v>36</v>
      </c>
    </row>
    <row r="1988" spans="1:26" x14ac:dyDescent="0.25">
      <c r="A1988" t="s">
        <v>26</v>
      </c>
      <c r="B1988" t="s">
        <v>27</v>
      </c>
      <c r="C1988" t="s">
        <v>28</v>
      </c>
      <c r="D1988" t="s">
        <v>380</v>
      </c>
      <c r="E1988" t="str">
        <f>"201TNNH1F023"</f>
        <v>201TNNH1F023</v>
      </c>
      <c r="F1988" t="s">
        <v>30</v>
      </c>
      <c r="I1988" t="s">
        <v>31</v>
      </c>
      <c r="J1988" t="s">
        <v>32</v>
      </c>
      <c r="N1988" t="s">
        <v>4254</v>
      </c>
      <c r="O1988" t="s">
        <v>34</v>
      </c>
      <c r="P1988">
        <v>3</v>
      </c>
      <c r="Q1988">
        <v>202201</v>
      </c>
      <c r="R1988">
        <v>20220211</v>
      </c>
      <c r="S1988" t="s">
        <v>4255</v>
      </c>
      <c r="T1988">
        <v>20220314</v>
      </c>
      <c r="Z1988" t="s">
        <v>36</v>
      </c>
    </row>
    <row r="1989" spans="1:26" x14ac:dyDescent="0.25">
      <c r="A1989" t="s">
        <v>26</v>
      </c>
      <c r="B1989" t="s">
        <v>27</v>
      </c>
      <c r="C1989" t="s">
        <v>28</v>
      </c>
      <c r="D1989" t="s">
        <v>46</v>
      </c>
      <c r="E1989" t="str">
        <f>"111TNUW29550"</f>
        <v>111TNUW29550</v>
      </c>
      <c r="F1989" t="s">
        <v>30</v>
      </c>
      <c r="I1989" t="s">
        <v>129</v>
      </c>
      <c r="J1989" t="s">
        <v>39</v>
      </c>
      <c r="N1989" t="s">
        <v>4256</v>
      </c>
      <c r="O1989" t="s">
        <v>34</v>
      </c>
      <c r="P1989">
        <v>5</v>
      </c>
      <c r="Q1989">
        <v>202111</v>
      </c>
      <c r="R1989">
        <v>20220117</v>
      </c>
      <c r="S1989" t="s">
        <v>4257</v>
      </c>
      <c r="T1989">
        <v>20220314</v>
      </c>
      <c r="Z1989" t="s">
        <v>36</v>
      </c>
    </row>
    <row r="1990" spans="1:26" x14ac:dyDescent="0.25">
      <c r="A1990" t="s">
        <v>26</v>
      </c>
      <c r="B1990" t="s">
        <v>27</v>
      </c>
      <c r="C1990" t="s">
        <v>28</v>
      </c>
      <c r="D1990" t="s">
        <v>29</v>
      </c>
      <c r="E1990" t="str">
        <f>"105TNKF0E229"</f>
        <v>105TNKF0E229</v>
      </c>
      <c r="F1990" t="s">
        <v>30</v>
      </c>
      <c r="I1990" t="s">
        <v>38</v>
      </c>
      <c r="J1990" t="s">
        <v>58</v>
      </c>
      <c r="N1990" t="s">
        <v>4258</v>
      </c>
      <c r="O1990" t="s">
        <v>34</v>
      </c>
      <c r="P1990">
        <v>11</v>
      </c>
      <c r="Q1990">
        <v>202105</v>
      </c>
      <c r="R1990">
        <v>20211201</v>
      </c>
      <c r="S1990" t="s">
        <v>4259</v>
      </c>
      <c r="T1990">
        <v>20220314</v>
      </c>
      <c r="U1990" t="s">
        <v>270</v>
      </c>
      <c r="Z1990" t="s">
        <v>36</v>
      </c>
    </row>
    <row r="1991" spans="1:26" x14ac:dyDescent="0.25">
      <c r="A1991" t="s">
        <v>26</v>
      </c>
      <c r="B1991" t="s">
        <v>27</v>
      </c>
      <c r="C1991" t="s">
        <v>28</v>
      </c>
      <c r="D1991" t="s">
        <v>29</v>
      </c>
      <c r="E1991" t="str">
        <f>"201TNAB2S016"</f>
        <v>201TNAB2S016</v>
      </c>
      <c r="F1991" t="s">
        <v>30</v>
      </c>
      <c r="I1991" t="s">
        <v>31</v>
      </c>
      <c r="J1991" t="s">
        <v>32</v>
      </c>
      <c r="N1991" t="s">
        <v>4260</v>
      </c>
      <c r="O1991" t="s">
        <v>34</v>
      </c>
      <c r="P1991">
        <v>3</v>
      </c>
      <c r="Q1991">
        <v>202201</v>
      </c>
      <c r="R1991">
        <v>20220221</v>
      </c>
      <c r="S1991" t="s">
        <v>4261</v>
      </c>
      <c r="T1991">
        <v>20220314</v>
      </c>
      <c r="Z1991" t="s">
        <v>36</v>
      </c>
    </row>
    <row r="1992" spans="1:26" x14ac:dyDescent="0.25">
      <c r="A1992" t="s">
        <v>26</v>
      </c>
      <c r="B1992" t="s">
        <v>27</v>
      </c>
      <c r="C1992" t="s">
        <v>28</v>
      </c>
      <c r="D1992" t="s">
        <v>29</v>
      </c>
      <c r="E1992" t="str">
        <f>"108TNFA20987"</f>
        <v>108TNFA20987</v>
      </c>
      <c r="F1992" t="s">
        <v>30</v>
      </c>
      <c r="I1992" t="s">
        <v>129</v>
      </c>
      <c r="J1992" t="s">
        <v>90</v>
      </c>
      <c r="N1992" t="s">
        <v>4262</v>
      </c>
      <c r="O1992" t="s">
        <v>34</v>
      </c>
      <c r="P1992">
        <v>8</v>
      </c>
      <c r="Q1992">
        <v>202108</v>
      </c>
      <c r="R1992">
        <v>20211031</v>
      </c>
      <c r="S1992" t="s">
        <v>4263</v>
      </c>
      <c r="T1992">
        <v>20220314</v>
      </c>
      <c r="U1992" t="s">
        <v>151</v>
      </c>
      <c r="Z1992" t="s">
        <v>36</v>
      </c>
    </row>
    <row r="1993" spans="1:26" x14ac:dyDescent="0.25">
      <c r="A1993" t="s">
        <v>26</v>
      </c>
      <c r="B1993" t="s">
        <v>27</v>
      </c>
      <c r="C1993" t="s">
        <v>28</v>
      </c>
      <c r="D1993" t="s">
        <v>166</v>
      </c>
      <c r="E1993" t="str">
        <f>"011TNDV0F482"</f>
        <v>011TNDV0F482</v>
      </c>
      <c r="F1993" t="s">
        <v>30</v>
      </c>
      <c r="I1993" t="s">
        <v>47</v>
      </c>
      <c r="J1993" t="s">
        <v>90</v>
      </c>
      <c r="N1993" t="s">
        <v>4264</v>
      </c>
      <c r="O1993" t="s">
        <v>34</v>
      </c>
      <c r="P1993">
        <v>17</v>
      </c>
      <c r="Q1993">
        <v>202011</v>
      </c>
      <c r="R1993">
        <v>20211001</v>
      </c>
      <c r="S1993" t="s">
        <v>4265</v>
      </c>
      <c r="T1993">
        <v>20220314</v>
      </c>
      <c r="U1993" t="s">
        <v>205</v>
      </c>
      <c r="Z1993" t="s">
        <v>36</v>
      </c>
    </row>
    <row r="1994" spans="1:26" x14ac:dyDescent="0.25">
      <c r="A1994" t="s">
        <v>26</v>
      </c>
      <c r="B1994" t="s">
        <v>27</v>
      </c>
      <c r="C1994" t="s">
        <v>28</v>
      </c>
      <c r="D1994" t="s">
        <v>380</v>
      </c>
      <c r="E1994" t="str">
        <f>"111TNSU0M078"</f>
        <v>111TNSU0M078</v>
      </c>
      <c r="F1994" t="s">
        <v>30</v>
      </c>
      <c r="I1994" t="s">
        <v>38</v>
      </c>
      <c r="J1994" t="s">
        <v>58</v>
      </c>
      <c r="N1994" t="s">
        <v>4266</v>
      </c>
      <c r="O1994" t="s">
        <v>34</v>
      </c>
      <c r="P1994">
        <v>5</v>
      </c>
      <c r="Q1994">
        <v>202111</v>
      </c>
      <c r="R1994">
        <v>20211218</v>
      </c>
      <c r="S1994" t="s">
        <v>4267</v>
      </c>
      <c r="T1994">
        <v>20220314</v>
      </c>
      <c r="U1994" t="s">
        <v>211</v>
      </c>
      <c r="Z1994" t="s">
        <v>36</v>
      </c>
    </row>
    <row r="1995" spans="1:26" x14ac:dyDescent="0.25">
      <c r="A1995" t="s">
        <v>26</v>
      </c>
      <c r="B1995" t="s">
        <v>27</v>
      </c>
      <c r="C1995" t="s">
        <v>28</v>
      </c>
      <c r="D1995" t="s">
        <v>37</v>
      </c>
      <c r="E1995" t="str">
        <f>"201TNCZ1J195"</f>
        <v>201TNCZ1J195</v>
      </c>
      <c r="F1995" t="s">
        <v>30</v>
      </c>
      <c r="I1995" t="s">
        <v>31</v>
      </c>
      <c r="J1995" t="s">
        <v>32</v>
      </c>
      <c r="N1995" t="s">
        <v>4268</v>
      </c>
      <c r="O1995" t="s">
        <v>34</v>
      </c>
      <c r="P1995">
        <v>3</v>
      </c>
      <c r="Q1995">
        <v>202201</v>
      </c>
      <c r="R1995">
        <v>20220226</v>
      </c>
      <c r="S1995" t="s">
        <v>4269</v>
      </c>
      <c r="T1995">
        <v>20220314</v>
      </c>
      <c r="Z1995" t="s">
        <v>36</v>
      </c>
    </row>
    <row r="1996" spans="1:26" x14ac:dyDescent="0.25">
      <c r="A1996" t="s">
        <v>26</v>
      </c>
      <c r="B1996" t="s">
        <v>27</v>
      </c>
      <c r="C1996" t="s">
        <v>28</v>
      </c>
      <c r="D1996" t="s">
        <v>42</v>
      </c>
      <c r="E1996" t="str">
        <f>"109TNMX20843"</f>
        <v>109TNMX20843</v>
      </c>
      <c r="F1996" t="s">
        <v>30</v>
      </c>
      <c r="I1996" t="s">
        <v>89</v>
      </c>
      <c r="J1996" t="s">
        <v>58</v>
      </c>
      <c r="N1996" t="s">
        <v>4270</v>
      </c>
      <c r="O1996" t="s">
        <v>34</v>
      </c>
      <c r="P1996">
        <v>7</v>
      </c>
      <c r="Q1996">
        <v>202109</v>
      </c>
      <c r="R1996">
        <v>20220216</v>
      </c>
      <c r="S1996" t="s">
        <v>4271</v>
      </c>
      <c r="T1996">
        <v>20220314</v>
      </c>
      <c r="Z1996" t="s">
        <v>36</v>
      </c>
    </row>
    <row r="1997" spans="1:26" x14ac:dyDescent="0.25">
      <c r="A1997" t="s">
        <v>26</v>
      </c>
      <c r="B1997" t="s">
        <v>27</v>
      </c>
      <c r="C1997" t="s">
        <v>28</v>
      </c>
      <c r="D1997" t="s">
        <v>115</v>
      </c>
      <c r="E1997" t="str">
        <f>"109TNFA2Y203"</f>
        <v>109TNFA2Y203</v>
      </c>
      <c r="F1997" t="s">
        <v>30</v>
      </c>
      <c r="I1997" t="s">
        <v>31</v>
      </c>
      <c r="J1997" t="s">
        <v>32</v>
      </c>
      <c r="N1997" t="s">
        <v>4272</v>
      </c>
      <c r="O1997" t="s">
        <v>34</v>
      </c>
      <c r="P1997">
        <v>7</v>
      </c>
      <c r="Q1997">
        <v>202109</v>
      </c>
      <c r="R1997">
        <v>20211011</v>
      </c>
      <c r="S1997" t="s">
        <v>4273</v>
      </c>
      <c r="T1997">
        <v>20220314</v>
      </c>
      <c r="Z1997" t="s">
        <v>36</v>
      </c>
    </row>
    <row r="1998" spans="1:26" x14ac:dyDescent="0.25">
      <c r="A1998" t="s">
        <v>26</v>
      </c>
      <c r="B1998" t="s">
        <v>27</v>
      </c>
      <c r="C1998" t="s">
        <v>28</v>
      </c>
      <c r="D1998" t="s">
        <v>115</v>
      </c>
      <c r="E1998" t="str">
        <f>"109TNHM1Z217"</f>
        <v>109TNHM1Z217</v>
      </c>
      <c r="F1998" t="s">
        <v>30</v>
      </c>
      <c r="I1998" t="s">
        <v>31</v>
      </c>
      <c r="J1998" t="s">
        <v>32</v>
      </c>
      <c r="N1998" t="s">
        <v>4274</v>
      </c>
      <c r="O1998" t="s">
        <v>34</v>
      </c>
      <c r="P1998">
        <v>7</v>
      </c>
      <c r="Q1998">
        <v>202109</v>
      </c>
      <c r="R1998">
        <v>20211126</v>
      </c>
      <c r="S1998" t="s">
        <v>4275</v>
      </c>
      <c r="T1998">
        <v>20220314</v>
      </c>
      <c r="Z1998" t="s">
        <v>36</v>
      </c>
    </row>
    <row r="1999" spans="1:26" x14ac:dyDescent="0.25">
      <c r="A1999" t="s">
        <v>26</v>
      </c>
      <c r="B1999" t="s">
        <v>27</v>
      </c>
      <c r="C1999" t="s">
        <v>28</v>
      </c>
      <c r="D1999" t="s">
        <v>29</v>
      </c>
      <c r="E1999" t="str">
        <f>"109TNEP24852"</f>
        <v>109TNEP24852</v>
      </c>
      <c r="F1999" t="s">
        <v>30</v>
      </c>
      <c r="I1999" t="s">
        <v>38</v>
      </c>
      <c r="J1999" t="s">
        <v>58</v>
      </c>
      <c r="N1999" t="s">
        <v>4276</v>
      </c>
      <c r="O1999" t="s">
        <v>34</v>
      </c>
      <c r="P1999">
        <v>7</v>
      </c>
      <c r="Q1999">
        <v>202109</v>
      </c>
      <c r="R1999">
        <v>20211118</v>
      </c>
      <c r="S1999" t="s">
        <v>4277</v>
      </c>
      <c r="T1999">
        <v>20220314</v>
      </c>
      <c r="U1999" t="s">
        <v>128</v>
      </c>
      <c r="Z1999" t="s">
        <v>36</v>
      </c>
    </row>
    <row r="2000" spans="1:26" x14ac:dyDescent="0.25">
      <c r="A2000" t="s">
        <v>26</v>
      </c>
      <c r="B2000" t="s">
        <v>27</v>
      </c>
      <c r="C2000" t="s">
        <v>28</v>
      </c>
      <c r="D2000" t="s">
        <v>37</v>
      </c>
      <c r="E2000" t="str">
        <f>"201TNSU1H430"</f>
        <v>201TNSU1H430</v>
      </c>
      <c r="F2000" t="s">
        <v>30</v>
      </c>
      <c r="I2000" t="s">
        <v>57</v>
      </c>
      <c r="J2000" t="s">
        <v>83</v>
      </c>
      <c r="N2000" t="s">
        <v>4278</v>
      </c>
      <c r="O2000" t="s">
        <v>34</v>
      </c>
      <c r="P2000">
        <v>3</v>
      </c>
      <c r="Q2000">
        <v>202201</v>
      </c>
      <c r="R2000">
        <v>20220308</v>
      </c>
      <c r="S2000" t="s">
        <v>4279</v>
      </c>
      <c r="T2000">
        <v>20220314</v>
      </c>
      <c r="Z2000" t="s">
        <v>36</v>
      </c>
    </row>
    <row r="2001" spans="1:26" x14ac:dyDescent="0.25">
      <c r="A2001" t="s">
        <v>26</v>
      </c>
      <c r="B2001" t="s">
        <v>27</v>
      </c>
      <c r="C2001" t="s">
        <v>28</v>
      </c>
      <c r="D2001" t="s">
        <v>64</v>
      </c>
      <c r="E2001" t="str">
        <f>"112TNVS1J391"</f>
        <v>112TNVS1J391</v>
      </c>
      <c r="F2001" t="s">
        <v>30</v>
      </c>
      <c r="I2001" t="s">
        <v>57</v>
      </c>
      <c r="J2001" t="s">
        <v>163</v>
      </c>
      <c r="N2001" t="s">
        <v>4280</v>
      </c>
      <c r="O2001" t="s">
        <v>34</v>
      </c>
      <c r="P2001">
        <v>4</v>
      </c>
      <c r="Q2001">
        <v>202112</v>
      </c>
      <c r="R2001">
        <v>20220301</v>
      </c>
      <c r="S2001" t="s">
        <v>4281</v>
      </c>
      <c r="T2001">
        <v>20220314</v>
      </c>
      <c r="Z2001" t="s">
        <v>36</v>
      </c>
    </row>
    <row r="2002" spans="1:26" x14ac:dyDescent="0.25">
      <c r="A2002" t="s">
        <v>26</v>
      </c>
      <c r="B2002" t="s">
        <v>27</v>
      </c>
      <c r="C2002" t="s">
        <v>28</v>
      </c>
      <c r="D2002" t="s">
        <v>29</v>
      </c>
      <c r="E2002" t="str">
        <f>"201TNHM0S105"</f>
        <v>201TNHM0S105</v>
      </c>
      <c r="F2002" t="s">
        <v>30</v>
      </c>
      <c r="I2002" t="s">
        <v>31</v>
      </c>
      <c r="J2002" t="s">
        <v>32</v>
      </c>
      <c r="N2002" t="s">
        <v>4282</v>
      </c>
      <c r="O2002" t="s">
        <v>34</v>
      </c>
      <c r="P2002">
        <v>3</v>
      </c>
      <c r="Q2002">
        <v>202201</v>
      </c>
      <c r="R2002">
        <v>20220301</v>
      </c>
      <c r="S2002" t="s">
        <v>4283</v>
      </c>
      <c r="T2002">
        <v>20220314</v>
      </c>
      <c r="Z2002" t="s">
        <v>36</v>
      </c>
    </row>
    <row r="2003" spans="1:26" x14ac:dyDescent="0.25">
      <c r="A2003" t="s">
        <v>26</v>
      </c>
      <c r="B2003" t="s">
        <v>27</v>
      </c>
      <c r="C2003" t="s">
        <v>28</v>
      </c>
      <c r="D2003" t="s">
        <v>37</v>
      </c>
      <c r="E2003" t="str">
        <f>"010TNAB1Q424"</f>
        <v>010TNAB1Q424</v>
      </c>
      <c r="F2003" t="s">
        <v>30</v>
      </c>
      <c r="I2003" t="s">
        <v>129</v>
      </c>
      <c r="J2003" t="s">
        <v>498</v>
      </c>
      <c r="N2003" t="s">
        <v>4284</v>
      </c>
      <c r="O2003" t="s">
        <v>34</v>
      </c>
      <c r="P2003">
        <v>18</v>
      </c>
      <c r="Q2003">
        <v>202010</v>
      </c>
      <c r="R2003">
        <v>20211022</v>
      </c>
      <c r="S2003" t="s">
        <v>4285</v>
      </c>
      <c r="T2003">
        <v>20220314</v>
      </c>
      <c r="U2003" t="s">
        <v>793</v>
      </c>
      <c r="V2003" t="s">
        <v>4286</v>
      </c>
      <c r="Z2003" t="s">
        <v>36</v>
      </c>
    </row>
    <row r="2004" spans="1:26" x14ac:dyDescent="0.25">
      <c r="A2004" t="s">
        <v>26</v>
      </c>
      <c r="B2004" t="s">
        <v>27</v>
      </c>
      <c r="C2004" t="s">
        <v>28</v>
      </c>
      <c r="D2004" t="s">
        <v>37</v>
      </c>
      <c r="E2004" t="str">
        <f>"110TNTQ0M865"</f>
        <v>110TNTQ0M865</v>
      </c>
      <c r="F2004" t="s">
        <v>30</v>
      </c>
      <c r="I2004" t="s">
        <v>31</v>
      </c>
      <c r="J2004" t="s">
        <v>32</v>
      </c>
      <c r="N2004" t="s">
        <v>4287</v>
      </c>
      <c r="O2004" t="s">
        <v>34</v>
      </c>
      <c r="P2004">
        <v>6</v>
      </c>
      <c r="Q2004">
        <v>202110</v>
      </c>
      <c r="R2004">
        <v>20220201</v>
      </c>
      <c r="S2004" t="s">
        <v>4288</v>
      </c>
      <c r="T2004">
        <v>20220314</v>
      </c>
      <c r="Z2004" t="s">
        <v>36</v>
      </c>
    </row>
    <row r="2005" spans="1:26" x14ac:dyDescent="0.25">
      <c r="A2005" t="s">
        <v>26</v>
      </c>
      <c r="B2005" t="s">
        <v>27</v>
      </c>
      <c r="C2005" t="s">
        <v>28</v>
      </c>
      <c r="D2005" t="s">
        <v>29</v>
      </c>
      <c r="E2005" t="str">
        <f>"108TNPC12376"</f>
        <v>108TNPC12376</v>
      </c>
      <c r="F2005" t="s">
        <v>30</v>
      </c>
      <c r="I2005" t="s">
        <v>31</v>
      </c>
      <c r="J2005" t="s">
        <v>32</v>
      </c>
      <c r="N2005" t="s">
        <v>4289</v>
      </c>
      <c r="O2005" t="s">
        <v>34</v>
      </c>
      <c r="P2005">
        <v>8</v>
      </c>
      <c r="Q2005">
        <v>202108</v>
      </c>
      <c r="R2005">
        <v>20211113</v>
      </c>
      <c r="S2005" t="s">
        <v>4290</v>
      </c>
      <c r="T2005">
        <v>20220314</v>
      </c>
      <c r="Z2005" t="s">
        <v>36</v>
      </c>
    </row>
    <row r="2006" spans="1:26" x14ac:dyDescent="0.25">
      <c r="A2006" t="s">
        <v>26</v>
      </c>
      <c r="B2006" t="s">
        <v>27</v>
      </c>
      <c r="C2006" t="s">
        <v>28</v>
      </c>
      <c r="D2006" t="s">
        <v>46</v>
      </c>
      <c r="E2006" t="str">
        <f>"201TNGY0M775"</f>
        <v>201TNGY0M775</v>
      </c>
      <c r="F2006" t="s">
        <v>30</v>
      </c>
      <c r="I2006" t="s">
        <v>38</v>
      </c>
      <c r="J2006" t="s">
        <v>77</v>
      </c>
      <c r="N2006" t="s">
        <v>4291</v>
      </c>
      <c r="O2006" t="s">
        <v>34</v>
      </c>
      <c r="P2006">
        <v>3</v>
      </c>
      <c r="Q2006">
        <v>202201</v>
      </c>
      <c r="R2006">
        <v>20220302</v>
      </c>
      <c r="S2006" t="s">
        <v>4292</v>
      </c>
      <c r="T2006">
        <v>20220314</v>
      </c>
      <c r="Z2006" t="s">
        <v>36</v>
      </c>
    </row>
    <row r="2007" spans="1:26" x14ac:dyDescent="0.25">
      <c r="A2007" t="s">
        <v>26</v>
      </c>
      <c r="B2007" t="s">
        <v>27</v>
      </c>
      <c r="C2007" t="s">
        <v>28</v>
      </c>
      <c r="D2007" t="s">
        <v>42</v>
      </c>
      <c r="E2007" t="str">
        <f>"109TNBK05157"</f>
        <v>109TNBK05157</v>
      </c>
      <c r="F2007" t="s">
        <v>30</v>
      </c>
      <c r="I2007" t="s">
        <v>38</v>
      </c>
      <c r="J2007" t="s">
        <v>271</v>
      </c>
      <c r="N2007" t="s">
        <v>4293</v>
      </c>
      <c r="O2007" t="s">
        <v>34</v>
      </c>
      <c r="P2007">
        <v>7</v>
      </c>
      <c r="Q2007">
        <v>202109</v>
      </c>
      <c r="R2007">
        <v>20220203</v>
      </c>
      <c r="S2007" t="s">
        <v>4294</v>
      </c>
      <c r="T2007">
        <v>20220314</v>
      </c>
      <c r="Z2007" t="s">
        <v>36</v>
      </c>
    </row>
    <row r="2008" spans="1:26" x14ac:dyDescent="0.25">
      <c r="A2008" t="s">
        <v>26</v>
      </c>
      <c r="B2008" t="s">
        <v>27</v>
      </c>
      <c r="C2008" t="s">
        <v>28</v>
      </c>
      <c r="D2008" t="s">
        <v>37</v>
      </c>
      <c r="E2008" t="str">
        <f>"103TNZN0G045"</f>
        <v>103TNZN0G045</v>
      </c>
      <c r="F2008" t="s">
        <v>30</v>
      </c>
      <c r="I2008" t="s">
        <v>1315</v>
      </c>
      <c r="J2008" t="s">
        <v>90</v>
      </c>
      <c r="N2008" t="s">
        <v>4295</v>
      </c>
      <c r="O2008" t="s">
        <v>34</v>
      </c>
      <c r="P2008">
        <v>13</v>
      </c>
      <c r="Q2008">
        <v>202103</v>
      </c>
      <c r="R2008">
        <v>20211028</v>
      </c>
      <c r="S2008" t="s">
        <v>4296</v>
      </c>
      <c r="T2008">
        <v>20220314</v>
      </c>
      <c r="U2008" t="s">
        <v>128</v>
      </c>
      <c r="V2008" t="s">
        <v>180</v>
      </c>
      <c r="W2008" t="s">
        <v>94</v>
      </c>
      <c r="X2008" t="s">
        <v>2827</v>
      </c>
      <c r="Y2008" t="s">
        <v>1152</v>
      </c>
      <c r="Z2008" t="s">
        <v>36</v>
      </c>
    </row>
    <row r="2009" spans="1:26" x14ac:dyDescent="0.25">
      <c r="A2009" t="s">
        <v>26</v>
      </c>
      <c r="B2009" t="s">
        <v>27</v>
      </c>
      <c r="C2009" t="s">
        <v>28</v>
      </c>
      <c r="D2009" t="s">
        <v>37</v>
      </c>
      <c r="E2009" t="str">
        <f>"201TNXR11410"</f>
        <v>201TNXR11410</v>
      </c>
      <c r="F2009" t="s">
        <v>30</v>
      </c>
      <c r="I2009" t="s">
        <v>586</v>
      </c>
      <c r="J2009" t="s">
        <v>58</v>
      </c>
      <c r="N2009" t="s">
        <v>4297</v>
      </c>
      <c r="O2009" t="s">
        <v>34</v>
      </c>
      <c r="P2009">
        <v>3</v>
      </c>
      <c r="Q2009">
        <v>202201</v>
      </c>
      <c r="R2009">
        <v>20220221</v>
      </c>
      <c r="S2009" t="s">
        <v>4298</v>
      </c>
      <c r="T2009">
        <v>20220314</v>
      </c>
      <c r="U2009" t="s">
        <v>61</v>
      </c>
      <c r="Z2009" t="s">
        <v>36</v>
      </c>
    </row>
    <row r="2010" spans="1:26" x14ac:dyDescent="0.25">
      <c r="A2010" t="s">
        <v>26</v>
      </c>
      <c r="B2010" t="s">
        <v>27</v>
      </c>
      <c r="C2010" t="s">
        <v>28</v>
      </c>
      <c r="D2010" t="s">
        <v>42</v>
      </c>
      <c r="E2010" t="str">
        <f>"109TNJJ1N188"</f>
        <v>109TNJJ1N188</v>
      </c>
      <c r="F2010" t="s">
        <v>30</v>
      </c>
      <c r="I2010" t="s">
        <v>82</v>
      </c>
      <c r="J2010" t="s">
        <v>90</v>
      </c>
      <c r="N2010" t="s">
        <v>4299</v>
      </c>
      <c r="O2010" t="s">
        <v>34</v>
      </c>
      <c r="P2010">
        <v>7</v>
      </c>
      <c r="Q2010">
        <v>202109</v>
      </c>
      <c r="R2010">
        <v>20220223</v>
      </c>
      <c r="S2010" t="s">
        <v>4300</v>
      </c>
      <c r="T2010">
        <v>20220314</v>
      </c>
      <c r="U2010" t="s">
        <v>180</v>
      </c>
      <c r="Z2010" t="s">
        <v>36</v>
      </c>
    </row>
    <row r="2011" spans="1:26" x14ac:dyDescent="0.25">
      <c r="A2011" t="s">
        <v>26</v>
      </c>
      <c r="B2011" t="s">
        <v>27</v>
      </c>
      <c r="C2011" t="s">
        <v>28</v>
      </c>
      <c r="D2011" t="s">
        <v>29</v>
      </c>
      <c r="E2011" t="str">
        <f>"110TNSU20726"</f>
        <v>110TNSU20726</v>
      </c>
      <c r="F2011" t="s">
        <v>30</v>
      </c>
      <c r="I2011" t="s">
        <v>129</v>
      </c>
      <c r="J2011" t="s">
        <v>58</v>
      </c>
      <c r="N2011" t="s">
        <v>4301</v>
      </c>
      <c r="O2011" t="s">
        <v>34</v>
      </c>
      <c r="P2011">
        <v>6</v>
      </c>
      <c r="Q2011">
        <v>202110</v>
      </c>
      <c r="R2011">
        <v>20211001</v>
      </c>
      <c r="S2011" t="s">
        <v>4302</v>
      </c>
      <c r="T2011">
        <v>20220314</v>
      </c>
      <c r="U2011" t="s">
        <v>727</v>
      </c>
      <c r="V2011" t="s">
        <v>506</v>
      </c>
      <c r="Z2011" t="s">
        <v>36</v>
      </c>
    </row>
    <row r="2012" spans="1:26" x14ac:dyDescent="0.25">
      <c r="A2012" t="s">
        <v>26</v>
      </c>
      <c r="B2012" t="s">
        <v>27</v>
      </c>
      <c r="C2012" t="s">
        <v>28</v>
      </c>
      <c r="D2012" t="s">
        <v>29</v>
      </c>
      <c r="E2012" t="str">
        <f>"108TNQD2D164"</f>
        <v>108TNQD2D164</v>
      </c>
      <c r="F2012" t="s">
        <v>30</v>
      </c>
      <c r="I2012" t="s">
        <v>38</v>
      </c>
      <c r="J2012" t="s">
        <v>77</v>
      </c>
      <c r="N2012" t="s">
        <v>4303</v>
      </c>
      <c r="O2012" t="s">
        <v>34</v>
      </c>
      <c r="P2012">
        <v>8</v>
      </c>
      <c r="Q2012">
        <v>202108</v>
      </c>
      <c r="R2012">
        <v>20220302</v>
      </c>
      <c r="S2012" t="s">
        <v>4304</v>
      </c>
      <c r="T2012">
        <v>20220314</v>
      </c>
      <c r="Z2012" t="s">
        <v>36</v>
      </c>
    </row>
    <row r="2013" spans="1:26" x14ac:dyDescent="0.25">
      <c r="A2013" t="s">
        <v>26</v>
      </c>
      <c r="B2013" t="s">
        <v>27</v>
      </c>
      <c r="C2013" t="s">
        <v>28</v>
      </c>
      <c r="D2013" t="s">
        <v>115</v>
      </c>
      <c r="E2013" t="str">
        <f>"110TNZN06493"</f>
        <v>110TNZN06493</v>
      </c>
      <c r="F2013" t="s">
        <v>30</v>
      </c>
      <c r="I2013" t="s">
        <v>57</v>
      </c>
      <c r="J2013" t="s">
        <v>77</v>
      </c>
      <c r="N2013" t="s">
        <v>4305</v>
      </c>
      <c r="O2013" t="s">
        <v>34</v>
      </c>
      <c r="P2013">
        <v>6</v>
      </c>
      <c r="Q2013">
        <v>202110</v>
      </c>
      <c r="R2013">
        <v>20220304</v>
      </c>
      <c r="S2013" t="s">
        <v>4306</v>
      </c>
      <c r="T2013">
        <v>20220314</v>
      </c>
      <c r="Z2013" t="s">
        <v>36</v>
      </c>
    </row>
    <row r="2014" spans="1:26" x14ac:dyDescent="0.25">
      <c r="A2014" t="s">
        <v>26</v>
      </c>
      <c r="B2014" t="s">
        <v>27</v>
      </c>
      <c r="C2014" t="s">
        <v>28</v>
      </c>
      <c r="D2014" t="s">
        <v>37</v>
      </c>
      <c r="E2014" t="str">
        <f>"111TNFA2M467"</f>
        <v>111TNFA2M467</v>
      </c>
      <c r="F2014" t="s">
        <v>30</v>
      </c>
      <c r="I2014" t="s">
        <v>157</v>
      </c>
      <c r="J2014" t="s">
        <v>116</v>
      </c>
      <c r="N2014" t="s">
        <v>4307</v>
      </c>
      <c r="O2014" t="s">
        <v>34</v>
      </c>
      <c r="P2014">
        <v>5</v>
      </c>
      <c r="Q2014">
        <v>202111</v>
      </c>
      <c r="R2014">
        <v>20211223</v>
      </c>
      <c r="S2014" t="s">
        <v>4308</v>
      </c>
      <c r="T2014">
        <v>20220314</v>
      </c>
      <c r="Z2014" t="s">
        <v>36</v>
      </c>
    </row>
    <row r="2015" spans="1:26" x14ac:dyDescent="0.25">
      <c r="A2015" t="s">
        <v>26</v>
      </c>
      <c r="B2015" t="s">
        <v>27</v>
      </c>
      <c r="C2015" t="s">
        <v>28</v>
      </c>
      <c r="D2015" t="s">
        <v>29</v>
      </c>
      <c r="E2015" t="str">
        <f>"201TNMX1C611"</f>
        <v>201TNMX1C611</v>
      </c>
      <c r="F2015" t="s">
        <v>30</v>
      </c>
      <c r="I2015" t="s">
        <v>47</v>
      </c>
      <c r="J2015" t="s">
        <v>39</v>
      </c>
      <c r="N2015" t="s">
        <v>4309</v>
      </c>
      <c r="O2015" t="s">
        <v>34</v>
      </c>
      <c r="P2015">
        <v>3</v>
      </c>
      <c r="Q2015">
        <v>202201</v>
      </c>
      <c r="R2015">
        <v>20220307</v>
      </c>
      <c r="S2015" t="s">
        <v>4310</v>
      </c>
      <c r="T2015">
        <v>20220314</v>
      </c>
      <c r="Z2015" t="s">
        <v>36</v>
      </c>
    </row>
    <row r="2016" spans="1:26" x14ac:dyDescent="0.25">
      <c r="A2016" t="s">
        <v>26</v>
      </c>
      <c r="B2016" t="s">
        <v>27</v>
      </c>
      <c r="C2016" t="s">
        <v>28</v>
      </c>
      <c r="D2016" t="s">
        <v>29</v>
      </c>
      <c r="E2016" t="str">
        <f>"201TNDV1X698"</f>
        <v>201TNDV1X698</v>
      </c>
      <c r="F2016" t="s">
        <v>30</v>
      </c>
      <c r="I2016" t="s">
        <v>38</v>
      </c>
      <c r="J2016" t="s">
        <v>39</v>
      </c>
      <c r="N2016" t="s">
        <v>4311</v>
      </c>
      <c r="O2016" t="s">
        <v>34</v>
      </c>
      <c r="P2016">
        <v>3</v>
      </c>
      <c r="Q2016">
        <v>202201</v>
      </c>
      <c r="R2016">
        <v>20220308</v>
      </c>
      <c r="S2016" t="s">
        <v>4312</v>
      </c>
      <c r="T2016">
        <v>20220314</v>
      </c>
      <c r="Z2016" t="s">
        <v>36</v>
      </c>
    </row>
    <row r="2017" spans="1:26" x14ac:dyDescent="0.25">
      <c r="A2017" t="s">
        <v>26</v>
      </c>
      <c r="B2017" t="s">
        <v>27</v>
      </c>
      <c r="C2017" t="s">
        <v>28</v>
      </c>
      <c r="D2017" t="s">
        <v>29</v>
      </c>
      <c r="E2017" t="str">
        <f>"112TNPC1G576"</f>
        <v>112TNPC1G576</v>
      </c>
      <c r="F2017" t="s">
        <v>30</v>
      </c>
      <c r="I2017" t="s">
        <v>97</v>
      </c>
      <c r="J2017" t="s">
        <v>39</v>
      </c>
      <c r="N2017" t="s">
        <v>4313</v>
      </c>
      <c r="O2017" t="s">
        <v>34</v>
      </c>
      <c r="P2017">
        <v>4</v>
      </c>
      <c r="Q2017">
        <v>202112</v>
      </c>
      <c r="R2017">
        <v>20220223</v>
      </c>
      <c r="S2017" t="s">
        <v>4314</v>
      </c>
      <c r="T2017">
        <v>20220314</v>
      </c>
      <c r="Z2017" t="s">
        <v>36</v>
      </c>
    </row>
    <row r="2018" spans="1:26" x14ac:dyDescent="0.25">
      <c r="A2018" t="s">
        <v>26</v>
      </c>
      <c r="B2018" t="s">
        <v>27</v>
      </c>
      <c r="C2018" t="s">
        <v>28</v>
      </c>
      <c r="D2018" t="s">
        <v>37</v>
      </c>
      <c r="E2018" t="str">
        <f>"108TNFA17219"</f>
        <v>108TNFA17219</v>
      </c>
      <c r="F2018" t="s">
        <v>30</v>
      </c>
      <c r="I2018" t="s">
        <v>1153</v>
      </c>
      <c r="J2018" t="s">
        <v>39</v>
      </c>
      <c r="N2018" t="s">
        <v>4315</v>
      </c>
      <c r="O2018" t="s">
        <v>34</v>
      </c>
      <c r="P2018">
        <v>8</v>
      </c>
      <c r="Q2018">
        <v>202108</v>
      </c>
      <c r="R2018">
        <v>20211228</v>
      </c>
      <c r="S2018" t="s">
        <v>4316</v>
      </c>
      <c r="T2018">
        <v>20220314</v>
      </c>
      <c r="Z2018" t="s">
        <v>36</v>
      </c>
    </row>
    <row r="2019" spans="1:26" x14ac:dyDescent="0.25">
      <c r="A2019" t="s">
        <v>26</v>
      </c>
      <c r="B2019" t="s">
        <v>27</v>
      </c>
      <c r="C2019" t="s">
        <v>28</v>
      </c>
      <c r="D2019" t="s">
        <v>29</v>
      </c>
      <c r="E2019" t="str">
        <f>"110TNBK1V589"</f>
        <v>110TNBK1V589</v>
      </c>
      <c r="F2019" t="s">
        <v>30</v>
      </c>
      <c r="I2019" t="s">
        <v>97</v>
      </c>
      <c r="J2019" t="s">
        <v>83</v>
      </c>
      <c r="N2019" t="s">
        <v>4317</v>
      </c>
      <c r="O2019" t="s">
        <v>34</v>
      </c>
      <c r="P2019">
        <v>6</v>
      </c>
      <c r="Q2019">
        <v>202110</v>
      </c>
      <c r="R2019">
        <v>20211201</v>
      </c>
      <c r="S2019" t="s">
        <v>4318</v>
      </c>
      <c r="T2019">
        <v>20220314</v>
      </c>
      <c r="Z2019" t="s">
        <v>36</v>
      </c>
    </row>
    <row r="2020" spans="1:26" x14ac:dyDescent="0.25">
      <c r="A2020" t="s">
        <v>26</v>
      </c>
      <c r="B2020" t="s">
        <v>27</v>
      </c>
      <c r="C2020" t="s">
        <v>28</v>
      </c>
      <c r="D2020" t="s">
        <v>64</v>
      </c>
      <c r="E2020" t="str">
        <f>"105TNVS2A495"</f>
        <v>105TNVS2A495</v>
      </c>
      <c r="F2020" t="s">
        <v>30</v>
      </c>
      <c r="I2020" t="s">
        <v>38</v>
      </c>
      <c r="J2020" t="s">
        <v>58</v>
      </c>
      <c r="N2020" t="s">
        <v>4319</v>
      </c>
      <c r="O2020" t="s">
        <v>34</v>
      </c>
      <c r="P2020">
        <v>11</v>
      </c>
      <c r="Q2020">
        <v>202105</v>
      </c>
      <c r="R2020">
        <v>20220118</v>
      </c>
      <c r="S2020" t="s">
        <v>4320</v>
      </c>
      <c r="T2020">
        <v>20220314</v>
      </c>
      <c r="U2020" t="s">
        <v>149</v>
      </c>
      <c r="Z2020" t="s">
        <v>36</v>
      </c>
    </row>
    <row r="2021" spans="1:26" x14ac:dyDescent="0.25">
      <c r="A2021" t="s">
        <v>26</v>
      </c>
      <c r="B2021" t="s">
        <v>27</v>
      </c>
      <c r="C2021" t="s">
        <v>28</v>
      </c>
      <c r="D2021" t="s">
        <v>37</v>
      </c>
      <c r="E2021" t="str">
        <f>"201TNYT10746"</f>
        <v>201TNYT10746</v>
      </c>
      <c r="F2021" t="s">
        <v>30</v>
      </c>
      <c r="I2021" t="s">
        <v>97</v>
      </c>
      <c r="J2021" t="s">
        <v>58</v>
      </c>
      <c r="N2021" t="s">
        <v>4321</v>
      </c>
      <c r="O2021" t="s">
        <v>34</v>
      </c>
      <c r="P2021">
        <v>3</v>
      </c>
      <c r="Q2021">
        <v>202201</v>
      </c>
      <c r="R2021">
        <v>20220219</v>
      </c>
      <c r="S2021" t="s">
        <v>4322</v>
      </c>
      <c r="T2021">
        <v>20220314</v>
      </c>
      <c r="U2021" t="s">
        <v>4233</v>
      </c>
      <c r="Z2021" t="s">
        <v>36</v>
      </c>
    </row>
    <row r="2022" spans="1:26" x14ac:dyDescent="0.25">
      <c r="A2022" t="s">
        <v>26</v>
      </c>
      <c r="B2022" t="s">
        <v>27</v>
      </c>
      <c r="C2022" t="s">
        <v>28</v>
      </c>
      <c r="D2022" t="s">
        <v>37</v>
      </c>
      <c r="E2022" t="str">
        <f>"108TNCZ07579"</f>
        <v>108TNCZ07579</v>
      </c>
      <c r="F2022" t="s">
        <v>30</v>
      </c>
      <c r="I2022" t="s">
        <v>38</v>
      </c>
      <c r="J2022" t="s">
        <v>77</v>
      </c>
      <c r="N2022" t="s">
        <v>4323</v>
      </c>
      <c r="O2022" t="s">
        <v>34</v>
      </c>
      <c r="P2022">
        <v>8</v>
      </c>
      <c r="Q2022">
        <v>202108</v>
      </c>
      <c r="R2022">
        <v>20211014</v>
      </c>
      <c r="S2022" t="s">
        <v>4324</v>
      </c>
      <c r="T2022">
        <v>20220314</v>
      </c>
      <c r="Z2022" t="s">
        <v>36</v>
      </c>
    </row>
    <row r="2023" spans="1:26" x14ac:dyDescent="0.25">
      <c r="A2023" t="s">
        <v>26</v>
      </c>
      <c r="B2023" t="s">
        <v>27</v>
      </c>
      <c r="C2023" t="s">
        <v>28</v>
      </c>
      <c r="D2023" t="s">
        <v>115</v>
      </c>
      <c r="E2023" t="str">
        <f>"105TNHM1W193"</f>
        <v>105TNHM1W193</v>
      </c>
      <c r="F2023" t="s">
        <v>30</v>
      </c>
      <c r="I2023" t="s">
        <v>129</v>
      </c>
      <c r="J2023" t="s">
        <v>32</v>
      </c>
      <c r="N2023" t="s">
        <v>4325</v>
      </c>
      <c r="O2023" t="s">
        <v>34</v>
      </c>
      <c r="P2023">
        <v>11</v>
      </c>
      <c r="Q2023">
        <v>202105</v>
      </c>
      <c r="R2023">
        <v>20211102</v>
      </c>
      <c r="S2023" t="s">
        <v>4326</v>
      </c>
      <c r="T2023">
        <v>20220314</v>
      </c>
      <c r="Z2023" t="s">
        <v>36</v>
      </c>
    </row>
    <row r="2024" spans="1:26" x14ac:dyDescent="0.25">
      <c r="A2024" t="s">
        <v>26</v>
      </c>
      <c r="B2024" t="s">
        <v>27</v>
      </c>
      <c r="C2024" t="s">
        <v>28</v>
      </c>
      <c r="D2024" t="s">
        <v>115</v>
      </c>
      <c r="E2024" t="str">
        <f>"106TNMX2J291"</f>
        <v>106TNMX2J291</v>
      </c>
      <c r="F2024" t="s">
        <v>30</v>
      </c>
      <c r="I2024" t="s">
        <v>31</v>
      </c>
      <c r="J2024" t="s">
        <v>58</v>
      </c>
      <c r="N2024" t="s">
        <v>4327</v>
      </c>
      <c r="O2024" t="s">
        <v>34</v>
      </c>
      <c r="P2024">
        <v>10</v>
      </c>
      <c r="Q2024">
        <v>202106</v>
      </c>
      <c r="R2024">
        <v>20211230</v>
      </c>
      <c r="S2024" t="s">
        <v>4328</v>
      </c>
      <c r="T2024">
        <v>20220314</v>
      </c>
      <c r="Z2024" t="s">
        <v>36</v>
      </c>
    </row>
    <row r="2025" spans="1:26" x14ac:dyDescent="0.25">
      <c r="A2025" t="s">
        <v>26</v>
      </c>
      <c r="B2025" t="s">
        <v>27</v>
      </c>
      <c r="C2025" t="s">
        <v>28</v>
      </c>
      <c r="D2025" t="s">
        <v>64</v>
      </c>
      <c r="E2025" t="str">
        <f>"110TNLE1Y552"</f>
        <v>110TNLE1Y552</v>
      </c>
      <c r="F2025" t="s">
        <v>30</v>
      </c>
      <c r="I2025" t="s">
        <v>97</v>
      </c>
      <c r="J2025" t="s">
        <v>39</v>
      </c>
      <c r="N2025" t="s">
        <v>4329</v>
      </c>
      <c r="O2025" t="s">
        <v>34</v>
      </c>
      <c r="P2025">
        <v>6</v>
      </c>
      <c r="Q2025">
        <v>202110</v>
      </c>
      <c r="R2025">
        <v>20211129</v>
      </c>
      <c r="S2025" t="s">
        <v>4330</v>
      </c>
      <c r="T2025">
        <v>20220314</v>
      </c>
      <c r="Z2025" t="s">
        <v>36</v>
      </c>
    </row>
    <row r="2026" spans="1:26" x14ac:dyDescent="0.25">
      <c r="A2026" t="s">
        <v>26</v>
      </c>
      <c r="B2026" t="s">
        <v>27</v>
      </c>
      <c r="C2026" t="s">
        <v>28</v>
      </c>
      <c r="D2026" t="s">
        <v>115</v>
      </c>
      <c r="E2026" t="str">
        <f>"009TNCZ0C211"</f>
        <v>009TNCZ0C211</v>
      </c>
      <c r="F2026" t="s">
        <v>30</v>
      </c>
      <c r="I2026" t="s">
        <v>97</v>
      </c>
      <c r="J2026" t="s">
        <v>52</v>
      </c>
      <c r="N2026" t="s">
        <v>4331</v>
      </c>
      <c r="O2026" t="s">
        <v>34</v>
      </c>
      <c r="P2026">
        <v>19</v>
      </c>
      <c r="Q2026">
        <v>202009</v>
      </c>
      <c r="R2026">
        <v>20211125</v>
      </c>
      <c r="S2026" t="s">
        <v>4332</v>
      </c>
      <c r="T2026">
        <v>20220314</v>
      </c>
      <c r="U2026" t="s">
        <v>3472</v>
      </c>
      <c r="V2026" t="s">
        <v>205</v>
      </c>
      <c r="W2026" t="s">
        <v>369</v>
      </c>
      <c r="Z2026" t="s">
        <v>36</v>
      </c>
    </row>
    <row r="2027" spans="1:26" x14ac:dyDescent="0.25">
      <c r="A2027" t="s">
        <v>26</v>
      </c>
      <c r="B2027" t="s">
        <v>27</v>
      </c>
      <c r="C2027" t="s">
        <v>28</v>
      </c>
      <c r="D2027" t="s">
        <v>29</v>
      </c>
      <c r="E2027" t="str">
        <f>"110TNBK1V061"</f>
        <v>110TNBK1V061</v>
      </c>
      <c r="F2027" t="s">
        <v>30</v>
      </c>
      <c r="I2027" t="s">
        <v>97</v>
      </c>
      <c r="J2027" t="s">
        <v>90</v>
      </c>
      <c r="N2027" t="s">
        <v>4333</v>
      </c>
      <c r="O2027" t="s">
        <v>34</v>
      </c>
      <c r="P2027">
        <v>6</v>
      </c>
      <c r="Q2027">
        <v>202110</v>
      </c>
      <c r="R2027">
        <v>20220129</v>
      </c>
      <c r="S2027" t="s">
        <v>4334</v>
      </c>
      <c r="T2027">
        <v>20220314</v>
      </c>
      <c r="U2027" t="s">
        <v>144</v>
      </c>
      <c r="Z2027" t="s">
        <v>36</v>
      </c>
    </row>
    <row r="2028" spans="1:26" x14ac:dyDescent="0.25">
      <c r="A2028" t="s">
        <v>26</v>
      </c>
      <c r="B2028" t="s">
        <v>27</v>
      </c>
      <c r="C2028" t="s">
        <v>28</v>
      </c>
      <c r="D2028" t="s">
        <v>46</v>
      </c>
      <c r="E2028" t="str">
        <f>"111TNLE0Y456"</f>
        <v>111TNLE0Y456</v>
      </c>
      <c r="F2028" t="s">
        <v>30</v>
      </c>
      <c r="I2028" t="s">
        <v>97</v>
      </c>
      <c r="J2028" t="s">
        <v>39</v>
      </c>
      <c r="N2028" t="s">
        <v>4335</v>
      </c>
      <c r="O2028" t="s">
        <v>34</v>
      </c>
      <c r="P2028">
        <v>5</v>
      </c>
      <c r="Q2028">
        <v>202111</v>
      </c>
      <c r="R2028">
        <v>20211205</v>
      </c>
      <c r="S2028" t="s">
        <v>4336</v>
      </c>
      <c r="T2028">
        <v>20220314</v>
      </c>
      <c r="Z2028" t="s">
        <v>36</v>
      </c>
    </row>
    <row r="2029" spans="1:26" x14ac:dyDescent="0.25">
      <c r="A2029" t="s">
        <v>26</v>
      </c>
      <c r="B2029" t="s">
        <v>27</v>
      </c>
      <c r="C2029" t="s">
        <v>28</v>
      </c>
      <c r="D2029" t="s">
        <v>37</v>
      </c>
      <c r="E2029" t="str">
        <f>"108TNLE1H168"</f>
        <v>108TNLE1H168</v>
      </c>
      <c r="F2029" t="s">
        <v>30</v>
      </c>
      <c r="I2029" t="s">
        <v>82</v>
      </c>
      <c r="J2029" t="s">
        <v>83</v>
      </c>
      <c r="N2029" t="s">
        <v>4337</v>
      </c>
      <c r="O2029" t="s">
        <v>34</v>
      </c>
      <c r="P2029">
        <v>8</v>
      </c>
      <c r="Q2029">
        <v>202108</v>
      </c>
      <c r="R2029">
        <v>20220105</v>
      </c>
      <c r="S2029" t="s">
        <v>4338</v>
      </c>
      <c r="T2029">
        <v>20220314</v>
      </c>
      <c r="Z2029" t="s">
        <v>36</v>
      </c>
    </row>
    <row r="2030" spans="1:26" x14ac:dyDescent="0.25">
      <c r="A2030" t="s">
        <v>2403</v>
      </c>
      <c r="B2030" t="s">
        <v>27</v>
      </c>
      <c r="C2030" t="s">
        <v>28</v>
      </c>
      <c r="D2030" t="s">
        <v>29</v>
      </c>
      <c r="E2030" t="str">
        <f>"111TNDV18122"</f>
        <v>111TNDV18122</v>
      </c>
      <c r="F2030" t="s">
        <v>2404</v>
      </c>
      <c r="N2030" t="s">
        <v>2411</v>
      </c>
      <c r="O2030" t="s">
        <v>34</v>
      </c>
      <c r="P2030">
        <v>5</v>
      </c>
      <c r="Q2030">
        <v>202111</v>
      </c>
      <c r="S2030">
        <v>917134570</v>
      </c>
      <c r="T2030">
        <v>20220315</v>
      </c>
      <c r="U2030" t="s">
        <v>2406</v>
      </c>
      <c r="V2030" t="s">
        <v>2407</v>
      </c>
      <c r="W2030" t="s">
        <v>2408</v>
      </c>
      <c r="X2030" t="s">
        <v>2413</v>
      </c>
      <c r="Y2030" t="s">
        <v>2414</v>
      </c>
      <c r="Z2030" t="s">
        <v>36</v>
      </c>
    </row>
    <row r="2031" spans="1:26" x14ac:dyDescent="0.25">
      <c r="A2031" t="s">
        <v>2403</v>
      </c>
      <c r="B2031" t="s">
        <v>27</v>
      </c>
      <c r="C2031" t="s">
        <v>28</v>
      </c>
      <c r="D2031" t="s">
        <v>29</v>
      </c>
      <c r="E2031" t="str">
        <f>"111TNYT1R850"</f>
        <v>111TNYT1R850</v>
      </c>
      <c r="F2031" t="s">
        <v>2404</v>
      </c>
      <c r="N2031" t="s">
        <v>2411</v>
      </c>
      <c r="O2031" t="s">
        <v>34</v>
      </c>
      <c r="P2031">
        <v>5</v>
      </c>
      <c r="Q2031">
        <v>202111</v>
      </c>
      <c r="S2031">
        <v>917134581</v>
      </c>
      <c r="T2031">
        <v>20220315</v>
      </c>
      <c r="U2031" t="s">
        <v>2406</v>
      </c>
      <c r="V2031" t="s">
        <v>2407</v>
      </c>
      <c r="W2031" t="s">
        <v>2408</v>
      </c>
      <c r="X2031" t="s">
        <v>2413</v>
      </c>
      <c r="Y2031" t="s">
        <v>2414</v>
      </c>
      <c r="Z2031" t="s">
        <v>36</v>
      </c>
    </row>
    <row r="2032" spans="1:26" x14ac:dyDescent="0.25">
      <c r="A2032" t="s">
        <v>2403</v>
      </c>
      <c r="B2032" t="s">
        <v>27</v>
      </c>
      <c r="C2032" t="s">
        <v>28</v>
      </c>
      <c r="D2032" t="s">
        <v>37</v>
      </c>
      <c r="E2032" t="str">
        <f>"110TNPC2J816"</f>
        <v>110TNPC2J816</v>
      </c>
      <c r="F2032" t="s">
        <v>2404</v>
      </c>
      <c r="N2032" t="s">
        <v>2411</v>
      </c>
      <c r="O2032" t="s">
        <v>34</v>
      </c>
      <c r="P2032">
        <v>6</v>
      </c>
      <c r="Q2032">
        <v>202110</v>
      </c>
      <c r="S2032">
        <v>917151475</v>
      </c>
      <c r="T2032">
        <v>20220315</v>
      </c>
      <c r="U2032" t="s">
        <v>2406</v>
      </c>
      <c r="V2032" t="s">
        <v>2407</v>
      </c>
      <c r="W2032" t="s">
        <v>2408</v>
      </c>
      <c r="X2032" t="s">
        <v>2413</v>
      </c>
      <c r="Y2032" t="s">
        <v>2414</v>
      </c>
      <c r="Z2032" t="s">
        <v>36</v>
      </c>
    </row>
    <row r="2033" spans="1:26" x14ac:dyDescent="0.25">
      <c r="A2033" t="s">
        <v>2403</v>
      </c>
      <c r="B2033" t="s">
        <v>27</v>
      </c>
      <c r="C2033" t="s">
        <v>28</v>
      </c>
      <c r="D2033" t="s">
        <v>29</v>
      </c>
      <c r="E2033" t="str">
        <f>"111TNSU25150"</f>
        <v>111TNSU25150</v>
      </c>
      <c r="F2033" t="s">
        <v>2404</v>
      </c>
      <c r="N2033" t="s">
        <v>4339</v>
      </c>
      <c r="O2033" t="s">
        <v>34</v>
      </c>
      <c r="P2033">
        <v>5</v>
      </c>
      <c r="Q2033">
        <v>202111</v>
      </c>
      <c r="S2033">
        <v>917180227</v>
      </c>
      <c r="T2033">
        <v>20220315</v>
      </c>
      <c r="U2033" t="s">
        <v>2406</v>
      </c>
      <c r="V2033" t="s">
        <v>3583</v>
      </c>
      <c r="W2033" t="s">
        <v>2408</v>
      </c>
      <c r="X2033" t="s">
        <v>2409</v>
      </c>
      <c r="Y2033" t="s">
        <v>2410</v>
      </c>
      <c r="Z2033" t="s">
        <v>36</v>
      </c>
    </row>
    <row r="2034" spans="1:26" x14ac:dyDescent="0.25">
      <c r="A2034" t="s">
        <v>26</v>
      </c>
      <c r="B2034" t="s">
        <v>27</v>
      </c>
      <c r="C2034" t="s">
        <v>28</v>
      </c>
      <c r="D2034" t="s">
        <v>29</v>
      </c>
      <c r="E2034" t="str">
        <f>"112TNMX17387"</f>
        <v>112TNMX17387</v>
      </c>
      <c r="F2034" t="s">
        <v>30</v>
      </c>
      <c r="I2034" t="s">
        <v>1153</v>
      </c>
      <c r="J2034" t="s">
        <v>212</v>
      </c>
      <c r="N2034" t="s">
        <v>4340</v>
      </c>
      <c r="O2034" t="s">
        <v>34</v>
      </c>
      <c r="P2034">
        <v>4</v>
      </c>
      <c r="Q2034">
        <v>202112</v>
      </c>
      <c r="R2034">
        <v>20220121</v>
      </c>
      <c r="S2034" t="s">
        <v>4341</v>
      </c>
      <c r="T2034">
        <v>20220315</v>
      </c>
      <c r="Z2034" t="s">
        <v>36</v>
      </c>
    </row>
    <row r="2035" spans="1:26" x14ac:dyDescent="0.25">
      <c r="A2035" t="s">
        <v>26</v>
      </c>
      <c r="B2035" t="s">
        <v>27</v>
      </c>
      <c r="C2035" t="s">
        <v>28</v>
      </c>
      <c r="D2035" t="s">
        <v>64</v>
      </c>
      <c r="E2035" t="str">
        <f>"103TNNH22335"</f>
        <v>103TNNH22335</v>
      </c>
      <c r="F2035" t="s">
        <v>30</v>
      </c>
      <c r="I2035" t="s">
        <v>31</v>
      </c>
      <c r="J2035" t="s">
        <v>58</v>
      </c>
      <c r="N2035" t="s">
        <v>4342</v>
      </c>
      <c r="O2035" t="s">
        <v>34</v>
      </c>
      <c r="P2035">
        <v>13</v>
      </c>
      <c r="Q2035">
        <v>202103</v>
      </c>
      <c r="R2035">
        <v>20220217</v>
      </c>
      <c r="S2035" t="s">
        <v>4343</v>
      </c>
      <c r="T2035">
        <v>20220315</v>
      </c>
      <c r="U2035" t="s">
        <v>4344</v>
      </c>
      <c r="Z2035" t="s">
        <v>36</v>
      </c>
    </row>
    <row r="2036" spans="1:26" x14ac:dyDescent="0.25">
      <c r="A2036" t="s">
        <v>26</v>
      </c>
      <c r="B2036" t="s">
        <v>27</v>
      </c>
      <c r="C2036" t="s">
        <v>28</v>
      </c>
      <c r="D2036" t="s">
        <v>46</v>
      </c>
      <c r="E2036" t="str">
        <f>"109TNAB2F064"</f>
        <v>109TNAB2F064</v>
      </c>
      <c r="F2036" t="s">
        <v>30</v>
      </c>
      <c r="I2036" t="s">
        <v>38</v>
      </c>
      <c r="J2036" t="s">
        <v>39</v>
      </c>
      <c r="N2036" t="s">
        <v>4345</v>
      </c>
      <c r="O2036" t="s">
        <v>34</v>
      </c>
      <c r="P2036">
        <v>7</v>
      </c>
      <c r="Q2036">
        <v>202109</v>
      </c>
      <c r="R2036">
        <v>20211120</v>
      </c>
      <c r="S2036" t="s">
        <v>4346</v>
      </c>
      <c r="T2036">
        <v>20220315</v>
      </c>
      <c r="Z2036" t="s">
        <v>36</v>
      </c>
    </row>
    <row r="2037" spans="1:26" x14ac:dyDescent="0.25">
      <c r="A2037" t="s">
        <v>26</v>
      </c>
      <c r="B2037" t="s">
        <v>27</v>
      </c>
      <c r="C2037" t="s">
        <v>28</v>
      </c>
      <c r="D2037" t="s">
        <v>29</v>
      </c>
      <c r="E2037" t="str">
        <f>"112TNGY11503"</f>
        <v>112TNGY11503</v>
      </c>
      <c r="F2037" t="s">
        <v>30</v>
      </c>
      <c r="I2037" t="s">
        <v>123</v>
      </c>
      <c r="J2037" t="s">
        <v>58</v>
      </c>
      <c r="N2037" t="s">
        <v>4347</v>
      </c>
      <c r="O2037" t="s">
        <v>34</v>
      </c>
      <c r="P2037">
        <v>4</v>
      </c>
      <c r="Q2037">
        <v>202112</v>
      </c>
      <c r="R2037">
        <v>20220203</v>
      </c>
      <c r="S2037" t="s">
        <v>4348</v>
      </c>
      <c r="T2037">
        <v>20220315</v>
      </c>
      <c r="U2037" t="s">
        <v>75</v>
      </c>
      <c r="Z2037" t="s">
        <v>36</v>
      </c>
    </row>
    <row r="2038" spans="1:26" x14ac:dyDescent="0.25">
      <c r="A2038" t="s">
        <v>26</v>
      </c>
      <c r="B2038" t="s">
        <v>27</v>
      </c>
      <c r="C2038" t="s">
        <v>28</v>
      </c>
      <c r="D2038" t="s">
        <v>42</v>
      </c>
      <c r="E2038" t="str">
        <f>"110TNXR0Q186"</f>
        <v>110TNXR0Q186</v>
      </c>
      <c r="F2038" t="s">
        <v>30</v>
      </c>
      <c r="I2038" t="s">
        <v>157</v>
      </c>
      <c r="J2038" t="s">
        <v>58</v>
      </c>
      <c r="N2038" t="s">
        <v>4349</v>
      </c>
      <c r="O2038" t="s">
        <v>34</v>
      </c>
      <c r="P2038">
        <v>6</v>
      </c>
      <c r="Q2038">
        <v>202110</v>
      </c>
      <c r="R2038">
        <v>20211125</v>
      </c>
      <c r="S2038" t="s">
        <v>4350</v>
      </c>
      <c r="T2038">
        <v>20220315</v>
      </c>
      <c r="U2038" t="s">
        <v>265</v>
      </c>
      <c r="Z2038" t="s">
        <v>36</v>
      </c>
    </row>
    <row r="2039" spans="1:26" x14ac:dyDescent="0.25">
      <c r="A2039" t="s">
        <v>26</v>
      </c>
      <c r="B2039" t="s">
        <v>27</v>
      </c>
      <c r="C2039" t="s">
        <v>28</v>
      </c>
      <c r="D2039" t="s">
        <v>29</v>
      </c>
      <c r="E2039" t="str">
        <f>"105TNUW27906"</f>
        <v>105TNUW27906</v>
      </c>
      <c r="F2039" t="s">
        <v>30</v>
      </c>
      <c r="I2039" t="s">
        <v>123</v>
      </c>
      <c r="J2039" t="s">
        <v>58</v>
      </c>
      <c r="N2039" t="s">
        <v>4351</v>
      </c>
      <c r="O2039" t="s">
        <v>34</v>
      </c>
      <c r="P2039">
        <v>11</v>
      </c>
      <c r="Q2039">
        <v>202105</v>
      </c>
      <c r="R2039">
        <v>20211112</v>
      </c>
      <c r="S2039" t="s">
        <v>4352</v>
      </c>
      <c r="T2039">
        <v>20220315</v>
      </c>
      <c r="U2039" t="s">
        <v>313</v>
      </c>
      <c r="Z2039" t="s">
        <v>36</v>
      </c>
    </row>
    <row r="2040" spans="1:26" x14ac:dyDescent="0.25">
      <c r="A2040" t="s">
        <v>26</v>
      </c>
      <c r="B2040" t="s">
        <v>27</v>
      </c>
      <c r="C2040" t="s">
        <v>28</v>
      </c>
      <c r="D2040" t="s">
        <v>115</v>
      </c>
      <c r="E2040" t="str">
        <f>"108TNEP2B012"</f>
        <v>108TNEP2B012</v>
      </c>
      <c r="F2040" t="s">
        <v>30</v>
      </c>
      <c r="I2040" t="s">
        <v>89</v>
      </c>
      <c r="J2040" t="s">
        <v>90</v>
      </c>
      <c r="N2040" t="s">
        <v>4353</v>
      </c>
      <c r="O2040" t="s">
        <v>34</v>
      </c>
      <c r="P2040">
        <v>8</v>
      </c>
      <c r="Q2040">
        <v>202108</v>
      </c>
      <c r="R2040">
        <v>20220109</v>
      </c>
      <c r="S2040" t="s">
        <v>4354</v>
      </c>
      <c r="T2040">
        <v>20220315</v>
      </c>
      <c r="U2040" t="s">
        <v>226</v>
      </c>
      <c r="Z2040" t="s">
        <v>36</v>
      </c>
    </row>
    <row r="2041" spans="1:26" x14ac:dyDescent="0.25">
      <c r="A2041" t="s">
        <v>26</v>
      </c>
      <c r="B2041" t="s">
        <v>27</v>
      </c>
      <c r="C2041" t="s">
        <v>28</v>
      </c>
      <c r="D2041" t="s">
        <v>115</v>
      </c>
      <c r="E2041" t="str">
        <f>"107TNRL0V894"</f>
        <v>107TNRL0V894</v>
      </c>
      <c r="F2041" t="s">
        <v>30</v>
      </c>
      <c r="I2041" t="s">
        <v>123</v>
      </c>
      <c r="J2041" t="s">
        <v>48</v>
      </c>
      <c r="N2041" t="s">
        <v>4355</v>
      </c>
      <c r="O2041" t="s">
        <v>34</v>
      </c>
      <c r="P2041">
        <v>9</v>
      </c>
      <c r="Q2041">
        <v>202107</v>
      </c>
      <c r="R2041">
        <v>20211002</v>
      </c>
      <c r="S2041" t="s">
        <v>4356</v>
      </c>
      <c r="T2041">
        <v>20220315</v>
      </c>
      <c r="Z2041" t="s">
        <v>36</v>
      </c>
    </row>
    <row r="2042" spans="1:26" x14ac:dyDescent="0.25">
      <c r="A2042" t="s">
        <v>26</v>
      </c>
      <c r="B2042" t="s">
        <v>27</v>
      </c>
      <c r="C2042" t="s">
        <v>28</v>
      </c>
      <c r="D2042" t="s">
        <v>42</v>
      </c>
      <c r="E2042" t="str">
        <f>"112TNTQ16161"</f>
        <v>112TNTQ16161</v>
      </c>
      <c r="F2042" t="s">
        <v>30</v>
      </c>
      <c r="I2042" t="s">
        <v>123</v>
      </c>
      <c r="J2042" t="s">
        <v>58</v>
      </c>
      <c r="N2042" t="s">
        <v>4357</v>
      </c>
      <c r="O2042" t="s">
        <v>34</v>
      </c>
      <c r="P2042">
        <v>99</v>
      </c>
      <c r="Q2042">
        <v>201112</v>
      </c>
      <c r="R2042">
        <v>20211128</v>
      </c>
      <c r="S2042" t="s">
        <v>4358</v>
      </c>
      <c r="T2042">
        <v>20220315</v>
      </c>
      <c r="U2042" t="s">
        <v>144</v>
      </c>
      <c r="Z2042" t="s">
        <v>36</v>
      </c>
    </row>
    <row r="2043" spans="1:26" x14ac:dyDescent="0.25">
      <c r="A2043" t="s">
        <v>26</v>
      </c>
      <c r="B2043" t="s">
        <v>27</v>
      </c>
      <c r="C2043" t="s">
        <v>28</v>
      </c>
      <c r="D2043" t="s">
        <v>29</v>
      </c>
      <c r="E2043" t="str">
        <f>"107TNWG1Z193"</f>
        <v>107TNWG1Z193</v>
      </c>
      <c r="F2043" t="s">
        <v>30</v>
      </c>
      <c r="I2043" t="s">
        <v>38</v>
      </c>
      <c r="J2043" t="s">
        <v>39</v>
      </c>
      <c r="N2043" t="s">
        <v>4359</v>
      </c>
      <c r="O2043" t="s">
        <v>34</v>
      </c>
      <c r="P2043">
        <v>9</v>
      </c>
      <c r="Q2043">
        <v>202107</v>
      </c>
      <c r="R2043">
        <v>20220127</v>
      </c>
      <c r="S2043" t="s">
        <v>4360</v>
      </c>
      <c r="T2043">
        <v>20220315</v>
      </c>
      <c r="Z2043" t="s">
        <v>36</v>
      </c>
    </row>
    <row r="2044" spans="1:26" x14ac:dyDescent="0.25">
      <c r="A2044" t="s">
        <v>26</v>
      </c>
      <c r="B2044" t="s">
        <v>27</v>
      </c>
      <c r="C2044" t="s">
        <v>28</v>
      </c>
      <c r="D2044" t="s">
        <v>37</v>
      </c>
      <c r="E2044" t="str">
        <f>"111TNNH1M935"</f>
        <v>111TNNH1M935</v>
      </c>
      <c r="F2044" t="s">
        <v>30</v>
      </c>
      <c r="I2044" t="s">
        <v>31</v>
      </c>
      <c r="J2044" t="s">
        <v>32</v>
      </c>
      <c r="N2044" t="s">
        <v>4361</v>
      </c>
      <c r="O2044" t="s">
        <v>34</v>
      </c>
      <c r="P2044">
        <v>5</v>
      </c>
      <c r="Q2044">
        <v>202111</v>
      </c>
      <c r="R2044">
        <v>20211113</v>
      </c>
      <c r="S2044" t="s">
        <v>4362</v>
      </c>
      <c r="T2044">
        <v>20220315</v>
      </c>
      <c r="Z2044" t="s">
        <v>36</v>
      </c>
    </row>
    <row r="2045" spans="1:26" x14ac:dyDescent="0.25">
      <c r="A2045" t="s">
        <v>26</v>
      </c>
      <c r="B2045" t="s">
        <v>27</v>
      </c>
      <c r="C2045" t="s">
        <v>28</v>
      </c>
      <c r="D2045" t="s">
        <v>380</v>
      </c>
      <c r="E2045" t="str">
        <f>"111TNVS2G935"</f>
        <v>111TNVS2G935</v>
      </c>
      <c r="F2045" t="s">
        <v>30</v>
      </c>
      <c r="I2045" t="s">
        <v>38</v>
      </c>
      <c r="J2045" t="s">
        <v>90</v>
      </c>
      <c r="N2045" t="s">
        <v>4363</v>
      </c>
      <c r="O2045" t="s">
        <v>34</v>
      </c>
      <c r="P2045">
        <v>5</v>
      </c>
      <c r="Q2045">
        <v>202111</v>
      </c>
      <c r="R2045">
        <v>20220119</v>
      </c>
      <c r="S2045" t="s">
        <v>4364</v>
      </c>
      <c r="T2045">
        <v>20220315</v>
      </c>
      <c r="Z2045" t="s">
        <v>36</v>
      </c>
    </row>
    <row r="2046" spans="1:26" x14ac:dyDescent="0.25">
      <c r="A2046" t="s">
        <v>26</v>
      </c>
      <c r="B2046" t="s">
        <v>27</v>
      </c>
      <c r="C2046" t="s">
        <v>28</v>
      </c>
      <c r="D2046" t="s">
        <v>37</v>
      </c>
      <c r="E2046" t="str">
        <f>"109TNNH0N415"</f>
        <v>109TNNH0N415</v>
      </c>
      <c r="F2046" t="s">
        <v>30</v>
      </c>
      <c r="I2046" t="s">
        <v>31</v>
      </c>
      <c r="J2046" t="s">
        <v>32</v>
      </c>
      <c r="N2046" t="s">
        <v>4365</v>
      </c>
      <c r="O2046" t="s">
        <v>34</v>
      </c>
      <c r="P2046">
        <v>7</v>
      </c>
      <c r="Q2046">
        <v>202109</v>
      </c>
      <c r="R2046">
        <v>20211201</v>
      </c>
      <c r="S2046" t="s">
        <v>4366</v>
      </c>
      <c r="T2046">
        <v>20220315</v>
      </c>
      <c r="Z2046" t="s">
        <v>36</v>
      </c>
    </row>
    <row r="2047" spans="1:26" x14ac:dyDescent="0.25">
      <c r="A2047" t="s">
        <v>26</v>
      </c>
      <c r="B2047" t="s">
        <v>27</v>
      </c>
      <c r="C2047" t="s">
        <v>28</v>
      </c>
      <c r="D2047" t="s">
        <v>380</v>
      </c>
      <c r="E2047" t="str">
        <f>"111TNHM0L841"</f>
        <v>111TNHM0L841</v>
      </c>
      <c r="F2047" t="s">
        <v>30</v>
      </c>
      <c r="I2047" t="s">
        <v>31</v>
      </c>
      <c r="J2047" t="s">
        <v>32</v>
      </c>
      <c r="N2047" t="s">
        <v>4367</v>
      </c>
      <c r="O2047" t="s">
        <v>34</v>
      </c>
      <c r="P2047">
        <v>5</v>
      </c>
      <c r="Q2047">
        <v>202111</v>
      </c>
      <c r="R2047">
        <v>20211120</v>
      </c>
      <c r="S2047" t="s">
        <v>4368</v>
      </c>
      <c r="T2047">
        <v>20220315</v>
      </c>
      <c r="Z2047" t="s">
        <v>36</v>
      </c>
    </row>
    <row r="2048" spans="1:26" x14ac:dyDescent="0.25">
      <c r="A2048" t="s">
        <v>26</v>
      </c>
      <c r="B2048" t="s">
        <v>27</v>
      </c>
      <c r="C2048" t="s">
        <v>28</v>
      </c>
      <c r="D2048" t="s">
        <v>29</v>
      </c>
      <c r="E2048" t="str">
        <f>"111TNEP2V404"</f>
        <v>111TNEP2V404</v>
      </c>
      <c r="F2048" t="s">
        <v>30</v>
      </c>
      <c r="I2048" t="s">
        <v>129</v>
      </c>
      <c r="J2048" t="s">
        <v>568</v>
      </c>
      <c r="N2048" t="s">
        <v>4369</v>
      </c>
      <c r="O2048" t="s">
        <v>34</v>
      </c>
      <c r="P2048">
        <v>5</v>
      </c>
      <c r="Q2048">
        <v>202111</v>
      </c>
      <c r="R2048">
        <v>20220223</v>
      </c>
      <c r="S2048" t="s">
        <v>4370</v>
      </c>
      <c r="T2048">
        <v>20220315</v>
      </c>
      <c r="Z2048" t="s">
        <v>36</v>
      </c>
    </row>
    <row r="2049" spans="1:26" x14ac:dyDescent="0.25">
      <c r="A2049" t="s">
        <v>26</v>
      </c>
      <c r="B2049" t="s">
        <v>27</v>
      </c>
      <c r="C2049" t="s">
        <v>28</v>
      </c>
      <c r="D2049" t="s">
        <v>37</v>
      </c>
      <c r="E2049" t="str">
        <f>"110TNPCOK872"</f>
        <v>110TNPCOK872</v>
      </c>
      <c r="F2049" t="s">
        <v>30</v>
      </c>
      <c r="I2049" t="s">
        <v>38</v>
      </c>
      <c r="J2049" t="s">
        <v>39</v>
      </c>
      <c r="N2049" t="s">
        <v>4371</v>
      </c>
      <c r="O2049" t="s">
        <v>34</v>
      </c>
      <c r="P2049">
        <v>6</v>
      </c>
      <c r="Q2049">
        <v>202110</v>
      </c>
      <c r="R2049">
        <v>20220122</v>
      </c>
      <c r="S2049" t="s">
        <v>4372</v>
      </c>
      <c r="T2049">
        <v>20220315</v>
      </c>
      <c r="Z2049" t="s">
        <v>36</v>
      </c>
    </row>
    <row r="2050" spans="1:26" x14ac:dyDescent="0.25">
      <c r="A2050" t="s">
        <v>26</v>
      </c>
      <c r="B2050" t="s">
        <v>27</v>
      </c>
      <c r="C2050" t="s">
        <v>28</v>
      </c>
      <c r="D2050" t="s">
        <v>37</v>
      </c>
      <c r="E2050" t="str">
        <f>"102TNJJ18780"</f>
        <v>102TNJJ18780</v>
      </c>
      <c r="F2050" t="s">
        <v>30</v>
      </c>
      <c r="I2050" t="s">
        <v>31</v>
      </c>
      <c r="J2050" t="s">
        <v>163</v>
      </c>
      <c r="N2050" t="s">
        <v>4373</v>
      </c>
      <c r="O2050" t="s">
        <v>34</v>
      </c>
      <c r="P2050">
        <v>14</v>
      </c>
      <c r="Q2050">
        <v>202102</v>
      </c>
      <c r="R2050">
        <v>20211028</v>
      </c>
      <c r="S2050" t="s">
        <v>4374</v>
      </c>
      <c r="T2050">
        <v>20220315</v>
      </c>
      <c r="Z2050" t="s">
        <v>36</v>
      </c>
    </row>
    <row r="2051" spans="1:26" x14ac:dyDescent="0.25">
      <c r="A2051" t="s">
        <v>26</v>
      </c>
      <c r="B2051" t="s">
        <v>27</v>
      </c>
      <c r="C2051" t="s">
        <v>28</v>
      </c>
      <c r="D2051" t="s">
        <v>46</v>
      </c>
      <c r="E2051" t="str">
        <f>"201TNNH0M735"</f>
        <v>201TNNH0M735</v>
      </c>
      <c r="F2051" t="s">
        <v>30</v>
      </c>
      <c r="I2051" t="s">
        <v>38</v>
      </c>
      <c r="J2051" t="s">
        <v>58</v>
      </c>
      <c r="N2051" t="s">
        <v>4375</v>
      </c>
      <c r="O2051" t="s">
        <v>34</v>
      </c>
      <c r="P2051">
        <v>3</v>
      </c>
      <c r="Q2051">
        <v>202201</v>
      </c>
      <c r="R2051">
        <v>20220228</v>
      </c>
      <c r="S2051" t="s">
        <v>4376</v>
      </c>
      <c r="T2051">
        <v>20220315</v>
      </c>
      <c r="U2051" t="s">
        <v>211</v>
      </c>
      <c r="V2051" t="s">
        <v>114</v>
      </c>
      <c r="Z2051" t="s">
        <v>36</v>
      </c>
    </row>
    <row r="2052" spans="1:26" x14ac:dyDescent="0.25">
      <c r="A2052" t="s">
        <v>26</v>
      </c>
      <c r="B2052" t="s">
        <v>27</v>
      </c>
      <c r="C2052" t="s">
        <v>28</v>
      </c>
      <c r="D2052" t="s">
        <v>37</v>
      </c>
      <c r="E2052" t="str">
        <f>"108TNQD08180"</f>
        <v>108TNQD08180</v>
      </c>
      <c r="F2052" t="s">
        <v>30</v>
      </c>
      <c r="I2052" t="s">
        <v>475</v>
      </c>
      <c r="J2052" t="s">
        <v>90</v>
      </c>
      <c r="N2052" t="s">
        <v>4377</v>
      </c>
      <c r="O2052" t="s">
        <v>34</v>
      </c>
      <c r="P2052">
        <v>8</v>
      </c>
      <c r="Q2052">
        <v>202108</v>
      </c>
      <c r="R2052">
        <v>20211210</v>
      </c>
      <c r="S2052" t="s">
        <v>4378</v>
      </c>
      <c r="T2052">
        <v>20220315</v>
      </c>
      <c r="U2052" t="s">
        <v>1199</v>
      </c>
      <c r="V2052" t="s">
        <v>180</v>
      </c>
      <c r="Z2052" t="s">
        <v>36</v>
      </c>
    </row>
    <row r="2053" spans="1:26" x14ac:dyDescent="0.25">
      <c r="A2053" t="s">
        <v>26</v>
      </c>
      <c r="B2053" t="s">
        <v>27</v>
      </c>
      <c r="C2053" t="s">
        <v>28</v>
      </c>
      <c r="D2053" t="s">
        <v>29</v>
      </c>
      <c r="E2053" t="str">
        <f>"110TNBK27773"</f>
        <v>110TNBK27773</v>
      </c>
      <c r="F2053" t="s">
        <v>30</v>
      </c>
      <c r="I2053" t="s">
        <v>38</v>
      </c>
      <c r="J2053" t="s">
        <v>90</v>
      </c>
      <c r="N2053" t="s">
        <v>4379</v>
      </c>
      <c r="O2053" t="s">
        <v>34</v>
      </c>
      <c r="P2053">
        <v>6</v>
      </c>
      <c r="Q2053">
        <v>202110</v>
      </c>
      <c r="R2053">
        <v>20220224</v>
      </c>
      <c r="S2053" t="s">
        <v>4380</v>
      </c>
      <c r="T2053">
        <v>20220315</v>
      </c>
      <c r="U2053" t="s">
        <v>205</v>
      </c>
      <c r="V2053" t="s">
        <v>75</v>
      </c>
      <c r="Z2053" t="s">
        <v>36</v>
      </c>
    </row>
    <row r="2054" spans="1:26" x14ac:dyDescent="0.25">
      <c r="A2054" t="s">
        <v>26</v>
      </c>
      <c r="B2054" t="s">
        <v>27</v>
      </c>
      <c r="C2054" t="s">
        <v>28</v>
      </c>
      <c r="D2054" t="s">
        <v>29</v>
      </c>
      <c r="E2054" t="str">
        <f>"109TNHM1T233"</f>
        <v>109TNHM1T233</v>
      </c>
      <c r="F2054" t="s">
        <v>30</v>
      </c>
      <c r="I2054" t="s">
        <v>38</v>
      </c>
      <c r="J2054" t="s">
        <v>39</v>
      </c>
      <c r="N2054" t="s">
        <v>4381</v>
      </c>
      <c r="O2054" t="s">
        <v>34</v>
      </c>
      <c r="P2054">
        <v>7</v>
      </c>
      <c r="Q2054">
        <v>202109</v>
      </c>
      <c r="R2054">
        <v>20220101</v>
      </c>
      <c r="S2054" t="s">
        <v>4382</v>
      </c>
      <c r="T2054">
        <v>20220315</v>
      </c>
      <c r="Z2054" t="s">
        <v>36</v>
      </c>
    </row>
    <row r="2055" spans="1:26" x14ac:dyDescent="0.25">
      <c r="A2055" t="s">
        <v>26</v>
      </c>
      <c r="B2055" t="s">
        <v>27</v>
      </c>
      <c r="C2055" t="s">
        <v>28</v>
      </c>
      <c r="D2055" t="s">
        <v>115</v>
      </c>
      <c r="E2055" t="str">
        <f>"202TNFA00331"</f>
        <v>202TNFA00331</v>
      </c>
      <c r="F2055" t="s">
        <v>30</v>
      </c>
      <c r="I2055" t="s">
        <v>157</v>
      </c>
      <c r="J2055" t="s">
        <v>77</v>
      </c>
      <c r="N2055" t="s">
        <v>4383</v>
      </c>
      <c r="O2055" t="s">
        <v>34</v>
      </c>
      <c r="P2055">
        <v>2</v>
      </c>
      <c r="Q2055">
        <v>202202</v>
      </c>
      <c r="R2055">
        <v>20220224</v>
      </c>
      <c r="S2055" t="s">
        <v>4384</v>
      </c>
      <c r="T2055">
        <v>20220315</v>
      </c>
      <c r="Z2055" t="s">
        <v>36</v>
      </c>
    </row>
    <row r="2056" spans="1:26" x14ac:dyDescent="0.25">
      <c r="A2056" t="s">
        <v>26</v>
      </c>
      <c r="B2056" t="s">
        <v>27</v>
      </c>
      <c r="C2056" t="s">
        <v>28</v>
      </c>
      <c r="D2056" t="s">
        <v>115</v>
      </c>
      <c r="E2056" t="str">
        <f>"109TNXR28578"</f>
        <v>109TNXR28578</v>
      </c>
      <c r="F2056" t="s">
        <v>30</v>
      </c>
      <c r="I2056" t="s">
        <v>38</v>
      </c>
      <c r="J2056" t="s">
        <v>58</v>
      </c>
      <c r="N2056" t="s">
        <v>4385</v>
      </c>
      <c r="O2056" t="s">
        <v>34</v>
      </c>
      <c r="P2056">
        <v>7</v>
      </c>
      <c r="Q2056">
        <v>202109</v>
      </c>
      <c r="R2056">
        <v>20220110</v>
      </c>
      <c r="S2056" t="s">
        <v>4386</v>
      </c>
      <c r="T2056">
        <v>20220315</v>
      </c>
      <c r="U2056" t="s">
        <v>236</v>
      </c>
      <c r="Z2056" t="s">
        <v>36</v>
      </c>
    </row>
    <row r="2057" spans="1:26" x14ac:dyDescent="0.25">
      <c r="A2057" t="s">
        <v>26</v>
      </c>
      <c r="B2057" t="s">
        <v>27</v>
      </c>
      <c r="C2057" t="s">
        <v>28</v>
      </c>
      <c r="D2057" t="s">
        <v>42</v>
      </c>
      <c r="E2057" t="str">
        <f>"110TNUW1A758"</f>
        <v>110TNUW1A758</v>
      </c>
      <c r="F2057" t="s">
        <v>30</v>
      </c>
      <c r="I2057" t="s">
        <v>129</v>
      </c>
      <c r="J2057" t="s">
        <v>32</v>
      </c>
      <c r="N2057" t="s">
        <v>4387</v>
      </c>
      <c r="O2057" t="s">
        <v>34</v>
      </c>
      <c r="P2057">
        <v>6</v>
      </c>
      <c r="Q2057">
        <v>202110</v>
      </c>
      <c r="R2057">
        <v>20220202</v>
      </c>
      <c r="S2057" t="s">
        <v>4388</v>
      </c>
      <c r="T2057">
        <v>20220315</v>
      </c>
      <c r="Z2057" t="s">
        <v>36</v>
      </c>
    </row>
    <row r="2058" spans="1:26" x14ac:dyDescent="0.25">
      <c r="A2058" t="s">
        <v>26</v>
      </c>
      <c r="B2058" t="s">
        <v>27</v>
      </c>
      <c r="C2058" t="s">
        <v>28</v>
      </c>
      <c r="D2058" t="s">
        <v>29</v>
      </c>
      <c r="E2058" t="str">
        <f>"109TNXR1D850"</f>
        <v>109TNXR1D850</v>
      </c>
      <c r="F2058" t="s">
        <v>30</v>
      </c>
      <c r="I2058" t="s">
        <v>57</v>
      </c>
      <c r="J2058" t="s">
        <v>58</v>
      </c>
      <c r="N2058" t="s">
        <v>4389</v>
      </c>
      <c r="O2058" t="s">
        <v>34</v>
      </c>
      <c r="P2058">
        <v>7</v>
      </c>
      <c r="Q2058">
        <v>202109</v>
      </c>
      <c r="R2058">
        <v>20211111</v>
      </c>
      <c r="S2058" t="s">
        <v>4390</v>
      </c>
      <c r="T2058">
        <v>20220315</v>
      </c>
      <c r="U2058" t="s">
        <v>61</v>
      </c>
      <c r="Z2058" t="s">
        <v>36</v>
      </c>
    </row>
    <row r="2059" spans="1:26" x14ac:dyDescent="0.25">
      <c r="A2059" t="s">
        <v>26</v>
      </c>
      <c r="B2059" t="s">
        <v>27</v>
      </c>
      <c r="C2059" t="s">
        <v>28</v>
      </c>
      <c r="D2059" t="s">
        <v>380</v>
      </c>
      <c r="E2059" t="str">
        <f>"201TNJJ1T676"</f>
        <v>201TNJJ1T676</v>
      </c>
      <c r="F2059" t="s">
        <v>30</v>
      </c>
      <c r="I2059" t="s">
        <v>38</v>
      </c>
      <c r="J2059" t="s">
        <v>58</v>
      </c>
      <c r="N2059" t="s">
        <v>4391</v>
      </c>
      <c r="O2059" t="s">
        <v>34</v>
      </c>
      <c r="P2059">
        <v>3</v>
      </c>
      <c r="Q2059">
        <v>202201</v>
      </c>
      <c r="R2059">
        <v>20220215</v>
      </c>
      <c r="S2059" t="s">
        <v>4392</v>
      </c>
      <c r="T2059">
        <v>20220315</v>
      </c>
      <c r="U2059" t="s">
        <v>144</v>
      </c>
      <c r="Z2059" t="s">
        <v>36</v>
      </c>
    </row>
    <row r="2060" spans="1:26" x14ac:dyDescent="0.25">
      <c r="A2060" t="s">
        <v>26</v>
      </c>
      <c r="B2060" t="s">
        <v>27</v>
      </c>
      <c r="C2060" t="s">
        <v>28</v>
      </c>
      <c r="D2060" t="s">
        <v>29</v>
      </c>
      <c r="E2060" t="str">
        <f>"105TNEP0K508"</f>
        <v>105TNEP0K508</v>
      </c>
      <c r="F2060" t="s">
        <v>30</v>
      </c>
      <c r="I2060" t="s">
        <v>57</v>
      </c>
      <c r="J2060" t="s">
        <v>58</v>
      </c>
      <c r="N2060" t="s">
        <v>4393</v>
      </c>
      <c r="O2060" t="s">
        <v>34</v>
      </c>
      <c r="P2060">
        <v>11</v>
      </c>
      <c r="Q2060">
        <v>202105</v>
      </c>
      <c r="R2060">
        <v>20220131</v>
      </c>
      <c r="S2060" t="s">
        <v>4394</v>
      </c>
      <c r="T2060">
        <v>20220315</v>
      </c>
      <c r="U2060" t="s">
        <v>144</v>
      </c>
      <c r="Z2060" t="s">
        <v>36</v>
      </c>
    </row>
    <row r="2061" spans="1:26" x14ac:dyDescent="0.25">
      <c r="A2061" t="s">
        <v>26</v>
      </c>
      <c r="B2061" t="s">
        <v>27</v>
      </c>
      <c r="C2061" t="s">
        <v>28</v>
      </c>
      <c r="D2061" t="s">
        <v>46</v>
      </c>
      <c r="E2061" t="str">
        <f>"110TNDV00066"</f>
        <v>110TNDV00066</v>
      </c>
      <c r="F2061" t="s">
        <v>30</v>
      </c>
      <c r="I2061" t="s">
        <v>57</v>
      </c>
      <c r="J2061" t="s">
        <v>58</v>
      </c>
      <c r="N2061" t="s">
        <v>4395</v>
      </c>
      <c r="O2061" t="s">
        <v>34</v>
      </c>
      <c r="P2061">
        <v>6</v>
      </c>
      <c r="Q2061">
        <v>202110</v>
      </c>
      <c r="R2061">
        <v>20211023</v>
      </c>
      <c r="S2061" t="s">
        <v>4396</v>
      </c>
      <c r="T2061">
        <v>20220315</v>
      </c>
      <c r="U2061" t="s">
        <v>144</v>
      </c>
      <c r="Z2061" t="s">
        <v>36</v>
      </c>
    </row>
    <row r="2062" spans="1:26" x14ac:dyDescent="0.25">
      <c r="A2062" t="s">
        <v>26</v>
      </c>
      <c r="B2062" t="s">
        <v>27</v>
      </c>
      <c r="C2062" t="s">
        <v>28</v>
      </c>
      <c r="D2062" t="s">
        <v>37</v>
      </c>
      <c r="E2062" t="str">
        <f>"112TNGY0X263"</f>
        <v>112TNGY0X263</v>
      </c>
      <c r="F2062" t="s">
        <v>30</v>
      </c>
      <c r="I2062" t="s">
        <v>129</v>
      </c>
      <c r="J2062" t="s">
        <v>58</v>
      </c>
      <c r="N2062" t="s">
        <v>4397</v>
      </c>
      <c r="O2062" t="s">
        <v>34</v>
      </c>
      <c r="P2062">
        <v>4</v>
      </c>
      <c r="Q2062">
        <v>202112</v>
      </c>
      <c r="R2062">
        <v>20220119</v>
      </c>
      <c r="S2062" t="s">
        <v>4398</v>
      </c>
      <c r="T2062">
        <v>20220315</v>
      </c>
      <c r="U2062" t="s">
        <v>4399</v>
      </c>
      <c r="V2062" t="s">
        <v>4400</v>
      </c>
      <c r="Z2062" t="s">
        <v>36</v>
      </c>
    </row>
    <row r="2063" spans="1:26" x14ac:dyDescent="0.25">
      <c r="A2063" t="s">
        <v>26</v>
      </c>
      <c r="B2063" t="s">
        <v>27</v>
      </c>
      <c r="C2063" t="s">
        <v>28</v>
      </c>
      <c r="D2063" t="s">
        <v>42</v>
      </c>
      <c r="E2063" t="str">
        <f>"109TNCZ1P179"</f>
        <v>109TNCZ1P179</v>
      </c>
      <c r="F2063" t="s">
        <v>30</v>
      </c>
      <c r="I2063" t="s">
        <v>97</v>
      </c>
      <c r="J2063" t="s">
        <v>83</v>
      </c>
      <c r="N2063" t="s">
        <v>4401</v>
      </c>
      <c r="O2063" t="s">
        <v>34</v>
      </c>
      <c r="P2063">
        <v>7</v>
      </c>
      <c r="Q2063">
        <v>202109</v>
      </c>
      <c r="R2063">
        <v>20220105</v>
      </c>
      <c r="S2063" t="s">
        <v>4402</v>
      </c>
      <c r="T2063">
        <v>20220315</v>
      </c>
      <c r="Z2063" t="s">
        <v>36</v>
      </c>
    </row>
    <row r="2064" spans="1:26" x14ac:dyDescent="0.25">
      <c r="A2064" t="s">
        <v>26</v>
      </c>
      <c r="B2064" t="s">
        <v>27</v>
      </c>
      <c r="C2064" t="s">
        <v>28</v>
      </c>
      <c r="D2064" t="s">
        <v>42</v>
      </c>
      <c r="E2064" t="str">
        <f>"109TNSU04782"</f>
        <v>109TNSU04782</v>
      </c>
      <c r="F2064" t="s">
        <v>30</v>
      </c>
      <c r="I2064" t="s">
        <v>97</v>
      </c>
      <c r="J2064" t="s">
        <v>83</v>
      </c>
      <c r="N2064" t="s">
        <v>4403</v>
      </c>
      <c r="O2064" t="s">
        <v>34</v>
      </c>
      <c r="P2064">
        <v>7</v>
      </c>
      <c r="Q2064">
        <v>202109</v>
      </c>
      <c r="R2064">
        <v>20220122</v>
      </c>
      <c r="S2064" t="s">
        <v>4404</v>
      </c>
      <c r="T2064">
        <v>20220315</v>
      </c>
      <c r="Z2064" t="s">
        <v>36</v>
      </c>
    </row>
    <row r="2065" spans="1:26" x14ac:dyDescent="0.25">
      <c r="A2065" t="s">
        <v>26</v>
      </c>
      <c r="B2065" t="s">
        <v>27</v>
      </c>
      <c r="C2065" t="s">
        <v>28</v>
      </c>
      <c r="D2065" t="s">
        <v>37</v>
      </c>
      <c r="E2065" t="str">
        <f>"106TNAB05704"</f>
        <v>106TNAB05704</v>
      </c>
      <c r="F2065" t="s">
        <v>30</v>
      </c>
      <c r="I2065" t="s">
        <v>157</v>
      </c>
      <c r="J2065" t="s">
        <v>39</v>
      </c>
      <c r="N2065" t="s">
        <v>4405</v>
      </c>
      <c r="O2065" t="s">
        <v>34</v>
      </c>
      <c r="P2065">
        <v>10</v>
      </c>
      <c r="Q2065">
        <v>202106</v>
      </c>
      <c r="R2065">
        <v>20220122</v>
      </c>
      <c r="S2065" t="s">
        <v>4406</v>
      </c>
      <c r="T2065">
        <v>20220315</v>
      </c>
      <c r="Z2065" t="s">
        <v>36</v>
      </c>
    </row>
    <row r="2066" spans="1:26" x14ac:dyDescent="0.25">
      <c r="A2066" t="s">
        <v>26</v>
      </c>
      <c r="B2066" t="s">
        <v>27</v>
      </c>
      <c r="C2066" t="s">
        <v>28</v>
      </c>
      <c r="D2066" t="s">
        <v>115</v>
      </c>
      <c r="E2066" t="str">
        <f>"105TNFA1W691"</f>
        <v>105TNFA1W691</v>
      </c>
      <c r="F2066" t="s">
        <v>30</v>
      </c>
      <c r="I2066" t="s">
        <v>82</v>
      </c>
      <c r="J2066" t="s">
        <v>58</v>
      </c>
      <c r="N2066" t="s">
        <v>4407</v>
      </c>
      <c r="O2066" t="s">
        <v>34</v>
      </c>
      <c r="P2066">
        <v>11</v>
      </c>
      <c r="Q2066">
        <v>202105</v>
      </c>
      <c r="R2066">
        <v>20211008</v>
      </c>
      <c r="S2066" t="s">
        <v>4408</v>
      </c>
      <c r="T2066">
        <v>20220316</v>
      </c>
      <c r="U2066" t="s">
        <v>144</v>
      </c>
      <c r="V2066" t="s">
        <v>128</v>
      </c>
      <c r="Z2066" t="s">
        <v>36</v>
      </c>
    </row>
    <row r="2067" spans="1:26" x14ac:dyDescent="0.25">
      <c r="A2067" t="s">
        <v>26</v>
      </c>
      <c r="B2067" t="s">
        <v>27</v>
      </c>
      <c r="C2067" t="s">
        <v>28</v>
      </c>
      <c r="D2067" t="s">
        <v>133</v>
      </c>
      <c r="E2067" t="str">
        <f>"109TNWG0P329"</f>
        <v>109TNWG0P329</v>
      </c>
      <c r="F2067" t="s">
        <v>30</v>
      </c>
      <c r="I2067" t="s">
        <v>38</v>
      </c>
      <c r="J2067" t="s">
        <v>58</v>
      </c>
      <c r="N2067" t="s">
        <v>4409</v>
      </c>
      <c r="O2067" t="s">
        <v>34</v>
      </c>
      <c r="P2067">
        <v>7</v>
      </c>
      <c r="Q2067">
        <v>202109</v>
      </c>
      <c r="R2067">
        <v>20211121</v>
      </c>
      <c r="S2067" t="s">
        <v>4410</v>
      </c>
      <c r="T2067">
        <v>20220316</v>
      </c>
      <c r="U2067" t="s">
        <v>595</v>
      </c>
      <c r="V2067" t="s">
        <v>4411</v>
      </c>
      <c r="Z2067" t="s">
        <v>36</v>
      </c>
    </row>
    <row r="2068" spans="1:26" x14ac:dyDescent="0.25">
      <c r="A2068" t="s">
        <v>26</v>
      </c>
      <c r="B2068" t="s">
        <v>27</v>
      </c>
      <c r="C2068" t="s">
        <v>28</v>
      </c>
      <c r="D2068" t="s">
        <v>133</v>
      </c>
      <c r="E2068" t="str">
        <f>"108TNUW2V142"</f>
        <v>108TNUW2V142</v>
      </c>
      <c r="F2068" t="s">
        <v>30</v>
      </c>
      <c r="I2068" t="s">
        <v>31</v>
      </c>
      <c r="J2068" t="s">
        <v>58</v>
      </c>
      <c r="N2068" t="s">
        <v>4412</v>
      </c>
      <c r="O2068" t="s">
        <v>34</v>
      </c>
      <c r="P2068">
        <v>8</v>
      </c>
      <c r="Q2068">
        <v>202108</v>
      </c>
      <c r="R2068">
        <v>20211021</v>
      </c>
      <c r="S2068" t="s">
        <v>4413</v>
      </c>
      <c r="T2068">
        <v>20220316</v>
      </c>
      <c r="U2068" t="s">
        <v>211</v>
      </c>
      <c r="V2068" t="s">
        <v>206</v>
      </c>
      <c r="Z2068" t="s">
        <v>36</v>
      </c>
    </row>
    <row r="2069" spans="1:26" x14ac:dyDescent="0.25">
      <c r="A2069" t="s">
        <v>26</v>
      </c>
      <c r="B2069" t="s">
        <v>27</v>
      </c>
      <c r="C2069" t="s">
        <v>28</v>
      </c>
      <c r="D2069" t="s">
        <v>380</v>
      </c>
      <c r="E2069" t="str">
        <f>"111TNXR1E410"</f>
        <v>111TNXR1E410</v>
      </c>
      <c r="F2069" t="s">
        <v>30</v>
      </c>
      <c r="I2069" t="s">
        <v>31</v>
      </c>
      <c r="J2069" t="s">
        <v>32</v>
      </c>
      <c r="N2069" t="s">
        <v>4414</v>
      </c>
      <c r="O2069" t="s">
        <v>34</v>
      </c>
      <c r="P2069">
        <v>5</v>
      </c>
      <c r="Q2069">
        <v>202111</v>
      </c>
      <c r="R2069">
        <v>20211129</v>
      </c>
      <c r="S2069" t="s">
        <v>4415</v>
      </c>
      <c r="T2069">
        <v>20220316</v>
      </c>
      <c r="Z2069" t="s">
        <v>36</v>
      </c>
    </row>
    <row r="2070" spans="1:26" x14ac:dyDescent="0.25">
      <c r="A2070" t="s">
        <v>26</v>
      </c>
      <c r="B2070" t="s">
        <v>27</v>
      </c>
      <c r="C2070" t="s">
        <v>28</v>
      </c>
      <c r="D2070" t="s">
        <v>42</v>
      </c>
      <c r="E2070" t="str">
        <f>"108TNNHT3927"</f>
        <v>108TNNHT3927</v>
      </c>
      <c r="F2070" t="s">
        <v>30</v>
      </c>
      <c r="I2070" t="s">
        <v>38</v>
      </c>
      <c r="J2070" t="s">
        <v>58</v>
      </c>
      <c r="N2070" t="s">
        <v>4416</v>
      </c>
      <c r="O2070" t="s">
        <v>34</v>
      </c>
      <c r="P2070">
        <v>8</v>
      </c>
      <c r="Q2070">
        <v>202108</v>
      </c>
      <c r="R2070">
        <v>20220223</v>
      </c>
      <c r="S2070" t="s">
        <v>4417</v>
      </c>
      <c r="T2070">
        <v>20220316</v>
      </c>
      <c r="U2070" t="s">
        <v>506</v>
      </c>
      <c r="V2070" t="s">
        <v>487</v>
      </c>
      <c r="W2070" t="s">
        <v>313</v>
      </c>
      <c r="Z2070" t="s">
        <v>36</v>
      </c>
    </row>
    <row r="2071" spans="1:26" x14ac:dyDescent="0.25">
      <c r="A2071" t="s">
        <v>26</v>
      </c>
      <c r="B2071" t="s">
        <v>27</v>
      </c>
      <c r="C2071" t="s">
        <v>28</v>
      </c>
      <c r="D2071" t="s">
        <v>37</v>
      </c>
      <c r="E2071" t="str">
        <f>"112TNNH0J279"</f>
        <v>112TNNH0J279</v>
      </c>
      <c r="F2071" t="s">
        <v>30</v>
      </c>
      <c r="I2071" t="s">
        <v>89</v>
      </c>
      <c r="J2071" t="s">
        <v>4418</v>
      </c>
      <c r="N2071" t="s">
        <v>4419</v>
      </c>
      <c r="O2071" t="s">
        <v>34</v>
      </c>
      <c r="P2071">
        <v>4</v>
      </c>
      <c r="Q2071">
        <v>202112</v>
      </c>
      <c r="R2071">
        <v>20220131</v>
      </c>
      <c r="S2071" t="s">
        <v>4420</v>
      </c>
      <c r="T2071">
        <v>20220316</v>
      </c>
      <c r="U2071" t="s">
        <v>180</v>
      </c>
      <c r="V2071" t="s">
        <v>496</v>
      </c>
      <c r="Z2071" t="s">
        <v>36</v>
      </c>
    </row>
    <row r="2072" spans="1:26" x14ac:dyDescent="0.25">
      <c r="A2072" t="s">
        <v>26</v>
      </c>
      <c r="B2072" t="s">
        <v>27</v>
      </c>
      <c r="C2072" t="s">
        <v>28</v>
      </c>
      <c r="D2072" t="s">
        <v>29</v>
      </c>
      <c r="E2072" t="str">
        <f>"101TNNH21551"</f>
        <v>101TNNH21551</v>
      </c>
      <c r="F2072" t="s">
        <v>30</v>
      </c>
      <c r="I2072" t="s">
        <v>31</v>
      </c>
      <c r="J2072" t="s">
        <v>32</v>
      </c>
      <c r="N2072" t="s">
        <v>4421</v>
      </c>
      <c r="O2072" t="s">
        <v>34</v>
      </c>
      <c r="P2072">
        <v>15</v>
      </c>
      <c r="Q2072">
        <v>202101</v>
      </c>
      <c r="R2072">
        <v>20211023</v>
      </c>
      <c r="S2072" t="s">
        <v>4422</v>
      </c>
      <c r="T2072">
        <v>20220316</v>
      </c>
      <c r="Z2072" t="s">
        <v>36</v>
      </c>
    </row>
    <row r="2073" spans="1:26" x14ac:dyDescent="0.25">
      <c r="A2073" t="s">
        <v>26</v>
      </c>
      <c r="B2073" t="s">
        <v>27</v>
      </c>
      <c r="C2073" t="s">
        <v>28</v>
      </c>
      <c r="D2073" t="s">
        <v>133</v>
      </c>
      <c r="E2073" t="str">
        <f>"110TNKF02829"</f>
        <v>110TNKF02829</v>
      </c>
      <c r="F2073" t="s">
        <v>30</v>
      </c>
      <c r="I2073" t="s">
        <v>71</v>
      </c>
      <c r="J2073" t="s">
        <v>568</v>
      </c>
      <c r="N2073" t="s">
        <v>4423</v>
      </c>
      <c r="O2073" t="s">
        <v>34</v>
      </c>
      <c r="P2073">
        <v>6</v>
      </c>
      <c r="Q2073">
        <v>202110</v>
      </c>
      <c r="R2073">
        <v>20220211</v>
      </c>
      <c r="S2073" t="s">
        <v>4424</v>
      </c>
      <c r="T2073">
        <v>20220316</v>
      </c>
      <c r="U2073" t="s">
        <v>878</v>
      </c>
      <c r="Z2073" t="s">
        <v>36</v>
      </c>
    </row>
    <row r="2074" spans="1:26" x14ac:dyDescent="0.25">
      <c r="A2074" t="s">
        <v>26</v>
      </c>
      <c r="B2074" t="s">
        <v>27</v>
      </c>
      <c r="C2074" t="s">
        <v>28</v>
      </c>
      <c r="D2074" t="s">
        <v>380</v>
      </c>
      <c r="E2074" t="str">
        <f>"201TNXR2T538"</f>
        <v>201TNXR2T538</v>
      </c>
      <c r="F2074" t="s">
        <v>30</v>
      </c>
      <c r="I2074" t="s">
        <v>89</v>
      </c>
      <c r="J2074" t="s">
        <v>90</v>
      </c>
      <c r="N2074" t="s">
        <v>4425</v>
      </c>
      <c r="O2074" t="s">
        <v>34</v>
      </c>
      <c r="P2074">
        <v>3</v>
      </c>
      <c r="Q2074">
        <v>202201</v>
      </c>
      <c r="R2074">
        <v>20220221</v>
      </c>
      <c r="S2074" t="s">
        <v>4426</v>
      </c>
      <c r="T2074">
        <v>20220316</v>
      </c>
      <c r="U2074" t="s">
        <v>4427</v>
      </c>
      <c r="V2074" t="s">
        <v>211</v>
      </c>
      <c r="W2074" t="s">
        <v>1383</v>
      </c>
      <c r="Z2074" t="s">
        <v>36</v>
      </c>
    </row>
    <row r="2075" spans="1:26" x14ac:dyDescent="0.25">
      <c r="A2075" t="s">
        <v>26</v>
      </c>
      <c r="B2075" t="s">
        <v>27</v>
      </c>
      <c r="C2075" t="s">
        <v>28</v>
      </c>
      <c r="D2075" t="s">
        <v>37</v>
      </c>
      <c r="E2075" t="str">
        <f>"108TNWG19689"</f>
        <v>108TNWG19689</v>
      </c>
      <c r="F2075" t="s">
        <v>30</v>
      </c>
      <c r="I2075" t="s">
        <v>31</v>
      </c>
      <c r="J2075" t="s">
        <v>32</v>
      </c>
      <c r="N2075" t="s">
        <v>4428</v>
      </c>
      <c r="O2075" t="s">
        <v>34</v>
      </c>
      <c r="P2075">
        <v>8</v>
      </c>
      <c r="Q2075">
        <v>202108</v>
      </c>
      <c r="R2075">
        <v>20220112</v>
      </c>
      <c r="S2075" t="s">
        <v>4429</v>
      </c>
      <c r="T2075">
        <v>20220316</v>
      </c>
      <c r="Z2075" t="s">
        <v>36</v>
      </c>
    </row>
    <row r="2076" spans="1:26" x14ac:dyDescent="0.25">
      <c r="A2076" t="s">
        <v>26</v>
      </c>
      <c r="B2076" t="s">
        <v>27</v>
      </c>
      <c r="C2076" t="s">
        <v>28</v>
      </c>
      <c r="D2076" t="s">
        <v>42</v>
      </c>
      <c r="E2076" t="str">
        <f>"111TNNH2J839"</f>
        <v>111TNNH2J839</v>
      </c>
      <c r="F2076" t="s">
        <v>30</v>
      </c>
      <c r="I2076" t="s">
        <v>31</v>
      </c>
      <c r="J2076" t="s">
        <v>32</v>
      </c>
      <c r="N2076" t="s">
        <v>4430</v>
      </c>
      <c r="O2076" t="s">
        <v>34</v>
      </c>
      <c r="P2076">
        <v>5</v>
      </c>
      <c r="Q2076">
        <v>202111</v>
      </c>
      <c r="R2076">
        <v>20220227</v>
      </c>
      <c r="S2076" t="s">
        <v>4431</v>
      </c>
      <c r="T2076">
        <v>20220316</v>
      </c>
      <c r="Z2076" t="s">
        <v>36</v>
      </c>
    </row>
    <row r="2077" spans="1:26" x14ac:dyDescent="0.25">
      <c r="A2077" t="s">
        <v>26</v>
      </c>
      <c r="B2077" t="s">
        <v>27</v>
      </c>
      <c r="C2077" t="s">
        <v>28</v>
      </c>
      <c r="D2077" t="s">
        <v>42</v>
      </c>
      <c r="E2077" t="str">
        <f>"201TNMX26715"</f>
        <v>201TNMX26715</v>
      </c>
      <c r="F2077" t="s">
        <v>30</v>
      </c>
      <c r="I2077" t="s">
        <v>38</v>
      </c>
      <c r="J2077" t="s">
        <v>58</v>
      </c>
      <c r="N2077" t="s">
        <v>4432</v>
      </c>
      <c r="O2077" t="s">
        <v>34</v>
      </c>
      <c r="P2077">
        <v>3</v>
      </c>
      <c r="Q2077">
        <v>202201</v>
      </c>
      <c r="R2077">
        <v>20220218</v>
      </c>
      <c r="S2077" t="s">
        <v>4433</v>
      </c>
      <c r="T2077">
        <v>20220316</v>
      </c>
      <c r="Z2077" t="s">
        <v>36</v>
      </c>
    </row>
    <row r="2078" spans="1:26" x14ac:dyDescent="0.25">
      <c r="A2078" t="s">
        <v>26</v>
      </c>
      <c r="B2078" t="s">
        <v>27</v>
      </c>
      <c r="C2078" t="s">
        <v>28</v>
      </c>
      <c r="D2078" t="s">
        <v>37</v>
      </c>
      <c r="E2078" t="str">
        <f>"111TNZN2F117"</f>
        <v>111TNZN2F117</v>
      </c>
      <c r="F2078" t="s">
        <v>30</v>
      </c>
      <c r="I2078" t="s">
        <v>31</v>
      </c>
      <c r="J2078" t="s">
        <v>32</v>
      </c>
      <c r="N2078" t="s">
        <v>1494</v>
      </c>
      <c r="O2078" t="s">
        <v>34</v>
      </c>
      <c r="P2078">
        <v>5</v>
      </c>
      <c r="Q2078">
        <v>202111</v>
      </c>
      <c r="R2078">
        <v>20211201</v>
      </c>
      <c r="S2078" t="s">
        <v>4434</v>
      </c>
      <c r="T2078">
        <v>20220316</v>
      </c>
      <c r="Z2078" t="s">
        <v>36</v>
      </c>
    </row>
    <row r="2079" spans="1:26" x14ac:dyDescent="0.25">
      <c r="A2079" t="s">
        <v>26</v>
      </c>
      <c r="B2079" t="s">
        <v>27</v>
      </c>
      <c r="C2079" t="s">
        <v>28</v>
      </c>
      <c r="D2079" t="s">
        <v>115</v>
      </c>
      <c r="E2079" t="str">
        <f>"110TNXR04106"</f>
        <v>110TNXR04106</v>
      </c>
      <c r="F2079" t="s">
        <v>30</v>
      </c>
      <c r="I2079" t="s">
        <v>38</v>
      </c>
      <c r="J2079" t="s">
        <v>77</v>
      </c>
      <c r="N2079" t="s">
        <v>4435</v>
      </c>
      <c r="O2079" t="s">
        <v>34</v>
      </c>
      <c r="P2079">
        <v>6</v>
      </c>
      <c r="Q2079">
        <v>202110</v>
      </c>
      <c r="R2079">
        <v>20211225</v>
      </c>
      <c r="S2079" t="s">
        <v>4436</v>
      </c>
      <c r="T2079">
        <v>20220316</v>
      </c>
      <c r="Z2079" t="s">
        <v>36</v>
      </c>
    </row>
    <row r="2080" spans="1:26" x14ac:dyDescent="0.25">
      <c r="A2080" t="s">
        <v>26</v>
      </c>
      <c r="B2080" t="s">
        <v>27</v>
      </c>
      <c r="C2080" t="s">
        <v>28</v>
      </c>
      <c r="D2080" t="s">
        <v>115</v>
      </c>
      <c r="E2080" t="str">
        <f>"108TNCZ0E363"</f>
        <v>108TNCZ0E363</v>
      </c>
      <c r="F2080" t="s">
        <v>30</v>
      </c>
      <c r="I2080" t="s">
        <v>31</v>
      </c>
      <c r="J2080" t="s">
        <v>32</v>
      </c>
      <c r="N2080" t="s">
        <v>4437</v>
      </c>
      <c r="O2080" t="s">
        <v>34</v>
      </c>
      <c r="P2080">
        <v>8</v>
      </c>
      <c r="Q2080">
        <v>202108</v>
      </c>
      <c r="R2080">
        <v>20211110</v>
      </c>
      <c r="S2080" t="s">
        <v>4438</v>
      </c>
      <c r="T2080">
        <v>20220316</v>
      </c>
      <c r="Z2080" t="s">
        <v>36</v>
      </c>
    </row>
    <row r="2081" spans="1:26" x14ac:dyDescent="0.25">
      <c r="A2081" t="s">
        <v>26</v>
      </c>
      <c r="B2081" t="s">
        <v>27</v>
      </c>
      <c r="C2081" t="s">
        <v>28</v>
      </c>
      <c r="D2081" t="s">
        <v>64</v>
      </c>
      <c r="E2081" t="str">
        <f>"102TNEP2X460"</f>
        <v>102TNEP2X460</v>
      </c>
      <c r="F2081" t="s">
        <v>30</v>
      </c>
      <c r="I2081" t="s">
        <v>57</v>
      </c>
      <c r="J2081" t="s">
        <v>163</v>
      </c>
      <c r="N2081" t="s">
        <v>4439</v>
      </c>
      <c r="O2081" t="s">
        <v>34</v>
      </c>
      <c r="P2081">
        <v>14</v>
      </c>
      <c r="Q2081">
        <v>202102</v>
      </c>
      <c r="R2081">
        <v>20220105</v>
      </c>
      <c r="S2081" t="s">
        <v>4440</v>
      </c>
      <c r="T2081">
        <v>20220316</v>
      </c>
      <c r="Z2081" t="s">
        <v>36</v>
      </c>
    </row>
    <row r="2082" spans="1:26" x14ac:dyDescent="0.25">
      <c r="A2082" t="s">
        <v>26</v>
      </c>
      <c r="B2082" t="s">
        <v>27</v>
      </c>
      <c r="C2082" t="s">
        <v>28</v>
      </c>
      <c r="D2082" t="s">
        <v>29</v>
      </c>
      <c r="E2082" t="str">
        <f>"109TNQD98116"</f>
        <v>109TNQD98116</v>
      </c>
      <c r="F2082" t="s">
        <v>30</v>
      </c>
      <c r="I2082" t="s">
        <v>633</v>
      </c>
      <c r="J2082" t="s">
        <v>90</v>
      </c>
      <c r="N2082" t="s">
        <v>4441</v>
      </c>
      <c r="O2082" t="s">
        <v>34</v>
      </c>
      <c r="P2082">
        <v>7</v>
      </c>
      <c r="Q2082">
        <v>202109</v>
      </c>
      <c r="R2082">
        <v>20211013</v>
      </c>
      <c r="S2082" t="s">
        <v>4442</v>
      </c>
      <c r="T2082">
        <v>20220316</v>
      </c>
      <c r="U2082" t="s">
        <v>128</v>
      </c>
      <c r="V2082" t="s">
        <v>75</v>
      </c>
      <c r="Z2082" t="s">
        <v>36</v>
      </c>
    </row>
    <row r="2083" spans="1:26" x14ac:dyDescent="0.25">
      <c r="A2083" t="s">
        <v>26</v>
      </c>
      <c r="B2083" t="s">
        <v>27</v>
      </c>
      <c r="C2083" t="s">
        <v>28</v>
      </c>
      <c r="D2083" t="s">
        <v>29</v>
      </c>
      <c r="E2083" t="str">
        <f>"004TNPC0H040"</f>
        <v>004TNPC0H040</v>
      </c>
      <c r="F2083" t="s">
        <v>30</v>
      </c>
      <c r="I2083" t="s">
        <v>57</v>
      </c>
      <c r="J2083" t="s">
        <v>39</v>
      </c>
      <c r="N2083" t="s">
        <v>4443</v>
      </c>
      <c r="O2083" t="s">
        <v>34</v>
      </c>
      <c r="P2083">
        <v>24</v>
      </c>
      <c r="Q2083">
        <v>202004</v>
      </c>
      <c r="R2083">
        <v>20220311</v>
      </c>
      <c r="S2083" t="s">
        <v>4444</v>
      </c>
      <c r="T2083">
        <v>20220316</v>
      </c>
      <c r="Z2083" t="s">
        <v>36</v>
      </c>
    </row>
    <row r="2084" spans="1:26" x14ac:dyDescent="0.25">
      <c r="A2084" t="s">
        <v>26</v>
      </c>
      <c r="B2084" t="s">
        <v>27</v>
      </c>
      <c r="C2084" t="s">
        <v>28</v>
      </c>
      <c r="D2084" t="s">
        <v>115</v>
      </c>
      <c r="E2084" t="str">
        <f>"109TNUW2Y198"</f>
        <v>109TNUW2Y198</v>
      </c>
      <c r="F2084" t="s">
        <v>30</v>
      </c>
      <c r="I2084" t="s">
        <v>633</v>
      </c>
      <c r="J2084" t="s">
        <v>86</v>
      </c>
      <c r="N2084" t="s">
        <v>4445</v>
      </c>
      <c r="O2084" t="s">
        <v>34</v>
      </c>
      <c r="P2084">
        <v>7</v>
      </c>
      <c r="Q2084">
        <v>202109</v>
      </c>
      <c r="R2084">
        <v>20220308</v>
      </c>
      <c r="S2084" t="s">
        <v>4446</v>
      </c>
      <c r="T2084">
        <v>20220316</v>
      </c>
      <c r="Z2084" t="s">
        <v>36</v>
      </c>
    </row>
    <row r="2085" spans="1:26" x14ac:dyDescent="0.25">
      <c r="A2085" t="s">
        <v>26</v>
      </c>
      <c r="B2085" t="s">
        <v>27</v>
      </c>
      <c r="C2085" t="s">
        <v>28</v>
      </c>
      <c r="D2085" t="s">
        <v>29</v>
      </c>
      <c r="E2085" t="str">
        <f>"107TNCZ1P763"</f>
        <v>107TNCZ1P763</v>
      </c>
      <c r="F2085" t="s">
        <v>30</v>
      </c>
      <c r="I2085" t="s">
        <v>38</v>
      </c>
      <c r="J2085" t="s">
        <v>58</v>
      </c>
      <c r="N2085" t="s">
        <v>4447</v>
      </c>
      <c r="O2085" t="s">
        <v>34</v>
      </c>
      <c r="P2085">
        <v>9</v>
      </c>
      <c r="Q2085">
        <v>202107</v>
      </c>
      <c r="R2085">
        <v>20220102</v>
      </c>
      <c r="S2085" t="s">
        <v>4448</v>
      </c>
      <c r="T2085">
        <v>20220316</v>
      </c>
      <c r="U2085" t="s">
        <v>151</v>
      </c>
      <c r="Z2085" t="s">
        <v>36</v>
      </c>
    </row>
    <row r="2086" spans="1:26" x14ac:dyDescent="0.25">
      <c r="A2086" t="s">
        <v>26</v>
      </c>
      <c r="B2086" t="s">
        <v>27</v>
      </c>
      <c r="C2086" t="s">
        <v>28</v>
      </c>
      <c r="D2086" t="s">
        <v>115</v>
      </c>
      <c r="E2086" t="str">
        <f>"108TNGY0P599"</f>
        <v>108TNGY0P599</v>
      </c>
      <c r="F2086" t="s">
        <v>30</v>
      </c>
      <c r="I2086" t="s">
        <v>71</v>
      </c>
      <c r="J2086" t="s">
        <v>83</v>
      </c>
      <c r="N2086" t="s">
        <v>4449</v>
      </c>
      <c r="O2086" t="s">
        <v>34</v>
      </c>
      <c r="P2086">
        <v>8</v>
      </c>
      <c r="Q2086">
        <v>202108</v>
      </c>
      <c r="R2086">
        <v>20211005</v>
      </c>
      <c r="S2086" t="s">
        <v>4450</v>
      </c>
      <c r="T2086">
        <v>20220316</v>
      </c>
      <c r="Z2086" t="s">
        <v>36</v>
      </c>
    </row>
    <row r="2087" spans="1:26" x14ac:dyDescent="0.25">
      <c r="A2087" t="s">
        <v>26</v>
      </c>
      <c r="B2087" t="s">
        <v>27</v>
      </c>
      <c r="C2087" t="s">
        <v>28</v>
      </c>
      <c r="D2087" t="s">
        <v>29</v>
      </c>
      <c r="E2087" t="str">
        <f>"009TNFA1K931"</f>
        <v>009TNFA1K931</v>
      </c>
      <c r="F2087" t="s">
        <v>30</v>
      </c>
      <c r="I2087" t="s">
        <v>89</v>
      </c>
      <c r="J2087" t="s">
        <v>58</v>
      </c>
      <c r="N2087" t="s">
        <v>4451</v>
      </c>
      <c r="O2087" t="s">
        <v>34</v>
      </c>
      <c r="P2087">
        <v>19</v>
      </c>
      <c r="Q2087">
        <v>202009</v>
      </c>
      <c r="R2087">
        <v>20211003</v>
      </c>
      <c r="S2087" t="s">
        <v>4452</v>
      </c>
      <c r="T2087">
        <v>20220316</v>
      </c>
      <c r="U2087" t="s">
        <v>144</v>
      </c>
      <c r="Z2087" t="s">
        <v>36</v>
      </c>
    </row>
    <row r="2088" spans="1:26" x14ac:dyDescent="0.25">
      <c r="A2088" t="s">
        <v>26</v>
      </c>
      <c r="B2088" t="s">
        <v>27</v>
      </c>
      <c r="C2088" t="s">
        <v>28</v>
      </c>
      <c r="D2088" t="s">
        <v>42</v>
      </c>
      <c r="E2088" t="str">
        <f>"112TNNH17127"</f>
        <v>112TNNH17127</v>
      </c>
      <c r="F2088" t="s">
        <v>30</v>
      </c>
      <c r="I2088" t="s">
        <v>129</v>
      </c>
      <c r="J2088" t="s">
        <v>39</v>
      </c>
      <c r="N2088" t="s">
        <v>4453</v>
      </c>
      <c r="O2088" t="s">
        <v>34</v>
      </c>
      <c r="P2088">
        <v>4</v>
      </c>
      <c r="Q2088">
        <v>202112</v>
      </c>
      <c r="R2088">
        <v>20220129</v>
      </c>
      <c r="S2088" t="s">
        <v>4454</v>
      </c>
      <c r="T2088">
        <v>20220316</v>
      </c>
      <c r="Z2088" t="s">
        <v>36</v>
      </c>
    </row>
    <row r="2089" spans="1:26" x14ac:dyDescent="0.25">
      <c r="A2089" t="s">
        <v>26</v>
      </c>
      <c r="B2089" t="s">
        <v>27</v>
      </c>
      <c r="C2089" t="s">
        <v>28</v>
      </c>
      <c r="D2089" t="s">
        <v>29</v>
      </c>
      <c r="E2089" t="str">
        <f>"108TNGY2A479"</f>
        <v>108TNGY2A479</v>
      </c>
      <c r="F2089" t="s">
        <v>30</v>
      </c>
      <c r="I2089" t="s">
        <v>38</v>
      </c>
      <c r="J2089" t="s">
        <v>58</v>
      </c>
      <c r="N2089" t="s">
        <v>4455</v>
      </c>
      <c r="O2089" t="s">
        <v>34</v>
      </c>
      <c r="P2089">
        <v>8</v>
      </c>
      <c r="Q2089">
        <v>202108</v>
      </c>
      <c r="R2089">
        <v>20220124</v>
      </c>
      <c r="S2089" t="s">
        <v>4456</v>
      </c>
      <c r="T2089">
        <v>20220316</v>
      </c>
      <c r="U2089" t="s">
        <v>4457</v>
      </c>
      <c r="V2089" t="s">
        <v>4458</v>
      </c>
      <c r="Z2089" t="s">
        <v>36</v>
      </c>
    </row>
    <row r="2090" spans="1:26" x14ac:dyDescent="0.25">
      <c r="A2090" t="s">
        <v>26</v>
      </c>
      <c r="B2090" t="s">
        <v>27</v>
      </c>
      <c r="C2090" t="s">
        <v>28</v>
      </c>
      <c r="D2090" t="s">
        <v>46</v>
      </c>
      <c r="E2090" t="str">
        <f>"201TNKF0N549"</f>
        <v>201TNKF0N549</v>
      </c>
      <c r="F2090" t="s">
        <v>30</v>
      </c>
      <c r="I2090" t="s">
        <v>89</v>
      </c>
      <c r="J2090" t="s">
        <v>90</v>
      </c>
      <c r="N2090" t="s">
        <v>4459</v>
      </c>
      <c r="O2090" t="s">
        <v>34</v>
      </c>
      <c r="P2090">
        <v>3</v>
      </c>
      <c r="Q2090">
        <v>202201</v>
      </c>
      <c r="R2090">
        <v>20220119</v>
      </c>
      <c r="S2090" t="s">
        <v>4460</v>
      </c>
      <c r="T2090">
        <v>20220316</v>
      </c>
      <c r="U2090" t="s">
        <v>144</v>
      </c>
      <c r="Z2090" t="s">
        <v>36</v>
      </c>
    </row>
    <row r="2091" spans="1:26" x14ac:dyDescent="0.25">
      <c r="A2091" t="s">
        <v>26</v>
      </c>
      <c r="B2091" t="s">
        <v>27</v>
      </c>
      <c r="C2091" t="s">
        <v>28</v>
      </c>
      <c r="D2091" t="s">
        <v>166</v>
      </c>
      <c r="E2091" t="str">
        <f>"110TNYT1M242"</f>
        <v>110TNYT1M242</v>
      </c>
      <c r="F2091" t="s">
        <v>30</v>
      </c>
      <c r="I2091" t="s">
        <v>157</v>
      </c>
      <c r="J2091" t="s">
        <v>498</v>
      </c>
      <c r="N2091" t="s">
        <v>4461</v>
      </c>
      <c r="O2091" t="s">
        <v>34</v>
      </c>
      <c r="P2091">
        <v>6</v>
      </c>
      <c r="Q2091">
        <v>202110</v>
      </c>
      <c r="R2091">
        <v>20211209</v>
      </c>
      <c r="S2091" t="s">
        <v>4462</v>
      </c>
      <c r="T2091">
        <v>20220316</v>
      </c>
      <c r="Z2091" t="s">
        <v>36</v>
      </c>
    </row>
    <row r="2092" spans="1:26" x14ac:dyDescent="0.25">
      <c r="A2092" t="s">
        <v>26</v>
      </c>
      <c r="B2092" t="s">
        <v>27</v>
      </c>
      <c r="C2092" t="s">
        <v>28</v>
      </c>
      <c r="D2092" t="s">
        <v>29</v>
      </c>
      <c r="E2092" t="str">
        <f>"109TNEP25284"</f>
        <v>109TNEP25284</v>
      </c>
      <c r="F2092" t="s">
        <v>30</v>
      </c>
      <c r="I2092" t="s">
        <v>38</v>
      </c>
      <c r="J2092" t="s">
        <v>90</v>
      </c>
      <c r="N2092" t="s">
        <v>4463</v>
      </c>
      <c r="O2092" t="s">
        <v>34</v>
      </c>
      <c r="P2092">
        <v>7</v>
      </c>
      <c r="Q2092">
        <v>202109</v>
      </c>
      <c r="R2092">
        <v>20220105</v>
      </c>
      <c r="S2092" t="s">
        <v>4464</v>
      </c>
      <c r="T2092">
        <v>20220316</v>
      </c>
      <c r="U2092" t="s">
        <v>75</v>
      </c>
      <c r="Z2092" t="s">
        <v>36</v>
      </c>
    </row>
    <row r="2093" spans="1:26" x14ac:dyDescent="0.25">
      <c r="A2093" t="s">
        <v>26</v>
      </c>
      <c r="B2093" t="s">
        <v>27</v>
      </c>
      <c r="C2093" t="s">
        <v>28</v>
      </c>
      <c r="D2093" t="s">
        <v>42</v>
      </c>
      <c r="E2093" t="str">
        <f>"112TNAC15883"</f>
        <v>112TNAC15883</v>
      </c>
      <c r="F2093" t="s">
        <v>30</v>
      </c>
      <c r="I2093" t="s">
        <v>47</v>
      </c>
      <c r="J2093" t="s">
        <v>48</v>
      </c>
      <c r="N2093" t="s">
        <v>4465</v>
      </c>
      <c r="O2093" t="s">
        <v>34</v>
      </c>
      <c r="P2093">
        <v>4</v>
      </c>
      <c r="Q2093">
        <v>202112</v>
      </c>
      <c r="R2093">
        <v>20220302</v>
      </c>
      <c r="S2093" t="s">
        <v>4466</v>
      </c>
      <c r="T2093">
        <v>20220316</v>
      </c>
      <c r="Z2093" t="s">
        <v>36</v>
      </c>
    </row>
    <row r="2094" spans="1:26" x14ac:dyDescent="0.25">
      <c r="A2094" t="s">
        <v>26</v>
      </c>
      <c r="B2094" t="s">
        <v>27</v>
      </c>
      <c r="C2094" t="s">
        <v>28</v>
      </c>
      <c r="D2094" t="s">
        <v>46</v>
      </c>
      <c r="E2094" t="str">
        <f>"112TNSU1A646"</f>
        <v>112TNSU1A646</v>
      </c>
      <c r="F2094" t="s">
        <v>30</v>
      </c>
      <c r="I2094" t="s">
        <v>57</v>
      </c>
      <c r="J2094" t="s">
        <v>58</v>
      </c>
      <c r="N2094" t="s">
        <v>4467</v>
      </c>
      <c r="O2094" t="s">
        <v>34</v>
      </c>
      <c r="P2094">
        <v>4</v>
      </c>
      <c r="Q2094">
        <v>202112</v>
      </c>
      <c r="R2094">
        <v>20220128</v>
      </c>
      <c r="S2094" t="s">
        <v>4468</v>
      </c>
      <c r="T2094">
        <v>20220316</v>
      </c>
      <c r="U2094" t="s">
        <v>102</v>
      </c>
      <c r="Z2094" t="s">
        <v>36</v>
      </c>
    </row>
    <row r="2095" spans="1:26" x14ac:dyDescent="0.25">
      <c r="A2095" t="s">
        <v>26</v>
      </c>
      <c r="B2095" t="s">
        <v>27</v>
      </c>
      <c r="C2095" t="s">
        <v>28</v>
      </c>
      <c r="D2095" t="s">
        <v>42</v>
      </c>
      <c r="E2095" t="str">
        <f>"108TNEP14164"</f>
        <v>108TNEP14164</v>
      </c>
      <c r="F2095" t="s">
        <v>30</v>
      </c>
      <c r="I2095" t="s">
        <v>89</v>
      </c>
      <c r="J2095" t="s">
        <v>58</v>
      </c>
      <c r="N2095" t="s">
        <v>4469</v>
      </c>
      <c r="O2095" t="s">
        <v>34</v>
      </c>
      <c r="P2095">
        <v>8</v>
      </c>
      <c r="Q2095">
        <v>202108</v>
      </c>
      <c r="R2095">
        <v>20211215</v>
      </c>
      <c r="S2095" t="s">
        <v>4470</v>
      </c>
      <c r="T2095">
        <v>20220316</v>
      </c>
      <c r="U2095" t="s">
        <v>128</v>
      </c>
      <c r="Z2095" t="s">
        <v>36</v>
      </c>
    </row>
    <row r="2096" spans="1:26" x14ac:dyDescent="0.25">
      <c r="A2096" t="s">
        <v>26</v>
      </c>
      <c r="B2096" t="s">
        <v>27</v>
      </c>
      <c r="C2096" t="s">
        <v>28</v>
      </c>
      <c r="D2096" t="s">
        <v>29</v>
      </c>
      <c r="E2096" t="str">
        <f>"112TNCZ1G675"</f>
        <v>112TNCZ1G675</v>
      </c>
      <c r="F2096" t="s">
        <v>30</v>
      </c>
      <c r="I2096" t="s">
        <v>38</v>
      </c>
      <c r="J2096" t="s">
        <v>48</v>
      </c>
      <c r="N2096" t="s">
        <v>4471</v>
      </c>
      <c r="O2096" t="s">
        <v>34</v>
      </c>
      <c r="P2096">
        <v>4</v>
      </c>
      <c r="Q2096">
        <v>202112</v>
      </c>
      <c r="R2096">
        <v>20220223</v>
      </c>
      <c r="S2096" t="s">
        <v>4472</v>
      </c>
      <c r="T2096">
        <v>20220316</v>
      </c>
      <c r="Z2096" t="s">
        <v>36</v>
      </c>
    </row>
    <row r="2097" spans="1:26" x14ac:dyDescent="0.25">
      <c r="A2097" t="s">
        <v>26</v>
      </c>
      <c r="B2097" t="s">
        <v>27</v>
      </c>
      <c r="C2097" t="s">
        <v>28</v>
      </c>
      <c r="D2097" t="s">
        <v>115</v>
      </c>
      <c r="E2097" t="str">
        <f>"108TNVS0A407"</f>
        <v>108TNVS0A407</v>
      </c>
      <c r="F2097" t="s">
        <v>30</v>
      </c>
      <c r="I2097" t="s">
        <v>123</v>
      </c>
      <c r="J2097" t="s">
        <v>52</v>
      </c>
      <c r="N2097" t="s">
        <v>4473</v>
      </c>
      <c r="O2097" t="s">
        <v>34</v>
      </c>
      <c r="P2097">
        <v>8</v>
      </c>
      <c r="Q2097">
        <v>202108</v>
      </c>
      <c r="R2097">
        <v>20220104</v>
      </c>
      <c r="S2097" t="s">
        <v>4474</v>
      </c>
      <c r="T2097">
        <v>20220316</v>
      </c>
      <c r="U2097" t="s">
        <v>4475</v>
      </c>
      <c r="Z2097" t="s">
        <v>36</v>
      </c>
    </row>
    <row r="2098" spans="1:26" x14ac:dyDescent="0.25">
      <c r="A2098" t="s">
        <v>26</v>
      </c>
      <c r="B2098" t="s">
        <v>27</v>
      </c>
      <c r="C2098" t="s">
        <v>28</v>
      </c>
      <c r="D2098" t="s">
        <v>115</v>
      </c>
      <c r="E2098" t="str">
        <f>"108TNNH0P343"</f>
        <v>108TNNH0P343</v>
      </c>
      <c r="F2098" t="s">
        <v>30</v>
      </c>
      <c r="I2098" t="s">
        <v>157</v>
      </c>
      <c r="J2098" t="s">
        <v>58</v>
      </c>
      <c r="N2098" t="s">
        <v>4476</v>
      </c>
      <c r="O2098" t="s">
        <v>34</v>
      </c>
      <c r="P2098">
        <v>8</v>
      </c>
      <c r="Q2098">
        <v>202108</v>
      </c>
      <c r="R2098">
        <v>20211115</v>
      </c>
      <c r="S2098" t="s">
        <v>4477</v>
      </c>
      <c r="T2098">
        <v>20220316</v>
      </c>
      <c r="U2098" t="s">
        <v>4478</v>
      </c>
      <c r="Z2098" t="s">
        <v>36</v>
      </c>
    </row>
    <row r="2099" spans="1:26" x14ac:dyDescent="0.25">
      <c r="A2099" t="s">
        <v>26</v>
      </c>
      <c r="B2099" t="s">
        <v>27</v>
      </c>
      <c r="C2099" t="s">
        <v>28</v>
      </c>
      <c r="D2099" t="s">
        <v>380</v>
      </c>
      <c r="E2099" t="str">
        <f>"201TNFA0F139"</f>
        <v>201TNFA0F139</v>
      </c>
      <c r="F2099" t="s">
        <v>30</v>
      </c>
      <c r="I2099" t="s">
        <v>38</v>
      </c>
      <c r="J2099" t="s">
        <v>43</v>
      </c>
      <c r="N2099" t="s">
        <v>4479</v>
      </c>
      <c r="O2099" t="s">
        <v>34</v>
      </c>
      <c r="P2099">
        <v>3</v>
      </c>
      <c r="Q2099">
        <v>202201</v>
      </c>
      <c r="R2099">
        <v>20220224</v>
      </c>
      <c r="S2099" t="s">
        <v>4480</v>
      </c>
      <c r="T2099">
        <v>20220316</v>
      </c>
      <c r="Z2099" t="s">
        <v>36</v>
      </c>
    </row>
    <row r="2100" spans="1:26" x14ac:dyDescent="0.25">
      <c r="A2100" t="s">
        <v>26</v>
      </c>
      <c r="B2100" t="s">
        <v>27</v>
      </c>
      <c r="C2100" t="s">
        <v>28</v>
      </c>
      <c r="D2100" t="s">
        <v>166</v>
      </c>
      <c r="E2100" t="str">
        <f>"110TNJJ24604"</f>
        <v>110TNJJ24604</v>
      </c>
      <c r="F2100" t="s">
        <v>30</v>
      </c>
      <c r="I2100" t="s">
        <v>129</v>
      </c>
      <c r="J2100" t="s">
        <v>39</v>
      </c>
      <c r="N2100" t="s">
        <v>4481</v>
      </c>
      <c r="O2100" t="s">
        <v>34</v>
      </c>
      <c r="P2100">
        <v>6</v>
      </c>
      <c r="Q2100">
        <v>202110</v>
      </c>
      <c r="R2100">
        <v>20220308</v>
      </c>
      <c r="S2100" t="s">
        <v>4482</v>
      </c>
      <c r="T2100">
        <v>20220316</v>
      </c>
      <c r="Z2100" t="s">
        <v>36</v>
      </c>
    </row>
    <row r="2101" spans="1:26" x14ac:dyDescent="0.25">
      <c r="A2101" t="s">
        <v>26</v>
      </c>
      <c r="B2101" t="s">
        <v>27</v>
      </c>
      <c r="C2101" t="s">
        <v>28</v>
      </c>
      <c r="D2101" t="s">
        <v>37</v>
      </c>
      <c r="E2101" t="str">
        <f>"108TNSU1S382"</f>
        <v>108TNSU1S382</v>
      </c>
      <c r="F2101" t="s">
        <v>30</v>
      </c>
      <c r="I2101" t="s">
        <v>38</v>
      </c>
      <c r="J2101" t="s">
        <v>43</v>
      </c>
      <c r="N2101" t="s">
        <v>4483</v>
      </c>
      <c r="O2101" t="s">
        <v>34</v>
      </c>
      <c r="P2101">
        <v>8</v>
      </c>
      <c r="Q2101">
        <v>202108</v>
      </c>
      <c r="R2101">
        <v>20211127</v>
      </c>
      <c r="S2101" t="s">
        <v>4484</v>
      </c>
      <c r="T2101">
        <v>20220316</v>
      </c>
      <c r="Z2101" t="s">
        <v>36</v>
      </c>
    </row>
    <row r="2102" spans="1:26" x14ac:dyDescent="0.25">
      <c r="A2102" t="s">
        <v>26</v>
      </c>
      <c r="B2102" t="s">
        <v>27</v>
      </c>
      <c r="C2102" t="s">
        <v>28</v>
      </c>
      <c r="D2102" t="s">
        <v>115</v>
      </c>
      <c r="E2102" t="str">
        <f>"108TNDV2G178"</f>
        <v>108TNDV2G178</v>
      </c>
      <c r="F2102" t="s">
        <v>30</v>
      </c>
      <c r="I2102" t="s">
        <v>89</v>
      </c>
      <c r="J2102" t="s">
        <v>43</v>
      </c>
      <c r="N2102" t="s">
        <v>4485</v>
      </c>
      <c r="O2102" t="s">
        <v>34</v>
      </c>
      <c r="P2102">
        <v>8</v>
      </c>
      <c r="Q2102">
        <v>202108</v>
      </c>
      <c r="R2102">
        <v>20211101</v>
      </c>
      <c r="S2102" t="s">
        <v>4486</v>
      </c>
      <c r="T2102">
        <v>20220316</v>
      </c>
      <c r="Z2102" t="s">
        <v>36</v>
      </c>
    </row>
    <row r="2103" spans="1:26" x14ac:dyDescent="0.25">
      <c r="A2103" t="s">
        <v>2403</v>
      </c>
      <c r="B2103" t="s">
        <v>27</v>
      </c>
      <c r="C2103" t="s">
        <v>28</v>
      </c>
      <c r="D2103" t="s">
        <v>37</v>
      </c>
      <c r="E2103" t="str">
        <f>"111TNRL2U182"</f>
        <v>111TNRL2U182</v>
      </c>
      <c r="F2103" t="s">
        <v>2404</v>
      </c>
      <c r="N2103" t="s">
        <v>4487</v>
      </c>
      <c r="O2103" t="s">
        <v>34</v>
      </c>
      <c r="P2103">
        <v>5</v>
      </c>
      <c r="Q2103">
        <v>202111</v>
      </c>
      <c r="S2103">
        <v>917126557</v>
      </c>
      <c r="T2103">
        <v>20220317</v>
      </c>
      <c r="U2103" t="s">
        <v>2406</v>
      </c>
      <c r="V2103" t="s">
        <v>4488</v>
      </c>
      <c r="W2103" t="s">
        <v>2408</v>
      </c>
      <c r="X2103" t="s">
        <v>2409</v>
      </c>
      <c r="Y2103" t="s">
        <v>2410</v>
      </c>
      <c r="Z2103" t="s">
        <v>36</v>
      </c>
    </row>
    <row r="2104" spans="1:26" x14ac:dyDescent="0.25">
      <c r="A2104" t="s">
        <v>26</v>
      </c>
      <c r="B2104" t="s">
        <v>27</v>
      </c>
      <c r="C2104" t="s">
        <v>28</v>
      </c>
      <c r="D2104" t="s">
        <v>29</v>
      </c>
      <c r="E2104" t="str">
        <f>"107TNAB29160"</f>
        <v>107TNAB29160</v>
      </c>
      <c r="F2104" t="s">
        <v>30</v>
      </c>
      <c r="I2104" t="s">
        <v>82</v>
      </c>
      <c r="J2104" t="s">
        <v>58</v>
      </c>
      <c r="N2104" t="s">
        <v>4489</v>
      </c>
      <c r="O2104" t="s">
        <v>34</v>
      </c>
      <c r="P2104">
        <v>9</v>
      </c>
      <c r="Q2104">
        <v>202107</v>
      </c>
      <c r="R2104">
        <v>20211024</v>
      </c>
      <c r="S2104" t="s">
        <v>4490</v>
      </c>
      <c r="T2104">
        <v>20220317</v>
      </c>
      <c r="U2104" t="s">
        <v>496</v>
      </c>
      <c r="V2104" t="s">
        <v>265</v>
      </c>
      <c r="W2104" t="s">
        <v>75</v>
      </c>
      <c r="X2104" t="s">
        <v>267</v>
      </c>
      <c r="Y2104" t="s">
        <v>878</v>
      </c>
      <c r="Z2104" t="s">
        <v>36</v>
      </c>
    </row>
    <row r="2105" spans="1:26" x14ac:dyDescent="0.25">
      <c r="A2105" t="s">
        <v>26</v>
      </c>
      <c r="B2105" t="s">
        <v>27</v>
      </c>
      <c r="C2105" t="s">
        <v>28</v>
      </c>
      <c r="D2105" t="s">
        <v>29</v>
      </c>
      <c r="E2105" t="str">
        <f>"109TNFA1J987"</f>
        <v>109TNFA1J987</v>
      </c>
      <c r="F2105" t="s">
        <v>30</v>
      </c>
      <c r="I2105" t="s">
        <v>31</v>
      </c>
      <c r="J2105" t="s">
        <v>58</v>
      </c>
      <c r="N2105" t="s">
        <v>4491</v>
      </c>
      <c r="O2105" t="s">
        <v>34</v>
      </c>
      <c r="P2105">
        <v>7</v>
      </c>
      <c r="Q2105">
        <v>202109</v>
      </c>
      <c r="R2105">
        <v>20211218</v>
      </c>
      <c r="S2105" t="s">
        <v>4492</v>
      </c>
      <c r="T2105">
        <v>20220317</v>
      </c>
      <c r="U2105" t="s">
        <v>114</v>
      </c>
      <c r="Z2105" t="s">
        <v>36</v>
      </c>
    </row>
    <row r="2106" spans="1:26" x14ac:dyDescent="0.25">
      <c r="A2106" t="s">
        <v>26</v>
      </c>
      <c r="B2106" t="s">
        <v>27</v>
      </c>
      <c r="C2106" t="s">
        <v>28</v>
      </c>
      <c r="D2106" t="s">
        <v>46</v>
      </c>
      <c r="E2106" t="str">
        <f>"111TNMX1L595"</f>
        <v>111TNMX1L595</v>
      </c>
      <c r="F2106" t="s">
        <v>30</v>
      </c>
      <c r="I2106" t="s">
        <v>31</v>
      </c>
      <c r="J2106" t="s">
        <v>32</v>
      </c>
      <c r="N2106" t="s">
        <v>4493</v>
      </c>
      <c r="O2106" t="s">
        <v>34</v>
      </c>
      <c r="P2106">
        <v>5</v>
      </c>
      <c r="Q2106">
        <v>202111</v>
      </c>
      <c r="R2106">
        <v>20211119</v>
      </c>
      <c r="S2106" t="s">
        <v>4494</v>
      </c>
      <c r="T2106">
        <v>20220317</v>
      </c>
      <c r="Z2106" t="s">
        <v>36</v>
      </c>
    </row>
    <row r="2107" spans="1:26" x14ac:dyDescent="0.25">
      <c r="A2107" t="s">
        <v>26</v>
      </c>
      <c r="B2107" t="s">
        <v>27</v>
      </c>
      <c r="C2107" t="s">
        <v>28</v>
      </c>
      <c r="D2107" t="s">
        <v>29</v>
      </c>
      <c r="E2107" t="str">
        <f>"102TNEP1A164"</f>
        <v>102TNEP1A164</v>
      </c>
      <c r="F2107" t="s">
        <v>30</v>
      </c>
      <c r="I2107" t="s">
        <v>31</v>
      </c>
      <c r="J2107" t="s">
        <v>58</v>
      </c>
      <c r="N2107" t="s">
        <v>4495</v>
      </c>
      <c r="O2107" t="s">
        <v>34</v>
      </c>
      <c r="P2107">
        <v>14</v>
      </c>
      <c r="Q2107">
        <v>202102</v>
      </c>
      <c r="R2107">
        <v>20211111</v>
      </c>
      <c r="S2107" t="s">
        <v>4496</v>
      </c>
      <c r="T2107">
        <v>20220317</v>
      </c>
      <c r="U2107" t="s">
        <v>144</v>
      </c>
      <c r="Z2107" t="s">
        <v>36</v>
      </c>
    </row>
    <row r="2108" spans="1:26" x14ac:dyDescent="0.25">
      <c r="A2108" t="s">
        <v>26</v>
      </c>
      <c r="B2108" t="s">
        <v>27</v>
      </c>
      <c r="C2108" t="s">
        <v>28</v>
      </c>
      <c r="D2108" t="s">
        <v>133</v>
      </c>
      <c r="E2108" t="str">
        <f>"201TNABLG344"</f>
        <v>201TNABLG344</v>
      </c>
      <c r="F2108" t="s">
        <v>30</v>
      </c>
      <c r="I2108" t="s">
        <v>31</v>
      </c>
      <c r="J2108" t="s">
        <v>32</v>
      </c>
      <c r="N2108" t="s">
        <v>4497</v>
      </c>
      <c r="O2108" t="s">
        <v>34</v>
      </c>
      <c r="P2108">
        <v>3</v>
      </c>
      <c r="Q2108">
        <v>202201</v>
      </c>
      <c r="R2108">
        <v>20220219</v>
      </c>
      <c r="S2108" t="s">
        <v>4498</v>
      </c>
      <c r="T2108">
        <v>20220317</v>
      </c>
      <c r="Z2108" t="s">
        <v>36</v>
      </c>
    </row>
    <row r="2109" spans="1:26" x14ac:dyDescent="0.25">
      <c r="A2109" t="s">
        <v>26</v>
      </c>
      <c r="B2109" t="s">
        <v>27</v>
      </c>
      <c r="C2109" t="s">
        <v>28</v>
      </c>
      <c r="D2109" t="s">
        <v>133</v>
      </c>
      <c r="E2109" t="str">
        <f>"107TNTQ15113"</f>
        <v>107TNTQ15113</v>
      </c>
      <c r="F2109" t="s">
        <v>30</v>
      </c>
      <c r="I2109" t="s">
        <v>38</v>
      </c>
      <c r="J2109" t="s">
        <v>58</v>
      </c>
      <c r="N2109" t="s">
        <v>4499</v>
      </c>
      <c r="O2109" t="s">
        <v>34</v>
      </c>
      <c r="P2109">
        <v>9</v>
      </c>
      <c r="Q2109">
        <v>202107</v>
      </c>
      <c r="R2109">
        <v>20211229</v>
      </c>
      <c r="S2109" t="s">
        <v>4500</v>
      </c>
      <c r="T2109">
        <v>20220317</v>
      </c>
      <c r="U2109" t="s">
        <v>1110</v>
      </c>
      <c r="V2109" t="s">
        <v>236</v>
      </c>
      <c r="Z2109" t="s">
        <v>36</v>
      </c>
    </row>
    <row r="2110" spans="1:26" x14ac:dyDescent="0.25">
      <c r="A2110" t="s">
        <v>26</v>
      </c>
      <c r="B2110" t="s">
        <v>27</v>
      </c>
      <c r="C2110" t="s">
        <v>28</v>
      </c>
      <c r="D2110" t="s">
        <v>115</v>
      </c>
      <c r="E2110" t="str">
        <f>"108TNXR0A450"</f>
        <v>108TNXR0A450</v>
      </c>
      <c r="F2110" t="s">
        <v>30</v>
      </c>
      <c r="I2110" t="s">
        <v>31</v>
      </c>
      <c r="J2110" t="s">
        <v>32</v>
      </c>
      <c r="N2110" t="s">
        <v>4501</v>
      </c>
      <c r="O2110" t="s">
        <v>34</v>
      </c>
      <c r="P2110">
        <v>8</v>
      </c>
      <c r="Q2110">
        <v>202108</v>
      </c>
      <c r="R2110">
        <v>20211114</v>
      </c>
      <c r="S2110" t="s">
        <v>4502</v>
      </c>
      <c r="T2110">
        <v>20220317</v>
      </c>
      <c r="Z2110" t="s">
        <v>36</v>
      </c>
    </row>
    <row r="2111" spans="1:26" x14ac:dyDescent="0.25">
      <c r="A2111" t="s">
        <v>26</v>
      </c>
      <c r="B2111" t="s">
        <v>27</v>
      </c>
      <c r="C2111" t="s">
        <v>28</v>
      </c>
      <c r="D2111" t="s">
        <v>64</v>
      </c>
      <c r="E2111" t="str">
        <f>"109TNAB26200"</f>
        <v>109TNAB26200</v>
      </c>
      <c r="F2111" t="s">
        <v>30</v>
      </c>
      <c r="I2111" t="s">
        <v>157</v>
      </c>
      <c r="J2111" t="s">
        <v>90</v>
      </c>
      <c r="N2111" t="s">
        <v>4503</v>
      </c>
      <c r="O2111" t="s">
        <v>34</v>
      </c>
      <c r="P2111">
        <v>7</v>
      </c>
      <c r="Q2111">
        <v>202109</v>
      </c>
      <c r="R2111">
        <v>20220206</v>
      </c>
      <c r="S2111" t="s">
        <v>4504</v>
      </c>
      <c r="T2111">
        <v>20220317</v>
      </c>
      <c r="U2111" t="s">
        <v>211</v>
      </c>
      <c r="V2111" t="s">
        <v>4505</v>
      </c>
      <c r="W2111" t="s">
        <v>4506</v>
      </c>
      <c r="Z2111" t="s">
        <v>36</v>
      </c>
    </row>
    <row r="2112" spans="1:26" x14ac:dyDescent="0.25">
      <c r="A2112" t="s">
        <v>26</v>
      </c>
      <c r="B2112" t="s">
        <v>27</v>
      </c>
      <c r="C2112" t="s">
        <v>28</v>
      </c>
      <c r="D2112" t="s">
        <v>29</v>
      </c>
      <c r="E2112" t="str">
        <f>"201TNEP0S932"</f>
        <v>201TNEP0S932</v>
      </c>
      <c r="F2112" t="s">
        <v>30</v>
      </c>
      <c r="I2112" t="s">
        <v>38</v>
      </c>
      <c r="J2112" t="s">
        <v>58</v>
      </c>
      <c r="N2112" t="s">
        <v>4507</v>
      </c>
      <c r="O2112" t="s">
        <v>34</v>
      </c>
      <c r="P2112">
        <v>3</v>
      </c>
      <c r="Q2112">
        <v>202201</v>
      </c>
      <c r="R2112">
        <v>20220219</v>
      </c>
      <c r="S2112" t="s">
        <v>4508</v>
      </c>
      <c r="T2112">
        <v>20220317</v>
      </c>
      <c r="Z2112" t="s">
        <v>36</v>
      </c>
    </row>
    <row r="2113" spans="1:26" x14ac:dyDescent="0.25">
      <c r="A2113" t="s">
        <v>26</v>
      </c>
      <c r="B2113" t="s">
        <v>27</v>
      </c>
      <c r="C2113" t="s">
        <v>28</v>
      </c>
      <c r="D2113" t="s">
        <v>37</v>
      </c>
      <c r="E2113" t="str">
        <f>"104TNTQ2Q025"</f>
        <v>104TNTQ2Q025</v>
      </c>
      <c r="F2113" t="s">
        <v>30</v>
      </c>
      <c r="I2113" t="s">
        <v>38</v>
      </c>
      <c r="J2113" t="s">
        <v>90</v>
      </c>
      <c r="N2113" t="s">
        <v>4509</v>
      </c>
      <c r="O2113" t="s">
        <v>34</v>
      </c>
      <c r="P2113">
        <v>12</v>
      </c>
      <c r="Q2113">
        <v>202104</v>
      </c>
      <c r="R2113">
        <v>20211209</v>
      </c>
      <c r="S2113" t="s">
        <v>4510</v>
      </c>
      <c r="T2113">
        <v>20220317</v>
      </c>
      <c r="U2113" t="s">
        <v>4511</v>
      </c>
      <c r="Z2113" t="s">
        <v>36</v>
      </c>
    </row>
    <row r="2114" spans="1:26" x14ac:dyDescent="0.25">
      <c r="A2114" t="s">
        <v>26</v>
      </c>
      <c r="B2114" t="s">
        <v>27</v>
      </c>
      <c r="C2114" t="s">
        <v>28</v>
      </c>
      <c r="D2114" t="s">
        <v>166</v>
      </c>
      <c r="E2114" t="str">
        <f>"108TNAB2Y120"</f>
        <v>108TNAB2Y120</v>
      </c>
      <c r="F2114" t="s">
        <v>30</v>
      </c>
      <c r="I2114" t="s">
        <v>57</v>
      </c>
      <c r="J2114" t="s">
        <v>83</v>
      </c>
      <c r="N2114" t="s">
        <v>4512</v>
      </c>
      <c r="O2114" t="s">
        <v>34</v>
      </c>
      <c r="P2114">
        <v>8</v>
      </c>
      <c r="Q2114">
        <v>202108</v>
      </c>
      <c r="R2114">
        <v>20211026</v>
      </c>
      <c r="S2114" t="s">
        <v>4513</v>
      </c>
      <c r="T2114">
        <v>20220317</v>
      </c>
      <c r="Z2114" t="s">
        <v>36</v>
      </c>
    </row>
    <row r="2115" spans="1:26" x14ac:dyDescent="0.25">
      <c r="A2115" t="s">
        <v>26</v>
      </c>
      <c r="B2115" t="s">
        <v>27</v>
      </c>
      <c r="C2115" t="s">
        <v>28</v>
      </c>
      <c r="D2115" t="s">
        <v>29</v>
      </c>
      <c r="E2115" t="str">
        <f>"109TNMX0N651"</f>
        <v>109TNMX0N651</v>
      </c>
      <c r="F2115" t="s">
        <v>30</v>
      </c>
      <c r="I2115" t="s">
        <v>57</v>
      </c>
      <c r="J2115" t="s">
        <v>83</v>
      </c>
      <c r="N2115" t="s">
        <v>4514</v>
      </c>
      <c r="O2115" t="s">
        <v>34</v>
      </c>
      <c r="P2115">
        <v>7</v>
      </c>
      <c r="Q2115">
        <v>202109</v>
      </c>
      <c r="R2115">
        <v>20211218</v>
      </c>
      <c r="S2115" t="s">
        <v>4515</v>
      </c>
      <c r="T2115">
        <v>20220317</v>
      </c>
      <c r="Z2115" t="s">
        <v>36</v>
      </c>
    </row>
    <row r="2116" spans="1:26" x14ac:dyDescent="0.25">
      <c r="A2116" t="s">
        <v>26</v>
      </c>
      <c r="B2116" t="s">
        <v>27</v>
      </c>
      <c r="C2116" t="s">
        <v>28</v>
      </c>
      <c r="D2116" t="s">
        <v>166</v>
      </c>
      <c r="E2116" t="str">
        <f>"111TNEP1U380"</f>
        <v>111TNEP1U380</v>
      </c>
      <c r="F2116" t="s">
        <v>30</v>
      </c>
      <c r="I2116" t="s">
        <v>31</v>
      </c>
      <c r="J2116" t="s">
        <v>32</v>
      </c>
      <c r="N2116" t="s">
        <v>4516</v>
      </c>
      <c r="O2116" t="s">
        <v>34</v>
      </c>
      <c r="P2116">
        <v>5</v>
      </c>
      <c r="Q2116">
        <v>202111</v>
      </c>
      <c r="R2116">
        <v>20211201</v>
      </c>
      <c r="S2116" t="s">
        <v>4517</v>
      </c>
      <c r="T2116">
        <v>20220317</v>
      </c>
      <c r="Z2116" t="s">
        <v>36</v>
      </c>
    </row>
    <row r="2117" spans="1:26" x14ac:dyDescent="0.25">
      <c r="A2117" t="s">
        <v>26</v>
      </c>
      <c r="B2117" t="s">
        <v>27</v>
      </c>
      <c r="C2117" t="s">
        <v>28</v>
      </c>
      <c r="D2117" t="s">
        <v>46</v>
      </c>
      <c r="E2117" t="str">
        <f>"202TNYT0A490"</f>
        <v>202TNYT0A490</v>
      </c>
      <c r="F2117" t="s">
        <v>30</v>
      </c>
      <c r="I2117" t="s">
        <v>31</v>
      </c>
      <c r="J2117" t="s">
        <v>32</v>
      </c>
      <c r="N2117" t="s">
        <v>4518</v>
      </c>
      <c r="O2117" t="s">
        <v>34</v>
      </c>
      <c r="P2117">
        <v>2</v>
      </c>
      <c r="Q2117">
        <v>202202</v>
      </c>
      <c r="R2117">
        <v>20220219</v>
      </c>
      <c r="S2117" t="s">
        <v>4519</v>
      </c>
      <c r="T2117">
        <v>20220317</v>
      </c>
      <c r="Z2117" t="s">
        <v>36</v>
      </c>
    </row>
    <row r="2118" spans="1:26" x14ac:dyDescent="0.25">
      <c r="A2118" t="s">
        <v>26</v>
      </c>
      <c r="B2118" t="s">
        <v>27</v>
      </c>
      <c r="C2118" t="s">
        <v>28</v>
      </c>
      <c r="D2118" t="s">
        <v>37</v>
      </c>
      <c r="E2118" t="str">
        <f>"105TNQD06164"</f>
        <v>105TNQD06164</v>
      </c>
      <c r="F2118" t="s">
        <v>30</v>
      </c>
      <c r="I2118" t="s">
        <v>38</v>
      </c>
      <c r="J2118" t="s">
        <v>555</v>
      </c>
      <c r="N2118" t="s">
        <v>4520</v>
      </c>
      <c r="O2118" t="s">
        <v>34</v>
      </c>
      <c r="P2118">
        <v>11</v>
      </c>
      <c r="Q2118">
        <v>202105</v>
      </c>
      <c r="R2118">
        <v>20211210</v>
      </c>
      <c r="S2118" t="s">
        <v>4521</v>
      </c>
      <c r="T2118">
        <v>20220317</v>
      </c>
      <c r="Z2118" t="s">
        <v>36</v>
      </c>
    </row>
    <row r="2119" spans="1:26" x14ac:dyDescent="0.25">
      <c r="A2119" t="s">
        <v>26</v>
      </c>
      <c r="B2119" t="s">
        <v>27</v>
      </c>
      <c r="C2119" t="s">
        <v>28</v>
      </c>
      <c r="D2119" t="s">
        <v>37</v>
      </c>
      <c r="E2119" t="str">
        <f>"202TNLE0H456"</f>
        <v>202TNLE0H456</v>
      </c>
      <c r="F2119" t="s">
        <v>30</v>
      </c>
      <c r="I2119" t="s">
        <v>31</v>
      </c>
      <c r="J2119" t="s">
        <v>32</v>
      </c>
      <c r="N2119" t="s">
        <v>4522</v>
      </c>
      <c r="O2119" t="s">
        <v>34</v>
      </c>
      <c r="P2119">
        <v>2</v>
      </c>
      <c r="Q2119">
        <v>202202</v>
      </c>
      <c r="R2119">
        <v>20220311</v>
      </c>
      <c r="S2119" t="s">
        <v>4523</v>
      </c>
      <c r="T2119">
        <v>20220317</v>
      </c>
      <c r="Z2119" t="s">
        <v>36</v>
      </c>
    </row>
    <row r="2120" spans="1:26" x14ac:dyDescent="0.25">
      <c r="A2120" t="s">
        <v>26</v>
      </c>
      <c r="B2120" t="s">
        <v>27</v>
      </c>
      <c r="C2120" t="s">
        <v>28</v>
      </c>
      <c r="D2120" t="s">
        <v>37</v>
      </c>
      <c r="E2120" t="str">
        <f>"112TNQD0W652"</f>
        <v>112TNQD0W652</v>
      </c>
      <c r="F2120" t="s">
        <v>30</v>
      </c>
      <c r="I2120" t="s">
        <v>76</v>
      </c>
      <c r="J2120" t="s">
        <v>439</v>
      </c>
      <c r="N2120" t="s">
        <v>4524</v>
      </c>
      <c r="O2120" t="s">
        <v>34</v>
      </c>
      <c r="P2120">
        <v>4</v>
      </c>
      <c r="Q2120">
        <v>202112</v>
      </c>
      <c r="R2120">
        <v>20220214</v>
      </c>
      <c r="S2120" t="s">
        <v>4525</v>
      </c>
      <c r="T2120">
        <v>20220317</v>
      </c>
      <c r="Z2120" t="s">
        <v>36</v>
      </c>
    </row>
    <row r="2121" spans="1:26" x14ac:dyDescent="0.25">
      <c r="A2121" t="s">
        <v>26</v>
      </c>
      <c r="B2121" t="s">
        <v>27</v>
      </c>
      <c r="C2121" t="s">
        <v>28</v>
      </c>
      <c r="D2121" t="s">
        <v>115</v>
      </c>
      <c r="E2121" t="str">
        <f>"108TNTQ1V633"</f>
        <v>108TNTQ1V633</v>
      </c>
      <c r="F2121" t="s">
        <v>30</v>
      </c>
      <c r="I2121" t="s">
        <v>38</v>
      </c>
      <c r="J2121" t="s">
        <v>555</v>
      </c>
      <c r="N2121" t="s">
        <v>4526</v>
      </c>
      <c r="O2121" t="s">
        <v>34</v>
      </c>
      <c r="P2121">
        <v>8</v>
      </c>
      <c r="Q2121">
        <v>202108</v>
      </c>
      <c r="R2121">
        <v>20211025</v>
      </c>
      <c r="S2121" t="s">
        <v>4527</v>
      </c>
      <c r="T2121">
        <v>20220317</v>
      </c>
      <c r="U2121" t="s">
        <v>151</v>
      </c>
      <c r="Z2121" t="s">
        <v>36</v>
      </c>
    </row>
    <row r="2122" spans="1:26" x14ac:dyDescent="0.25">
      <c r="A2122" t="s">
        <v>26</v>
      </c>
      <c r="B2122" t="s">
        <v>27</v>
      </c>
      <c r="C2122" t="s">
        <v>28</v>
      </c>
      <c r="D2122" t="s">
        <v>46</v>
      </c>
      <c r="E2122" t="str">
        <f>"107TNVS0D351"</f>
        <v>107TNVS0D351</v>
      </c>
      <c r="F2122" t="s">
        <v>30</v>
      </c>
      <c r="I2122" t="s">
        <v>31</v>
      </c>
      <c r="J2122" t="s">
        <v>32</v>
      </c>
      <c r="N2122" t="s">
        <v>4528</v>
      </c>
      <c r="O2122" t="s">
        <v>34</v>
      </c>
      <c r="P2122">
        <v>9</v>
      </c>
      <c r="Q2122">
        <v>202107</v>
      </c>
      <c r="R2122">
        <v>20211218</v>
      </c>
      <c r="S2122" t="s">
        <v>4529</v>
      </c>
      <c r="T2122">
        <v>20220317</v>
      </c>
      <c r="Z2122" t="s">
        <v>36</v>
      </c>
    </row>
    <row r="2123" spans="1:26" x14ac:dyDescent="0.25">
      <c r="A2123" t="s">
        <v>26</v>
      </c>
      <c r="B2123" t="s">
        <v>27</v>
      </c>
      <c r="C2123" t="s">
        <v>28</v>
      </c>
      <c r="D2123" t="s">
        <v>115</v>
      </c>
      <c r="E2123" t="str">
        <f>"107TNZN0V901"</f>
        <v>107TNZN0V901</v>
      </c>
      <c r="F2123" t="s">
        <v>30</v>
      </c>
      <c r="I2123" t="s">
        <v>31</v>
      </c>
      <c r="J2123" t="s">
        <v>32</v>
      </c>
      <c r="N2123" t="s">
        <v>4530</v>
      </c>
      <c r="O2123" t="s">
        <v>34</v>
      </c>
      <c r="P2123">
        <v>9</v>
      </c>
      <c r="Q2123">
        <v>202107</v>
      </c>
      <c r="R2123">
        <v>20211221</v>
      </c>
      <c r="S2123" t="s">
        <v>4531</v>
      </c>
      <c r="T2123">
        <v>20220317</v>
      </c>
      <c r="Z2123" t="s">
        <v>36</v>
      </c>
    </row>
    <row r="2124" spans="1:26" x14ac:dyDescent="0.25">
      <c r="A2124" t="s">
        <v>26</v>
      </c>
      <c r="B2124" t="s">
        <v>27</v>
      </c>
      <c r="C2124" t="s">
        <v>28</v>
      </c>
      <c r="D2124" t="s">
        <v>380</v>
      </c>
      <c r="E2124" t="str">
        <f>"110TNSU2C198"</f>
        <v>110TNSU2C198</v>
      </c>
      <c r="F2124" t="s">
        <v>30</v>
      </c>
      <c r="I2124" t="s">
        <v>157</v>
      </c>
      <c r="J2124" t="s">
        <v>77</v>
      </c>
      <c r="N2124" t="s">
        <v>4532</v>
      </c>
      <c r="O2124" t="s">
        <v>34</v>
      </c>
      <c r="P2124">
        <v>6</v>
      </c>
      <c r="Q2124">
        <v>202110</v>
      </c>
      <c r="R2124">
        <v>20211005</v>
      </c>
      <c r="S2124" t="s">
        <v>4533</v>
      </c>
      <c r="T2124">
        <v>20220317</v>
      </c>
      <c r="Z2124" t="s">
        <v>36</v>
      </c>
    </row>
    <row r="2125" spans="1:26" x14ac:dyDescent="0.25">
      <c r="A2125" t="s">
        <v>26</v>
      </c>
      <c r="B2125" t="s">
        <v>27</v>
      </c>
      <c r="C2125" t="s">
        <v>28</v>
      </c>
      <c r="D2125" t="s">
        <v>29</v>
      </c>
      <c r="E2125" t="str">
        <f>"106TNKF1W813"</f>
        <v>106TNKF1W813</v>
      </c>
      <c r="F2125" t="s">
        <v>30</v>
      </c>
      <c r="I2125" t="s">
        <v>57</v>
      </c>
      <c r="J2125" t="s">
        <v>90</v>
      </c>
      <c r="N2125" t="s">
        <v>4534</v>
      </c>
      <c r="O2125" t="s">
        <v>34</v>
      </c>
      <c r="P2125">
        <v>10</v>
      </c>
      <c r="Q2125">
        <v>202106</v>
      </c>
      <c r="R2125">
        <v>20211020</v>
      </c>
      <c r="S2125" t="s">
        <v>4535</v>
      </c>
      <c r="T2125">
        <v>20220317</v>
      </c>
      <c r="U2125" t="s">
        <v>128</v>
      </c>
      <c r="V2125" t="s">
        <v>144</v>
      </c>
      <c r="W2125" t="s">
        <v>75</v>
      </c>
      <c r="Z2125" t="s">
        <v>36</v>
      </c>
    </row>
    <row r="2126" spans="1:26" x14ac:dyDescent="0.25">
      <c r="A2126" t="s">
        <v>26</v>
      </c>
      <c r="B2126" t="s">
        <v>27</v>
      </c>
      <c r="C2126" t="s">
        <v>28</v>
      </c>
      <c r="D2126" t="s">
        <v>115</v>
      </c>
      <c r="E2126" t="str">
        <f>"201TNPC1G616"</f>
        <v>201TNPC1G616</v>
      </c>
      <c r="F2126" t="s">
        <v>30</v>
      </c>
      <c r="I2126" t="s">
        <v>76</v>
      </c>
      <c r="J2126" t="s">
        <v>77</v>
      </c>
      <c r="N2126" t="s">
        <v>4536</v>
      </c>
      <c r="O2126" t="s">
        <v>34</v>
      </c>
      <c r="P2126">
        <v>3</v>
      </c>
      <c r="Q2126">
        <v>202201</v>
      </c>
      <c r="R2126">
        <v>20220307</v>
      </c>
      <c r="S2126" t="s">
        <v>4537</v>
      </c>
      <c r="T2126">
        <v>20220317</v>
      </c>
      <c r="Z2126" t="s">
        <v>36</v>
      </c>
    </row>
    <row r="2127" spans="1:26" x14ac:dyDescent="0.25">
      <c r="A2127" t="s">
        <v>26</v>
      </c>
      <c r="B2127" t="s">
        <v>27</v>
      </c>
      <c r="C2127" t="s">
        <v>28</v>
      </c>
      <c r="D2127" t="s">
        <v>115</v>
      </c>
      <c r="E2127" t="str">
        <f>"202TNMX17363"</f>
        <v>202TNMX17363</v>
      </c>
      <c r="F2127" t="s">
        <v>30</v>
      </c>
      <c r="I2127" t="s">
        <v>646</v>
      </c>
      <c r="J2127" t="s">
        <v>48</v>
      </c>
      <c r="N2127" t="s">
        <v>4538</v>
      </c>
      <c r="O2127" t="s">
        <v>34</v>
      </c>
      <c r="P2127">
        <v>2</v>
      </c>
      <c r="Q2127">
        <v>202202</v>
      </c>
      <c r="R2127">
        <v>20220215</v>
      </c>
      <c r="S2127" t="s">
        <v>4539</v>
      </c>
      <c r="T2127">
        <v>20220317</v>
      </c>
      <c r="Z2127" t="s">
        <v>36</v>
      </c>
    </row>
    <row r="2128" spans="1:26" x14ac:dyDescent="0.25">
      <c r="A2128" t="s">
        <v>26</v>
      </c>
      <c r="B2128" t="s">
        <v>27</v>
      </c>
      <c r="C2128" t="s">
        <v>28</v>
      </c>
      <c r="D2128" t="s">
        <v>37</v>
      </c>
      <c r="E2128" t="str">
        <f>"111TNZN2Y085"</f>
        <v>111TNZN2Y085</v>
      </c>
      <c r="F2128" t="s">
        <v>30</v>
      </c>
      <c r="I2128" t="s">
        <v>89</v>
      </c>
      <c r="J2128" t="s">
        <v>39</v>
      </c>
      <c r="N2128" t="s">
        <v>4540</v>
      </c>
      <c r="O2128" t="s">
        <v>34</v>
      </c>
      <c r="P2128">
        <v>5</v>
      </c>
      <c r="Q2128">
        <v>202111</v>
      </c>
      <c r="R2128">
        <v>20220215</v>
      </c>
      <c r="S2128" t="s">
        <v>4541</v>
      </c>
      <c r="T2128">
        <v>20220317</v>
      </c>
      <c r="U2128" t="s">
        <v>144</v>
      </c>
      <c r="Z2128" t="s">
        <v>36</v>
      </c>
    </row>
    <row r="2129" spans="1:26" x14ac:dyDescent="0.25">
      <c r="A2129" t="s">
        <v>26</v>
      </c>
      <c r="B2129" t="s">
        <v>27</v>
      </c>
      <c r="C2129" t="s">
        <v>28</v>
      </c>
      <c r="D2129" t="s">
        <v>46</v>
      </c>
      <c r="E2129" t="str">
        <f>"110TNZN1H661"</f>
        <v>110TNZN1H661</v>
      </c>
      <c r="F2129" t="s">
        <v>30</v>
      </c>
      <c r="I2129" t="s">
        <v>157</v>
      </c>
      <c r="J2129" t="s">
        <v>271</v>
      </c>
      <c r="N2129" t="s">
        <v>4542</v>
      </c>
      <c r="O2129" t="s">
        <v>34</v>
      </c>
      <c r="P2129">
        <v>6</v>
      </c>
      <c r="Q2129">
        <v>202110</v>
      </c>
      <c r="R2129">
        <v>20211111</v>
      </c>
      <c r="S2129" t="s">
        <v>4543</v>
      </c>
      <c r="T2129">
        <v>20220317</v>
      </c>
      <c r="Z2129" t="s">
        <v>36</v>
      </c>
    </row>
    <row r="2130" spans="1:26" x14ac:dyDescent="0.25">
      <c r="A2130" t="s">
        <v>26</v>
      </c>
      <c r="B2130" t="s">
        <v>27</v>
      </c>
      <c r="C2130" t="s">
        <v>28</v>
      </c>
      <c r="D2130" t="s">
        <v>29</v>
      </c>
      <c r="E2130" t="str">
        <f>"108TNHM09041"</f>
        <v>108TNHM09041</v>
      </c>
      <c r="F2130" t="s">
        <v>30</v>
      </c>
      <c r="I2130" t="s">
        <v>31</v>
      </c>
      <c r="J2130" t="s">
        <v>32</v>
      </c>
      <c r="N2130" t="s">
        <v>4544</v>
      </c>
      <c r="O2130" t="s">
        <v>34</v>
      </c>
      <c r="P2130">
        <v>8</v>
      </c>
      <c r="Q2130">
        <v>202108</v>
      </c>
      <c r="R2130">
        <v>20220301</v>
      </c>
      <c r="S2130" t="s">
        <v>4545</v>
      </c>
      <c r="T2130">
        <v>20220317</v>
      </c>
      <c r="Z2130" t="s">
        <v>36</v>
      </c>
    </row>
    <row r="2131" spans="1:26" x14ac:dyDescent="0.25">
      <c r="A2131" t="s">
        <v>26</v>
      </c>
      <c r="B2131" t="s">
        <v>27</v>
      </c>
      <c r="C2131" t="s">
        <v>28</v>
      </c>
      <c r="D2131" t="s">
        <v>380</v>
      </c>
      <c r="E2131" t="str">
        <f>"112TNGY1W159"</f>
        <v>112TNGY1W159</v>
      </c>
      <c r="F2131" t="s">
        <v>30</v>
      </c>
      <c r="I2131" t="s">
        <v>57</v>
      </c>
      <c r="J2131" t="s">
        <v>163</v>
      </c>
      <c r="N2131" t="s">
        <v>4546</v>
      </c>
      <c r="O2131" t="s">
        <v>34</v>
      </c>
      <c r="P2131">
        <v>4</v>
      </c>
      <c r="Q2131">
        <v>202112</v>
      </c>
      <c r="R2131">
        <v>20220228</v>
      </c>
      <c r="S2131" t="s">
        <v>4547</v>
      </c>
      <c r="T2131">
        <v>20220317</v>
      </c>
      <c r="Z2131" t="s">
        <v>36</v>
      </c>
    </row>
    <row r="2132" spans="1:26" x14ac:dyDescent="0.25">
      <c r="A2132" t="s">
        <v>26</v>
      </c>
      <c r="B2132" t="s">
        <v>27</v>
      </c>
      <c r="C2132" t="s">
        <v>28</v>
      </c>
      <c r="D2132" t="s">
        <v>37</v>
      </c>
      <c r="E2132" t="str">
        <f>"108TNSU05998"</f>
        <v>108TNSU05998</v>
      </c>
      <c r="F2132" t="s">
        <v>30</v>
      </c>
      <c r="I2132" t="s">
        <v>38</v>
      </c>
      <c r="J2132" t="s">
        <v>58</v>
      </c>
      <c r="N2132" t="s">
        <v>4548</v>
      </c>
      <c r="O2132" t="s">
        <v>34</v>
      </c>
      <c r="P2132">
        <v>8</v>
      </c>
      <c r="Q2132">
        <v>202108</v>
      </c>
      <c r="R2132">
        <v>20211005</v>
      </c>
      <c r="S2132" t="s">
        <v>4549</v>
      </c>
      <c r="T2132">
        <v>20220317</v>
      </c>
      <c r="U2132" t="s">
        <v>1199</v>
      </c>
      <c r="V2132" t="s">
        <v>180</v>
      </c>
      <c r="Z2132" t="s">
        <v>36</v>
      </c>
    </row>
    <row r="2133" spans="1:26" x14ac:dyDescent="0.25">
      <c r="A2133" t="s">
        <v>26</v>
      </c>
      <c r="B2133" t="s">
        <v>27</v>
      </c>
      <c r="C2133" t="s">
        <v>28</v>
      </c>
      <c r="D2133" t="s">
        <v>29</v>
      </c>
      <c r="E2133" t="str">
        <f>"105TNQD0Z012"</f>
        <v>105TNQD0Z012</v>
      </c>
      <c r="F2133" t="s">
        <v>30</v>
      </c>
      <c r="I2133" t="s">
        <v>38</v>
      </c>
      <c r="J2133" t="s">
        <v>58</v>
      </c>
      <c r="N2133" t="s">
        <v>4550</v>
      </c>
      <c r="O2133" t="s">
        <v>34</v>
      </c>
      <c r="P2133">
        <v>11</v>
      </c>
      <c r="Q2133">
        <v>202105</v>
      </c>
      <c r="R2133">
        <v>20211125</v>
      </c>
      <c r="S2133" t="s">
        <v>4551</v>
      </c>
      <c r="T2133">
        <v>20220317</v>
      </c>
      <c r="U2133" t="s">
        <v>4552</v>
      </c>
      <c r="Z2133" t="s">
        <v>36</v>
      </c>
    </row>
    <row r="2134" spans="1:26" x14ac:dyDescent="0.25">
      <c r="A2134" t="s">
        <v>26</v>
      </c>
      <c r="B2134" t="s">
        <v>27</v>
      </c>
      <c r="C2134" t="s">
        <v>28</v>
      </c>
      <c r="D2134" t="s">
        <v>29</v>
      </c>
      <c r="E2134" t="str">
        <f>"102TNVS1F199"</f>
        <v>102TNVS1F199</v>
      </c>
      <c r="F2134" t="s">
        <v>30</v>
      </c>
      <c r="I2134" t="s">
        <v>31</v>
      </c>
      <c r="J2134" t="s">
        <v>90</v>
      </c>
      <c r="N2134" t="s">
        <v>4553</v>
      </c>
      <c r="O2134" t="s">
        <v>34</v>
      </c>
      <c r="P2134">
        <v>14</v>
      </c>
      <c r="Q2134">
        <v>202102</v>
      </c>
      <c r="R2134">
        <v>20211215</v>
      </c>
      <c r="S2134" t="s">
        <v>4554</v>
      </c>
      <c r="T2134">
        <v>20220317</v>
      </c>
      <c r="U2134" t="s">
        <v>4555</v>
      </c>
      <c r="V2134" t="s">
        <v>2250</v>
      </c>
      <c r="W2134" t="s">
        <v>1575</v>
      </c>
      <c r="Z2134" t="s">
        <v>36</v>
      </c>
    </row>
    <row r="2135" spans="1:26" x14ac:dyDescent="0.25">
      <c r="A2135" t="s">
        <v>26</v>
      </c>
      <c r="B2135" t="s">
        <v>27</v>
      </c>
      <c r="C2135" t="s">
        <v>28</v>
      </c>
      <c r="D2135" t="s">
        <v>46</v>
      </c>
      <c r="E2135" t="str">
        <f>"109TNLE1D240"</f>
        <v>109TNLE1D240</v>
      </c>
      <c r="F2135" t="s">
        <v>30</v>
      </c>
      <c r="I2135" t="s">
        <v>57</v>
      </c>
      <c r="J2135" t="s">
        <v>90</v>
      </c>
      <c r="N2135" t="s">
        <v>4556</v>
      </c>
      <c r="O2135" t="s">
        <v>34</v>
      </c>
      <c r="P2135">
        <v>7</v>
      </c>
      <c r="Q2135">
        <v>202109</v>
      </c>
      <c r="R2135">
        <v>20211201</v>
      </c>
      <c r="S2135" t="s">
        <v>4557</v>
      </c>
      <c r="T2135">
        <v>20220317</v>
      </c>
      <c r="U2135" t="s">
        <v>144</v>
      </c>
      <c r="Z2135" t="s">
        <v>36</v>
      </c>
    </row>
    <row r="2136" spans="1:26" x14ac:dyDescent="0.25">
      <c r="A2136" t="s">
        <v>26</v>
      </c>
      <c r="B2136" t="s">
        <v>27</v>
      </c>
      <c r="C2136" t="s">
        <v>28</v>
      </c>
      <c r="D2136" t="s">
        <v>29</v>
      </c>
      <c r="E2136" t="str">
        <f>"109TNKF06133"</f>
        <v>109TNKF06133</v>
      </c>
      <c r="F2136" t="s">
        <v>30</v>
      </c>
      <c r="I2136" t="s">
        <v>31</v>
      </c>
      <c r="J2136" t="s">
        <v>77</v>
      </c>
      <c r="N2136" t="s">
        <v>4558</v>
      </c>
      <c r="O2136" t="s">
        <v>34</v>
      </c>
      <c r="P2136">
        <v>7</v>
      </c>
      <c r="Q2136">
        <v>202109</v>
      </c>
      <c r="R2136">
        <v>20220312</v>
      </c>
      <c r="S2136" t="s">
        <v>4559</v>
      </c>
      <c r="T2136">
        <v>20220317</v>
      </c>
      <c r="Z2136" t="s">
        <v>36</v>
      </c>
    </row>
    <row r="2137" spans="1:26" x14ac:dyDescent="0.25">
      <c r="A2137" t="s">
        <v>26</v>
      </c>
      <c r="B2137" t="s">
        <v>27</v>
      </c>
      <c r="C2137" t="s">
        <v>28</v>
      </c>
      <c r="D2137" t="s">
        <v>166</v>
      </c>
      <c r="E2137" t="str">
        <f>"111TNLE0N400"</f>
        <v>111TNLE0N400</v>
      </c>
      <c r="F2137" t="s">
        <v>30</v>
      </c>
      <c r="I2137" t="s">
        <v>129</v>
      </c>
      <c r="J2137" t="s">
        <v>39</v>
      </c>
      <c r="N2137" t="s">
        <v>4560</v>
      </c>
      <c r="O2137" t="s">
        <v>34</v>
      </c>
      <c r="P2137">
        <v>5</v>
      </c>
      <c r="Q2137">
        <v>202111</v>
      </c>
      <c r="R2137">
        <v>20220316</v>
      </c>
      <c r="S2137" t="s">
        <v>4561</v>
      </c>
      <c r="T2137">
        <v>20220317</v>
      </c>
      <c r="Z2137" t="s">
        <v>36</v>
      </c>
    </row>
    <row r="2138" spans="1:26" x14ac:dyDescent="0.25">
      <c r="A2138" t="s">
        <v>26</v>
      </c>
      <c r="B2138" t="s">
        <v>27</v>
      </c>
      <c r="C2138" t="s">
        <v>28</v>
      </c>
      <c r="D2138" t="s">
        <v>46</v>
      </c>
      <c r="E2138" t="str">
        <f>"201TNLE0Y384"</f>
        <v>201TNLE0Y384</v>
      </c>
      <c r="F2138" t="s">
        <v>30</v>
      </c>
      <c r="I2138" t="s">
        <v>38</v>
      </c>
      <c r="J2138" t="s">
        <v>32</v>
      </c>
      <c r="N2138" t="s">
        <v>4562</v>
      </c>
      <c r="O2138" t="s">
        <v>34</v>
      </c>
      <c r="P2138">
        <v>3</v>
      </c>
      <c r="Q2138">
        <v>202201</v>
      </c>
      <c r="R2138">
        <v>20220218</v>
      </c>
      <c r="S2138" t="s">
        <v>4563</v>
      </c>
      <c r="T2138">
        <v>20220317</v>
      </c>
      <c r="Z2138" t="s">
        <v>36</v>
      </c>
    </row>
    <row r="2139" spans="1:26" x14ac:dyDescent="0.25">
      <c r="A2139" t="s">
        <v>26</v>
      </c>
      <c r="B2139" t="s">
        <v>27</v>
      </c>
      <c r="C2139" t="s">
        <v>28</v>
      </c>
      <c r="D2139" t="s">
        <v>46</v>
      </c>
      <c r="E2139" t="str">
        <f>"105TNMX1B579"</f>
        <v>105TNMX1B579</v>
      </c>
      <c r="F2139" t="s">
        <v>30</v>
      </c>
      <c r="I2139" t="s">
        <v>71</v>
      </c>
      <c r="J2139" t="s">
        <v>39</v>
      </c>
      <c r="N2139" t="s">
        <v>4564</v>
      </c>
      <c r="O2139" t="s">
        <v>34</v>
      </c>
      <c r="P2139">
        <v>11</v>
      </c>
      <c r="Q2139">
        <v>202105</v>
      </c>
      <c r="R2139">
        <v>20211115</v>
      </c>
      <c r="S2139" t="s">
        <v>4565</v>
      </c>
      <c r="T2139">
        <v>20220317</v>
      </c>
      <c r="Z2139" t="s">
        <v>36</v>
      </c>
    </row>
    <row r="2140" spans="1:26" x14ac:dyDescent="0.25">
      <c r="A2140" t="s">
        <v>26</v>
      </c>
      <c r="B2140" t="s">
        <v>27</v>
      </c>
      <c r="C2140" t="s">
        <v>28</v>
      </c>
      <c r="D2140" t="s">
        <v>37</v>
      </c>
      <c r="E2140" t="str">
        <f>"110TNRL1A070"</f>
        <v>110TNRL1A070</v>
      </c>
      <c r="F2140" t="s">
        <v>30</v>
      </c>
      <c r="I2140" t="s">
        <v>57</v>
      </c>
      <c r="J2140" t="s">
        <v>58</v>
      </c>
      <c r="N2140" t="s">
        <v>244</v>
      </c>
      <c r="O2140" t="s">
        <v>34</v>
      </c>
      <c r="P2140">
        <v>6</v>
      </c>
      <c r="Q2140">
        <v>202110</v>
      </c>
      <c r="R2140">
        <v>20211103</v>
      </c>
      <c r="S2140" t="s">
        <v>4566</v>
      </c>
      <c r="T2140">
        <v>20220317</v>
      </c>
      <c r="U2140" t="s">
        <v>114</v>
      </c>
      <c r="Z2140" t="s">
        <v>36</v>
      </c>
    </row>
    <row r="2141" spans="1:26" x14ac:dyDescent="0.25">
      <c r="A2141" t="s">
        <v>26</v>
      </c>
      <c r="B2141" t="s">
        <v>27</v>
      </c>
      <c r="C2141" t="s">
        <v>28</v>
      </c>
      <c r="D2141" t="s">
        <v>42</v>
      </c>
      <c r="E2141" t="str">
        <f>"112TNRL0M270"</f>
        <v>112TNRL0M270</v>
      </c>
      <c r="F2141" t="s">
        <v>30</v>
      </c>
      <c r="I2141" t="s">
        <v>38</v>
      </c>
      <c r="J2141" t="s">
        <v>58</v>
      </c>
      <c r="N2141" t="s">
        <v>4567</v>
      </c>
      <c r="O2141" t="s">
        <v>34</v>
      </c>
      <c r="P2141">
        <v>4</v>
      </c>
      <c r="Q2141">
        <v>202112</v>
      </c>
      <c r="R2141">
        <v>20220118</v>
      </c>
      <c r="S2141" t="s">
        <v>4568</v>
      </c>
      <c r="T2141">
        <v>20220317</v>
      </c>
      <c r="U2141" t="s">
        <v>93</v>
      </c>
      <c r="Z2141" t="s">
        <v>36</v>
      </c>
    </row>
    <row r="2142" spans="1:26" x14ac:dyDescent="0.25">
      <c r="A2142" t="s">
        <v>26</v>
      </c>
      <c r="B2142" t="s">
        <v>27</v>
      </c>
      <c r="C2142" t="s">
        <v>28</v>
      </c>
      <c r="D2142" t="s">
        <v>29</v>
      </c>
      <c r="E2142" t="str">
        <f>"201TNRL1X662"</f>
        <v>201TNRL1X662</v>
      </c>
      <c r="F2142" t="s">
        <v>30</v>
      </c>
      <c r="I2142" t="s">
        <v>38</v>
      </c>
      <c r="J2142" t="s">
        <v>39</v>
      </c>
      <c r="N2142" t="s">
        <v>4569</v>
      </c>
      <c r="O2142" t="s">
        <v>34</v>
      </c>
      <c r="P2142">
        <v>3</v>
      </c>
      <c r="Q2142">
        <v>202201</v>
      </c>
      <c r="R2142">
        <v>20220303</v>
      </c>
      <c r="S2142" t="s">
        <v>4570</v>
      </c>
      <c r="T2142">
        <v>20220317</v>
      </c>
      <c r="Z2142" t="s">
        <v>36</v>
      </c>
    </row>
    <row r="2143" spans="1:26" x14ac:dyDescent="0.25">
      <c r="A2143" t="s">
        <v>26</v>
      </c>
      <c r="B2143" t="s">
        <v>27</v>
      </c>
      <c r="C2143" t="s">
        <v>28</v>
      </c>
      <c r="D2143" t="s">
        <v>46</v>
      </c>
      <c r="E2143" t="str">
        <f>"109TNFA2W659"</f>
        <v>109TNFA2W659</v>
      </c>
      <c r="F2143" t="s">
        <v>30</v>
      </c>
      <c r="I2143" t="s">
        <v>123</v>
      </c>
      <c r="J2143" t="s">
        <v>77</v>
      </c>
      <c r="N2143" t="s">
        <v>4571</v>
      </c>
      <c r="O2143" t="s">
        <v>34</v>
      </c>
      <c r="P2143">
        <v>7</v>
      </c>
      <c r="Q2143">
        <v>202109</v>
      </c>
      <c r="R2143">
        <v>20211110</v>
      </c>
      <c r="S2143" t="s">
        <v>4572</v>
      </c>
      <c r="T2143">
        <v>20220317</v>
      </c>
      <c r="Z2143" t="s">
        <v>36</v>
      </c>
    </row>
    <row r="2144" spans="1:26" x14ac:dyDescent="0.25">
      <c r="A2144" t="s">
        <v>26</v>
      </c>
      <c r="B2144" t="s">
        <v>27</v>
      </c>
      <c r="C2144" t="s">
        <v>28</v>
      </c>
      <c r="D2144" t="s">
        <v>29</v>
      </c>
      <c r="E2144" t="str">
        <f>"108TNMX1L979"</f>
        <v>108TNMX1L979</v>
      </c>
      <c r="F2144" t="s">
        <v>30</v>
      </c>
      <c r="I2144" t="s">
        <v>31</v>
      </c>
      <c r="J2144" t="s">
        <v>32</v>
      </c>
      <c r="N2144" t="s">
        <v>4573</v>
      </c>
      <c r="O2144" t="s">
        <v>34</v>
      </c>
      <c r="P2144">
        <v>8</v>
      </c>
      <c r="Q2144">
        <v>202108</v>
      </c>
      <c r="R2144">
        <v>20220124</v>
      </c>
      <c r="S2144" t="s">
        <v>4574</v>
      </c>
      <c r="T2144">
        <v>20220318</v>
      </c>
      <c r="Z2144" t="s">
        <v>36</v>
      </c>
    </row>
    <row r="2145" spans="1:26" x14ac:dyDescent="0.25">
      <c r="A2145" t="s">
        <v>26</v>
      </c>
      <c r="B2145" t="s">
        <v>27</v>
      </c>
      <c r="C2145" t="s">
        <v>28</v>
      </c>
      <c r="D2145" t="s">
        <v>133</v>
      </c>
      <c r="E2145" t="str">
        <f>"109TNCZ0Z883"</f>
        <v>109TNCZ0Z883</v>
      </c>
      <c r="F2145" t="s">
        <v>30</v>
      </c>
      <c r="I2145" t="s">
        <v>31</v>
      </c>
      <c r="J2145" t="s">
        <v>58</v>
      </c>
      <c r="N2145" t="s">
        <v>4575</v>
      </c>
      <c r="O2145" t="s">
        <v>34</v>
      </c>
      <c r="P2145">
        <v>7</v>
      </c>
      <c r="Q2145">
        <v>202109</v>
      </c>
      <c r="R2145">
        <v>20211107</v>
      </c>
      <c r="S2145" t="s">
        <v>4576</v>
      </c>
      <c r="T2145">
        <v>20220318</v>
      </c>
      <c r="U2145" t="s">
        <v>144</v>
      </c>
      <c r="Z2145" t="s">
        <v>36</v>
      </c>
    </row>
    <row r="2146" spans="1:26" x14ac:dyDescent="0.25">
      <c r="A2146" t="s">
        <v>26</v>
      </c>
      <c r="B2146" t="s">
        <v>27</v>
      </c>
      <c r="C2146" t="s">
        <v>28</v>
      </c>
      <c r="D2146" t="s">
        <v>46</v>
      </c>
      <c r="E2146" t="str">
        <f>"107TNUW11182"</f>
        <v>107TNUW11182</v>
      </c>
      <c r="F2146" t="s">
        <v>30</v>
      </c>
      <c r="I2146" t="s">
        <v>71</v>
      </c>
      <c r="J2146" t="s">
        <v>58</v>
      </c>
      <c r="N2146" t="s">
        <v>4577</v>
      </c>
      <c r="O2146" t="s">
        <v>34</v>
      </c>
      <c r="P2146">
        <v>9</v>
      </c>
      <c r="Q2146">
        <v>202107</v>
      </c>
      <c r="R2146">
        <v>20211022</v>
      </c>
      <c r="S2146" t="s">
        <v>4578</v>
      </c>
      <c r="T2146">
        <v>20220318</v>
      </c>
      <c r="U2146" t="s">
        <v>128</v>
      </c>
      <c r="V2146" t="s">
        <v>211</v>
      </c>
      <c r="W2146" t="s">
        <v>270</v>
      </c>
      <c r="Z2146" t="s">
        <v>36</v>
      </c>
    </row>
    <row r="2147" spans="1:26" x14ac:dyDescent="0.25">
      <c r="A2147" t="s">
        <v>26</v>
      </c>
      <c r="B2147" t="s">
        <v>27</v>
      </c>
      <c r="C2147" t="s">
        <v>28</v>
      </c>
      <c r="D2147" t="s">
        <v>37</v>
      </c>
      <c r="E2147" t="str">
        <f>"111TNVS2F087"</f>
        <v>111TNVS2F087</v>
      </c>
      <c r="F2147" t="s">
        <v>30</v>
      </c>
      <c r="I2147" t="s">
        <v>31</v>
      </c>
      <c r="J2147" t="s">
        <v>32</v>
      </c>
      <c r="N2147" t="s">
        <v>4579</v>
      </c>
      <c r="O2147" t="s">
        <v>34</v>
      </c>
      <c r="P2147">
        <v>5</v>
      </c>
      <c r="Q2147">
        <v>202111</v>
      </c>
      <c r="R2147">
        <v>20220219</v>
      </c>
      <c r="S2147" t="s">
        <v>4580</v>
      </c>
      <c r="T2147">
        <v>20220318</v>
      </c>
      <c r="Z2147" t="s">
        <v>36</v>
      </c>
    </row>
    <row r="2148" spans="1:26" x14ac:dyDescent="0.25">
      <c r="A2148" t="s">
        <v>26</v>
      </c>
      <c r="B2148" t="s">
        <v>27</v>
      </c>
      <c r="C2148" t="s">
        <v>28</v>
      </c>
      <c r="D2148" t="s">
        <v>380</v>
      </c>
      <c r="E2148" t="str">
        <f>"111TNCZ11059"</f>
        <v>111TNCZ11059</v>
      </c>
      <c r="F2148" t="s">
        <v>30</v>
      </c>
      <c r="I2148" t="s">
        <v>71</v>
      </c>
      <c r="J2148" t="s">
        <v>568</v>
      </c>
      <c r="N2148" t="s">
        <v>4581</v>
      </c>
      <c r="O2148" t="s">
        <v>34</v>
      </c>
      <c r="P2148">
        <v>5</v>
      </c>
      <c r="Q2148">
        <v>202111</v>
      </c>
      <c r="R2148">
        <v>20211213</v>
      </c>
      <c r="S2148" t="s">
        <v>4582</v>
      </c>
      <c r="T2148">
        <v>20220318</v>
      </c>
      <c r="U2148" t="s">
        <v>1383</v>
      </c>
      <c r="V2148" t="s">
        <v>144</v>
      </c>
      <c r="Z2148" t="s">
        <v>36</v>
      </c>
    </row>
    <row r="2149" spans="1:26" x14ac:dyDescent="0.25">
      <c r="A2149" t="s">
        <v>26</v>
      </c>
      <c r="B2149" t="s">
        <v>27</v>
      </c>
      <c r="C2149" t="s">
        <v>28</v>
      </c>
      <c r="D2149" t="s">
        <v>29</v>
      </c>
      <c r="E2149" t="str">
        <f>"105TNDV0V386"</f>
        <v>105TNDV0V386</v>
      </c>
      <c r="F2149" t="s">
        <v>30</v>
      </c>
      <c r="I2149" t="s">
        <v>89</v>
      </c>
      <c r="J2149" t="s">
        <v>90</v>
      </c>
      <c r="N2149" t="s">
        <v>4583</v>
      </c>
      <c r="O2149" t="s">
        <v>34</v>
      </c>
      <c r="P2149">
        <v>11</v>
      </c>
      <c r="Q2149">
        <v>202105</v>
      </c>
      <c r="R2149">
        <v>20220226</v>
      </c>
      <c r="S2149" t="s">
        <v>4584</v>
      </c>
      <c r="T2149">
        <v>20220318</v>
      </c>
      <c r="U2149" t="s">
        <v>313</v>
      </c>
      <c r="V2149" t="s">
        <v>267</v>
      </c>
      <c r="Z2149" t="s">
        <v>36</v>
      </c>
    </row>
    <row r="2150" spans="1:26" x14ac:dyDescent="0.25">
      <c r="A2150" t="s">
        <v>26</v>
      </c>
      <c r="B2150" t="s">
        <v>27</v>
      </c>
      <c r="C2150" t="s">
        <v>28</v>
      </c>
      <c r="D2150" t="s">
        <v>37</v>
      </c>
      <c r="E2150" t="str">
        <f>"111TNLE2L888"</f>
        <v>111TNLE2L888</v>
      </c>
      <c r="F2150" t="s">
        <v>30</v>
      </c>
      <c r="I2150" t="s">
        <v>38</v>
      </c>
      <c r="J2150" t="s">
        <v>90</v>
      </c>
      <c r="N2150" t="s">
        <v>4585</v>
      </c>
      <c r="O2150" t="s">
        <v>34</v>
      </c>
      <c r="P2150">
        <v>5</v>
      </c>
      <c r="Q2150">
        <v>202111</v>
      </c>
      <c r="R2150">
        <v>20220108</v>
      </c>
      <c r="S2150" t="s">
        <v>4586</v>
      </c>
      <c r="T2150">
        <v>20220318</v>
      </c>
      <c r="U2150" t="s">
        <v>179</v>
      </c>
      <c r="Z2150" t="s">
        <v>36</v>
      </c>
    </row>
    <row r="2151" spans="1:26" x14ac:dyDescent="0.25">
      <c r="A2151" t="s">
        <v>26</v>
      </c>
      <c r="B2151" t="s">
        <v>27</v>
      </c>
      <c r="C2151" t="s">
        <v>28</v>
      </c>
      <c r="D2151" t="s">
        <v>29</v>
      </c>
      <c r="E2151" t="str">
        <f>"106TNDV19210"</f>
        <v>106TNDV19210</v>
      </c>
      <c r="F2151" t="s">
        <v>30</v>
      </c>
      <c r="I2151" t="s">
        <v>31</v>
      </c>
      <c r="J2151" t="s">
        <v>58</v>
      </c>
      <c r="N2151" t="s">
        <v>4587</v>
      </c>
      <c r="O2151" t="s">
        <v>34</v>
      </c>
      <c r="P2151">
        <v>10</v>
      </c>
      <c r="Q2151">
        <v>202106</v>
      </c>
      <c r="R2151">
        <v>20211128</v>
      </c>
      <c r="S2151" t="s">
        <v>4588</v>
      </c>
      <c r="T2151">
        <v>20220318</v>
      </c>
      <c r="U2151" t="s">
        <v>151</v>
      </c>
      <c r="Z2151" t="s">
        <v>36</v>
      </c>
    </row>
    <row r="2152" spans="1:26" x14ac:dyDescent="0.25">
      <c r="A2152" t="s">
        <v>26</v>
      </c>
      <c r="B2152" t="s">
        <v>27</v>
      </c>
      <c r="C2152" t="s">
        <v>28</v>
      </c>
      <c r="D2152" t="s">
        <v>37</v>
      </c>
      <c r="E2152" t="str">
        <f>"109TNEP21108"</f>
        <v>109TNEP21108</v>
      </c>
      <c r="F2152" t="s">
        <v>30</v>
      </c>
      <c r="I2152" t="s">
        <v>31</v>
      </c>
      <c r="J2152" t="s">
        <v>58</v>
      </c>
      <c r="N2152" t="s">
        <v>4589</v>
      </c>
      <c r="O2152" t="s">
        <v>34</v>
      </c>
      <c r="P2152">
        <v>7</v>
      </c>
      <c r="Q2152">
        <v>202109</v>
      </c>
      <c r="R2152">
        <v>20211227</v>
      </c>
      <c r="S2152" t="s">
        <v>4590</v>
      </c>
      <c r="T2152">
        <v>20220318</v>
      </c>
      <c r="U2152" t="s">
        <v>144</v>
      </c>
      <c r="Z2152" t="s">
        <v>36</v>
      </c>
    </row>
    <row r="2153" spans="1:26" x14ac:dyDescent="0.25">
      <c r="A2153" t="s">
        <v>26</v>
      </c>
      <c r="B2153" t="s">
        <v>27</v>
      </c>
      <c r="C2153" t="s">
        <v>28</v>
      </c>
      <c r="D2153" t="s">
        <v>133</v>
      </c>
      <c r="E2153" t="str">
        <f>"111TNNH2N687"</f>
        <v>111TNNH2N687</v>
      </c>
      <c r="F2153" t="s">
        <v>30</v>
      </c>
      <c r="I2153" t="s">
        <v>31</v>
      </c>
      <c r="J2153" t="s">
        <v>32</v>
      </c>
      <c r="N2153" t="s">
        <v>4591</v>
      </c>
      <c r="O2153" t="s">
        <v>34</v>
      </c>
      <c r="P2153">
        <v>5</v>
      </c>
      <c r="Q2153">
        <v>202111</v>
      </c>
      <c r="R2153">
        <v>20220202</v>
      </c>
      <c r="S2153" t="s">
        <v>4592</v>
      </c>
      <c r="T2153">
        <v>20220318</v>
      </c>
      <c r="Z2153" t="s">
        <v>36</v>
      </c>
    </row>
    <row r="2154" spans="1:26" x14ac:dyDescent="0.25">
      <c r="A2154" t="s">
        <v>26</v>
      </c>
      <c r="B2154" t="s">
        <v>27</v>
      </c>
      <c r="C2154" t="s">
        <v>28</v>
      </c>
      <c r="D2154" t="s">
        <v>37</v>
      </c>
      <c r="E2154" t="str">
        <f>"108TNUW16342"</f>
        <v>108TNUW16342</v>
      </c>
      <c r="F2154" t="s">
        <v>30</v>
      </c>
      <c r="I2154" t="s">
        <v>31</v>
      </c>
      <c r="J2154" t="s">
        <v>58</v>
      </c>
      <c r="N2154" t="s">
        <v>4593</v>
      </c>
      <c r="O2154" t="s">
        <v>34</v>
      </c>
      <c r="P2154">
        <v>8</v>
      </c>
      <c r="Q2154">
        <v>202108</v>
      </c>
      <c r="R2154">
        <v>20211021</v>
      </c>
      <c r="S2154" t="s">
        <v>4594</v>
      </c>
      <c r="T2154">
        <v>20220318</v>
      </c>
      <c r="U2154" t="s">
        <v>180</v>
      </c>
      <c r="Z2154" t="s">
        <v>36</v>
      </c>
    </row>
    <row r="2155" spans="1:26" x14ac:dyDescent="0.25">
      <c r="A2155" t="s">
        <v>26</v>
      </c>
      <c r="B2155" t="s">
        <v>27</v>
      </c>
      <c r="C2155" t="s">
        <v>28</v>
      </c>
      <c r="D2155" t="s">
        <v>133</v>
      </c>
      <c r="E2155" t="str">
        <f>"109TNVS1Y439"</f>
        <v>109TNVS1Y439</v>
      </c>
      <c r="F2155" t="s">
        <v>30</v>
      </c>
      <c r="I2155" t="s">
        <v>76</v>
      </c>
      <c r="J2155" t="s">
        <v>58</v>
      </c>
      <c r="N2155" t="s">
        <v>4595</v>
      </c>
      <c r="O2155" t="s">
        <v>34</v>
      </c>
      <c r="P2155">
        <v>7</v>
      </c>
      <c r="Q2155">
        <v>202109</v>
      </c>
      <c r="R2155">
        <v>20211220</v>
      </c>
      <c r="S2155" t="s">
        <v>4596</v>
      </c>
      <c r="T2155">
        <v>20220318</v>
      </c>
      <c r="U2155" t="s">
        <v>211</v>
      </c>
      <c r="Z2155" t="s">
        <v>36</v>
      </c>
    </row>
    <row r="2156" spans="1:26" x14ac:dyDescent="0.25">
      <c r="A2156" t="s">
        <v>26</v>
      </c>
      <c r="B2156" t="s">
        <v>27</v>
      </c>
      <c r="C2156" t="s">
        <v>28</v>
      </c>
      <c r="D2156" t="s">
        <v>380</v>
      </c>
      <c r="E2156" t="str">
        <f>"111TNVS2G935"</f>
        <v>111TNVS2G935</v>
      </c>
      <c r="F2156" t="s">
        <v>30</v>
      </c>
      <c r="I2156" t="s">
        <v>38</v>
      </c>
      <c r="J2156" t="s">
        <v>48</v>
      </c>
      <c r="N2156" t="s">
        <v>4597</v>
      </c>
      <c r="O2156" t="s">
        <v>34</v>
      </c>
      <c r="P2156">
        <v>5</v>
      </c>
      <c r="Q2156">
        <v>202111</v>
      </c>
      <c r="R2156">
        <v>20220119</v>
      </c>
      <c r="S2156" t="s">
        <v>4598</v>
      </c>
      <c r="T2156">
        <v>20220318</v>
      </c>
      <c r="U2156" t="s">
        <v>463</v>
      </c>
      <c r="Z2156" t="s">
        <v>36</v>
      </c>
    </row>
    <row r="2157" spans="1:26" x14ac:dyDescent="0.25">
      <c r="A2157" t="s">
        <v>26</v>
      </c>
      <c r="B2157" t="s">
        <v>27</v>
      </c>
      <c r="C2157" t="s">
        <v>28</v>
      </c>
      <c r="D2157" t="s">
        <v>46</v>
      </c>
      <c r="E2157" t="str">
        <f>"110TNLE1B520"</f>
        <v>110TNLE1B520</v>
      </c>
      <c r="F2157" t="s">
        <v>30</v>
      </c>
      <c r="I2157" t="s">
        <v>89</v>
      </c>
      <c r="J2157" t="s">
        <v>77</v>
      </c>
      <c r="N2157" t="s">
        <v>4599</v>
      </c>
      <c r="O2157" t="s">
        <v>34</v>
      </c>
      <c r="P2157">
        <v>6</v>
      </c>
      <c r="Q2157">
        <v>202110</v>
      </c>
      <c r="R2157">
        <v>20211122</v>
      </c>
      <c r="S2157" t="s">
        <v>4600</v>
      </c>
      <c r="T2157">
        <v>20220318</v>
      </c>
      <c r="Z2157" t="s">
        <v>36</v>
      </c>
    </row>
    <row r="2158" spans="1:26" x14ac:dyDescent="0.25">
      <c r="A2158" t="s">
        <v>26</v>
      </c>
      <c r="B2158" t="s">
        <v>27</v>
      </c>
      <c r="C2158" t="s">
        <v>28</v>
      </c>
      <c r="D2158" t="s">
        <v>29</v>
      </c>
      <c r="E2158" t="str">
        <f>"107TNQD1P212"</f>
        <v>107TNQD1P212</v>
      </c>
      <c r="F2158" t="s">
        <v>30</v>
      </c>
      <c r="I2158" t="s">
        <v>97</v>
      </c>
      <c r="J2158" t="s">
        <v>90</v>
      </c>
      <c r="N2158" t="s">
        <v>4601</v>
      </c>
      <c r="O2158" t="s">
        <v>34</v>
      </c>
      <c r="P2158">
        <v>9</v>
      </c>
      <c r="Q2158">
        <v>202107</v>
      </c>
      <c r="R2158">
        <v>20211121</v>
      </c>
      <c r="S2158" t="s">
        <v>4602</v>
      </c>
      <c r="T2158">
        <v>20220318</v>
      </c>
      <c r="Z2158" t="s">
        <v>36</v>
      </c>
    </row>
    <row r="2159" spans="1:26" x14ac:dyDescent="0.25">
      <c r="A2159" t="s">
        <v>26</v>
      </c>
      <c r="B2159" t="s">
        <v>27</v>
      </c>
      <c r="C2159" t="s">
        <v>28</v>
      </c>
      <c r="D2159" t="s">
        <v>37</v>
      </c>
      <c r="E2159" t="str">
        <f>"111TNLE00048"</f>
        <v>111TNLE00048</v>
      </c>
      <c r="F2159" t="s">
        <v>30</v>
      </c>
      <c r="I2159" t="s">
        <v>38</v>
      </c>
      <c r="J2159" t="s">
        <v>32</v>
      </c>
      <c r="N2159" t="s">
        <v>4603</v>
      </c>
      <c r="O2159" t="s">
        <v>34</v>
      </c>
      <c r="P2159">
        <v>5</v>
      </c>
      <c r="Q2159">
        <v>202111</v>
      </c>
      <c r="R2159">
        <v>20220311</v>
      </c>
      <c r="S2159" t="s">
        <v>4604</v>
      </c>
      <c r="T2159">
        <v>20220318</v>
      </c>
      <c r="Z2159" t="s">
        <v>36</v>
      </c>
    </row>
    <row r="2160" spans="1:26" x14ac:dyDescent="0.25">
      <c r="A2160" t="s">
        <v>26</v>
      </c>
      <c r="B2160" t="s">
        <v>27</v>
      </c>
      <c r="C2160" t="s">
        <v>28</v>
      </c>
      <c r="D2160" t="s">
        <v>115</v>
      </c>
      <c r="E2160" t="str">
        <f>"009TNKF0J773"</f>
        <v>009TNKF0J773</v>
      </c>
      <c r="F2160" t="s">
        <v>30</v>
      </c>
      <c r="I2160" t="s">
        <v>38</v>
      </c>
      <c r="J2160" t="s">
        <v>58</v>
      </c>
      <c r="N2160" t="s">
        <v>4605</v>
      </c>
      <c r="O2160" t="s">
        <v>34</v>
      </c>
      <c r="P2160">
        <v>19</v>
      </c>
      <c r="Q2160">
        <v>202009</v>
      </c>
      <c r="R2160">
        <v>20220311</v>
      </c>
      <c r="S2160" t="s">
        <v>4606</v>
      </c>
      <c r="T2160">
        <v>20220318</v>
      </c>
      <c r="U2160" t="s">
        <v>1037</v>
      </c>
      <c r="V2160" t="s">
        <v>339</v>
      </c>
      <c r="W2160" t="s">
        <v>878</v>
      </c>
      <c r="X2160" t="s">
        <v>4607</v>
      </c>
      <c r="Z2160" t="s">
        <v>36</v>
      </c>
    </row>
    <row r="2161" spans="1:26" x14ac:dyDescent="0.25">
      <c r="A2161" t="s">
        <v>26</v>
      </c>
      <c r="B2161" t="s">
        <v>27</v>
      </c>
      <c r="C2161" t="s">
        <v>28</v>
      </c>
      <c r="D2161" t="s">
        <v>29</v>
      </c>
      <c r="E2161" t="str">
        <f>"112TNTQ1M913"</f>
        <v>112TNTQ1M913</v>
      </c>
      <c r="F2161" t="s">
        <v>30</v>
      </c>
      <c r="I2161" t="s">
        <v>38</v>
      </c>
      <c r="J2161" t="s">
        <v>58</v>
      </c>
      <c r="N2161" t="s">
        <v>4608</v>
      </c>
      <c r="O2161" t="s">
        <v>34</v>
      </c>
      <c r="P2161">
        <v>4</v>
      </c>
      <c r="Q2161">
        <v>202112</v>
      </c>
      <c r="R2161">
        <v>20220204</v>
      </c>
      <c r="S2161" t="s">
        <v>4609</v>
      </c>
      <c r="T2161">
        <v>20220318</v>
      </c>
      <c r="U2161" t="s">
        <v>144</v>
      </c>
      <c r="Z2161" t="s">
        <v>36</v>
      </c>
    </row>
    <row r="2162" spans="1:26" x14ac:dyDescent="0.25">
      <c r="A2162" t="s">
        <v>26</v>
      </c>
      <c r="B2162" t="s">
        <v>27</v>
      </c>
      <c r="C2162" t="s">
        <v>28</v>
      </c>
      <c r="D2162" t="s">
        <v>37</v>
      </c>
      <c r="E2162" t="str">
        <f>"202TNEP1T436"</f>
        <v>202TNEP1T436</v>
      </c>
      <c r="F2162" t="s">
        <v>30</v>
      </c>
      <c r="I2162" t="s">
        <v>38</v>
      </c>
      <c r="J2162" t="s">
        <v>90</v>
      </c>
      <c r="N2162" t="s">
        <v>4610</v>
      </c>
      <c r="O2162" t="s">
        <v>34</v>
      </c>
      <c r="P2162">
        <v>2</v>
      </c>
      <c r="Q2162">
        <v>202202</v>
      </c>
      <c r="R2162">
        <v>20220303</v>
      </c>
      <c r="S2162" t="s">
        <v>4611</v>
      </c>
      <c r="T2162">
        <v>20220318</v>
      </c>
      <c r="U2162" t="s">
        <v>180</v>
      </c>
      <c r="Z2162" t="s">
        <v>36</v>
      </c>
    </row>
    <row r="2163" spans="1:26" x14ac:dyDescent="0.25">
      <c r="A2163" t="s">
        <v>26</v>
      </c>
      <c r="B2163" t="s">
        <v>27</v>
      </c>
      <c r="C2163" t="s">
        <v>28</v>
      </c>
      <c r="D2163" t="s">
        <v>37</v>
      </c>
      <c r="E2163" t="str">
        <f>"105TNEP0Q788"</f>
        <v>105TNEP0Q788</v>
      </c>
      <c r="F2163" t="s">
        <v>30</v>
      </c>
      <c r="I2163" t="s">
        <v>38</v>
      </c>
      <c r="J2163" t="s">
        <v>90</v>
      </c>
      <c r="N2163" t="s">
        <v>4612</v>
      </c>
      <c r="O2163" t="s">
        <v>34</v>
      </c>
      <c r="P2163">
        <v>11</v>
      </c>
      <c r="Q2163">
        <v>202105</v>
      </c>
      <c r="R2163">
        <v>20211206</v>
      </c>
      <c r="S2163" t="s">
        <v>4613</v>
      </c>
      <c r="T2163">
        <v>20220318</v>
      </c>
      <c r="U2163" t="s">
        <v>180</v>
      </c>
      <c r="V2163" t="s">
        <v>94</v>
      </c>
      <c r="Z2163" t="s">
        <v>36</v>
      </c>
    </row>
    <row r="2164" spans="1:26" x14ac:dyDescent="0.25">
      <c r="A2164" t="s">
        <v>26</v>
      </c>
      <c r="B2164" t="s">
        <v>27</v>
      </c>
      <c r="C2164" t="s">
        <v>28</v>
      </c>
      <c r="D2164" t="s">
        <v>64</v>
      </c>
      <c r="E2164" t="str">
        <f>"108TNNH2D703"</f>
        <v>108TNNH2D703</v>
      </c>
      <c r="F2164" t="s">
        <v>30</v>
      </c>
      <c r="I2164" t="s">
        <v>31</v>
      </c>
      <c r="J2164" t="s">
        <v>32</v>
      </c>
      <c r="N2164" t="s">
        <v>4614</v>
      </c>
      <c r="O2164" t="s">
        <v>34</v>
      </c>
      <c r="P2164">
        <v>8</v>
      </c>
      <c r="Q2164">
        <v>202108</v>
      </c>
      <c r="R2164">
        <v>20211129</v>
      </c>
      <c r="S2164" t="s">
        <v>4615</v>
      </c>
      <c r="T2164">
        <v>20220318</v>
      </c>
      <c r="Z2164" t="s">
        <v>36</v>
      </c>
    </row>
    <row r="2165" spans="1:26" x14ac:dyDescent="0.25">
      <c r="A2165" t="s">
        <v>26</v>
      </c>
      <c r="B2165" t="s">
        <v>27</v>
      </c>
      <c r="C2165" t="s">
        <v>28</v>
      </c>
      <c r="D2165" t="s">
        <v>37</v>
      </c>
      <c r="E2165" t="str">
        <f>"106TNTQ20841"</f>
        <v>106TNTQ20841</v>
      </c>
      <c r="F2165" t="s">
        <v>30</v>
      </c>
      <c r="I2165" t="s">
        <v>47</v>
      </c>
      <c r="J2165" t="s">
        <v>90</v>
      </c>
      <c r="N2165" t="s">
        <v>4616</v>
      </c>
      <c r="O2165" t="s">
        <v>34</v>
      </c>
      <c r="P2165">
        <v>10</v>
      </c>
      <c r="Q2165">
        <v>202106</v>
      </c>
      <c r="R2165">
        <v>20211224</v>
      </c>
      <c r="S2165" t="s">
        <v>4617</v>
      </c>
      <c r="T2165">
        <v>20220318</v>
      </c>
      <c r="U2165" t="s">
        <v>180</v>
      </c>
      <c r="Z2165" t="s">
        <v>36</v>
      </c>
    </row>
    <row r="2166" spans="1:26" x14ac:dyDescent="0.25">
      <c r="A2166" t="s">
        <v>26</v>
      </c>
      <c r="B2166" t="s">
        <v>27</v>
      </c>
      <c r="C2166" t="s">
        <v>28</v>
      </c>
      <c r="D2166" t="s">
        <v>115</v>
      </c>
      <c r="E2166" t="str">
        <f>"109TNFA1H331"</f>
        <v>109TNFA1H331</v>
      </c>
      <c r="F2166" t="s">
        <v>30</v>
      </c>
      <c r="I2166" t="s">
        <v>57</v>
      </c>
      <c r="J2166" t="s">
        <v>58</v>
      </c>
      <c r="N2166" t="s">
        <v>4618</v>
      </c>
      <c r="O2166" t="s">
        <v>34</v>
      </c>
      <c r="P2166">
        <v>7</v>
      </c>
      <c r="Q2166">
        <v>202109</v>
      </c>
      <c r="R2166">
        <v>20220304</v>
      </c>
      <c r="S2166" t="s">
        <v>4619</v>
      </c>
      <c r="T2166">
        <v>20220318</v>
      </c>
      <c r="U2166" t="s">
        <v>114</v>
      </c>
      <c r="Z2166" t="s">
        <v>36</v>
      </c>
    </row>
    <row r="2167" spans="1:26" x14ac:dyDescent="0.25">
      <c r="A2167" t="s">
        <v>26</v>
      </c>
      <c r="B2167" t="s">
        <v>27</v>
      </c>
      <c r="C2167" t="s">
        <v>28</v>
      </c>
      <c r="D2167" t="s">
        <v>37</v>
      </c>
      <c r="E2167" t="str">
        <f>"109TNZN8W245"</f>
        <v>109TNZN8W245</v>
      </c>
      <c r="F2167" t="s">
        <v>30</v>
      </c>
      <c r="I2167" t="s">
        <v>38</v>
      </c>
      <c r="J2167" t="s">
        <v>39</v>
      </c>
      <c r="N2167" t="s">
        <v>4620</v>
      </c>
      <c r="O2167" t="s">
        <v>34</v>
      </c>
      <c r="P2167">
        <v>7</v>
      </c>
      <c r="Q2167">
        <v>202109</v>
      </c>
      <c r="R2167">
        <v>20211105</v>
      </c>
      <c r="S2167" t="s">
        <v>4621</v>
      </c>
      <c r="T2167">
        <v>20220318</v>
      </c>
      <c r="Z2167" t="s">
        <v>36</v>
      </c>
    </row>
    <row r="2168" spans="1:26" x14ac:dyDescent="0.25">
      <c r="A2168" t="s">
        <v>26</v>
      </c>
      <c r="B2168" t="s">
        <v>27</v>
      </c>
      <c r="C2168" t="s">
        <v>28</v>
      </c>
      <c r="D2168" t="s">
        <v>29</v>
      </c>
      <c r="E2168" t="str">
        <f>"201TNKF1B941"</f>
        <v>201TNKF1B941</v>
      </c>
      <c r="F2168" t="s">
        <v>30</v>
      </c>
      <c r="I2168" t="s">
        <v>31</v>
      </c>
      <c r="J2168" t="s">
        <v>32</v>
      </c>
      <c r="N2168" t="s">
        <v>4622</v>
      </c>
      <c r="O2168" t="s">
        <v>34</v>
      </c>
      <c r="P2168">
        <v>3</v>
      </c>
      <c r="Q2168">
        <v>202201</v>
      </c>
      <c r="R2168">
        <v>20220210</v>
      </c>
      <c r="S2168" t="s">
        <v>4623</v>
      </c>
      <c r="T2168">
        <v>20220318</v>
      </c>
      <c r="Z2168" t="s">
        <v>36</v>
      </c>
    </row>
    <row r="2169" spans="1:26" x14ac:dyDescent="0.25">
      <c r="A2169" t="s">
        <v>26</v>
      </c>
      <c r="B2169" t="s">
        <v>27</v>
      </c>
      <c r="C2169" t="s">
        <v>28</v>
      </c>
      <c r="D2169" t="s">
        <v>380</v>
      </c>
      <c r="E2169" t="str">
        <f>"112TNUW1S902"</f>
        <v>112TNUW1S902</v>
      </c>
      <c r="F2169" t="s">
        <v>30</v>
      </c>
      <c r="I2169" t="s">
        <v>475</v>
      </c>
      <c r="J2169" t="s">
        <v>116</v>
      </c>
      <c r="N2169" t="s">
        <v>4624</v>
      </c>
      <c r="O2169" t="s">
        <v>34</v>
      </c>
      <c r="P2169">
        <v>4</v>
      </c>
      <c r="Q2169">
        <v>202112</v>
      </c>
      <c r="R2169">
        <v>20220131</v>
      </c>
      <c r="S2169" t="s">
        <v>4625</v>
      </c>
      <c r="T2169">
        <v>20220318</v>
      </c>
      <c r="Z2169" t="s">
        <v>36</v>
      </c>
    </row>
    <row r="2170" spans="1:26" x14ac:dyDescent="0.25">
      <c r="A2170" t="s">
        <v>26</v>
      </c>
      <c r="B2170" t="s">
        <v>27</v>
      </c>
      <c r="C2170" t="s">
        <v>28</v>
      </c>
      <c r="D2170" t="s">
        <v>42</v>
      </c>
      <c r="E2170" t="str">
        <f>"110TNTQ2T977"</f>
        <v>110TNTQ2T977</v>
      </c>
      <c r="F2170" t="s">
        <v>30</v>
      </c>
      <c r="I2170" t="s">
        <v>31</v>
      </c>
      <c r="J2170" t="s">
        <v>32</v>
      </c>
      <c r="N2170" t="s">
        <v>4626</v>
      </c>
      <c r="O2170" t="s">
        <v>34</v>
      </c>
      <c r="P2170">
        <v>6</v>
      </c>
      <c r="Q2170">
        <v>202110</v>
      </c>
      <c r="R2170">
        <v>20220311</v>
      </c>
      <c r="S2170" t="s">
        <v>4627</v>
      </c>
      <c r="T2170">
        <v>20220318</v>
      </c>
      <c r="Z2170" t="s">
        <v>36</v>
      </c>
    </row>
    <row r="2171" spans="1:26" x14ac:dyDescent="0.25">
      <c r="A2171" t="s">
        <v>26</v>
      </c>
      <c r="B2171" t="s">
        <v>27</v>
      </c>
      <c r="C2171" t="s">
        <v>28</v>
      </c>
      <c r="D2171" t="s">
        <v>29</v>
      </c>
      <c r="E2171" t="str">
        <f>"110TNVS2H783"</f>
        <v>110TNVS2H783</v>
      </c>
      <c r="F2171" t="s">
        <v>30</v>
      </c>
      <c r="I2171" t="s">
        <v>38</v>
      </c>
      <c r="J2171" t="s">
        <v>77</v>
      </c>
      <c r="N2171" t="s">
        <v>4628</v>
      </c>
      <c r="O2171" t="s">
        <v>34</v>
      </c>
      <c r="P2171">
        <v>6</v>
      </c>
      <c r="Q2171">
        <v>202110</v>
      </c>
      <c r="R2171">
        <v>20211221</v>
      </c>
      <c r="S2171" t="s">
        <v>4629</v>
      </c>
      <c r="T2171">
        <v>20220318</v>
      </c>
      <c r="Z2171" t="s">
        <v>36</v>
      </c>
    </row>
    <row r="2172" spans="1:26" x14ac:dyDescent="0.25">
      <c r="A2172" t="s">
        <v>26</v>
      </c>
      <c r="B2172" t="s">
        <v>27</v>
      </c>
      <c r="C2172" t="s">
        <v>28</v>
      </c>
      <c r="D2172" t="s">
        <v>29</v>
      </c>
      <c r="E2172" t="str">
        <f>"109TNGY2J095"</f>
        <v>109TNGY2J095</v>
      </c>
      <c r="F2172" t="s">
        <v>30</v>
      </c>
      <c r="I2172" t="s">
        <v>38</v>
      </c>
      <c r="J2172" t="s">
        <v>90</v>
      </c>
      <c r="N2172" t="s">
        <v>4630</v>
      </c>
      <c r="O2172" t="s">
        <v>34</v>
      </c>
      <c r="P2172">
        <v>7</v>
      </c>
      <c r="Q2172">
        <v>202109</v>
      </c>
      <c r="R2172">
        <v>20220311</v>
      </c>
      <c r="S2172" t="s">
        <v>4631</v>
      </c>
      <c r="T2172">
        <v>20220318</v>
      </c>
      <c r="U2172" t="s">
        <v>497</v>
      </c>
      <c r="V2172" t="s">
        <v>4632</v>
      </c>
      <c r="Z2172" t="s">
        <v>36</v>
      </c>
    </row>
    <row r="2173" spans="1:26" x14ac:dyDescent="0.25">
      <c r="A2173" t="s">
        <v>26</v>
      </c>
      <c r="B2173" t="s">
        <v>27</v>
      </c>
      <c r="C2173" t="s">
        <v>28</v>
      </c>
      <c r="D2173" t="s">
        <v>46</v>
      </c>
      <c r="E2173" t="str">
        <f>"110TNFA01059"</f>
        <v>110TNFA01059</v>
      </c>
      <c r="F2173" t="s">
        <v>30</v>
      </c>
      <c r="I2173" t="s">
        <v>1315</v>
      </c>
      <c r="J2173" t="s">
        <v>1927</v>
      </c>
      <c r="N2173" t="s">
        <v>4633</v>
      </c>
      <c r="O2173" t="s">
        <v>34</v>
      </c>
      <c r="P2173">
        <v>6</v>
      </c>
      <c r="Q2173">
        <v>202110</v>
      </c>
      <c r="R2173">
        <v>20211109</v>
      </c>
      <c r="S2173" t="s">
        <v>4634</v>
      </c>
      <c r="T2173">
        <v>20220318</v>
      </c>
      <c r="Z2173" t="s">
        <v>36</v>
      </c>
    </row>
    <row r="2174" spans="1:26" x14ac:dyDescent="0.25">
      <c r="A2174" t="s">
        <v>26</v>
      </c>
      <c r="B2174" t="s">
        <v>27</v>
      </c>
      <c r="C2174" t="s">
        <v>28</v>
      </c>
      <c r="D2174" t="s">
        <v>585</v>
      </c>
      <c r="E2174" t="str">
        <f>"202TNBK2A813"</f>
        <v>202TNBK2A813</v>
      </c>
      <c r="F2174" t="s">
        <v>30</v>
      </c>
      <c r="I2174" t="s">
        <v>38</v>
      </c>
      <c r="J2174" t="s">
        <v>90</v>
      </c>
      <c r="N2174" t="s">
        <v>4635</v>
      </c>
      <c r="O2174" t="s">
        <v>34</v>
      </c>
      <c r="P2174">
        <v>2</v>
      </c>
      <c r="Q2174">
        <v>202202</v>
      </c>
      <c r="R2174">
        <v>20220307</v>
      </c>
      <c r="S2174" t="s">
        <v>4636</v>
      </c>
      <c r="T2174">
        <v>20220318</v>
      </c>
      <c r="U2174" t="s">
        <v>128</v>
      </c>
      <c r="V2174" t="s">
        <v>4637</v>
      </c>
      <c r="W2174" t="s">
        <v>4638</v>
      </c>
      <c r="Z2174" t="s">
        <v>36</v>
      </c>
    </row>
    <row r="2175" spans="1:26" x14ac:dyDescent="0.25">
      <c r="A2175" t="s">
        <v>26</v>
      </c>
      <c r="B2175" t="s">
        <v>27</v>
      </c>
      <c r="C2175" t="s">
        <v>28</v>
      </c>
      <c r="D2175" t="s">
        <v>42</v>
      </c>
      <c r="E2175" t="str">
        <f>"110TNUWDS854"</f>
        <v>110TNUWDS854</v>
      </c>
      <c r="F2175" t="s">
        <v>30</v>
      </c>
      <c r="I2175" t="s">
        <v>38</v>
      </c>
      <c r="J2175" t="s">
        <v>90</v>
      </c>
      <c r="N2175" t="s">
        <v>4639</v>
      </c>
      <c r="O2175" t="s">
        <v>34</v>
      </c>
      <c r="P2175">
        <v>6</v>
      </c>
      <c r="Q2175">
        <v>202110</v>
      </c>
      <c r="R2175">
        <v>20220301</v>
      </c>
      <c r="S2175" t="s">
        <v>4640</v>
      </c>
      <c r="T2175">
        <v>20220318</v>
      </c>
      <c r="U2175" t="s">
        <v>264</v>
      </c>
      <c r="V2175" t="s">
        <v>4641</v>
      </c>
      <c r="W2175" t="s">
        <v>4642</v>
      </c>
      <c r="X2175" t="s">
        <v>211</v>
      </c>
      <c r="Y2175" t="s">
        <v>94</v>
      </c>
      <c r="Z2175" t="s">
        <v>36</v>
      </c>
    </row>
    <row r="2176" spans="1:26" x14ac:dyDescent="0.25">
      <c r="A2176" t="s">
        <v>26</v>
      </c>
      <c r="B2176" t="s">
        <v>27</v>
      </c>
      <c r="C2176" t="s">
        <v>28</v>
      </c>
      <c r="D2176" t="s">
        <v>115</v>
      </c>
      <c r="E2176" t="str">
        <f>"110TNAB18120"</f>
        <v>110TNAB18120</v>
      </c>
      <c r="F2176" t="s">
        <v>30</v>
      </c>
      <c r="I2176" t="s">
        <v>38</v>
      </c>
      <c r="J2176" t="s">
        <v>77</v>
      </c>
      <c r="N2176" t="s">
        <v>4643</v>
      </c>
      <c r="O2176" t="s">
        <v>34</v>
      </c>
      <c r="P2176">
        <v>6</v>
      </c>
      <c r="Q2176">
        <v>202110</v>
      </c>
      <c r="R2176">
        <v>20220217</v>
      </c>
      <c r="S2176" t="s">
        <v>4644</v>
      </c>
      <c r="T2176">
        <v>20220318</v>
      </c>
      <c r="Z2176" t="s">
        <v>36</v>
      </c>
    </row>
    <row r="2177" spans="1:26" x14ac:dyDescent="0.25">
      <c r="A2177" t="s">
        <v>26</v>
      </c>
      <c r="B2177" t="s">
        <v>27</v>
      </c>
      <c r="C2177" t="s">
        <v>28</v>
      </c>
      <c r="D2177" t="s">
        <v>37</v>
      </c>
      <c r="E2177" t="str">
        <f>"111TNUW2Y982"</f>
        <v>111TNUW2Y982</v>
      </c>
      <c r="F2177" t="s">
        <v>30</v>
      </c>
      <c r="I2177" t="s">
        <v>123</v>
      </c>
      <c r="J2177" t="s">
        <v>271</v>
      </c>
      <c r="N2177" t="s">
        <v>4645</v>
      </c>
      <c r="O2177" t="s">
        <v>34</v>
      </c>
      <c r="P2177">
        <v>5</v>
      </c>
      <c r="Q2177">
        <v>202111</v>
      </c>
      <c r="R2177">
        <v>20220228</v>
      </c>
      <c r="S2177" t="s">
        <v>4646</v>
      </c>
      <c r="T2177">
        <v>20220318</v>
      </c>
      <c r="Z2177" t="s">
        <v>36</v>
      </c>
    </row>
    <row r="2178" spans="1:26" x14ac:dyDescent="0.25">
      <c r="A2178" t="s">
        <v>26</v>
      </c>
      <c r="B2178" t="s">
        <v>27</v>
      </c>
      <c r="C2178" t="s">
        <v>28</v>
      </c>
      <c r="D2178" t="s">
        <v>133</v>
      </c>
      <c r="E2178" t="str">
        <f>"106TNNH2K823"</f>
        <v>106TNNH2K823</v>
      </c>
      <c r="F2178" t="s">
        <v>30</v>
      </c>
      <c r="I2178" t="s">
        <v>1153</v>
      </c>
      <c r="J2178" t="s">
        <v>58</v>
      </c>
      <c r="N2178" t="s">
        <v>4647</v>
      </c>
      <c r="O2178" t="s">
        <v>34</v>
      </c>
      <c r="P2178">
        <v>10</v>
      </c>
      <c r="Q2178">
        <v>202106</v>
      </c>
      <c r="R2178">
        <v>20211123</v>
      </c>
      <c r="S2178" t="s">
        <v>4648</v>
      </c>
      <c r="T2178">
        <v>20220318</v>
      </c>
      <c r="U2178" t="s">
        <v>211</v>
      </c>
      <c r="V2178" t="s">
        <v>236</v>
      </c>
      <c r="Z2178" t="s">
        <v>36</v>
      </c>
    </row>
    <row r="2179" spans="1:26" x14ac:dyDescent="0.25">
      <c r="A2179" t="s">
        <v>26</v>
      </c>
      <c r="B2179" t="s">
        <v>27</v>
      </c>
      <c r="C2179" t="s">
        <v>28</v>
      </c>
      <c r="D2179" t="s">
        <v>29</v>
      </c>
      <c r="E2179" t="str">
        <f>"108TNSU0H542"</f>
        <v>108TNSU0H542</v>
      </c>
      <c r="F2179" t="s">
        <v>30</v>
      </c>
      <c r="I2179" t="s">
        <v>31</v>
      </c>
      <c r="J2179" t="s">
        <v>39</v>
      </c>
      <c r="N2179" t="s">
        <v>4649</v>
      </c>
      <c r="O2179" t="s">
        <v>34</v>
      </c>
      <c r="P2179">
        <v>8</v>
      </c>
      <c r="Q2179">
        <v>202108</v>
      </c>
      <c r="R2179">
        <v>20211208</v>
      </c>
      <c r="S2179" t="s">
        <v>4650</v>
      </c>
      <c r="T2179">
        <v>20220318</v>
      </c>
      <c r="Z2179" t="s">
        <v>36</v>
      </c>
    </row>
    <row r="2180" spans="1:26" x14ac:dyDescent="0.25">
      <c r="A2180" t="s">
        <v>26</v>
      </c>
      <c r="B2180" t="s">
        <v>27</v>
      </c>
      <c r="C2180" t="s">
        <v>28</v>
      </c>
      <c r="D2180" t="s">
        <v>42</v>
      </c>
      <c r="E2180" t="str">
        <f>"111TNDV0ES62"</f>
        <v>111TNDV0ES62</v>
      </c>
      <c r="F2180" t="s">
        <v>30</v>
      </c>
      <c r="I2180" t="s">
        <v>38</v>
      </c>
      <c r="J2180" t="s">
        <v>39</v>
      </c>
      <c r="N2180" t="s">
        <v>4651</v>
      </c>
      <c r="O2180" t="s">
        <v>34</v>
      </c>
      <c r="P2180">
        <v>5</v>
      </c>
      <c r="Q2180">
        <v>202111</v>
      </c>
      <c r="R2180">
        <v>20211228</v>
      </c>
      <c r="S2180" t="s">
        <v>4652</v>
      </c>
      <c r="T2180">
        <v>20220318</v>
      </c>
      <c r="Z2180" t="s">
        <v>36</v>
      </c>
    </row>
    <row r="2181" spans="1:26" x14ac:dyDescent="0.25">
      <c r="A2181" t="s">
        <v>26</v>
      </c>
      <c r="B2181" t="s">
        <v>27</v>
      </c>
      <c r="C2181" t="s">
        <v>28</v>
      </c>
      <c r="D2181" t="s">
        <v>29</v>
      </c>
      <c r="E2181" t="str">
        <f>"201TNTQ29833"</f>
        <v>201TNTQ29833</v>
      </c>
      <c r="F2181" t="s">
        <v>30</v>
      </c>
      <c r="I2181" t="s">
        <v>38</v>
      </c>
      <c r="J2181" t="s">
        <v>1719</v>
      </c>
      <c r="N2181" t="s">
        <v>4653</v>
      </c>
      <c r="O2181" t="s">
        <v>34</v>
      </c>
      <c r="P2181">
        <v>3</v>
      </c>
      <c r="Q2181">
        <v>202201</v>
      </c>
      <c r="R2181">
        <v>20220310</v>
      </c>
      <c r="S2181" t="s">
        <v>4654</v>
      </c>
      <c r="T2181">
        <v>20220318</v>
      </c>
      <c r="Z2181" t="s">
        <v>36</v>
      </c>
    </row>
    <row r="2182" spans="1:26" x14ac:dyDescent="0.25">
      <c r="A2182" t="s">
        <v>26</v>
      </c>
      <c r="B2182" t="s">
        <v>27</v>
      </c>
      <c r="C2182" t="s">
        <v>28</v>
      </c>
      <c r="D2182" t="s">
        <v>46</v>
      </c>
      <c r="E2182" t="str">
        <f>"201TNWG0Y105"</f>
        <v>201TNWG0Y105</v>
      </c>
      <c r="F2182" t="s">
        <v>30</v>
      </c>
      <c r="I2182" t="s">
        <v>97</v>
      </c>
      <c r="J2182" t="s">
        <v>39</v>
      </c>
      <c r="N2182" t="s">
        <v>4655</v>
      </c>
      <c r="O2182" t="s">
        <v>34</v>
      </c>
      <c r="P2182">
        <v>3</v>
      </c>
      <c r="Q2182">
        <v>202201</v>
      </c>
      <c r="R2182">
        <v>20220303</v>
      </c>
      <c r="S2182" t="s">
        <v>4656</v>
      </c>
      <c r="T2182">
        <v>20220318</v>
      </c>
      <c r="Z2182" t="s">
        <v>36</v>
      </c>
    </row>
    <row r="2183" spans="1:26" x14ac:dyDescent="0.25">
      <c r="A2183" t="s">
        <v>26</v>
      </c>
      <c r="B2183" t="s">
        <v>27</v>
      </c>
      <c r="C2183" t="s">
        <v>28</v>
      </c>
      <c r="D2183" t="s">
        <v>115</v>
      </c>
      <c r="E2183" t="str">
        <f>"110TNLE11368"</f>
        <v>110TNLE11368</v>
      </c>
      <c r="F2183" t="s">
        <v>30</v>
      </c>
      <c r="I2183" t="s">
        <v>31</v>
      </c>
      <c r="J2183" t="s">
        <v>212</v>
      </c>
      <c r="N2183" t="s">
        <v>4657</v>
      </c>
      <c r="O2183" t="s">
        <v>34</v>
      </c>
      <c r="P2183">
        <v>6</v>
      </c>
      <c r="Q2183">
        <v>202110</v>
      </c>
      <c r="R2183">
        <v>20211119</v>
      </c>
      <c r="S2183" t="s">
        <v>4658</v>
      </c>
      <c r="T2183">
        <v>20220318</v>
      </c>
      <c r="Z2183" t="s">
        <v>36</v>
      </c>
    </row>
    <row r="2184" spans="1:26" x14ac:dyDescent="0.25">
      <c r="A2184" t="s">
        <v>26</v>
      </c>
      <c r="B2184" t="s">
        <v>27</v>
      </c>
      <c r="C2184" t="s">
        <v>28</v>
      </c>
      <c r="D2184" t="s">
        <v>29</v>
      </c>
      <c r="E2184" t="str">
        <f>"110TNEP1U540"</f>
        <v>110TNEP1U540</v>
      </c>
      <c r="F2184" t="s">
        <v>30</v>
      </c>
      <c r="I2184" t="s">
        <v>129</v>
      </c>
      <c r="J2184" t="s">
        <v>39</v>
      </c>
      <c r="N2184" t="s">
        <v>4659</v>
      </c>
      <c r="O2184" t="s">
        <v>34</v>
      </c>
      <c r="P2184">
        <v>6</v>
      </c>
      <c r="Q2184">
        <v>202110</v>
      </c>
      <c r="R2184">
        <v>20220107</v>
      </c>
      <c r="S2184" t="s">
        <v>4660</v>
      </c>
      <c r="T2184">
        <v>20220318</v>
      </c>
      <c r="Z2184" t="s">
        <v>36</v>
      </c>
    </row>
    <row r="2185" spans="1:26" x14ac:dyDescent="0.25">
      <c r="A2185" t="s">
        <v>26</v>
      </c>
      <c r="B2185" t="s">
        <v>27</v>
      </c>
      <c r="C2185" t="s">
        <v>28</v>
      </c>
      <c r="D2185" t="s">
        <v>115</v>
      </c>
      <c r="E2185" t="str">
        <f>"110TNMX09715"</f>
        <v>110TNMX09715</v>
      </c>
      <c r="F2185" t="s">
        <v>30</v>
      </c>
      <c r="I2185" t="s">
        <v>57</v>
      </c>
      <c r="J2185" t="s">
        <v>58</v>
      </c>
      <c r="N2185" t="s">
        <v>4661</v>
      </c>
      <c r="O2185" t="s">
        <v>34</v>
      </c>
      <c r="P2185">
        <v>6</v>
      </c>
      <c r="Q2185">
        <v>202110</v>
      </c>
      <c r="R2185">
        <v>20211101</v>
      </c>
      <c r="S2185" t="s">
        <v>4662</v>
      </c>
      <c r="T2185">
        <v>20220318</v>
      </c>
      <c r="U2185" t="s">
        <v>144</v>
      </c>
      <c r="Z2185" t="s">
        <v>36</v>
      </c>
    </row>
    <row r="2186" spans="1:26" x14ac:dyDescent="0.25">
      <c r="A2186" t="s">
        <v>26</v>
      </c>
      <c r="B2186" t="s">
        <v>27</v>
      </c>
      <c r="C2186" t="s">
        <v>28</v>
      </c>
      <c r="D2186" t="s">
        <v>29</v>
      </c>
      <c r="E2186" t="str">
        <f>"009TNCZ0U915"</f>
        <v>009TNCZ0U915</v>
      </c>
      <c r="F2186" t="s">
        <v>30</v>
      </c>
      <c r="I2186" t="s">
        <v>123</v>
      </c>
      <c r="J2186" t="s">
        <v>77</v>
      </c>
      <c r="N2186" t="s">
        <v>4663</v>
      </c>
      <c r="O2186" t="s">
        <v>34</v>
      </c>
      <c r="P2186">
        <v>19</v>
      </c>
      <c r="Q2186">
        <v>202009</v>
      </c>
      <c r="R2186">
        <v>20220301</v>
      </c>
      <c r="S2186" t="s">
        <v>4664</v>
      </c>
      <c r="T2186">
        <v>20220318</v>
      </c>
      <c r="Z2186" t="s">
        <v>36</v>
      </c>
    </row>
    <row r="2187" spans="1:26" x14ac:dyDescent="0.25">
      <c r="A2187" t="s">
        <v>26</v>
      </c>
      <c r="B2187" t="s">
        <v>27</v>
      </c>
      <c r="C2187" t="s">
        <v>28</v>
      </c>
      <c r="D2187" t="s">
        <v>29</v>
      </c>
      <c r="E2187" t="str">
        <f>"105TNTQ0N785"</f>
        <v>105TNTQ0N785</v>
      </c>
      <c r="F2187" t="s">
        <v>30</v>
      </c>
      <c r="I2187" t="s">
        <v>31</v>
      </c>
      <c r="J2187" t="s">
        <v>58</v>
      </c>
      <c r="N2187" t="s">
        <v>4665</v>
      </c>
      <c r="O2187" t="s">
        <v>34</v>
      </c>
      <c r="P2187">
        <v>11</v>
      </c>
      <c r="Q2187">
        <v>202105</v>
      </c>
      <c r="R2187">
        <v>20211015</v>
      </c>
      <c r="S2187" t="s">
        <v>4666</v>
      </c>
      <c r="T2187">
        <v>20220321</v>
      </c>
      <c r="U2187" t="s">
        <v>128</v>
      </c>
      <c r="V2187" t="s">
        <v>211</v>
      </c>
      <c r="Z2187" t="s">
        <v>36</v>
      </c>
    </row>
    <row r="2188" spans="1:26" x14ac:dyDescent="0.25">
      <c r="A2188" t="s">
        <v>26</v>
      </c>
      <c r="B2188" t="s">
        <v>27</v>
      </c>
      <c r="C2188" t="s">
        <v>28</v>
      </c>
      <c r="D2188" t="s">
        <v>115</v>
      </c>
      <c r="E2188" t="str">
        <f>"109TNKF1X445"</f>
        <v>109TNKF1X445</v>
      </c>
      <c r="F2188" t="s">
        <v>30</v>
      </c>
      <c r="I2188" t="s">
        <v>31</v>
      </c>
      <c r="J2188" t="s">
        <v>32</v>
      </c>
      <c r="N2188" t="s">
        <v>4667</v>
      </c>
      <c r="O2188" t="s">
        <v>34</v>
      </c>
      <c r="P2188">
        <v>7</v>
      </c>
      <c r="Q2188">
        <v>202109</v>
      </c>
      <c r="R2188">
        <v>20211024</v>
      </c>
      <c r="S2188" t="s">
        <v>4668</v>
      </c>
      <c r="T2188">
        <v>20220321</v>
      </c>
      <c r="Z2188" t="s">
        <v>36</v>
      </c>
    </row>
    <row r="2189" spans="1:26" x14ac:dyDescent="0.25">
      <c r="A2189" t="s">
        <v>26</v>
      </c>
      <c r="B2189" t="s">
        <v>27</v>
      </c>
      <c r="C2189" t="s">
        <v>28</v>
      </c>
      <c r="D2189" t="s">
        <v>42</v>
      </c>
      <c r="E2189" t="str">
        <f>"012TNPC14656"</f>
        <v>012TNPC14656</v>
      </c>
      <c r="F2189" t="s">
        <v>30</v>
      </c>
      <c r="I2189" t="s">
        <v>31</v>
      </c>
      <c r="J2189" t="s">
        <v>58</v>
      </c>
      <c r="N2189" t="s">
        <v>4669</v>
      </c>
      <c r="O2189" t="s">
        <v>34</v>
      </c>
      <c r="P2189">
        <v>16</v>
      </c>
      <c r="Q2189">
        <v>202012</v>
      </c>
      <c r="R2189">
        <v>20211124</v>
      </c>
      <c r="S2189" t="s">
        <v>4670</v>
      </c>
      <c r="T2189">
        <v>20220321</v>
      </c>
      <c r="U2189" t="s">
        <v>313</v>
      </c>
      <c r="Z2189" t="s">
        <v>36</v>
      </c>
    </row>
    <row r="2190" spans="1:26" x14ac:dyDescent="0.25">
      <c r="A2190" t="s">
        <v>26</v>
      </c>
      <c r="B2190" t="s">
        <v>27</v>
      </c>
      <c r="C2190" t="s">
        <v>28</v>
      </c>
      <c r="D2190" t="s">
        <v>115</v>
      </c>
      <c r="E2190" t="str">
        <f>"109TNEP17460"</f>
        <v>109TNEP17460</v>
      </c>
      <c r="F2190" t="s">
        <v>30</v>
      </c>
      <c r="I2190" t="s">
        <v>31</v>
      </c>
      <c r="J2190" t="s">
        <v>58</v>
      </c>
      <c r="N2190" t="s">
        <v>4671</v>
      </c>
      <c r="O2190" t="s">
        <v>34</v>
      </c>
      <c r="P2190">
        <v>7</v>
      </c>
      <c r="Q2190">
        <v>202109</v>
      </c>
      <c r="R2190">
        <v>20211203</v>
      </c>
      <c r="S2190" t="s">
        <v>4672</v>
      </c>
      <c r="T2190">
        <v>20220321</v>
      </c>
      <c r="U2190" t="s">
        <v>211</v>
      </c>
      <c r="Z2190" t="s">
        <v>36</v>
      </c>
    </row>
    <row r="2191" spans="1:26" x14ac:dyDescent="0.25">
      <c r="A2191" t="s">
        <v>26</v>
      </c>
      <c r="B2191" t="s">
        <v>27</v>
      </c>
      <c r="C2191" t="s">
        <v>28</v>
      </c>
      <c r="D2191" t="s">
        <v>115</v>
      </c>
      <c r="E2191" t="str">
        <f>"109TNLE2S016"</f>
        <v>109TNLE2S016</v>
      </c>
      <c r="F2191" t="s">
        <v>30</v>
      </c>
      <c r="I2191" t="s">
        <v>31</v>
      </c>
      <c r="J2191" t="s">
        <v>58</v>
      </c>
      <c r="N2191" t="s">
        <v>4673</v>
      </c>
      <c r="O2191" t="s">
        <v>34</v>
      </c>
      <c r="P2191">
        <v>7</v>
      </c>
      <c r="Q2191">
        <v>202109</v>
      </c>
      <c r="R2191">
        <v>20220210</v>
      </c>
      <c r="S2191" t="s">
        <v>4674</v>
      </c>
      <c r="T2191">
        <v>20220321</v>
      </c>
      <c r="U2191" t="s">
        <v>128</v>
      </c>
      <c r="Z2191" t="s">
        <v>36</v>
      </c>
    </row>
    <row r="2192" spans="1:26" x14ac:dyDescent="0.25">
      <c r="A2192" t="s">
        <v>26</v>
      </c>
      <c r="B2192" t="s">
        <v>27</v>
      </c>
      <c r="C2192" t="s">
        <v>28</v>
      </c>
      <c r="D2192" t="s">
        <v>37</v>
      </c>
      <c r="E2192" t="str">
        <f>"109TNEP0S868"</f>
        <v>109TNEP0S868</v>
      </c>
      <c r="F2192" t="s">
        <v>30</v>
      </c>
      <c r="I2192" t="s">
        <v>31</v>
      </c>
      <c r="J2192" t="s">
        <v>32</v>
      </c>
      <c r="N2192" t="s">
        <v>4675</v>
      </c>
      <c r="O2192" t="s">
        <v>34</v>
      </c>
      <c r="P2192">
        <v>7</v>
      </c>
      <c r="Q2192">
        <v>202109</v>
      </c>
      <c r="R2192">
        <v>20211210</v>
      </c>
      <c r="S2192" t="s">
        <v>4676</v>
      </c>
      <c r="T2192">
        <v>20220321</v>
      </c>
      <c r="Z2192" t="s">
        <v>36</v>
      </c>
    </row>
    <row r="2193" spans="1:26" x14ac:dyDescent="0.25">
      <c r="A2193" t="s">
        <v>26</v>
      </c>
      <c r="B2193" t="s">
        <v>27</v>
      </c>
      <c r="C2193" t="s">
        <v>28</v>
      </c>
      <c r="D2193" t="s">
        <v>115</v>
      </c>
      <c r="E2193" t="str">
        <f>"108TNCZO9163"</f>
        <v>108TNCZO9163</v>
      </c>
      <c r="F2193" t="s">
        <v>30</v>
      </c>
      <c r="I2193" t="s">
        <v>1131</v>
      </c>
      <c r="J2193" t="s">
        <v>58</v>
      </c>
      <c r="N2193" t="s">
        <v>4677</v>
      </c>
      <c r="O2193" t="s">
        <v>34</v>
      </c>
      <c r="P2193">
        <v>8</v>
      </c>
      <c r="Q2193">
        <v>202108</v>
      </c>
      <c r="R2193">
        <v>20211006</v>
      </c>
      <c r="S2193" t="s">
        <v>4678</v>
      </c>
      <c r="T2193">
        <v>20220321</v>
      </c>
      <c r="Z2193" t="s">
        <v>36</v>
      </c>
    </row>
    <row r="2194" spans="1:26" x14ac:dyDescent="0.25">
      <c r="A2194" t="s">
        <v>26</v>
      </c>
      <c r="B2194" t="s">
        <v>27</v>
      </c>
      <c r="C2194" t="s">
        <v>28</v>
      </c>
      <c r="D2194" t="s">
        <v>115</v>
      </c>
      <c r="E2194" t="str">
        <f>"110TNZN0F093"</f>
        <v>110TNZN0F093</v>
      </c>
      <c r="F2194" t="s">
        <v>30</v>
      </c>
      <c r="I2194" t="s">
        <v>31</v>
      </c>
      <c r="J2194" t="s">
        <v>58</v>
      </c>
      <c r="N2194" t="s">
        <v>4679</v>
      </c>
      <c r="O2194" t="s">
        <v>34</v>
      </c>
      <c r="P2194">
        <v>6</v>
      </c>
      <c r="Q2194">
        <v>202110</v>
      </c>
      <c r="R2194">
        <v>20220112</v>
      </c>
      <c r="S2194" t="s">
        <v>4680</v>
      </c>
      <c r="T2194">
        <v>20220321</v>
      </c>
      <c r="U2194" t="s">
        <v>114</v>
      </c>
      <c r="Z2194" t="s">
        <v>36</v>
      </c>
    </row>
    <row r="2195" spans="1:26" x14ac:dyDescent="0.25">
      <c r="A2195" t="s">
        <v>26</v>
      </c>
      <c r="B2195" t="s">
        <v>27</v>
      </c>
      <c r="C2195" t="s">
        <v>28</v>
      </c>
      <c r="D2195" t="s">
        <v>115</v>
      </c>
      <c r="E2195" t="str">
        <f>"108TNSU30526"</f>
        <v>108TNSU30526</v>
      </c>
      <c r="F2195" t="s">
        <v>30</v>
      </c>
      <c r="I2195" t="s">
        <v>31</v>
      </c>
      <c r="J2195" t="s">
        <v>58</v>
      </c>
      <c r="N2195" t="s">
        <v>4681</v>
      </c>
      <c r="O2195" t="s">
        <v>34</v>
      </c>
      <c r="P2195">
        <v>8</v>
      </c>
      <c r="Q2195">
        <v>202108</v>
      </c>
      <c r="R2195">
        <v>20211217</v>
      </c>
      <c r="S2195" t="s">
        <v>4682</v>
      </c>
      <c r="T2195">
        <v>20220321</v>
      </c>
      <c r="U2195" t="s">
        <v>144</v>
      </c>
      <c r="Z2195" t="s">
        <v>36</v>
      </c>
    </row>
    <row r="2196" spans="1:26" x14ac:dyDescent="0.25">
      <c r="A2196" t="s">
        <v>26</v>
      </c>
      <c r="B2196" t="s">
        <v>27</v>
      </c>
      <c r="C2196" t="s">
        <v>28</v>
      </c>
      <c r="D2196" t="s">
        <v>133</v>
      </c>
      <c r="E2196" t="str">
        <f>"109TNTQ0H121"</f>
        <v>109TNTQ0H121</v>
      </c>
      <c r="F2196" t="s">
        <v>30</v>
      </c>
      <c r="I2196" t="s">
        <v>31</v>
      </c>
      <c r="J2196" t="s">
        <v>32</v>
      </c>
      <c r="N2196" t="s">
        <v>4683</v>
      </c>
      <c r="O2196" t="s">
        <v>34</v>
      </c>
      <c r="P2196">
        <v>7</v>
      </c>
      <c r="Q2196">
        <v>202109</v>
      </c>
      <c r="R2196">
        <v>20220305</v>
      </c>
      <c r="S2196" t="s">
        <v>4684</v>
      </c>
      <c r="T2196">
        <v>20220321</v>
      </c>
      <c r="Z2196" t="s">
        <v>36</v>
      </c>
    </row>
    <row r="2197" spans="1:26" x14ac:dyDescent="0.25">
      <c r="A2197" t="s">
        <v>26</v>
      </c>
      <c r="B2197" t="s">
        <v>27</v>
      </c>
      <c r="C2197" t="s">
        <v>28</v>
      </c>
      <c r="D2197" t="s">
        <v>64</v>
      </c>
      <c r="E2197" t="str">
        <f>"105TNFA2A251"</f>
        <v>105TNFA2A251</v>
      </c>
      <c r="F2197" t="s">
        <v>30</v>
      </c>
      <c r="I2197" t="s">
        <v>31</v>
      </c>
      <c r="J2197" t="s">
        <v>58</v>
      </c>
      <c r="N2197" t="s">
        <v>4685</v>
      </c>
      <c r="O2197" t="s">
        <v>34</v>
      </c>
      <c r="P2197">
        <v>11</v>
      </c>
      <c r="Q2197">
        <v>202105</v>
      </c>
      <c r="R2197">
        <v>20211102</v>
      </c>
      <c r="S2197" t="s">
        <v>4686</v>
      </c>
      <c r="T2197">
        <v>20220321</v>
      </c>
      <c r="U2197" t="s">
        <v>114</v>
      </c>
      <c r="Z2197" t="s">
        <v>36</v>
      </c>
    </row>
    <row r="2198" spans="1:26" x14ac:dyDescent="0.25">
      <c r="A2198" t="s">
        <v>26</v>
      </c>
      <c r="B2198" t="s">
        <v>27</v>
      </c>
      <c r="C2198" t="s">
        <v>28</v>
      </c>
      <c r="D2198" t="s">
        <v>29</v>
      </c>
      <c r="E2198" t="str">
        <f>"110TNLE27400"</f>
        <v>110TNLE27400</v>
      </c>
      <c r="F2198" t="s">
        <v>30</v>
      </c>
      <c r="I2198" t="s">
        <v>31</v>
      </c>
      <c r="J2198" t="s">
        <v>58</v>
      </c>
      <c r="N2198" t="s">
        <v>4687</v>
      </c>
      <c r="O2198" t="s">
        <v>34</v>
      </c>
      <c r="P2198">
        <v>6</v>
      </c>
      <c r="Q2198">
        <v>202110</v>
      </c>
      <c r="R2198">
        <v>20211121</v>
      </c>
      <c r="S2198" t="s">
        <v>4688</v>
      </c>
      <c r="T2198">
        <v>20220321</v>
      </c>
      <c r="U2198" t="s">
        <v>151</v>
      </c>
      <c r="Z2198" t="s">
        <v>36</v>
      </c>
    </row>
    <row r="2199" spans="1:26" x14ac:dyDescent="0.25">
      <c r="A2199" t="s">
        <v>26</v>
      </c>
      <c r="B2199" t="s">
        <v>27</v>
      </c>
      <c r="C2199" t="s">
        <v>28</v>
      </c>
      <c r="D2199" t="s">
        <v>115</v>
      </c>
      <c r="E2199" t="str">
        <f>"105TNKF0X165"</f>
        <v>105TNKF0X165</v>
      </c>
      <c r="F2199" t="s">
        <v>30</v>
      </c>
      <c r="I2199" t="s">
        <v>31</v>
      </c>
      <c r="J2199" t="s">
        <v>58</v>
      </c>
      <c r="N2199" t="s">
        <v>4689</v>
      </c>
      <c r="O2199" t="s">
        <v>34</v>
      </c>
      <c r="P2199">
        <v>11</v>
      </c>
      <c r="Q2199">
        <v>202105</v>
      </c>
      <c r="R2199">
        <v>20211030</v>
      </c>
      <c r="S2199" t="s">
        <v>4690</v>
      </c>
      <c r="T2199">
        <v>20220321</v>
      </c>
      <c r="U2199" t="s">
        <v>369</v>
      </c>
      <c r="V2199" t="s">
        <v>206</v>
      </c>
      <c r="Z2199" t="s">
        <v>36</v>
      </c>
    </row>
    <row r="2200" spans="1:26" x14ac:dyDescent="0.25">
      <c r="A2200" t="s">
        <v>26</v>
      </c>
      <c r="B2200" t="s">
        <v>27</v>
      </c>
      <c r="C2200" t="s">
        <v>28</v>
      </c>
      <c r="D2200" t="s">
        <v>115</v>
      </c>
      <c r="E2200" t="str">
        <f>"107TNMX2B435"</f>
        <v>107TNMX2B435</v>
      </c>
      <c r="F2200" t="s">
        <v>30</v>
      </c>
      <c r="I2200" t="s">
        <v>89</v>
      </c>
      <c r="J2200" t="s">
        <v>39</v>
      </c>
      <c r="N2200" t="s">
        <v>4691</v>
      </c>
      <c r="O2200" t="s">
        <v>34</v>
      </c>
      <c r="P2200">
        <v>9</v>
      </c>
      <c r="Q2200">
        <v>202107</v>
      </c>
      <c r="R2200">
        <v>20211229</v>
      </c>
      <c r="S2200" t="s">
        <v>4692</v>
      </c>
      <c r="T2200">
        <v>20220321</v>
      </c>
      <c r="Z2200" t="s">
        <v>36</v>
      </c>
    </row>
    <row r="2201" spans="1:26" x14ac:dyDescent="0.25">
      <c r="A2201" t="s">
        <v>26</v>
      </c>
      <c r="B2201" t="s">
        <v>27</v>
      </c>
      <c r="C2201" t="s">
        <v>28</v>
      </c>
      <c r="D2201" t="s">
        <v>42</v>
      </c>
      <c r="E2201" t="str">
        <f>"110TNVS0L111"</f>
        <v>110TNVS0L111</v>
      </c>
      <c r="F2201" t="s">
        <v>30</v>
      </c>
      <c r="I2201" t="s">
        <v>31</v>
      </c>
      <c r="J2201" t="s">
        <v>32</v>
      </c>
      <c r="N2201" t="s">
        <v>4693</v>
      </c>
      <c r="O2201" t="s">
        <v>34</v>
      </c>
      <c r="P2201">
        <v>6</v>
      </c>
      <c r="Q2201">
        <v>202110</v>
      </c>
      <c r="R2201">
        <v>20211127</v>
      </c>
      <c r="S2201" t="s">
        <v>4694</v>
      </c>
      <c r="T2201">
        <v>20220321</v>
      </c>
      <c r="Z2201" t="s">
        <v>36</v>
      </c>
    </row>
    <row r="2202" spans="1:26" x14ac:dyDescent="0.25">
      <c r="A2202" t="s">
        <v>26</v>
      </c>
      <c r="B2202" t="s">
        <v>27</v>
      </c>
      <c r="C2202" t="s">
        <v>28</v>
      </c>
      <c r="D2202" t="s">
        <v>115</v>
      </c>
      <c r="E2202" t="str">
        <f>"201TNDV03818"</f>
        <v>201TNDV03818</v>
      </c>
      <c r="F2202" t="s">
        <v>30</v>
      </c>
      <c r="I2202" t="s">
        <v>31</v>
      </c>
      <c r="J2202" t="s">
        <v>32</v>
      </c>
      <c r="N2202" t="s">
        <v>4695</v>
      </c>
      <c r="O2202" t="s">
        <v>34</v>
      </c>
      <c r="P2202">
        <v>3</v>
      </c>
      <c r="Q2202">
        <v>202201</v>
      </c>
      <c r="R2202">
        <v>20220223</v>
      </c>
      <c r="S2202" t="s">
        <v>4696</v>
      </c>
      <c r="T2202">
        <v>20220321</v>
      </c>
      <c r="Z2202" t="s">
        <v>36</v>
      </c>
    </row>
    <row r="2203" spans="1:26" x14ac:dyDescent="0.25">
      <c r="A2203" t="s">
        <v>26</v>
      </c>
      <c r="B2203" t="s">
        <v>27</v>
      </c>
      <c r="C2203" t="s">
        <v>28</v>
      </c>
      <c r="D2203" t="s">
        <v>37</v>
      </c>
      <c r="E2203" t="str">
        <f>"109TNWG2T665"</f>
        <v>109TNWG2T665</v>
      </c>
      <c r="F2203" t="s">
        <v>30</v>
      </c>
      <c r="I2203" t="s">
        <v>31</v>
      </c>
      <c r="J2203" t="s">
        <v>32</v>
      </c>
      <c r="N2203" t="s">
        <v>4697</v>
      </c>
      <c r="O2203" t="s">
        <v>34</v>
      </c>
      <c r="P2203">
        <v>7</v>
      </c>
      <c r="Q2203">
        <v>202109</v>
      </c>
      <c r="R2203">
        <v>20220308</v>
      </c>
      <c r="S2203" t="s">
        <v>4698</v>
      </c>
      <c r="T2203">
        <v>20220321</v>
      </c>
      <c r="Z2203" t="s">
        <v>36</v>
      </c>
    </row>
    <row r="2204" spans="1:26" x14ac:dyDescent="0.25">
      <c r="A2204" t="s">
        <v>26</v>
      </c>
      <c r="B2204" t="s">
        <v>27</v>
      </c>
      <c r="C2204" t="s">
        <v>28</v>
      </c>
      <c r="D2204" t="s">
        <v>37</v>
      </c>
      <c r="E2204" t="str">
        <f>"104TNYT1K786"</f>
        <v>104TNYT1K786</v>
      </c>
      <c r="F2204" t="s">
        <v>30</v>
      </c>
      <c r="I2204" t="s">
        <v>38</v>
      </c>
      <c r="J2204" t="s">
        <v>77</v>
      </c>
      <c r="N2204" t="s">
        <v>4699</v>
      </c>
      <c r="O2204" t="s">
        <v>34</v>
      </c>
      <c r="P2204">
        <v>12</v>
      </c>
      <c r="Q2204">
        <v>202104</v>
      </c>
      <c r="R2204">
        <v>20211116</v>
      </c>
      <c r="S2204" t="s">
        <v>4700</v>
      </c>
      <c r="T2204">
        <v>20220321</v>
      </c>
      <c r="Z2204" t="s">
        <v>36</v>
      </c>
    </row>
    <row r="2205" spans="1:26" x14ac:dyDescent="0.25">
      <c r="A2205" t="s">
        <v>26</v>
      </c>
      <c r="B2205" t="s">
        <v>27</v>
      </c>
      <c r="C2205" t="s">
        <v>28</v>
      </c>
      <c r="D2205" t="s">
        <v>166</v>
      </c>
      <c r="E2205" t="str">
        <f>"108TNRL2Y558"</f>
        <v>108TNRL2Y558</v>
      </c>
      <c r="F2205" t="s">
        <v>30</v>
      </c>
      <c r="I2205" t="s">
        <v>38</v>
      </c>
      <c r="J2205" t="s">
        <v>77</v>
      </c>
      <c r="N2205" t="s">
        <v>4701</v>
      </c>
      <c r="O2205" t="s">
        <v>34</v>
      </c>
      <c r="P2205">
        <v>8</v>
      </c>
      <c r="Q2205">
        <v>202108</v>
      </c>
      <c r="R2205">
        <v>20211108</v>
      </c>
      <c r="S2205" t="s">
        <v>4702</v>
      </c>
      <c r="T2205">
        <v>20220321</v>
      </c>
      <c r="Z2205" t="s">
        <v>36</v>
      </c>
    </row>
    <row r="2206" spans="1:26" x14ac:dyDescent="0.25">
      <c r="A2206" t="s">
        <v>26</v>
      </c>
      <c r="B2206" t="s">
        <v>27</v>
      </c>
      <c r="C2206" t="s">
        <v>28</v>
      </c>
      <c r="D2206" t="s">
        <v>29</v>
      </c>
      <c r="E2206" t="str">
        <f>"106TNUW0Y542"</f>
        <v>106TNUW0Y542</v>
      </c>
      <c r="F2206" t="s">
        <v>30</v>
      </c>
      <c r="I2206" t="s">
        <v>89</v>
      </c>
      <c r="J2206" t="s">
        <v>58</v>
      </c>
      <c r="N2206" t="s">
        <v>4703</v>
      </c>
      <c r="O2206" t="s">
        <v>34</v>
      </c>
      <c r="P2206">
        <v>10</v>
      </c>
      <c r="Q2206">
        <v>202106</v>
      </c>
      <c r="R2206">
        <v>20211013</v>
      </c>
      <c r="S2206" t="s">
        <v>4704</v>
      </c>
      <c r="T2206">
        <v>20220321</v>
      </c>
      <c r="U2206" t="s">
        <v>205</v>
      </c>
      <c r="V2206" t="s">
        <v>4705</v>
      </c>
      <c r="Z2206" t="s">
        <v>36</v>
      </c>
    </row>
    <row r="2207" spans="1:26" x14ac:dyDescent="0.25">
      <c r="A2207" t="s">
        <v>26</v>
      </c>
      <c r="B2207" t="s">
        <v>27</v>
      </c>
      <c r="C2207" t="s">
        <v>28</v>
      </c>
      <c r="D2207" t="s">
        <v>133</v>
      </c>
      <c r="E2207" t="str">
        <f>"108TNFA1Q011"</f>
        <v>108TNFA1Q011</v>
      </c>
      <c r="F2207" t="s">
        <v>30</v>
      </c>
      <c r="I2207" t="s">
        <v>31</v>
      </c>
      <c r="J2207" t="s">
        <v>32</v>
      </c>
      <c r="N2207" t="s">
        <v>4706</v>
      </c>
      <c r="O2207" t="s">
        <v>34</v>
      </c>
      <c r="P2207">
        <v>8</v>
      </c>
      <c r="Q2207">
        <v>202108</v>
      </c>
      <c r="R2207">
        <v>20211114</v>
      </c>
      <c r="S2207" t="s">
        <v>4707</v>
      </c>
      <c r="T2207">
        <v>20220321</v>
      </c>
      <c r="Z2207" t="s">
        <v>36</v>
      </c>
    </row>
    <row r="2208" spans="1:26" x14ac:dyDescent="0.25">
      <c r="A2208" t="s">
        <v>26</v>
      </c>
      <c r="B2208" t="s">
        <v>27</v>
      </c>
      <c r="C2208" t="s">
        <v>28</v>
      </c>
      <c r="D2208" t="s">
        <v>42</v>
      </c>
      <c r="E2208" t="str">
        <f>"110TNTQ13073"</f>
        <v>110TNTQ13073</v>
      </c>
      <c r="F2208" t="s">
        <v>30</v>
      </c>
      <c r="I2208" t="s">
        <v>31</v>
      </c>
      <c r="J2208" t="s">
        <v>32</v>
      </c>
      <c r="N2208" t="s">
        <v>4708</v>
      </c>
      <c r="O2208" t="s">
        <v>34</v>
      </c>
      <c r="P2208">
        <v>6</v>
      </c>
      <c r="Q2208">
        <v>202110</v>
      </c>
      <c r="R2208">
        <v>20220226</v>
      </c>
      <c r="S2208" t="s">
        <v>4709</v>
      </c>
      <c r="T2208">
        <v>20220321</v>
      </c>
      <c r="Z2208" t="s">
        <v>36</v>
      </c>
    </row>
    <row r="2209" spans="1:26" x14ac:dyDescent="0.25">
      <c r="A2209" t="s">
        <v>26</v>
      </c>
      <c r="B2209" t="s">
        <v>27</v>
      </c>
      <c r="C2209" t="s">
        <v>28</v>
      </c>
      <c r="D2209" t="s">
        <v>42</v>
      </c>
      <c r="E2209" t="str">
        <f>"112TNVS0L367"</f>
        <v>112TNVS0L367</v>
      </c>
      <c r="F2209" t="s">
        <v>30</v>
      </c>
      <c r="I2209" t="s">
        <v>157</v>
      </c>
      <c r="J2209" t="s">
        <v>58</v>
      </c>
      <c r="N2209" t="s">
        <v>4710</v>
      </c>
      <c r="O2209" t="s">
        <v>34</v>
      </c>
      <c r="P2209">
        <v>4</v>
      </c>
      <c r="Q2209">
        <v>202112</v>
      </c>
      <c r="R2209">
        <v>20220316</v>
      </c>
      <c r="S2209" t="s">
        <v>4711</v>
      </c>
      <c r="T2209">
        <v>20220321</v>
      </c>
      <c r="U2209" t="s">
        <v>56</v>
      </c>
      <c r="Z2209" t="s">
        <v>36</v>
      </c>
    </row>
    <row r="2210" spans="1:26" x14ac:dyDescent="0.25">
      <c r="A2210" t="s">
        <v>26</v>
      </c>
      <c r="B2210" t="s">
        <v>27</v>
      </c>
      <c r="C2210" t="s">
        <v>28</v>
      </c>
      <c r="D2210" t="s">
        <v>29</v>
      </c>
      <c r="E2210" t="str">
        <f>"107TNFAOP483"</f>
        <v>107TNFAOP483</v>
      </c>
      <c r="F2210" t="s">
        <v>30</v>
      </c>
      <c r="I2210" t="s">
        <v>302</v>
      </c>
      <c r="J2210" t="s">
        <v>90</v>
      </c>
      <c r="N2210" t="s">
        <v>4712</v>
      </c>
      <c r="O2210" t="s">
        <v>34</v>
      </c>
      <c r="P2210">
        <v>9</v>
      </c>
      <c r="Q2210">
        <v>202107</v>
      </c>
      <c r="R2210">
        <v>20211115</v>
      </c>
      <c r="S2210" t="s">
        <v>4713</v>
      </c>
      <c r="T2210">
        <v>20220321</v>
      </c>
      <c r="U2210" t="s">
        <v>128</v>
      </c>
      <c r="V2210" t="s">
        <v>144</v>
      </c>
      <c r="Z2210" t="s">
        <v>36</v>
      </c>
    </row>
    <row r="2211" spans="1:26" x14ac:dyDescent="0.25">
      <c r="A2211" t="s">
        <v>26</v>
      </c>
      <c r="B2211" t="s">
        <v>27</v>
      </c>
      <c r="C2211" t="s">
        <v>28</v>
      </c>
      <c r="D2211" t="s">
        <v>115</v>
      </c>
      <c r="E2211" t="str">
        <f>"112TNNH20487"</f>
        <v>112TNNH20487</v>
      </c>
      <c r="F2211" t="s">
        <v>30</v>
      </c>
      <c r="I2211" t="s">
        <v>38</v>
      </c>
      <c r="J2211" t="s">
        <v>58</v>
      </c>
      <c r="N2211" t="s">
        <v>4714</v>
      </c>
      <c r="O2211" t="s">
        <v>34</v>
      </c>
      <c r="P2211">
        <v>4</v>
      </c>
      <c r="Q2211">
        <v>202112</v>
      </c>
      <c r="R2211">
        <v>20220206</v>
      </c>
      <c r="S2211" t="s">
        <v>4715</v>
      </c>
      <c r="T2211">
        <v>20220321</v>
      </c>
      <c r="U2211" t="s">
        <v>1110</v>
      </c>
      <c r="V2211" t="s">
        <v>236</v>
      </c>
      <c r="Z2211" t="s">
        <v>36</v>
      </c>
    </row>
    <row r="2212" spans="1:26" x14ac:dyDescent="0.25">
      <c r="A2212" t="s">
        <v>26</v>
      </c>
      <c r="B2212" t="s">
        <v>27</v>
      </c>
      <c r="C2212" t="s">
        <v>28</v>
      </c>
      <c r="D2212" t="s">
        <v>29</v>
      </c>
      <c r="E2212" t="str">
        <f>"201TNHM09449"</f>
        <v>201TNHM09449</v>
      </c>
      <c r="F2212" t="s">
        <v>30</v>
      </c>
      <c r="I2212" t="s">
        <v>38</v>
      </c>
      <c r="J2212" t="s">
        <v>90</v>
      </c>
      <c r="N2212" t="s">
        <v>4716</v>
      </c>
      <c r="O2212" t="s">
        <v>34</v>
      </c>
      <c r="P2212">
        <v>3</v>
      </c>
      <c r="Q2212">
        <v>202201</v>
      </c>
      <c r="R2212">
        <v>20220215</v>
      </c>
      <c r="S2212" t="s">
        <v>4717</v>
      </c>
      <c r="T2212">
        <v>20220321</v>
      </c>
      <c r="U2212" t="s">
        <v>75</v>
      </c>
      <c r="V2212" t="s">
        <v>4718</v>
      </c>
      <c r="W2212" t="s">
        <v>4719</v>
      </c>
      <c r="X2212" t="s">
        <v>4720</v>
      </c>
      <c r="Y2212" t="s">
        <v>4721</v>
      </c>
      <c r="Z2212" t="s">
        <v>36</v>
      </c>
    </row>
    <row r="2213" spans="1:26" x14ac:dyDescent="0.25">
      <c r="A2213" t="s">
        <v>26</v>
      </c>
      <c r="B2213" t="s">
        <v>27</v>
      </c>
      <c r="C2213" t="s">
        <v>28</v>
      </c>
      <c r="D2213" t="s">
        <v>37</v>
      </c>
      <c r="E2213" t="str">
        <f>"110TNWG1F953"</f>
        <v>110TNWG1F953</v>
      </c>
      <c r="F2213" t="s">
        <v>30</v>
      </c>
      <c r="I2213" t="s">
        <v>129</v>
      </c>
      <c r="J2213" t="s">
        <v>83</v>
      </c>
      <c r="N2213" t="s">
        <v>4722</v>
      </c>
      <c r="O2213" t="s">
        <v>34</v>
      </c>
      <c r="P2213">
        <v>6</v>
      </c>
      <c r="Q2213">
        <v>202110</v>
      </c>
      <c r="R2213">
        <v>20220104</v>
      </c>
      <c r="S2213" t="s">
        <v>4723</v>
      </c>
      <c r="T2213">
        <v>20220321</v>
      </c>
      <c r="Z2213" t="s">
        <v>36</v>
      </c>
    </row>
    <row r="2214" spans="1:26" x14ac:dyDescent="0.25">
      <c r="A2214" t="s">
        <v>26</v>
      </c>
      <c r="B2214" t="s">
        <v>27</v>
      </c>
      <c r="C2214" t="s">
        <v>28</v>
      </c>
      <c r="D2214" t="s">
        <v>115</v>
      </c>
      <c r="E2214" t="str">
        <f>"109TNGY16975"</f>
        <v>109TNGY16975</v>
      </c>
      <c r="F2214" t="s">
        <v>30</v>
      </c>
      <c r="I2214" t="s">
        <v>123</v>
      </c>
      <c r="J2214" t="s">
        <v>77</v>
      </c>
      <c r="N2214" t="s">
        <v>4724</v>
      </c>
      <c r="O2214" t="s">
        <v>34</v>
      </c>
      <c r="P2214">
        <v>7</v>
      </c>
      <c r="Q2214">
        <v>202109</v>
      </c>
      <c r="R2214">
        <v>20220302</v>
      </c>
      <c r="S2214" t="s">
        <v>4725</v>
      </c>
      <c r="T2214">
        <v>20220321</v>
      </c>
      <c r="Z2214" t="s">
        <v>36</v>
      </c>
    </row>
    <row r="2215" spans="1:26" x14ac:dyDescent="0.25">
      <c r="A2215" t="s">
        <v>26</v>
      </c>
      <c r="B2215" t="s">
        <v>27</v>
      </c>
      <c r="C2215" t="s">
        <v>28</v>
      </c>
      <c r="D2215" t="s">
        <v>29</v>
      </c>
      <c r="E2215" t="str">
        <f>"110TNGY2P175"</f>
        <v>110TNGY2P175</v>
      </c>
      <c r="F2215" t="s">
        <v>30</v>
      </c>
      <c r="I2215" t="s">
        <v>38</v>
      </c>
      <c r="J2215" t="s">
        <v>58</v>
      </c>
      <c r="N2215" t="s">
        <v>4726</v>
      </c>
      <c r="O2215" t="s">
        <v>34</v>
      </c>
      <c r="P2215">
        <v>6</v>
      </c>
      <c r="Q2215">
        <v>202110</v>
      </c>
      <c r="R2215">
        <v>20211201</v>
      </c>
      <c r="S2215" t="s">
        <v>4727</v>
      </c>
      <c r="T2215">
        <v>20220321</v>
      </c>
      <c r="U2215" t="s">
        <v>436</v>
      </c>
      <c r="V2215" t="s">
        <v>151</v>
      </c>
      <c r="Z2215" t="s">
        <v>36</v>
      </c>
    </row>
    <row r="2216" spans="1:26" x14ac:dyDescent="0.25">
      <c r="A2216" t="s">
        <v>26</v>
      </c>
      <c r="B2216" t="s">
        <v>27</v>
      </c>
      <c r="C2216" t="s">
        <v>28</v>
      </c>
      <c r="D2216" t="s">
        <v>37</v>
      </c>
      <c r="E2216" t="str">
        <f>"109TNPC2T744"</f>
        <v>109TNPC2T744</v>
      </c>
      <c r="F2216" t="s">
        <v>30</v>
      </c>
      <c r="I2216" t="s">
        <v>31</v>
      </c>
      <c r="J2216" t="s">
        <v>32</v>
      </c>
      <c r="N2216" t="s">
        <v>4728</v>
      </c>
      <c r="O2216" t="s">
        <v>34</v>
      </c>
      <c r="P2216">
        <v>7</v>
      </c>
      <c r="Q2216">
        <v>202109</v>
      </c>
      <c r="R2216">
        <v>20220316</v>
      </c>
      <c r="S2216" t="s">
        <v>4729</v>
      </c>
      <c r="T2216">
        <v>20220321</v>
      </c>
      <c r="Z2216" t="s">
        <v>36</v>
      </c>
    </row>
    <row r="2217" spans="1:26" x14ac:dyDescent="0.25">
      <c r="A2217" t="s">
        <v>26</v>
      </c>
      <c r="B2217" t="s">
        <v>27</v>
      </c>
      <c r="C2217" t="s">
        <v>28</v>
      </c>
      <c r="D2217" t="s">
        <v>380</v>
      </c>
      <c r="E2217" t="str">
        <f>"110TNWG0G209"</f>
        <v>110TNWG0G209</v>
      </c>
      <c r="F2217" t="s">
        <v>30</v>
      </c>
      <c r="I2217" t="s">
        <v>31</v>
      </c>
      <c r="J2217" t="s">
        <v>32</v>
      </c>
      <c r="N2217" t="s">
        <v>4730</v>
      </c>
      <c r="O2217" t="s">
        <v>34</v>
      </c>
      <c r="P2217">
        <v>6</v>
      </c>
      <c r="Q2217">
        <v>202110</v>
      </c>
      <c r="R2217">
        <v>20211128</v>
      </c>
      <c r="S2217" t="s">
        <v>4731</v>
      </c>
      <c r="T2217">
        <v>20220321</v>
      </c>
      <c r="Z2217" t="s">
        <v>36</v>
      </c>
    </row>
    <row r="2218" spans="1:26" x14ac:dyDescent="0.25">
      <c r="A2218" t="s">
        <v>26</v>
      </c>
      <c r="B2218" t="s">
        <v>27</v>
      </c>
      <c r="C2218" t="s">
        <v>28</v>
      </c>
      <c r="D2218" t="s">
        <v>380</v>
      </c>
      <c r="E2218" t="str">
        <f>"201TNKF2J069"</f>
        <v>201TNKF2J069</v>
      </c>
      <c r="F2218" t="s">
        <v>30</v>
      </c>
      <c r="I2218" t="s">
        <v>31</v>
      </c>
      <c r="J2218" t="s">
        <v>32</v>
      </c>
      <c r="N2218" t="s">
        <v>4732</v>
      </c>
      <c r="O2218" t="s">
        <v>34</v>
      </c>
      <c r="P2218">
        <v>3</v>
      </c>
      <c r="Q2218">
        <v>202201</v>
      </c>
      <c r="R2218">
        <v>20220213</v>
      </c>
      <c r="S2218" t="s">
        <v>4733</v>
      </c>
      <c r="T2218">
        <v>20220321</v>
      </c>
      <c r="Z2218" t="s">
        <v>36</v>
      </c>
    </row>
    <row r="2219" spans="1:26" x14ac:dyDescent="0.25">
      <c r="A2219" t="s">
        <v>26</v>
      </c>
      <c r="B2219" t="s">
        <v>27</v>
      </c>
      <c r="C2219" t="s">
        <v>28</v>
      </c>
      <c r="D2219" t="s">
        <v>42</v>
      </c>
      <c r="E2219" t="str">
        <f>"104TNZN1S181"</f>
        <v>104TNZN1S181</v>
      </c>
      <c r="F2219" t="s">
        <v>30</v>
      </c>
      <c r="I2219" t="s">
        <v>129</v>
      </c>
      <c r="J2219" t="s">
        <v>77</v>
      </c>
      <c r="N2219" t="s">
        <v>4734</v>
      </c>
      <c r="O2219" t="s">
        <v>34</v>
      </c>
      <c r="P2219">
        <v>12</v>
      </c>
      <c r="Q2219">
        <v>202104</v>
      </c>
      <c r="R2219">
        <v>20211127</v>
      </c>
      <c r="S2219" t="s">
        <v>4735</v>
      </c>
      <c r="T2219">
        <v>20220321</v>
      </c>
      <c r="Z2219" t="s">
        <v>36</v>
      </c>
    </row>
    <row r="2220" spans="1:26" x14ac:dyDescent="0.25">
      <c r="A2220" t="s">
        <v>26</v>
      </c>
      <c r="B2220" t="s">
        <v>27</v>
      </c>
      <c r="C2220" t="s">
        <v>28</v>
      </c>
      <c r="D2220" t="s">
        <v>29</v>
      </c>
      <c r="E2220" t="str">
        <f>"111TNTQ2T673"</f>
        <v>111TNTQ2T673</v>
      </c>
      <c r="F2220" t="s">
        <v>30</v>
      </c>
      <c r="I2220" t="s">
        <v>123</v>
      </c>
      <c r="J2220" t="s">
        <v>271</v>
      </c>
      <c r="N2220" t="s">
        <v>4736</v>
      </c>
      <c r="O2220" t="s">
        <v>34</v>
      </c>
      <c r="P2220">
        <v>5</v>
      </c>
      <c r="Q2220">
        <v>202111</v>
      </c>
      <c r="R2220">
        <v>20220220</v>
      </c>
      <c r="S2220" t="s">
        <v>4737</v>
      </c>
      <c r="T2220">
        <v>20220321</v>
      </c>
      <c r="U2220" t="s">
        <v>4738</v>
      </c>
      <c r="V2220" t="s">
        <v>211</v>
      </c>
      <c r="Z2220" t="s">
        <v>36</v>
      </c>
    </row>
    <row r="2221" spans="1:26" x14ac:dyDescent="0.25">
      <c r="A2221" t="s">
        <v>26</v>
      </c>
      <c r="B2221" t="s">
        <v>27</v>
      </c>
      <c r="C2221" t="s">
        <v>28</v>
      </c>
      <c r="D2221" t="s">
        <v>46</v>
      </c>
      <c r="E2221" t="str">
        <f>"110TNKF17085"</f>
        <v>110TNKF17085</v>
      </c>
      <c r="F2221" t="s">
        <v>30</v>
      </c>
      <c r="I2221" t="s">
        <v>38</v>
      </c>
      <c r="J2221" t="s">
        <v>90</v>
      </c>
      <c r="N2221" t="s">
        <v>4739</v>
      </c>
      <c r="O2221" t="s">
        <v>34</v>
      </c>
      <c r="P2221">
        <v>6</v>
      </c>
      <c r="Q2221">
        <v>202110</v>
      </c>
      <c r="R2221">
        <v>20211109</v>
      </c>
      <c r="S2221" t="s">
        <v>4740</v>
      </c>
      <c r="T2221">
        <v>20220321</v>
      </c>
      <c r="U2221" t="s">
        <v>74</v>
      </c>
      <c r="Z2221" t="s">
        <v>36</v>
      </c>
    </row>
    <row r="2222" spans="1:26" x14ac:dyDescent="0.25">
      <c r="A2222" t="s">
        <v>26</v>
      </c>
      <c r="B2222" t="s">
        <v>27</v>
      </c>
      <c r="C2222" t="s">
        <v>28</v>
      </c>
      <c r="D2222" t="s">
        <v>115</v>
      </c>
      <c r="E2222" t="str">
        <f>"201TNGY1N839"</f>
        <v>201TNGY1N839</v>
      </c>
      <c r="F2222" t="s">
        <v>30</v>
      </c>
      <c r="I2222" t="s">
        <v>57</v>
      </c>
      <c r="J2222" t="s">
        <v>39</v>
      </c>
      <c r="N2222" t="s">
        <v>4741</v>
      </c>
      <c r="O2222" t="s">
        <v>34</v>
      </c>
      <c r="P2222">
        <v>3</v>
      </c>
      <c r="Q2222">
        <v>202201</v>
      </c>
      <c r="R2222">
        <v>20220223</v>
      </c>
      <c r="S2222" t="s">
        <v>4742</v>
      </c>
      <c r="T2222">
        <v>20220321</v>
      </c>
      <c r="Z2222" t="s">
        <v>36</v>
      </c>
    </row>
    <row r="2223" spans="1:26" x14ac:dyDescent="0.25">
      <c r="A2223" t="s">
        <v>26</v>
      </c>
      <c r="B2223" t="s">
        <v>27</v>
      </c>
      <c r="C2223" t="s">
        <v>28</v>
      </c>
      <c r="D2223" t="s">
        <v>115</v>
      </c>
      <c r="E2223" t="str">
        <f>"110TNMX0A027"</f>
        <v>110TNMX0A027</v>
      </c>
      <c r="F2223" t="s">
        <v>30</v>
      </c>
      <c r="I2223" t="s">
        <v>31</v>
      </c>
      <c r="J2223" t="s">
        <v>58</v>
      </c>
      <c r="N2223" t="s">
        <v>4743</v>
      </c>
      <c r="O2223" t="s">
        <v>34</v>
      </c>
      <c r="P2223">
        <v>6</v>
      </c>
      <c r="Q2223">
        <v>202110</v>
      </c>
      <c r="R2223">
        <v>20211016</v>
      </c>
      <c r="S2223" t="s">
        <v>4744</v>
      </c>
      <c r="T2223">
        <v>20220321</v>
      </c>
      <c r="U2223" t="s">
        <v>236</v>
      </c>
      <c r="Z2223" t="s">
        <v>36</v>
      </c>
    </row>
    <row r="2224" spans="1:26" x14ac:dyDescent="0.25">
      <c r="A2224" t="s">
        <v>26</v>
      </c>
      <c r="B2224" t="s">
        <v>27</v>
      </c>
      <c r="C2224" t="s">
        <v>28</v>
      </c>
      <c r="D2224" t="s">
        <v>115</v>
      </c>
      <c r="E2224" t="str">
        <f>"110TNXR1J826"</f>
        <v>110TNXR1J826</v>
      </c>
      <c r="F2224" t="s">
        <v>30</v>
      </c>
      <c r="I2224" t="s">
        <v>57</v>
      </c>
      <c r="J2224" t="s">
        <v>58</v>
      </c>
      <c r="N2224" t="s">
        <v>4745</v>
      </c>
      <c r="O2224" t="s">
        <v>34</v>
      </c>
      <c r="P2224">
        <v>6</v>
      </c>
      <c r="Q2224">
        <v>202110</v>
      </c>
      <c r="R2224">
        <v>20211231</v>
      </c>
      <c r="S2224" t="s">
        <v>4746</v>
      </c>
      <c r="T2224">
        <v>20220321</v>
      </c>
      <c r="U2224" t="s">
        <v>339</v>
      </c>
      <c r="V2224" t="s">
        <v>3605</v>
      </c>
      <c r="W2224" t="s">
        <v>1856</v>
      </c>
      <c r="X2224" t="s">
        <v>1857</v>
      </c>
      <c r="Z2224" t="s">
        <v>36</v>
      </c>
    </row>
    <row r="2225" spans="1:26" x14ac:dyDescent="0.25">
      <c r="A2225" t="s">
        <v>26</v>
      </c>
      <c r="B2225" t="s">
        <v>27</v>
      </c>
      <c r="C2225" t="s">
        <v>28</v>
      </c>
      <c r="D2225" t="s">
        <v>37</v>
      </c>
      <c r="E2225" t="str">
        <f>"109TNQD0W268"</f>
        <v>109TNQD0W268</v>
      </c>
      <c r="F2225" t="s">
        <v>30</v>
      </c>
      <c r="I2225" t="s">
        <v>31</v>
      </c>
      <c r="J2225" t="s">
        <v>32</v>
      </c>
      <c r="N2225" t="s">
        <v>4747</v>
      </c>
      <c r="O2225" t="s">
        <v>34</v>
      </c>
      <c r="P2225">
        <v>7</v>
      </c>
      <c r="Q2225">
        <v>202109</v>
      </c>
      <c r="R2225">
        <v>20220215</v>
      </c>
      <c r="S2225" t="s">
        <v>4748</v>
      </c>
      <c r="T2225">
        <v>20220321</v>
      </c>
      <c r="Z2225" t="s">
        <v>36</v>
      </c>
    </row>
    <row r="2226" spans="1:26" x14ac:dyDescent="0.25">
      <c r="A2226" t="s">
        <v>26</v>
      </c>
      <c r="B2226" t="s">
        <v>27</v>
      </c>
      <c r="C2226" t="s">
        <v>28</v>
      </c>
      <c r="D2226" t="s">
        <v>29</v>
      </c>
      <c r="E2226" t="str">
        <f>"108TNEP0H980"</f>
        <v>108TNEP0H980</v>
      </c>
      <c r="F2226" t="s">
        <v>30</v>
      </c>
      <c r="I2226" t="s">
        <v>586</v>
      </c>
      <c r="J2226" t="s">
        <v>58</v>
      </c>
      <c r="N2226" t="s">
        <v>4749</v>
      </c>
      <c r="O2226" t="s">
        <v>34</v>
      </c>
      <c r="P2226">
        <v>8</v>
      </c>
      <c r="Q2226">
        <v>202108</v>
      </c>
      <c r="R2226">
        <v>20211220</v>
      </c>
      <c r="S2226" t="s">
        <v>4750</v>
      </c>
      <c r="T2226">
        <v>20220322</v>
      </c>
      <c r="U2226" t="s">
        <v>74</v>
      </c>
      <c r="V2226" t="s">
        <v>144</v>
      </c>
      <c r="Z2226" t="s">
        <v>36</v>
      </c>
    </row>
    <row r="2227" spans="1:26" x14ac:dyDescent="0.25">
      <c r="A2227" t="s">
        <v>26</v>
      </c>
      <c r="B2227" t="s">
        <v>27</v>
      </c>
      <c r="C2227" t="s">
        <v>28</v>
      </c>
      <c r="D2227" t="s">
        <v>115</v>
      </c>
      <c r="E2227" t="str">
        <f>"107TNAB0G640"</f>
        <v>107TNAB0G640</v>
      </c>
      <c r="F2227" t="s">
        <v>30</v>
      </c>
      <c r="I2227" t="s">
        <v>38</v>
      </c>
      <c r="J2227" t="s">
        <v>58</v>
      </c>
      <c r="N2227" t="s">
        <v>4751</v>
      </c>
      <c r="O2227" t="s">
        <v>34</v>
      </c>
      <c r="P2227">
        <v>9</v>
      </c>
      <c r="Q2227">
        <v>202107</v>
      </c>
      <c r="R2227">
        <v>20211223</v>
      </c>
      <c r="S2227" t="s">
        <v>4752</v>
      </c>
      <c r="T2227">
        <v>20220322</v>
      </c>
      <c r="U2227" t="s">
        <v>236</v>
      </c>
      <c r="Z2227" t="s">
        <v>36</v>
      </c>
    </row>
    <row r="2228" spans="1:26" x14ac:dyDescent="0.25">
      <c r="A2228" t="s">
        <v>26</v>
      </c>
      <c r="B2228" t="s">
        <v>27</v>
      </c>
      <c r="C2228" t="s">
        <v>28</v>
      </c>
      <c r="D2228" t="s">
        <v>64</v>
      </c>
      <c r="E2228" t="str">
        <f>"906TNBK05413"</f>
        <v>906TNBK05413</v>
      </c>
      <c r="F2228" t="s">
        <v>30</v>
      </c>
      <c r="I2228" t="s">
        <v>38</v>
      </c>
      <c r="J2228" t="s">
        <v>58</v>
      </c>
      <c r="N2228" t="s">
        <v>4753</v>
      </c>
      <c r="O2228" t="s">
        <v>34</v>
      </c>
      <c r="P2228">
        <v>34</v>
      </c>
      <c r="Q2228">
        <v>201906</v>
      </c>
      <c r="R2228">
        <v>20220213</v>
      </c>
      <c r="S2228" t="s">
        <v>4754</v>
      </c>
      <c r="T2228">
        <v>20220322</v>
      </c>
      <c r="U2228" t="s">
        <v>114</v>
      </c>
      <c r="Z2228" t="s">
        <v>36</v>
      </c>
    </row>
    <row r="2229" spans="1:26" x14ac:dyDescent="0.25">
      <c r="A2229" t="s">
        <v>26</v>
      </c>
      <c r="B2229" t="s">
        <v>27</v>
      </c>
      <c r="C2229" t="s">
        <v>28</v>
      </c>
      <c r="D2229" t="s">
        <v>46</v>
      </c>
      <c r="E2229" t="str">
        <f>"106TNFA1D683"</f>
        <v>106TNFA1D683</v>
      </c>
      <c r="F2229" t="s">
        <v>30</v>
      </c>
      <c r="I2229" t="s">
        <v>162</v>
      </c>
      <c r="J2229" t="s">
        <v>39</v>
      </c>
      <c r="N2229" t="s">
        <v>4755</v>
      </c>
      <c r="O2229" t="s">
        <v>34</v>
      </c>
      <c r="P2229">
        <v>10</v>
      </c>
      <c r="Q2229">
        <v>202106</v>
      </c>
      <c r="R2229">
        <v>20220221</v>
      </c>
      <c r="S2229" t="s">
        <v>4756</v>
      </c>
      <c r="T2229">
        <v>20220322</v>
      </c>
      <c r="Z2229" t="s">
        <v>36</v>
      </c>
    </row>
    <row r="2230" spans="1:26" x14ac:dyDescent="0.25">
      <c r="A2230" t="s">
        <v>26</v>
      </c>
      <c r="B2230" t="s">
        <v>27</v>
      </c>
      <c r="C2230" t="s">
        <v>28</v>
      </c>
      <c r="D2230" t="s">
        <v>37</v>
      </c>
      <c r="E2230" t="str">
        <f>"109TNQD21388"</f>
        <v>109TNQD21388</v>
      </c>
      <c r="F2230" t="s">
        <v>30</v>
      </c>
      <c r="I2230" t="s">
        <v>38</v>
      </c>
      <c r="J2230" t="s">
        <v>58</v>
      </c>
      <c r="N2230" t="s">
        <v>4757</v>
      </c>
      <c r="O2230" t="s">
        <v>34</v>
      </c>
      <c r="P2230">
        <v>7</v>
      </c>
      <c r="Q2230">
        <v>202109</v>
      </c>
      <c r="R2230">
        <v>20211215</v>
      </c>
      <c r="S2230" t="s">
        <v>4758</v>
      </c>
      <c r="T2230">
        <v>20220322</v>
      </c>
      <c r="U2230" t="s">
        <v>180</v>
      </c>
      <c r="Z2230" t="s">
        <v>36</v>
      </c>
    </row>
    <row r="2231" spans="1:26" x14ac:dyDescent="0.25">
      <c r="A2231" t="s">
        <v>26</v>
      </c>
      <c r="B2231" t="s">
        <v>27</v>
      </c>
      <c r="C2231" t="s">
        <v>28</v>
      </c>
      <c r="D2231" t="s">
        <v>29</v>
      </c>
      <c r="E2231" t="str">
        <f>"111TNXR26482"</f>
        <v>111TNXR26482</v>
      </c>
      <c r="F2231" t="s">
        <v>30</v>
      </c>
      <c r="I2231" t="s">
        <v>123</v>
      </c>
      <c r="J2231" t="s">
        <v>58</v>
      </c>
      <c r="N2231" t="s">
        <v>4759</v>
      </c>
      <c r="O2231" t="s">
        <v>34</v>
      </c>
      <c r="P2231">
        <v>5</v>
      </c>
      <c r="Q2231">
        <v>202111</v>
      </c>
      <c r="R2231">
        <v>20220307</v>
      </c>
      <c r="S2231" t="s">
        <v>4760</v>
      </c>
      <c r="T2231">
        <v>20220322</v>
      </c>
      <c r="U2231" t="s">
        <v>1537</v>
      </c>
      <c r="Z2231" t="s">
        <v>36</v>
      </c>
    </row>
    <row r="2232" spans="1:26" x14ac:dyDescent="0.25">
      <c r="A2232" t="s">
        <v>26</v>
      </c>
      <c r="B2232" t="s">
        <v>27</v>
      </c>
      <c r="C2232" t="s">
        <v>28</v>
      </c>
      <c r="D2232" t="s">
        <v>42</v>
      </c>
      <c r="E2232" t="str">
        <f>"111TNTQ1V585"</f>
        <v>111TNTQ1V585</v>
      </c>
      <c r="F2232" t="s">
        <v>30</v>
      </c>
      <c r="I2232" t="s">
        <v>57</v>
      </c>
      <c r="J2232" t="s">
        <v>39</v>
      </c>
      <c r="N2232" t="s">
        <v>4761</v>
      </c>
      <c r="O2232" t="s">
        <v>34</v>
      </c>
      <c r="P2232">
        <v>5</v>
      </c>
      <c r="Q2232">
        <v>202111</v>
      </c>
      <c r="R2232">
        <v>20211209</v>
      </c>
      <c r="S2232" t="s">
        <v>4762</v>
      </c>
      <c r="T2232">
        <v>20220322</v>
      </c>
      <c r="Z2232" t="s">
        <v>36</v>
      </c>
    </row>
    <row r="2233" spans="1:26" x14ac:dyDescent="0.25">
      <c r="A2233" t="s">
        <v>26</v>
      </c>
      <c r="B2233" t="s">
        <v>27</v>
      </c>
      <c r="C2233" t="s">
        <v>28</v>
      </c>
      <c r="D2233" t="s">
        <v>29</v>
      </c>
      <c r="E2233" t="str">
        <f>"201TNLE21072"</f>
        <v>201TNLE21072</v>
      </c>
      <c r="F2233" t="s">
        <v>30</v>
      </c>
      <c r="I2233" t="s">
        <v>31</v>
      </c>
      <c r="J2233" t="s">
        <v>77</v>
      </c>
      <c r="N2233" t="s">
        <v>4763</v>
      </c>
      <c r="O2233" t="s">
        <v>34</v>
      </c>
      <c r="P2233">
        <v>3</v>
      </c>
      <c r="Q2233">
        <v>202201</v>
      </c>
      <c r="R2233">
        <v>20220217</v>
      </c>
      <c r="S2233" t="s">
        <v>4764</v>
      </c>
      <c r="T2233">
        <v>20220322</v>
      </c>
      <c r="Z2233" t="s">
        <v>36</v>
      </c>
    </row>
    <row r="2234" spans="1:26" x14ac:dyDescent="0.25">
      <c r="A2234" t="s">
        <v>26</v>
      </c>
      <c r="B2234" t="s">
        <v>27</v>
      </c>
      <c r="C2234" t="s">
        <v>28</v>
      </c>
      <c r="D2234" t="s">
        <v>4765</v>
      </c>
      <c r="E2234" t="str">
        <f>"201TNKS2J069"</f>
        <v>201TNKS2J069</v>
      </c>
      <c r="F2234" t="s">
        <v>30</v>
      </c>
      <c r="I2234" t="s">
        <v>31</v>
      </c>
      <c r="J2234" t="s">
        <v>32</v>
      </c>
      <c r="N2234" t="s">
        <v>4766</v>
      </c>
      <c r="O2234" t="s">
        <v>34</v>
      </c>
      <c r="P2234">
        <v>3</v>
      </c>
      <c r="Q2234">
        <v>202201</v>
      </c>
      <c r="R2234">
        <v>20220213</v>
      </c>
      <c r="S2234" t="s">
        <v>4767</v>
      </c>
      <c r="T2234">
        <v>20220322</v>
      </c>
      <c r="Z2234" t="s">
        <v>36</v>
      </c>
    </row>
    <row r="2235" spans="1:26" x14ac:dyDescent="0.25">
      <c r="A2235" t="s">
        <v>26</v>
      </c>
      <c r="B2235" t="s">
        <v>27</v>
      </c>
      <c r="C2235" t="s">
        <v>28</v>
      </c>
      <c r="D2235" t="s">
        <v>64</v>
      </c>
      <c r="E2235" t="str">
        <f>"012TNGY11759"</f>
        <v>012TNGY11759</v>
      </c>
      <c r="F2235" t="s">
        <v>30</v>
      </c>
      <c r="I2235" t="s">
        <v>31</v>
      </c>
      <c r="J2235" t="s">
        <v>32</v>
      </c>
      <c r="N2235" t="s">
        <v>4768</v>
      </c>
      <c r="O2235" t="s">
        <v>34</v>
      </c>
      <c r="P2235">
        <v>16</v>
      </c>
      <c r="Q2235">
        <v>202012</v>
      </c>
      <c r="R2235">
        <v>20211201</v>
      </c>
      <c r="S2235" t="s">
        <v>4769</v>
      </c>
      <c r="T2235">
        <v>20220322</v>
      </c>
      <c r="Z2235" t="s">
        <v>36</v>
      </c>
    </row>
    <row r="2236" spans="1:26" x14ac:dyDescent="0.25">
      <c r="A2236" t="s">
        <v>26</v>
      </c>
      <c r="B2236" t="s">
        <v>27</v>
      </c>
      <c r="C2236" t="s">
        <v>28</v>
      </c>
      <c r="D2236" t="s">
        <v>42</v>
      </c>
      <c r="E2236" t="str">
        <f>"112TNBK0D797"</f>
        <v>112TNBK0D797</v>
      </c>
      <c r="F2236" t="s">
        <v>30</v>
      </c>
      <c r="I2236" t="s">
        <v>57</v>
      </c>
      <c r="J2236" t="s">
        <v>58</v>
      </c>
      <c r="N2236" t="s">
        <v>4770</v>
      </c>
      <c r="O2236" t="s">
        <v>34</v>
      </c>
      <c r="P2236">
        <v>4</v>
      </c>
      <c r="Q2236">
        <v>202112</v>
      </c>
      <c r="R2236">
        <v>20220308</v>
      </c>
      <c r="S2236" t="s">
        <v>4771</v>
      </c>
      <c r="T2236">
        <v>20220322</v>
      </c>
      <c r="U2236" t="s">
        <v>114</v>
      </c>
      <c r="Z2236" t="s">
        <v>36</v>
      </c>
    </row>
    <row r="2237" spans="1:26" x14ac:dyDescent="0.25">
      <c r="A2237" t="s">
        <v>26</v>
      </c>
      <c r="B2237" t="s">
        <v>27</v>
      </c>
      <c r="C2237" t="s">
        <v>28</v>
      </c>
      <c r="D2237" t="s">
        <v>115</v>
      </c>
      <c r="E2237" t="str">
        <f>"011TNMX0S539"</f>
        <v>011TNMX0S539</v>
      </c>
      <c r="F2237" t="s">
        <v>30</v>
      </c>
      <c r="I2237" t="s">
        <v>38</v>
      </c>
      <c r="J2237" t="s">
        <v>58</v>
      </c>
      <c r="N2237" t="s">
        <v>4772</v>
      </c>
      <c r="O2237" t="s">
        <v>34</v>
      </c>
      <c r="P2237">
        <v>17</v>
      </c>
      <c r="Q2237">
        <v>202011</v>
      </c>
      <c r="R2237">
        <v>20211210</v>
      </c>
      <c r="S2237" t="s">
        <v>4773</v>
      </c>
      <c r="T2237">
        <v>20220322</v>
      </c>
      <c r="U2237" t="s">
        <v>595</v>
      </c>
      <c r="Z2237" t="s">
        <v>36</v>
      </c>
    </row>
    <row r="2238" spans="1:26" x14ac:dyDescent="0.25">
      <c r="A2238" t="s">
        <v>26</v>
      </c>
      <c r="B2238" t="s">
        <v>27</v>
      </c>
      <c r="C2238" t="s">
        <v>28</v>
      </c>
      <c r="D2238" t="s">
        <v>37</v>
      </c>
      <c r="E2238" t="str">
        <f>"111TNDV2G730"</f>
        <v>111TNDV2G730</v>
      </c>
      <c r="F2238" t="s">
        <v>30</v>
      </c>
      <c r="I2238" t="s">
        <v>57</v>
      </c>
      <c r="J2238" t="s">
        <v>58</v>
      </c>
      <c r="N2238" t="s">
        <v>4774</v>
      </c>
      <c r="O2238" t="s">
        <v>34</v>
      </c>
      <c r="P2238">
        <v>5</v>
      </c>
      <c r="Q2238">
        <v>202111</v>
      </c>
      <c r="R2238">
        <v>20220113</v>
      </c>
      <c r="S2238" t="s">
        <v>4775</v>
      </c>
      <c r="T2238">
        <v>20220322</v>
      </c>
      <c r="Z2238" t="s">
        <v>36</v>
      </c>
    </row>
    <row r="2239" spans="1:26" x14ac:dyDescent="0.25">
      <c r="A2239" t="s">
        <v>26</v>
      </c>
      <c r="B2239" t="s">
        <v>27</v>
      </c>
      <c r="C2239" t="s">
        <v>28</v>
      </c>
      <c r="D2239" t="s">
        <v>64</v>
      </c>
      <c r="E2239" t="str">
        <f>"111TNLE22512"</f>
        <v>111TNLE22512</v>
      </c>
      <c r="F2239" t="s">
        <v>30</v>
      </c>
      <c r="I2239" t="s">
        <v>123</v>
      </c>
      <c r="J2239" t="s">
        <v>77</v>
      </c>
      <c r="N2239" t="s">
        <v>4776</v>
      </c>
      <c r="O2239" t="s">
        <v>34</v>
      </c>
      <c r="P2239">
        <v>5</v>
      </c>
      <c r="Q2239">
        <v>202111</v>
      </c>
      <c r="R2239">
        <v>20220316</v>
      </c>
      <c r="S2239" t="s">
        <v>4777</v>
      </c>
      <c r="T2239">
        <v>20220322</v>
      </c>
      <c r="Z2239" t="s">
        <v>36</v>
      </c>
    </row>
    <row r="2240" spans="1:26" x14ac:dyDescent="0.25">
      <c r="A2240" t="s">
        <v>26</v>
      </c>
      <c r="B2240" t="s">
        <v>27</v>
      </c>
      <c r="C2240" t="s">
        <v>28</v>
      </c>
      <c r="D2240" t="s">
        <v>380</v>
      </c>
      <c r="E2240" t="str">
        <f>"110TNEP1N716"</f>
        <v>110TNEP1N716</v>
      </c>
      <c r="F2240" t="s">
        <v>30</v>
      </c>
      <c r="I2240" t="s">
        <v>57</v>
      </c>
      <c r="J2240" t="s">
        <v>840</v>
      </c>
      <c r="N2240" t="s">
        <v>4778</v>
      </c>
      <c r="O2240" t="s">
        <v>34</v>
      </c>
      <c r="P2240">
        <v>6</v>
      </c>
      <c r="Q2240">
        <v>202110</v>
      </c>
      <c r="R2240">
        <v>20211220</v>
      </c>
      <c r="S2240" t="s">
        <v>4779</v>
      </c>
      <c r="T2240">
        <v>20220322</v>
      </c>
      <c r="Z2240" t="s">
        <v>36</v>
      </c>
    </row>
    <row r="2241" spans="1:26" x14ac:dyDescent="0.25">
      <c r="A2241" t="s">
        <v>26</v>
      </c>
      <c r="B2241" t="s">
        <v>27</v>
      </c>
      <c r="C2241" t="s">
        <v>28</v>
      </c>
      <c r="D2241" t="s">
        <v>37</v>
      </c>
      <c r="E2241" t="str">
        <f>"009TNYT18474"</f>
        <v>009TNYT18474</v>
      </c>
      <c r="F2241" t="s">
        <v>30</v>
      </c>
      <c r="I2241" t="s">
        <v>2009</v>
      </c>
      <c r="J2241" t="s">
        <v>163</v>
      </c>
      <c r="N2241" t="s">
        <v>4780</v>
      </c>
      <c r="O2241" t="s">
        <v>34</v>
      </c>
      <c r="P2241">
        <v>19</v>
      </c>
      <c r="Q2241">
        <v>202009</v>
      </c>
      <c r="R2241">
        <v>20211122</v>
      </c>
      <c r="S2241" t="s">
        <v>4781</v>
      </c>
      <c r="T2241">
        <v>20220322</v>
      </c>
      <c r="Z2241" t="s">
        <v>36</v>
      </c>
    </row>
    <row r="2242" spans="1:26" x14ac:dyDescent="0.25">
      <c r="A2242" t="s">
        <v>26</v>
      </c>
      <c r="B2242" t="s">
        <v>27</v>
      </c>
      <c r="C2242" t="s">
        <v>28</v>
      </c>
      <c r="D2242" t="s">
        <v>37</v>
      </c>
      <c r="E2242" t="str">
        <f>"111TNGY2E599"</f>
        <v>111TNGY2E599</v>
      </c>
      <c r="F2242" t="s">
        <v>30</v>
      </c>
      <c r="I2242" t="s">
        <v>129</v>
      </c>
      <c r="J2242" t="s">
        <v>58</v>
      </c>
      <c r="N2242" t="s">
        <v>2074</v>
      </c>
      <c r="O2242" t="s">
        <v>34</v>
      </c>
      <c r="P2242">
        <v>5</v>
      </c>
      <c r="Q2242">
        <v>202111</v>
      </c>
      <c r="R2242">
        <v>20220226</v>
      </c>
      <c r="S2242" t="s">
        <v>4782</v>
      </c>
      <c r="T2242">
        <v>20220322</v>
      </c>
      <c r="U2242" t="s">
        <v>264</v>
      </c>
      <c r="V2242" t="s">
        <v>111</v>
      </c>
      <c r="Z2242" t="s">
        <v>36</v>
      </c>
    </row>
    <row r="2243" spans="1:26" x14ac:dyDescent="0.25">
      <c r="A2243" t="s">
        <v>26</v>
      </c>
      <c r="B2243" t="s">
        <v>27</v>
      </c>
      <c r="C2243" t="s">
        <v>28</v>
      </c>
      <c r="D2243" t="s">
        <v>42</v>
      </c>
      <c r="E2243" t="str">
        <f>"109TNZN2H445"</f>
        <v>109TNZN2H445</v>
      </c>
      <c r="F2243" t="s">
        <v>30</v>
      </c>
      <c r="I2243" t="s">
        <v>31</v>
      </c>
      <c r="J2243" t="s">
        <v>765</v>
      </c>
      <c r="N2243" t="s">
        <v>4783</v>
      </c>
      <c r="O2243" t="s">
        <v>34</v>
      </c>
      <c r="P2243">
        <v>7</v>
      </c>
      <c r="Q2243">
        <v>202109</v>
      </c>
      <c r="R2243">
        <v>20211016</v>
      </c>
      <c r="S2243" t="s">
        <v>4784</v>
      </c>
      <c r="T2243">
        <v>20220322</v>
      </c>
      <c r="Z2243" t="s">
        <v>36</v>
      </c>
    </row>
    <row r="2244" spans="1:26" x14ac:dyDescent="0.25">
      <c r="A2244" t="s">
        <v>26</v>
      </c>
      <c r="B2244" t="s">
        <v>27</v>
      </c>
      <c r="C2244" t="s">
        <v>28</v>
      </c>
      <c r="D2244" t="s">
        <v>133</v>
      </c>
      <c r="E2244" t="str">
        <f>"108TNRL2G838"</f>
        <v>108TNRL2G838</v>
      </c>
      <c r="F2244" t="s">
        <v>30</v>
      </c>
      <c r="I2244" t="s">
        <v>123</v>
      </c>
      <c r="J2244" t="s">
        <v>271</v>
      </c>
      <c r="N2244" t="s">
        <v>4785</v>
      </c>
      <c r="O2244" t="s">
        <v>34</v>
      </c>
      <c r="P2244">
        <v>8</v>
      </c>
      <c r="Q2244">
        <v>202108</v>
      </c>
      <c r="R2244">
        <v>20211204</v>
      </c>
      <c r="S2244" t="s">
        <v>4786</v>
      </c>
      <c r="T2244">
        <v>20220322</v>
      </c>
      <c r="Z2244" t="s">
        <v>36</v>
      </c>
    </row>
    <row r="2245" spans="1:26" x14ac:dyDescent="0.25">
      <c r="A2245" t="s">
        <v>26</v>
      </c>
      <c r="B2245" t="s">
        <v>27</v>
      </c>
      <c r="C2245" t="s">
        <v>28</v>
      </c>
      <c r="D2245" t="s">
        <v>29</v>
      </c>
      <c r="E2245" t="str">
        <f>"111TNYT2Z218"</f>
        <v>111TNYT2Z218</v>
      </c>
      <c r="F2245" t="s">
        <v>30</v>
      </c>
      <c r="I2245" t="s">
        <v>123</v>
      </c>
      <c r="J2245" t="s">
        <v>48</v>
      </c>
      <c r="N2245" t="s">
        <v>4787</v>
      </c>
      <c r="O2245" t="s">
        <v>34</v>
      </c>
      <c r="P2245">
        <v>5</v>
      </c>
      <c r="Q2245">
        <v>202111</v>
      </c>
      <c r="R2245">
        <v>20220110</v>
      </c>
      <c r="S2245" t="s">
        <v>4788</v>
      </c>
      <c r="T2245">
        <v>20220322</v>
      </c>
      <c r="Z2245" t="s">
        <v>36</v>
      </c>
    </row>
    <row r="2246" spans="1:26" x14ac:dyDescent="0.25">
      <c r="A2246" t="s">
        <v>26</v>
      </c>
      <c r="B2246" t="s">
        <v>27</v>
      </c>
      <c r="C2246" t="s">
        <v>28</v>
      </c>
      <c r="D2246" t="s">
        <v>115</v>
      </c>
      <c r="E2246" t="str">
        <f>"201TNBK04261"</f>
        <v>201TNBK04261</v>
      </c>
      <c r="F2246" t="s">
        <v>30</v>
      </c>
      <c r="I2246" t="s">
        <v>38</v>
      </c>
      <c r="J2246" t="s">
        <v>77</v>
      </c>
      <c r="N2246" t="s">
        <v>4789</v>
      </c>
      <c r="O2246" t="s">
        <v>34</v>
      </c>
      <c r="P2246">
        <v>3</v>
      </c>
      <c r="Q2246">
        <v>202201</v>
      </c>
      <c r="R2246">
        <v>20220315</v>
      </c>
      <c r="S2246" t="s">
        <v>4790</v>
      </c>
      <c r="T2246">
        <v>20220322</v>
      </c>
      <c r="Z2246" t="s">
        <v>36</v>
      </c>
    </row>
    <row r="2247" spans="1:26" x14ac:dyDescent="0.25">
      <c r="A2247" t="s">
        <v>26</v>
      </c>
      <c r="B2247" t="s">
        <v>27</v>
      </c>
      <c r="C2247" t="s">
        <v>28</v>
      </c>
      <c r="D2247" t="s">
        <v>42</v>
      </c>
      <c r="E2247" t="str">
        <f>"110TNWG12769"</f>
        <v>110TNWG12769</v>
      </c>
      <c r="F2247" t="s">
        <v>30</v>
      </c>
      <c r="I2247" t="s">
        <v>38</v>
      </c>
      <c r="J2247" t="s">
        <v>77</v>
      </c>
      <c r="N2247" t="s">
        <v>4791</v>
      </c>
      <c r="O2247" t="s">
        <v>34</v>
      </c>
      <c r="P2247">
        <v>6</v>
      </c>
      <c r="Q2247">
        <v>202110</v>
      </c>
      <c r="R2247">
        <v>20220131</v>
      </c>
      <c r="S2247" t="s">
        <v>4792</v>
      </c>
      <c r="T2247">
        <v>20220322</v>
      </c>
      <c r="Z2247" t="s">
        <v>36</v>
      </c>
    </row>
    <row r="2248" spans="1:26" x14ac:dyDescent="0.25">
      <c r="A2248" t="s">
        <v>26</v>
      </c>
      <c r="B2248" t="s">
        <v>27</v>
      </c>
      <c r="C2248" t="s">
        <v>28</v>
      </c>
      <c r="D2248" t="s">
        <v>29</v>
      </c>
      <c r="E2248" t="str">
        <f>"201TNNH1A599"</f>
        <v>201TNNH1A599</v>
      </c>
      <c r="F2248" t="s">
        <v>30</v>
      </c>
      <c r="I2248" t="s">
        <v>38</v>
      </c>
      <c r="J2248" t="s">
        <v>271</v>
      </c>
      <c r="N2248" t="s">
        <v>4793</v>
      </c>
      <c r="O2248" t="s">
        <v>34</v>
      </c>
      <c r="P2248">
        <v>3</v>
      </c>
      <c r="Q2248">
        <v>202201</v>
      </c>
      <c r="R2248">
        <v>20220226</v>
      </c>
      <c r="S2248" t="s">
        <v>4794</v>
      </c>
      <c r="T2248">
        <v>20220322</v>
      </c>
      <c r="Z2248" t="s">
        <v>36</v>
      </c>
    </row>
    <row r="2249" spans="1:26" x14ac:dyDescent="0.25">
      <c r="A2249" t="s">
        <v>26</v>
      </c>
      <c r="B2249" t="s">
        <v>27</v>
      </c>
      <c r="C2249" t="s">
        <v>28</v>
      </c>
      <c r="D2249" t="s">
        <v>46</v>
      </c>
      <c r="E2249" t="str">
        <f>"110TNQD08964"</f>
        <v>110TNQD08964</v>
      </c>
      <c r="F2249" t="s">
        <v>30</v>
      </c>
      <c r="I2249" t="s">
        <v>1078</v>
      </c>
      <c r="J2249" t="s">
        <v>130</v>
      </c>
      <c r="N2249" t="s">
        <v>4795</v>
      </c>
      <c r="O2249" t="s">
        <v>34</v>
      </c>
      <c r="P2249">
        <v>6</v>
      </c>
      <c r="Q2249">
        <v>202110</v>
      </c>
      <c r="R2249">
        <v>20211020</v>
      </c>
      <c r="S2249" t="s">
        <v>4796</v>
      </c>
      <c r="T2249">
        <v>20220322</v>
      </c>
      <c r="Z2249" t="s">
        <v>36</v>
      </c>
    </row>
    <row r="2250" spans="1:26" x14ac:dyDescent="0.25">
      <c r="A2250" t="s">
        <v>26</v>
      </c>
      <c r="B2250" t="s">
        <v>27</v>
      </c>
      <c r="C2250" t="s">
        <v>28</v>
      </c>
      <c r="D2250" t="s">
        <v>133</v>
      </c>
      <c r="E2250" t="str">
        <f>"109TNSU0G910"</f>
        <v>109TNSU0G910</v>
      </c>
      <c r="F2250" t="s">
        <v>30</v>
      </c>
      <c r="I2250" t="s">
        <v>38</v>
      </c>
      <c r="J2250" t="s">
        <v>130</v>
      </c>
      <c r="N2250" t="s">
        <v>4797</v>
      </c>
      <c r="O2250" t="s">
        <v>34</v>
      </c>
      <c r="P2250">
        <v>7</v>
      </c>
      <c r="Q2250">
        <v>202109</v>
      </c>
      <c r="R2250">
        <v>20211124</v>
      </c>
      <c r="S2250" t="s">
        <v>4798</v>
      </c>
      <c r="T2250">
        <v>20220322</v>
      </c>
      <c r="Z2250" t="s">
        <v>36</v>
      </c>
    </row>
    <row r="2251" spans="1:26" x14ac:dyDescent="0.25">
      <c r="A2251" t="s">
        <v>26</v>
      </c>
      <c r="B2251" t="s">
        <v>27</v>
      </c>
      <c r="C2251" t="s">
        <v>28</v>
      </c>
      <c r="D2251" t="s">
        <v>166</v>
      </c>
      <c r="E2251" t="str">
        <f>"107TNHM1W161"</f>
        <v>107TNHM1W161</v>
      </c>
      <c r="F2251" t="s">
        <v>30</v>
      </c>
      <c r="I2251" t="s">
        <v>475</v>
      </c>
      <c r="J2251" t="s">
        <v>58</v>
      </c>
      <c r="N2251" t="s">
        <v>4799</v>
      </c>
      <c r="O2251" t="s">
        <v>34</v>
      </c>
      <c r="P2251">
        <v>9</v>
      </c>
      <c r="Q2251">
        <v>202107</v>
      </c>
      <c r="R2251">
        <v>20211130</v>
      </c>
      <c r="S2251" t="s">
        <v>4800</v>
      </c>
      <c r="T2251">
        <v>20220322</v>
      </c>
      <c r="U2251" t="s">
        <v>2433</v>
      </c>
      <c r="V2251" t="s">
        <v>149</v>
      </c>
      <c r="Z2251" t="s">
        <v>36</v>
      </c>
    </row>
    <row r="2252" spans="1:26" x14ac:dyDescent="0.25">
      <c r="A2252" t="s">
        <v>26</v>
      </c>
      <c r="B2252" t="s">
        <v>27</v>
      </c>
      <c r="C2252" t="s">
        <v>28</v>
      </c>
      <c r="D2252" t="s">
        <v>29</v>
      </c>
      <c r="E2252" t="str">
        <f>"201TNNH0V271"</f>
        <v>201TNNH0V271</v>
      </c>
      <c r="F2252" t="s">
        <v>30</v>
      </c>
      <c r="I2252" t="s">
        <v>31</v>
      </c>
      <c r="J2252" t="s">
        <v>39</v>
      </c>
      <c r="N2252" t="s">
        <v>4801</v>
      </c>
      <c r="O2252" t="s">
        <v>34</v>
      </c>
      <c r="P2252">
        <v>3</v>
      </c>
      <c r="Q2252">
        <v>202201</v>
      </c>
      <c r="R2252">
        <v>20220302</v>
      </c>
      <c r="S2252" t="s">
        <v>4802</v>
      </c>
      <c r="T2252">
        <v>20220322</v>
      </c>
      <c r="Z2252" t="s">
        <v>36</v>
      </c>
    </row>
    <row r="2253" spans="1:26" x14ac:dyDescent="0.25">
      <c r="A2253" t="s">
        <v>26</v>
      </c>
      <c r="B2253" t="s">
        <v>27</v>
      </c>
      <c r="C2253" t="s">
        <v>28</v>
      </c>
      <c r="D2253" t="s">
        <v>46</v>
      </c>
      <c r="E2253" t="str">
        <f>"202TNRL0F798"</f>
        <v>202TNRL0F798</v>
      </c>
      <c r="F2253" t="s">
        <v>30</v>
      </c>
      <c r="I2253" t="s">
        <v>89</v>
      </c>
      <c r="J2253" t="s">
        <v>77</v>
      </c>
      <c r="N2253" t="s">
        <v>4803</v>
      </c>
      <c r="O2253" t="s">
        <v>34</v>
      </c>
      <c r="P2253">
        <v>2</v>
      </c>
      <c r="Q2253">
        <v>202202</v>
      </c>
      <c r="R2253">
        <v>20220202</v>
      </c>
      <c r="S2253" t="s">
        <v>4804</v>
      </c>
      <c r="T2253">
        <v>20220322</v>
      </c>
      <c r="Z2253" t="s">
        <v>36</v>
      </c>
    </row>
    <row r="2254" spans="1:26" x14ac:dyDescent="0.25">
      <c r="A2254" t="s">
        <v>26</v>
      </c>
      <c r="B2254" t="s">
        <v>27</v>
      </c>
      <c r="C2254" t="s">
        <v>28</v>
      </c>
      <c r="D2254" t="s">
        <v>29</v>
      </c>
      <c r="E2254" t="str">
        <f>"105TNDVPY218"</f>
        <v>105TNDVPY218</v>
      </c>
      <c r="F2254" t="s">
        <v>30</v>
      </c>
      <c r="I2254" t="s">
        <v>57</v>
      </c>
      <c r="J2254" t="s">
        <v>90</v>
      </c>
      <c r="N2254" t="s">
        <v>4805</v>
      </c>
      <c r="O2254" t="s">
        <v>34</v>
      </c>
      <c r="P2254">
        <v>11</v>
      </c>
      <c r="Q2254">
        <v>202105</v>
      </c>
      <c r="R2254">
        <v>20211012</v>
      </c>
      <c r="S2254" t="s">
        <v>4806</v>
      </c>
      <c r="T2254">
        <v>20220322</v>
      </c>
      <c r="U2254" t="s">
        <v>144</v>
      </c>
      <c r="Z2254" t="s">
        <v>36</v>
      </c>
    </row>
    <row r="2255" spans="1:26" x14ac:dyDescent="0.25">
      <c r="A2255" t="s">
        <v>26</v>
      </c>
      <c r="B2255" t="s">
        <v>27</v>
      </c>
      <c r="C2255" t="s">
        <v>28</v>
      </c>
      <c r="D2255" t="s">
        <v>37</v>
      </c>
      <c r="E2255" t="str">
        <f>"109TNKF2T565"</f>
        <v>109TNKF2T565</v>
      </c>
      <c r="F2255" t="s">
        <v>30</v>
      </c>
      <c r="I2255" t="s">
        <v>2009</v>
      </c>
      <c r="J2255" t="s">
        <v>90</v>
      </c>
      <c r="N2255" t="s">
        <v>4807</v>
      </c>
      <c r="O2255" t="s">
        <v>34</v>
      </c>
      <c r="P2255">
        <v>7</v>
      </c>
      <c r="Q2255">
        <v>202109</v>
      </c>
      <c r="R2255">
        <v>20220212</v>
      </c>
      <c r="S2255" t="s">
        <v>4808</v>
      </c>
      <c r="T2255">
        <v>20220322</v>
      </c>
      <c r="U2255" t="s">
        <v>114</v>
      </c>
      <c r="Z2255" t="s">
        <v>36</v>
      </c>
    </row>
    <row r="2256" spans="1:26" x14ac:dyDescent="0.25">
      <c r="A2256" t="s">
        <v>26</v>
      </c>
      <c r="B2256" t="s">
        <v>27</v>
      </c>
      <c r="C2256" t="s">
        <v>28</v>
      </c>
      <c r="D2256" t="s">
        <v>115</v>
      </c>
      <c r="E2256" t="str">
        <f>"110TNQD0A020"</f>
        <v>110TNQD0A020</v>
      </c>
      <c r="F2256" t="s">
        <v>30</v>
      </c>
      <c r="I2256" t="s">
        <v>89</v>
      </c>
      <c r="J2256" t="s">
        <v>58</v>
      </c>
      <c r="N2256" t="s">
        <v>4809</v>
      </c>
      <c r="O2256" t="s">
        <v>34</v>
      </c>
      <c r="P2256">
        <v>6</v>
      </c>
      <c r="Q2256">
        <v>202110</v>
      </c>
      <c r="R2256">
        <v>20220125</v>
      </c>
      <c r="S2256" t="s">
        <v>4810</v>
      </c>
      <c r="T2256">
        <v>20220322</v>
      </c>
      <c r="U2256" t="s">
        <v>144</v>
      </c>
      <c r="Z2256" t="s">
        <v>36</v>
      </c>
    </row>
    <row r="2257" spans="1:26" x14ac:dyDescent="0.25">
      <c r="A2257" t="s">
        <v>26</v>
      </c>
      <c r="B2257" t="s">
        <v>27</v>
      </c>
      <c r="C2257" t="s">
        <v>28</v>
      </c>
      <c r="D2257" t="s">
        <v>64</v>
      </c>
      <c r="E2257" t="str">
        <f>"111TNLE22512"</f>
        <v>111TNLE22512</v>
      </c>
      <c r="F2257" t="s">
        <v>30</v>
      </c>
      <c r="I2257" t="s">
        <v>123</v>
      </c>
      <c r="J2257" t="s">
        <v>77</v>
      </c>
      <c r="N2257" t="s">
        <v>4811</v>
      </c>
      <c r="O2257" t="s">
        <v>34</v>
      </c>
      <c r="P2257">
        <v>5</v>
      </c>
      <c r="Q2257">
        <v>202111</v>
      </c>
      <c r="R2257">
        <v>20220316</v>
      </c>
      <c r="S2257" t="s">
        <v>4812</v>
      </c>
      <c r="T2257">
        <v>20220322</v>
      </c>
      <c r="Z2257" t="s">
        <v>36</v>
      </c>
    </row>
    <row r="2258" spans="1:26" x14ac:dyDescent="0.25">
      <c r="A2258" t="s">
        <v>26</v>
      </c>
      <c r="B2258" t="s">
        <v>27</v>
      </c>
      <c r="C2258" t="s">
        <v>28</v>
      </c>
      <c r="D2258" t="s">
        <v>29</v>
      </c>
      <c r="E2258" t="str">
        <f>"201TNXR17242"</f>
        <v>201TNXR17242</v>
      </c>
      <c r="F2258" t="s">
        <v>30</v>
      </c>
      <c r="I2258" t="s">
        <v>123</v>
      </c>
      <c r="J2258" t="s">
        <v>39</v>
      </c>
      <c r="N2258" t="s">
        <v>4813</v>
      </c>
      <c r="O2258" t="s">
        <v>34</v>
      </c>
      <c r="P2258">
        <v>3</v>
      </c>
      <c r="Q2258">
        <v>202201</v>
      </c>
      <c r="R2258">
        <v>20220203</v>
      </c>
      <c r="S2258" t="s">
        <v>4814</v>
      </c>
      <c r="T2258">
        <v>20220322</v>
      </c>
      <c r="Z2258" t="s">
        <v>36</v>
      </c>
    </row>
    <row r="2259" spans="1:26" x14ac:dyDescent="0.25">
      <c r="A2259" t="s">
        <v>26</v>
      </c>
      <c r="B2259" t="s">
        <v>27</v>
      </c>
      <c r="C2259" t="s">
        <v>28</v>
      </c>
      <c r="D2259" t="s">
        <v>29</v>
      </c>
      <c r="E2259" t="str">
        <f>"108TNDV21410"</f>
        <v>108TNDV21410</v>
      </c>
      <c r="F2259" t="s">
        <v>30</v>
      </c>
      <c r="I2259" t="s">
        <v>475</v>
      </c>
      <c r="J2259" t="s">
        <v>58</v>
      </c>
      <c r="N2259" t="s">
        <v>4815</v>
      </c>
      <c r="O2259" t="s">
        <v>34</v>
      </c>
      <c r="P2259">
        <v>8</v>
      </c>
      <c r="Q2259">
        <v>202108</v>
      </c>
      <c r="R2259">
        <v>20211123</v>
      </c>
      <c r="S2259" t="s">
        <v>4816</v>
      </c>
      <c r="T2259">
        <v>20220322</v>
      </c>
      <c r="U2259" t="s">
        <v>4817</v>
      </c>
      <c r="V2259" t="s">
        <v>1350</v>
      </c>
      <c r="Z2259" t="s">
        <v>36</v>
      </c>
    </row>
    <row r="2260" spans="1:26" x14ac:dyDescent="0.25">
      <c r="A2260" t="s">
        <v>26</v>
      </c>
      <c r="B2260" t="s">
        <v>27</v>
      </c>
      <c r="C2260" t="s">
        <v>28</v>
      </c>
      <c r="D2260" t="s">
        <v>115</v>
      </c>
      <c r="E2260" t="str">
        <f>"010TNBK27093"</f>
        <v>010TNBK27093</v>
      </c>
      <c r="F2260" t="s">
        <v>30</v>
      </c>
      <c r="I2260" t="s">
        <v>31</v>
      </c>
      <c r="J2260" t="s">
        <v>58</v>
      </c>
      <c r="N2260" t="s">
        <v>4818</v>
      </c>
      <c r="O2260" t="s">
        <v>34</v>
      </c>
      <c r="P2260">
        <v>18</v>
      </c>
      <c r="Q2260">
        <v>202010</v>
      </c>
      <c r="R2260">
        <v>20220305</v>
      </c>
      <c r="S2260" t="s">
        <v>4819</v>
      </c>
      <c r="T2260">
        <v>20220323</v>
      </c>
      <c r="U2260" t="s">
        <v>205</v>
      </c>
      <c r="Z2260" t="s">
        <v>36</v>
      </c>
    </row>
    <row r="2261" spans="1:26" x14ac:dyDescent="0.25">
      <c r="A2261" t="s">
        <v>26</v>
      </c>
      <c r="B2261" t="s">
        <v>27</v>
      </c>
      <c r="C2261" t="s">
        <v>28</v>
      </c>
      <c r="D2261" t="s">
        <v>115</v>
      </c>
      <c r="E2261" t="str">
        <f>"107TNYT0W178"</f>
        <v>107TNYT0W178</v>
      </c>
      <c r="F2261" t="s">
        <v>30</v>
      </c>
      <c r="I2261" t="s">
        <v>31</v>
      </c>
      <c r="J2261" t="s">
        <v>58</v>
      </c>
      <c r="N2261" t="s">
        <v>4820</v>
      </c>
      <c r="O2261" t="s">
        <v>34</v>
      </c>
      <c r="P2261">
        <v>9</v>
      </c>
      <c r="Q2261">
        <v>202107</v>
      </c>
      <c r="R2261">
        <v>20211207</v>
      </c>
      <c r="S2261" t="s">
        <v>4821</v>
      </c>
      <c r="T2261">
        <v>20220323</v>
      </c>
      <c r="U2261" t="s">
        <v>211</v>
      </c>
      <c r="Z2261" t="s">
        <v>36</v>
      </c>
    </row>
    <row r="2262" spans="1:26" x14ac:dyDescent="0.25">
      <c r="A2262" t="s">
        <v>26</v>
      </c>
      <c r="B2262" t="s">
        <v>27</v>
      </c>
      <c r="C2262" t="s">
        <v>28</v>
      </c>
      <c r="D2262" t="s">
        <v>37</v>
      </c>
      <c r="E2262" t="str">
        <f>"109TNNH0S919"</f>
        <v>109TNNH0S919</v>
      </c>
      <c r="F2262" t="s">
        <v>30</v>
      </c>
      <c r="I2262" t="s">
        <v>162</v>
      </c>
      <c r="J2262" t="s">
        <v>39</v>
      </c>
      <c r="N2262" t="s">
        <v>4822</v>
      </c>
      <c r="O2262" t="s">
        <v>34</v>
      </c>
      <c r="P2262">
        <v>7</v>
      </c>
      <c r="Q2262">
        <v>202109</v>
      </c>
      <c r="R2262">
        <v>20220203</v>
      </c>
      <c r="S2262" t="s">
        <v>4823</v>
      </c>
      <c r="T2262">
        <v>20220323</v>
      </c>
      <c r="Z2262" t="s">
        <v>36</v>
      </c>
    </row>
    <row r="2263" spans="1:26" x14ac:dyDescent="0.25">
      <c r="A2263" t="s">
        <v>26</v>
      </c>
      <c r="B2263" t="s">
        <v>27</v>
      </c>
      <c r="C2263" t="s">
        <v>28</v>
      </c>
      <c r="D2263" t="s">
        <v>115</v>
      </c>
      <c r="E2263" t="str">
        <f>"201TNPC12328"</f>
        <v>201TNPC12328</v>
      </c>
      <c r="F2263" t="s">
        <v>30</v>
      </c>
      <c r="I2263" t="s">
        <v>57</v>
      </c>
      <c r="J2263" t="s">
        <v>58</v>
      </c>
      <c r="N2263" t="s">
        <v>4824</v>
      </c>
      <c r="O2263" t="s">
        <v>34</v>
      </c>
      <c r="P2263">
        <v>3</v>
      </c>
      <c r="Q2263">
        <v>202201</v>
      </c>
      <c r="R2263">
        <v>20220308</v>
      </c>
      <c r="S2263" t="s">
        <v>4825</v>
      </c>
      <c r="T2263">
        <v>20220323</v>
      </c>
      <c r="U2263" t="s">
        <v>61</v>
      </c>
      <c r="Z2263" t="s">
        <v>36</v>
      </c>
    </row>
    <row r="2264" spans="1:26" x14ac:dyDescent="0.25">
      <c r="A2264" t="s">
        <v>26</v>
      </c>
      <c r="B2264" t="s">
        <v>27</v>
      </c>
      <c r="C2264" t="s">
        <v>28</v>
      </c>
      <c r="D2264" t="s">
        <v>37</v>
      </c>
      <c r="E2264" t="str">
        <f>"111TNGY2Y591"</f>
        <v>111TNGY2Y591</v>
      </c>
      <c r="F2264" t="s">
        <v>30</v>
      </c>
      <c r="I2264" t="s">
        <v>38</v>
      </c>
      <c r="J2264" t="s">
        <v>83</v>
      </c>
      <c r="N2264" t="s">
        <v>4826</v>
      </c>
      <c r="O2264" t="s">
        <v>34</v>
      </c>
      <c r="P2264">
        <v>5</v>
      </c>
      <c r="Q2264">
        <v>202111</v>
      </c>
      <c r="R2264">
        <v>20220213</v>
      </c>
      <c r="S2264" t="s">
        <v>4827</v>
      </c>
      <c r="T2264">
        <v>20220323</v>
      </c>
      <c r="Z2264" t="s">
        <v>36</v>
      </c>
    </row>
    <row r="2265" spans="1:26" x14ac:dyDescent="0.25">
      <c r="A2265" t="s">
        <v>26</v>
      </c>
      <c r="B2265" t="s">
        <v>27</v>
      </c>
      <c r="C2265" t="s">
        <v>28</v>
      </c>
      <c r="D2265" t="s">
        <v>29</v>
      </c>
      <c r="E2265" t="str">
        <f>"107TNYT2G066"</f>
        <v>107TNYT2G066</v>
      </c>
      <c r="F2265" t="s">
        <v>30</v>
      </c>
      <c r="I2265" t="s">
        <v>31</v>
      </c>
      <c r="J2265" t="s">
        <v>58</v>
      </c>
      <c r="N2265" t="s">
        <v>4828</v>
      </c>
      <c r="O2265" t="s">
        <v>34</v>
      </c>
      <c r="P2265">
        <v>9</v>
      </c>
      <c r="Q2265">
        <v>202107</v>
      </c>
      <c r="R2265">
        <v>20211115</v>
      </c>
      <c r="S2265" t="s">
        <v>4829</v>
      </c>
      <c r="T2265">
        <v>20220323</v>
      </c>
      <c r="U2265" t="s">
        <v>1388</v>
      </c>
      <c r="V2265" t="s">
        <v>74</v>
      </c>
      <c r="Z2265" t="s">
        <v>36</v>
      </c>
    </row>
    <row r="2266" spans="1:26" x14ac:dyDescent="0.25">
      <c r="A2266" t="s">
        <v>26</v>
      </c>
      <c r="B2266" t="s">
        <v>27</v>
      </c>
      <c r="C2266" t="s">
        <v>28</v>
      </c>
      <c r="D2266" t="s">
        <v>42</v>
      </c>
      <c r="E2266" t="str">
        <f>"111TNFA2J603"</f>
        <v>111TNFA2J603</v>
      </c>
      <c r="F2266" t="s">
        <v>30</v>
      </c>
      <c r="I2266" t="s">
        <v>1511</v>
      </c>
      <c r="J2266" t="s">
        <v>90</v>
      </c>
      <c r="N2266" t="s">
        <v>4830</v>
      </c>
      <c r="O2266" t="s">
        <v>34</v>
      </c>
      <c r="P2266">
        <v>5</v>
      </c>
      <c r="Q2266">
        <v>202111</v>
      </c>
      <c r="R2266">
        <v>20220301</v>
      </c>
      <c r="S2266" t="s">
        <v>4831</v>
      </c>
      <c r="T2266">
        <v>20220323</v>
      </c>
      <c r="Z2266" t="s">
        <v>36</v>
      </c>
    </row>
    <row r="2267" spans="1:26" x14ac:dyDescent="0.25">
      <c r="A2267" t="s">
        <v>26</v>
      </c>
      <c r="B2267" t="s">
        <v>27</v>
      </c>
      <c r="C2267" t="s">
        <v>28</v>
      </c>
      <c r="D2267" t="s">
        <v>166</v>
      </c>
      <c r="E2267" t="str">
        <f>"110TNZN24613"</f>
        <v>110TNZN24613</v>
      </c>
      <c r="F2267" t="s">
        <v>30</v>
      </c>
      <c r="I2267" t="s">
        <v>475</v>
      </c>
      <c r="J2267" t="s">
        <v>90</v>
      </c>
      <c r="N2267" t="s">
        <v>4832</v>
      </c>
      <c r="O2267" t="s">
        <v>34</v>
      </c>
      <c r="P2267">
        <v>6</v>
      </c>
      <c r="Q2267">
        <v>202110</v>
      </c>
      <c r="R2267">
        <v>20220110</v>
      </c>
      <c r="S2267" t="s">
        <v>4833</v>
      </c>
      <c r="T2267">
        <v>20220323</v>
      </c>
      <c r="U2267" t="s">
        <v>2433</v>
      </c>
      <c r="V2267" t="s">
        <v>149</v>
      </c>
      <c r="Z2267" t="s">
        <v>36</v>
      </c>
    </row>
    <row r="2268" spans="1:26" x14ac:dyDescent="0.25">
      <c r="A2268" t="s">
        <v>26</v>
      </c>
      <c r="B2268" t="s">
        <v>27</v>
      </c>
      <c r="C2268" t="s">
        <v>28</v>
      </c>
      <c r="D2268" t="s">
        <v>115</v>
      </c>
      <c r="E2268" t="str">
        <f>"110TNPC11744"</f>
        <v>110TNPC11744</v>
      </c>
      <c r="F2268" t="s">
        <v>30</v>
      </c>
      <c r="I2268" t="s">
        <v>38</v>
      </c>
      <c r="J2268" t="s">
        <v>58</v>
      </c>
      <c r="N2268" t="s">
        <v>4834</v>
      </c>
      <c r="O2268" t="s">
        <v>34</v>
      </c>
      <c r="P2268">
        <v>6</v>
      </c>
      <c r="Q2268">
        <v>202110</v>
      </c>
      <c r="R2268">
        <v>20211221</v>
      </c>
      <c r="S2268" t="s">
        <v>4835</v>
      </c>
      <c r="T2268">
        <v>20220323</v>
      </c>
      <c r="U2268" t="s">
        <v>267</v>
      </c>
      <c r="V2268" t="s">
        <v>4836</v>
      </c>
      <c r="Z2268" t="s">
        <v>36</v>
      </c>
    </row>
    <row r="2269" spans="1:26" x14ac:dyDescent="0.25">
      <c r="A2269" t="s">
        <v>26</v>
      </c>
      <c r="B2269" t="s">
        <v>27</v>
      </c>
      <c r="C2269" t="s">
        <v>28</v>
      </c>
      <c r="D2269" t="s">
        <v>115</v>
      </c>
      <c r="E2269" t="str">
        <f>"106TNWG24425"</f>
        <v>106TNWG24425</v>
      </c>
      <c r="F2269" t="s">
        <v>30</v>
      </c>
      <c r="I2269" t="s">
        <v>38</v>
      </c>
      <c r="J2269" t="s">
        <v>39</v>
      </c>
      <c r="N2269" t="s">
        <v>4837</v>
      </c>
      <c r="O2269" t="s">
        <v>34</v>
      </c>
      <c r="P2269">
        <v>10</v>
      </c>
      <c r="Q2269">
        <v>202106</v>
      </c>
      <c r="R2269">
        <v>20211127</v>
      </c>
      <c r="S2269" t="s">
        <v>4838</v>
      </c>
      <c r="T2269">
        <v>20220323</v>
      </c>
      <c r="Z2269" t="s">
        <v>36</v>
      </c>
    </row>
    <row r="2270" spans="1:26" x14ac:dyDescent="0.25">
      <c r="A2270" t="s">
        <v>26</v>
      </c>
      <c r="B2270" t="s">
        <v>27</v>
      </c>
      <c r="C2270" t="s">
        <v>28</v>
      </c>
      <c r="D2270" t="s">
        <v>29</v>
      </c>
      <c r="E2270" t="str">
        <f>"110TNAB2N656"</f>
        <v>110TNAB2N656</v>
      </c>
      <c r="F2270" t="s">
        <v>30</v>
      </c>
      <c r="I2270" t="s">
        <v>38</v>
      </c>
      <c r="J2270" t="s">
        <v>58</v>
      </c>
      <c r="N2270" t="s">
        <v>4839</v>
      </c>
      <c r="O2270" t="s">
        <v>34</v>
      </c>
      <c r="P2270">
        <v>6</v>
      </c>
      <c r="Q2270">
        <v>202110</v>
      </c>
      <c r="R2270">
        <v>20211105</v>
      </c>
      <c r="S2270" t="s">
        <v>4840</v>
      </c>
      <c r="T2270">
        <v>20220323</v>
      </c>
      <c r="U2270" t="s">
        <v>313</v>
      </c>
      <c r="V2270" t="s">
        <v>75</v>
      </c>
      <c r="Z2270" t="s">
        <v>36</v>
      </c>
    </row>
    <row r="2271" spans="1:26" x14ac:dyDescent="0.25">
      <c r="A2271" t="s">
        <v>26</v>
      </c>
      <c r="B2271" t="s">
        <v>27</v>
      </c>
      <c r="C2271" t="s">
        <v>28</v>
      </c>
      <c r="D2271" t="s">
        <v>37</v>
      </c>
      <c r="E2271" t="str">
        <f>"104TNNHOQ135"</f>
        <v>104TNNHOQ135</v>
      </c>
      <c r="F2271" t="s">
        <v>30</v>
      </c>
      <c r="I2271" t="s">
        <v>38</v>
      </c>
      <c r="J2271" t="s">
        <v>271</v>
      </c>
      <c r="N2271" t="s">
        <v>4841</v>
      </c>
      <c r="O2271" t="s">
        <v>34</v>
      </c>
      <c r="P2271">
        <v>12</v>
      </c>
      <c r="Q2271">
        <v>202104</v>
      </c>
      <c r="R2271">
        <v>20211122</v>
      </c>
      <c r="S2271" t="s">
        <v>4842</v>
      </c>
      <c r="T2271">
        <v>20220323</v>
      </c>
      <c r="Z2271" t="s">
        <v>36</v>
      </c>
    </row>
    <row r="2272" spans="1:26" x14ac:dyDescent="0.25">
      <c r="A2272" t="s">
        <v>26</v>
      </c>
      <c r="B2272" t="s">
        <v>27</v>
      </c>
      <c r="C2272" t="s">
        <v>28</v>
      </c>
      <c r="D2272" t="s">
        <v>46</v>
      </c>
      <c r="E2272" t="str">
        <f>"201TNJJ2B716"</f>
        <v>201TNJJ2B716</v>
      </c>
      <c r="F2272" t="s">
        <v>30</v>
      </c>
      <c r="I2272" t="s">
        <v>38</v>
      </c>
      <c r="J2272" t="s">
        <v>58</v>
      </c>
      <c r="N2272" t="s">
        <v>4843</v>
      </c>
      <c r="O2272" t="s">
        <v>34</v>
      </c>
      <c r="P2272">
        <v>3</v>
      </c>
      <c r="Q2272">
        <v>202201</v>
      </c>
      <c r="R2272">
        <v>20220219</v>
      </c>
      <c r="S2272" t="s">
        <v>4844</v>
      </c>
      <c r="T2272">
        <v>20220323</v>
      </c>
      <c r="U2272" t="s">
        <v>4400</v>
      </c>
      <c r="V2272" t="s">
        <v>793</v>
      </c>
      <c r="W2272" t="s">
        <v>61</v>
      </c>
      <c r="X2272" t="s">
        <v>4845</v>
      </c>
      <c r="Z2272" t="s">
        <v>36</v>
      </c>
    </row>
    <row r="2273" spans="1:26" x14ac:dyDescent="0.25">
      <c r="A2273" t="s">
        <v>26</v>
      </c>
      <c r="B2273" t="s">
        <v>27</v>
      </c>
      <c r="C2273" t="s">
        <v>28</v>
      </c>
      <c r="D2273" t="s">
        <v>29</v>
      </c>
      <c r="E2273" t="str">
        <f>"107TNMX22915"</f>
        <v>107TNMX22915</v>
      </c>
      <c r="F2273" t="s">
        <v>30</v>
      </c>
      <c r="I2273" t="s">
        <v>57</v>
      </c>
      <c r="J2273" t="s">
        <v>77</v>
      </c>
      <c r="N2273" t="s">
        <v>4846</v>
      </c>
      <c r="O2273" t="s">
        <v>34</v>
      </c>
      <c r="P2273">
        <v>9</v>
      </c>
      <c r="Q2273">
        <v>202107</v>
      </c>
      <c r="R2273">
        <v>20211201</v>
      </c>
      <c r="S2273" t="s">
        <v>4847</v>
      </c>
      <c r="T2273">
        <v>20220323</v>
      </c>
      <c r="Z2273" t="s">
        <v>36</v>
      </c>
    </row>
    <row r="2274" spans="1:26" x14ac:dyDescent="0.25">
      <c r="A2274" t="s">
        <v>26</v>
      </c>
      <c r="B2274" t="s">
        <v>27</v>
      </c>
      <c r="C2274" t="s">
        <v>28</v>
      </c>
      <c r="D2274" t="s">
        <v>29</v>
      </c>
      <c r="E2274" t="str">
        <f>"108TNJJ2A588"</f>
        <v>108TNJJ2A588</v>
      </c>
      <c r="F2274" t="s">
        <v>30</v>
      </c>
      <c r="I2274" t="s">
        <v>157</v>
      </c>
      <c r="J2274" t="s">
        <v>77</v>
      </c>
      <c r="N2274" t="s">
        <v>4848</v>
      </c>
      <c r="O2274" t="s">
        <v>34</v>
      </c>
      <c r="P2274">
        <v>8</v>
      </c>
      <c r="Q2274">
        <v>202108</v>
      </c>
      <c r="R2274">
        <v>20211104</v>
      </c>
      <c r="S2274" t="s">
        <v>4849</v>
      </c>
      <c r="T2274">
        <v>20220323</v>
      </c>
      <c r="Z2274" t="s">
        <v>36</v>
      </c>
    </row>
    <row r="2275" spans="1:26" x14ac:dyDescent="0.25">
      <c r="A2275" t="s">
        <v>26</v>
      </c>
      <c r="B2275" t="s">
        <v>27</v>
      </c>
      <c r="C2275" t="s">
        <v>28</v>
      </c>
      <c r="D2275" t="s">
        <v>380</v>
      </c>
      <c r="E2275" t="str">
        <f>"111TNMX1Z771"</f>
        <v>111TNMX1Z771</v>
      </c>
      <c r="F2275" t="s">
        <v>30</v>
      </c>
      <c r="I2275" t="s">
        <v>38</v>
      </c>
      <c r="J2275" t="s">
        <v>90</v>
      </c>
      <c r="N2275" t="s">
        <v>4850</v>
      </c>
      <c r="O2275" t="s">
        <v>34</v>
      </c>
      <c r="P2275">
        <v>5</v>
      </c>
      <c r="Q2275">
        <v>202111</v>
      </c>
      <c r="R2275">
        <v>20211216</v>
      </c>
      <c r="S2275" t="s">
        <v>4851</v>
      </c>
      <c r="T2275">
        <v>20220323</v>
      </c>
      <c r="U2275" t="s">
        <v>3754</v>
      </c>
      <c r="V2275" t="s">
        <v>144</v>
      </c>
      <c r="Z2275" t="s">
        <v>36</v>
      </c>
    </row>
    <row r="2276" spans="1:26" x14ac:dyDescent="0.25">
      <c r="A2276" t="s">
        <v>26</v>
      </c>
      <c r="B2276" t="s">
        <v>27</v>
      </c>
      <c r="C2276" t="s">
        <v>28</v>
      </c>
      <c r="D2276" t="s">
        <v>37</v>
      </c>
      <c r="E2276" t="str">
        <f>"112TNPC0D152"</f>
        <v>112TNPC0D152</v>
      </c>
      <c r="F2276" t="s">
        <v>30</v>
      </c>
      <c r="I2276" t="s">
        <v>38</v>
      </c>
      <c r="J2276" t="s">
        <v>77</v>
      </c>
      <c r="N2276" t="s">
        <v>4852</v>
      </c>
      <c r="O2276" t="s">
        <v>34</v>
      </c>
      <c r="P2276">
        <v>4</v>
      </c>
      <c r="Q2276">
        <v>202112</v>
      </c>
      <c r="R2276">
        <v>20220223</v>
      </c>
      <c r="S2276" t="s">
        <v>4853</v>
      </c>
      <c r="T2276">
        <v>20220323</v>
      </c>
      <c r="Z2276" t="s">
        <v>36</v>
      </c>
    </row>
    <row r="2277" spans="1:26" x14ac:dyDescent="0.25">
      <c r="A2277" t="s">
        <v>26</v>
      </c>
      <c r="B2277" t="s">
        <v>27</v>
      </c>
      <c r="C2277" t="s">
        <v>28</v>
      </c>
      <c r="D2277" t="s">
        <v>115</v>
      </c>
      <c r="E2277" t="str">
        <f>"109TNPC1H840"</f>
        <v>109TNPC1H840</v>
      </c>
      <c r="F2277" t="s">
        <v>30</v>
      </c>
      <c r="I2277" t="s">
        <v>31</v>
      </c>
      <c r="J2277" t="s">
        <v>32</v>
      </c>
      <c r="N2277" t="s">
        <v>4854</v>
      </c>
      <c r="O2277" t="s">
        <v>34</v>
      </c>
      <c r="P2277">
        <v>7</v>
      </c>
      <c r="Q2277">
        <v>202109</v>
      </c>
      <c r="R2277">
        <v>20220110</v>
      </c>
      <c r="S2277" t="s">
        <v>4855</v>
      </c>
      <c r="T2277">
        <v>20220323</v>
      </c>
      <c r="Z2277" t="s">
        <v>36</v>
      </c>
    </row>
    <row r="2278" spans="1:26" x14ac:dyDescent="0.25">
      <c r="A2278" t="s">
        <v>26</v>
      </c>
      <c r="B2278" t="s">
        <v>27</v>
      </c>
      <c r="C2278" t="s">
        <v>28</v>
      </c>
      <c r="D2278" t="s">
        <v>380</v>
      </c>
      <c r="E2278" t="str">
        <f>"112TNWG1Q065"</f>
        <v>112TNWG1Q065</v>
      </c>
      <c r="F2278" t="s">
        <v>30</v>
      </c>
      <c r="I2278" t="s">
        <v>134</v>
      </c>
      <c r="J2278" t="s">
        <v>77</v>
      </c>
      <c r="N2278" t="s">
        <v>4856</v>
      </c>
      <c r="O2278" t="s">
        <v>34</v>
      </c>
      <c r="P2278">
        <v>4</v>
      </c>
      <c r="Q2278">
        <v>202112</v>
      </c>
      <c r="R2278">
        <v>20220123</v>
      </c>
      <c r="S2278" t="s">
        <v>4857</v>
      </c>
      <c r="T2278">
        <v>20220323</v>
      </c>
      <c r="Z2278" t="s">
        <v>36</v>
      </c>
    </row>
    <row r="2279" spans="1:26" x14ac:dyDescent="0.25">
      <c r="A2279" t="s">
        <v>26</v>
      </c>
      <c r="B2279" t="s">
        <v>27</v>
      </c>
      <c r="C2279" t="s">
        <v>28</v>
      </c>
      <c r="D2279" t="s">
        <v>64</v>
      </c>
      <c r="E2279" t="str">
        <f>"111TNRL0V206"</f>
        <v>111TNRL0V206</v>
      </c>
      <c r="F2279" t="s">
        <v>30</v>
      </c>
      <c r="I2279" t="s">
        <v>157</v>
      </c>
      <c r="J2279" t="s">
        <v>130</v>
      </c>
      <c r="N2279" t="s">
        <v>4858</v>
      </c>
      <c r="O2279" t="s">
        <v>34</v>
      </c>
      <c r="P2279">
        <v>5</v>
      </c>
      <c r="Q2279">
        <v>202111</v>
      </c>
      <c r="R2279">
        <v>20220305</v>
      </c>
      <c r="S2279" t="s">
        <v>4859</v>
      </c>
      <c r="T2279">
        <v>20220323</v>
      </c>
      <c r="U2279" t="s">
        <v>2032</v>
      </c>
      <c r="Z2279" t="s">
        <v>36</v>
      </c>
    </row>
    <row r="2280" spans="1:26" x14ac:dyDescent="0.25">
      <c r="A2280" t="s">
        <v>26</v>
      </c>
      <c r="B2280" t="s">
        <v>27</v>
      </c>
      <c r="C2280" t="s">
        <v>28</v>
      </c>
      <c r="D2280" t="s">
        <v>42</v>
      </c>
      <c r="E2280" t="str">
        <f>"112TNRL0E846"</f>
        <v>112TNRL0E846</v>
      </c>
      <c r="F2280" t="s">
        <v>30</v>
      </c>
      <c r="I2280" t="s">
        <v>129</v>
      </c>
      <c r="J2280" t="s">
        <v>271</v>
      </c>
      <c r="N2280" t="s">
        <v>4860</v>
      </c>
      <c r="O2280" t="s">
        <v>34</v>
      </c>
      <c r="P2280">
        <v>4</v>
      </c>
      <c r="Q2280">
        <v>202112</v>
      </c>
      <c r="R2280">
        <v>20211228</v>
      </c>
      <c r="S2280" t="s">
        <v>4861</v>
      </c>
      <c r="T2280">
        <v>20220323</v>
      </c>
      <c r="Z2280" t="s">
        <v>36</v>
      </c>
    </row>
    <row r="2281" spans="1:26" x14ac:dyDescent="0.25">
      <c r="A2281" t="s">
        <v>26</v>
      </c>
      <c r="B2281" t="s">
        <v>27</v>
      </c>
      <c r="C2281" t="s">
        <v>28</v>
      </c>
      <c r="D2281" t="s">
        <v>37</v>
      </c>
      <c r="E2281" t="str">
        <f>"111TNVS2F135"</f>
        <v>111TNVS2F135</v>
      </c>
      <c r="F2281" t="s">
        <v>30</v>
      </c>
      <c r="I2281" t="s">
        <v>129</v>
      </c>
      <c r="J2281" t="s">
        <v>271</v>
      </c>
      <c r="N2281" t="s">
        <v>4862</v>
      </c>
      <c r="O2281" t="s">
        <v>34</v>
      </c>
      <c r="P2281">
        <v>5</v>
      </c>
      <c r="Q2281">
        <v>202111</v>
      </c>
      <c r="R2281">
        <v>20220116</v>
      </c>
      <c r="S2281" t="s">
        <v>4863</v>
      </c>
      <c r="T2281">
        <v>20220323</v>
      </c>
      <c r="U2281" t="s">
        <v>4721</v>
      </c>
      <c r="V2281" t="s">
        <v>4720</v>
      </c>
      <c r="Z2281" t="s">
        <v>36</v>
      </c>
    </row>
    <row r="2282" spans="1:26" x14ac:dyDescent="0.25">
      <c r="A2282" t="s">
        <v>26</v>
      </c>
      <c r="B2282" t="s">
        <v>27</v>
      </c>
      <c r="C2282" t="s">
        <v>28</v>
      </c>
      <c r="D2282" t="s">
        <v>115</v>
      </c>
      <c r="E2282" t="str">
        <f>"109TNPC2X080"</f>
        <v>109TNPC2X080</v>
      </c>
      <c r="F2282" t="s">
        <v>30</v>
      </c>
      <c r="I2282" t="s">
        <v>38</v>
      </c>
      <c r="J2282" t="s">
        <v>58</v>
      </c>
      <c r="N2282" t="s">
        <v>4864</v>
      </c>
      <c r="O2282" t="s">
        <v>34</v>
      </c>
      <c r="P2282">
        <v>7</v>
      </c>
      <c r="Q2282">
        <v>202109</v>
      </c>
      <c r="R2282">
        <v>20220124</v>
      </c>
      <c r="S2282" t="s">
        <v>4865</v>
      </c>
      <c r="T2282">
        <v>20220323</v>
      </c>
      <c r="U2282" t="s">
        <v>1110</v>
      </c>
      <c r="V2282" t="s">
        <v>236</v>
      </c>
      <c r="W2282" t="s">
        <v>325</v>
      </c>
      <c r="Z2282" t="s">
        <v>36</v>
      </c>
    </row>
    <row r="2283" spans="1:26" x14ac:dyDescent="0.25">
      <c r="A2283" t="s">
        <v>26</v>
      </c>
      <c r="B2283" t="s">
        <v>27</v>
      </c>
      <c r="C2283" t="s">
        <v>28</v>
      </c>
      <c r="D2283" t="s">
        <v>380</v>
      </c>
      <c r="E2283" t="str">
        <f>"112TNKF0N101"</f>
        <v>112TNKF0N101</v>
      </c>
      <c r="F2283" t="s">
        <v>30</v>
      </c>
      <c r="I2283" t="s">
        <v>38</v>
      </c>
      <c r="J2283" t="s">
        <v>90</v>
      </c>
      <c r="N2283" t="s">
        <v>4866</v>
      </c>
      <c r="O2283" t="s">
        <v>34</v>
      </c>
      <c r="P2283">
        <v>4</v>
      </c>
      <c r="Q2283">
        <v>202112</v>
      </c>
      <c r="R2283">
        <v>20220205</v>
      </c>
      <c r="S2283" t="s">
        <v>4867</v>
      </c>
      <c r="T2283">
        <v>20220323</v>
      </c>
      <c r="U2283" t="s">
        <v>128</v>
      </c>
      <c r="V2283" t="s">
        <v>4868</v>
      </c>
      <c r="Z2283" t="s">
        <v>36</v>
      </c>
    </row>
    <row r="2284" spans="1:26" x14ac:dyDescent="0.25">
      <c r="A2284" t="s">
        <v>26</v>
      </c>
      <c r="B2284" t="s">
        <v>27</v>
      </c>
      <c r="C2284" t="s">
        <v>28</v>
      </c>
      <c r="D2284" t="s">
        <v>166</v>
      </c>
      <c r="E2284" t="str">
        <f>"108TNEP32860"</f>
        <v>108TNEP32860</v>
      </c>
      <c r="F2284" t="s">
        <v>30</v>
      </c>
      <c r="I2284" t="s">
        <v>89</v>
      </c>
      <c r="J2284" t="s">
        <v>271</v>
      </c>
      <c r="N2284" t="s">
        <v>4869</v>
      </c>
      <c r="O2284" t="s">
        <v>34</v>
      </c>
      <c r="P2284">
        <v>8</v>
      </c>
      <c r="Q2284">
        <v>202108</v>
      </c>
      <c r="R2284">
        <v>20220309</v>
      </c>
      <c r="S2284" t="s">
        <v>4870</v>
      </c>
      <c r="T2284">
        <v>20220323</v>
      </c>
      <c r="Z2284" t="s">
        <v>36</v>
      </c>
    </row>
    <row r="2285" spans="1:26" x14ac:dyDescent="0.25">
      <c r="A2285" t="s">
        <v>26</v>
      </c>
      <c r="B2285" t="s">
        <v>27</v>
      </c>
      <c r="C2285" t="s">
        <v>28</v>
      </c>
      <c r="D2285" t="s">
        <v>29</v>
      </c>
      <c r="E2285" t="str">
        <f>"111TNCZ1Q691"</f>
        <v>111TNCZ1Q691</v>
      </c>
      <c r="F2285" t="s">
        <v>30</v>
      </c>
      <c r="I2285" t="s">
        <v>31</v>
      </c>
      <c r="J2285" t="s">
        <v>39</v>
      </c>
      <c r="N2285" t="s">
        <v>4871</v>
      </c>
      <c r="O2285" t="s">
        <v>34</v>
      </c>
      <c r="P2285">
        <v>5</v>
      </c>
      <c r="Q2285">
        <v>202111</v>
      </c>
      <c r="R2285">
        <v>20220114</v>
      </c>
      <c r="S2285" t="s">
        <v>4872</v>
      </c>
      <c r="T2285">
        <v>20220323</v>
      </c>
      <c r="Z2285" t="s">
        <v>36</v>
      </c>
    </row>
    <row r="2286" spans="1:26" x14ac:dyDescent="0.25">
      <c r="A2286" t="s">
        <v>26</v>
      </c>
      <c r="B2286" t="s">
        <v>27</v>
      </c>
      <c r="C2286" t="s">
        <v>28</v>
      </c>
      <c r="D2286" t="s">
        <v>115</v>
      </c>
      <c r="E2286" t="str">
        <f>"110TNEP18068"</f>
        <v>110TNEP18068</v>
      </c>
      <c r="F2286" t="s">
        <v>30</v>
      </c>
      <c r="I2286" t="s">
        <v>38</v>
      </c>
      <c r="J2286" t="s">
        <v>90</v>
      </c>
      <c r="N2286" t="s">
        <v>4873</v>
      </c>
      <c r="O2286" t="s">
        <v>34</v>
      </c>
      <c r="P2286">
        <v>6</v>
      </c>
      <c r="Q2286">
        <v>202110</v>
      </c>
      <c r="R2286">
        <v>20220115</v>
      </c>
      <c r="S2286" t="s">
        <v>4874</v>
      </c>
      <c r="T2286">
        <v>20220323</v>
      </c>
      <c r="U2286" t="s">
        <v>128</v>
      </c>
      <c r="Z2286" t="s">
        <v>36</v>
      </c>
    </row>
    <row r="2287" spans="1:26" x14ac:dyDescent="0.25">
      <c r="A2287" t="s">
        <v>26</v>
      </c>
      <c r="B2287" t="s">
        <v>27</v>
      </c>
      <c r="C2287" t="s">
        <v>28</v>
      </c>
      <c r="D2287" t="s">
        <v>37</v>
      </c>
      <c r="E2287" t="str">
        <f>"111TNVS2Q767"</f>
        <v>111TNVS2Q767</v>
      </c>
      <c r="F2287" t="s">
        <v>30</v>
      </c>
      <c r="I2287" t="s">
        <v>38</v>
      </c>
      <c r="J2287" t="s">
        <v>77</v>
      </c>
      <c r="N2287" t="s">
        <v>4875</v>
      </c>
      <c r="O2287" t="s">
        <v>34</v>
      </c>
      <c r="P2287">
        <v>5</v>
      </c>
      <c r="Q2287">
        <v>202111</v>
      </c>
      <c r="R2287">
        <v>20211222</v>
      </c>
      <c r="S2287" t="s">
        <v>4876</v>
      </c>
      <c r="T2287">
        <v>20220323</v>
      </c>
      <c r="Z2287" t="s">
        <v>36</v>
      </c>
    </row>
    <row r="2288" spans="1:26" x14ac:dyDescent="0.25">
      <c r="A2288" t="s">
        <v>26</v>
      </c>
      <c r="B2288" t="s">
        <v>27</v>
      </c>
      <c r="C2288" t="s">
        <v>28</v>
      </c>
      <c r="D2288" t="s">
        <v>166</v>
      </c>
      <c r="E2288" t="str">
        <f>"108TNYT2P970"</f>
        <v>108TNYT2P970</v>
      </c>
      <c r="F2288" t="s">
        <v>30</v>
      </c>
      <c r="I2288" t="s">
        <v>38</v>
      </c>
      <c r="J2288" t="s">
        <v>271</v>
      </c>
      <c r="N2288" t="s">
        <v>4877</v>
      </c>
      <c r="O2288" t="s">
        <v>34</v>
      </c>
      <c r="P2288">
        <v>8</v>
      </c>
      <c r="Q2288">
        <v>202108</v>
      </c>
      <c r="R2288">
        <v>20211010</v>
      </c>
      <c r="S2288" t="s">
        <v>4878</v>
      </c>
      <c r="T2288">
        <v>20220323</v>
      </c>
      <c r="Z2288" t="s">
        <v>36</v>
      </c>
    </row>
    <row r="2289" spans="1:26" x14ac:dyDescent="0.25">
      <c r="A2289" t="s">
        <v>26</v>
      </c>
      <c r="B2289" t="s">
        <v>27</v>
      </c>
      <c r="C2289" t="s">
        <v>28</v>
      </c>
      <c r="D2289" t="s">
        <v>115</v>
      </c>
      <c r="E2289" t="str">
        <f>"109TNVS2S655"</f>
        <v>109TNVS2S655</v>
      </c>
      <c r="F2289" t="s">
        <v>30</v>
      </c>
      <c r="I2289" t="s">
        <v>31</v>
      </c>
      <c r="J2289" t="s">
        <v>58</v>
      </c>
      <c r="N2289" t="s">
        <v>4879</v>
      </c>
      <c r="O2289" t="s">
        <v>34</v>
      </c>
      <c r="P2289">
        <v>7</v>
      </c>
      <c r="Q2289">
        <v>202109</v>
      </c>
      <c r="R2289">
        <v>20220213</v>
      </c>
      <c r="S2289" t="s">
        <v>4880</v>
      </c>
      <c r="T2289">
        <v>20220323</v>
      </c>
      <c r="U2289" t="s">
        <v>144</v>
      </c>
      <c r="Z2289" t="s">
        <v>36</v>
      </c>
    </row>
    <row r="2290" spans="1:26" x14ac:dyDescent="0.25">
      <c r="A2290" t="s">
        <v>26</v>
      </c>
      <c r="B2290" t="s">
        <v>27</v>
      </c>
      <c r="C2290" t="s">
        <v>28</v>
      </c>
      <c r="D2290" t="s">
        <v>37</v>
      </c>
      <c r="E2290" t="str">
        <f>"012TNYT07554"</f>
        <v>012TNYT07554</v>
      </c>
      <c r="F2290" t="s">
        <v>30</v>
      </c>
      <c r="I2290" t="s">
        <v>38</v>
      </c>
      <c r="J2290" t="s">
        <v>90</v>
      </c>
      <c r="N2290" t="s">
        <v>4881</v>
      </c>
      <c r="O2290" t="s">
        <v>34</v>
      </c>
      <c r="P2290">
        <v>16</v>
      </c>
      <c r="Q2290">
        <v>202012</v>
      </c>
      <c r="R2290">
        <v>20220124</v>
      </c>
      <c r="S2290" t="s">
        <v>4882</v>
      </c>
      <c r="T2290">
        <v>20220323</v>
      </c>
      <c r="U2290" t="s">
        <v>211</v>
      </c>
      <c r="Z2290" t="s">
        <v>36</v>
      </c>
    </row>
    <row r="2291" spans="1:26" x14ac:dyDescent="0.25">
      <c r="A2291" t="s">
        <v>26</v>
      </c>
      <c r="B2291" t="s">
        <v>27</v>
      </c>
      <c r="C2291" t="s">
        <v>28</v>
      </c>
      <c r="D2291" t="s">
        <v>29</v>
      </c>
      <c r="E2291" t="str">
        <f>"110TNDV05058"</f>
        <v>110TNDV05058</v>
      </c>
      <c r="F2291" t="s">
        <v>30</v>
      </c>
      <c r="I2291" t="s">
        <v>57</v>
      </c>
      <c r="J2291" t="s">
        <v>39</v>
      </c>
      <c r="N2291" t="s">
        <v>4883</v>
      </c>
      <c r="O2291" t="s">
        <v>34</v>
      </c>
      <c r="P2291">
        <v>6</v>
      </c>
      <c r="Q2291">
        <v>202110</v>
      </c>
      <c r="R2291">
        <v>20211126</v>
      </c>
      <c r="S2291" t="s">
        <v>4884</v>
      </c>
      <c r="T2291">
        <v>20220323</v>
      </c>
      <c r="Z2291" t="s">
        <v>36</v>
      </c>
    </row>
    <row r="2292" spans="1:26" x14ac:dyDescent="0.25">
      <c r="A2292" t="s">
        <v>26</v>
      </c>
      <c r="B2292" t="s">
        <v>27</v>
      </c>
      <c r="C2292" t="s">
        <v>28</v>
      </c>
      <c r="D2292" t="s">
        <v>42</v>
      </c>
      <c r="E2292" t="str">
        <f>"110TNBK2K765"</f>
        <v>110TNBK2K765</v>
      </c>
      <c r="F2292" t="s">
        <v>30</v>
      </c>
      <c r="I2292" t="s">
        <v>31</v>
      </c>
      <c r="J2292" t="s">
        <v>58</v>
      </c>
      <c r="N2292" t="s">
        <v>244</v>
      </c>
      <c r="O2292" t="s">
        <v>34</v>
      </c>
      <c r="P2292">
        <v>6</v>
      </c>
      <c r="Q2292">
        <v>202110</v>
      </c>
      <c r="R2292">
        <v>20211228</v>
      </c>
      <c r="S2292" t="s">
        <v>4885</v>
      </c>
      <c r="T2292">
        <v>20220323</v>
      </c>
      <c r="U2292" t="s">
        <v>1012</v>
      </c>
      <c r="Z2292" t="s">
        <v>36</v>
      </c>
    </row>
    <row r="2293" spans="1:26" x14ac:dyDescent="0.25">
      <c r="A2293" t="s">
        <v>26</v>
      </c>
      <c r="B2293" t="s">
        <v>27</v>
      </c>
      <c r="C2293" t="s">
        <v>28</v>
      </c>
      <c r="D2293" t="s">
        <v>37</v>
      </c>
      <c r="E2293" t="str">
        <f>"112TNZN0H189"</f>
        <v>112TNZN0H189</v>
      </c>
      <c r="F2293" t="s">
        <v>30</v>
      </c>
      <c r="I2293" t="s">
        <v>38</v>
      </c>
      <c r="J2293" t="s">
        <v>58</v>
      </c>
      <c r="N2293" t="s">
        <v>4886</v>
      </c>
      <c r="O2293" t="s">
        <v>34</v>
      </c>
      <c r="P2293">
        <v>4</v>
      </c>
      <c r="Q2293">
        <v>202112</v>
      </c>
      <c r="R2293">
        <v>20220215</v>
      </c>
      <c r="S2293" t="s">
        <v>4887</v>
      </c>
      <c r="T2293">
        <v>20220323</v>
      </c>
      <c r="U2293" t="s">
        <v>93</v>
      </c>
      <c r="V2293" t="s">
        <v>94</v>
      </c>
      <c r="W2293" t="s">
        <v>1199</v>
      </c>
      <c r="Z2293" t="s">
        <v>36</v>
      </c>
    </row>
    <row r="2294" spans="1:26" x14ac:dyDescent="0.25">
      <c r="A2294" t="s">
        <v>26</v>
      </c>
      <c r="B2294" t="s">
        <v>27</v>
      </c>
      <c r="C2294" t="s">
        <v>28</v>
      </c>
      <c r="D2294" t="s">
        <v>29</v>
      </c>
      <c r="E2294" t="str">
        <f>"201TNMXOD419"</f>
        <v>201TNMXOD419</v>
      </c>
      <c r="F2294" t="s">
        <v>30</v>
      </c>
      <c r="I2294" t="s">
        <v>1927</v>
      </c>
      <c r="J2294" t="s">
        <v>32</v>
      </c>
      <c r="N2294" t="s">
        <v>4888</v>
      </c>
      <c r="O2294" t="s">
        <v>34</v>
      </c>
      <c r="P2294">
        <v>3</v>
      </c>
      <c r="Q2294">
        <v>202201</v>
      </c>
      <c r="R2294">
        <v>20220101</v>
      </c>
      <c r="S2294" t="s">
        <v>4889</v>
      </c>
      <c r="T2294">
        <v>20220323</v>
      </c>
      <c r="Z2294" t="s">
        <v>36</v>
      </c>
    </row>
    <row r="2295" spans="1:26" x14ac:dyDescent="0.25">
      <c r="A2295" t="s">
        <v>2403</v>
      </c>
      <c r="B2295" t="s">
        <v>27</v>
      </c>
      <c r="C2295" t="s">
        <v>28</v>
      </c>
      <c r="D2295" t="s">
        <v>29</v>
      </c>
      <c r="E2295" t="str">
        <f>"111TNUW2D966"</f>
        <v>111TNUW2D966</v>
      </c>
      <c r="F2295" t="s">
        <v>2404</v>
      </c>
      <c r="N2295" t="s">
        <v>4890</v>
      </c>
      <c r="O2295" t="s">
        <v>34</v>
      </c>
      <c r="P2295">
        <v>5</v>
      </c>
      <c r="Q2295">
        <v>202111</v>
      </c>
      <c r="S2295">
        <v>917182490</v>
      </c>
      <c r="T2295">
        <v>20220324</v>
      </c>
      <c r="U2295" t="s">
        <v>2406</v>
      </c>
      <c r="V2295" t="s">
        <v>3583</v>
      </c>
      <c r="W2295" t="s">
        <v>2408</v>
      </c>
      <c r="X2295" t="s">
        <v>4891</v>
      </c>
      <c r="Y2295" t="s">
        <v>4892</v>
      </c>
      <c r="Z2295" t="s">
        <v>36</v>
      </c>
    </row>
    <row r="2296" spans="1:26" x14ac:dyDescent="0.25">
      <c r="A2296" t="s">
        <v>26</v>
      </c>
      <c r="B2296" t="s">
        <v>27</v>
      </c>
      <c r="C2296" t="s">
        <v>28</v>
      </c>
      <c r="D2296" t="s">
        <v>46</v>
      </c>
      <c r="E2296" t="str">
        <f>"111TNAB02984"</f>
        <v>111TNAB02984</v>
      </c>
      <c r="F2296" t="s">
        <v>30</v>
      </c>
      <c r="I2296" t="s">
        <v>31</v>
      </c>
      <c r="J2296" t="s">
        <v>32</v>
      </c>
      <c r="N2296" t="s">
        <v>4893</v>
      </c>
      <c r="O2296" t="s">
        <v>34</v>
      </c>
      <c r="P2296">
        <v>5</v>
      </c>
      <c r="Q2296">
        <v>202111</v>
      </c>
      <c r="R2296">
        <v>20220107</v>
      </c>
      <c r="S2296" t="s">
        <v>4894</v>
      </c>
      <c r="T2296">
        <v>20220324</v>
      </c>
      <c r="Z2296" t="s">
        <v>36</v>
      </c>
    </row>
    <row r="2297" spans="1:26" x14ac:dyDescent="0.25">
      <c r="A2297" t="s">
        <v>26</v>
      </c>
      <c r="B2297" t="s">
        <v>27</v>
      </c>
      <c r="C2297" t="s">
        <v>28</v>
      </c>
      <c r="D2297" t="s">
        <v>64</v>
      </c>
      <c r="E2297" t="str">
        <f>"109TNWG1V649"</f>
        <v>109TNWG1V649</v>
      </c>
      <c r="F2297" t="s">
        <v>30</v>
      </c>
      <c r="I2297" t="s">
        <v>31</v>
      </c>
      <c r="J2297" t="s">
        <v>90</v>
      </c>
      <c r="N2297" t="s">
        <v>4895</v>
      </c>
      <c r="O2297" t="s">
        <v>34</v>
      </c>
      <c r="P2297">
        <v>7</v>
      </c>
      <c r="Q2297">
        <v>202109</v>
      </c>
      <c r="R2297">
        <v>20220209</v>
      </c>
      <c r="S2297" t="s">
        <v>4896</v>
      </c>
      <c r="T2297">
        <v>20220324</v>
      </c>
      <c r="U2297" t="s">
        <v>4897</v>
      </c>
      <c r="V2297" t="s">
        <v>4006</v>
      </c>
      <c r="Z2297" t="s">
        <v>36</v>
      </c>
    </row>
    <row r="2298" spans="1:26" x14ac:dyDescent="0.25">
      <c r="A2298" t="s">
        <v>26</v>
      </c>
      <c r="B2298" t="s">
        <v>27</v>
      </c>
      <c r="C2298" t="s">
        <v>28</v>
      </c>
      <c r="D2298" t="s">
        <v>380</v>
      </c>
      <c r="E2298" t="str">
        <f>"112TNNH07215"</f>
        <v>112TNNH07215</v>
      </c>
      <c r="F2298" t="s">
        <v>30</v>
      </c>
      <c r="I2298" t="s">
        <v>31</v>
      </c>
      <c r="J2298" t="s">
        <v>32</v>
      </c>
      <c r="N2298" t="s">
        <v>4898</v>
      </c>
      <c r="O2298" t="s">
        <v>34</v>
      </c>
      <c r="P2298">
        <v>4</v>
      </c>
      <c r="Q2298">
        <v>202112</v>
      </c>
      <c r="R2298">
        <v>20220226</v>
      </c>
      <c r="S2298" t="s">
        <v>4899</v>
      </c>
      <c r="T2298">
        <v>20220324</v>
      </c>
      <c r="Z2298" t="s">
        <v>36</v>
      </c>
    </row>
    <row r="2299" spans="1:26" x14ac:dyDescent="0.25">
      <c r="A2299" t="s">
        <v>26</v>
      </c>
      <c r="B2299" t="s">
        <v>27</v>
      </c>
      <c r="C2299" t="s">
        <v>28</v>
      </c>
      <c r="D2299" t="s">
        <v>42</v>
      </c>
      <c r="E2299" t="str">
        <f>"109TNYT04922"</f>
        <v>109TNYT04922</v>
      </c>
      <c r="F2299" t="s">
        <v>30</v>
      </c>
      <c r="I2299" t="s">
        <v>31</v>
      </c>
      <c r="J2299" t="s">
        <v>58</v>
      </c>
      <c r="N2299" t="s">
        <v>4900</v>
      </c>
      <c r="O2299" t="s">
        <v>34</v>
      </c>
      <c r="P2299">
        <v>7</v>
      </c>
      <c r="Q2299">
        <v>202109</v>
      </c>
      <c r="R2299">
        <v>20211127</v>
      </c>
      <c r="S2299" t="s">
        <v>4901</v>
      </c>
      <c r="T2299">
        <v>20220324</v>
      </c>
      <c r="U2299" t="s">
        <v>879</v>
      </c>
      <c r="V2299" t="s">
        <v>264</v>
      </c>
      <c r="Z2299" t="s">
        <v>36</v>
      </c>
    </row>
    <row r="2300" spans="1:26" x14ac:dyDescent="0.25">
      <c r="A2300" t="s">
        <v>26</v>
      </c>
      <c r="B2300" t="s">
        <v>27</v>
      </c>
      <c r="C2300" t="s">
        <v>28</v>
      </c>
      <c r="D2300" t="s">
        <v>46</v>
      </c>
      <c r="E2300" t="str">
        <f>"107TNPC0Q600"</f>
        <v>107TNPC0Q600</v>
      </c>
      <c r="F2300" t="s">
        <v>30</v>
      </c>
      <c r="I2300" t="s">
        <v>162</v>
      </c>
      <c r="J2300" t="s">
        <v>58</v>
      </c>
      <c r="N2300" t="s">
        <v>4902</v>
      </c>
      <c r="O2300" t="s">
        <v>34</v>
      </c>
      <c r="P2300">
        <v>9</v>
      </c>
      <c r="Q2300">
        <v>202107</v>
      </c>
      <c r="R2300">
        <v>20211214</v>
      </c>
      <c r="S2300" t="s">
        <v>4903</v>
      </c>
      <c r="T2300">
        <v>20220324</v>
      </c>
      <c r="U2300" t="s">
        <v>313</v>
      </c>
      <c r="V2300" t="s">
        <v>497</v>
      </c>
      <c r="W2300" t="s">
        <v>496</v>
      </c>
      <c r="X2300" t="s">
        <v>267</v>
      </c>
      <c r="Z2300" t="s">
        <v>36</v>
      </c>
    </row>
    <row r="2301" spans="1:26" x14ac:dyDescent="0.25">
      <c r="A2301" t="s">
        <v>26</v>
      </c>
      <c r="B2301" t="s">
        <v>27</v>
      </c>
      <c r="C2301" t="s">
        <v>28</v>
      </c>
      <c r="D2301" t="s">
        <v>64</v>
      </c>
      <c r="E2301" t="str">
        <f>"106TNKF1N973"</f>
        <v>106TNKF1N973</v>
      </c>
      <c r="F2301" t="s">
        <v>30</v>
      </c>
      <c r="I2301" t="s">
        <v>57</v>
      </c>
      <c r="J2301" t="s">
        <v>39</v>
      </c>
      <c r="N2301" t="s">
        <v>4904</v>
      </c>
      <c r="O2301" t="s">
        <v>34</v>
      </c>
      <c r="P2301">
        <v>10</v>
      </c>
      <c r="Q2301">
        <v>202106</v>
      </c>
      <c r="R2301">
        <v>20211107</v>
      </c>
      <c r="S2301" t="s">
        <v>4905</v>
      </c>
      <c r="T2301">
        <v>20220324</v>
      </c>
      <c r="Z2301" t="s">
        <v>36</v>
      </c>
    </row>
    <row r="2302" spans="1:26" x14ac:dyDescent="0.25">
      <c r="A2302" t="s">
        <v>26</v>
      </c>
      <c r="B2302" t="s">
        <v>27</v>
      </c>
      <c r="C2302" t="s">
        <v>28</v>
      </c>
      <c r="D2302" t="s">
        <v>115</v>
      </c>
      <c r="E2302" t="str">
        <f>"108TNNH0F927"</f>
        <v>108TNNH0F927</v>
      </c>
      <c r="F2302" t="s">
        <v>30</v>
      </c>
      <c r="I2302" t="s">
        <v>71</v>
      </c>
      <c r="J2302" t="s">
        <v>90</v>
      </c>
      <c r="N2302" t="s">
        <v>4906</v>
      </c>
      <c r="O2302" t="s">
        <v>34</v>
      </c>
      <c r="P2302">
        <v>8</v>
      </c>
      <c r="Q2302">
        <v>202108</v>
      </c>
      <c r="R2302">
        <v>20211009</v>
      </c>
      <c r="S2302" t="s">
        <v>4907</v>
      </c>
      <c r="T2302">
        <v>20220324</v>
      </c>
      <c r="U2302" t="s">
        <v>144</v>
      </c>
      <c r="Z2302" t="s">
        <v>36</v>
      </c>
    </row>
    <row r="2303" spans="1:26" x14ac:dyDescent="0.25">
      <c r="A2303" t="s">
        <v>26</v>
      </c>
      <c r="B2303" t="s">
        <v>27</v>
      </c>
      <c r="C2303" t="s">
        <v>28</v>
      </c>
      <c r="D2303" t="s">
        <v>29</v>
      </c>
      <c r="E2303" t="str">
        <f>"112TNQD16660"</f>
        <v>112TNQD16660</v>
      </c>
      <c r="F2303" t="s">
        <v>30</v>
      </c>
      <c r="I2303" t="s">
        <v>38</v>
      </c>
      <c r="J2303" t="s">
        <v>90</v>
      </c>
      <c r="N2303" t="s">
        <v>4908</v>
      </c>
      <c r="O2303" t="s">
        <v>34</v>
      </c>
      <c r="P2303">
        <v>4</v>
      </c>
      <c r="Q2303">
        <v>202112</v>
      </c>
      <c r="R2303">
        <v>20220224</v>
      </c>
      <c r="S2303" t="s">
        <v>4909</v>
      </c>
      <c r="T2303">
        <v>20220324</v>
      </c>
      <c r="U2303" t="s">
        <v>211</v>
      </c>
      <c r="V2303" t="s">
        <v>4910</v>
      </c>
      <c r="Z2303" t="s">
        <v>36</v>
      </c>
    </row>
    <row r="2304" spans="1:26" x14ac:dyDescent="0.25">
      <c r="A2304" t="s">
        <v>26</v>
      </c>
      <c r="B2304" t="s">
        <v>27</v>
      </c>
      <c r="C2304" t="s">
        <v>28</v>
      </c>
      <c r="D2304" t="s">
        <v>42</v>
      </c>
      <c r="E2304" t="str">
        <f>"110TNBK2F461"</f>
        <v>110TNBK2F461</v>
      </c>
      <c r="F2304" t="s">
        <v>30</v>
      </c>
      <c r="I2304" t="s">
        <v>31</v>
      </c>
      <c r="J2304" t="s">
        <v>32</v>
      </c>
      <c r="N2304" t="s">
        <v>4911</v>
      </c>
      <c r="O2304" t="s">
        <v>34</v>
      </c>
      <c r="P2304">
        <v>6</v>
      </c>
      <c r="Q2304">
        <v>202110</v>
      </c>
      <c r="R2304">
        <v>20211120</v>
      </c>
      <c r="S2304" t="s">
        <v>4912</v>
      </c>
      <c r="T2304">
        <v>20220324</v>
      </c>
      <c r="Z2304" t="s">
        <v>36</v>
      </c>
    </row>
    <row r="2305" spans="1:26" x14ac:dyDescent="0.25">
      <c r="A2305" t="s">
        <v>26</v>
      </c>
      <c r="B2305" t="s">
        <v>27</v>
      </c>
      <c r="C2305" t="s">
        <v>28</v>
      </c>
      <c r="D2305" t="s">
        <v>37</v>
      </c>
      <c r="E2305" t="str">
        <f>"106TNGY2H351"</f>
        <v>106TNGY2H351</v>
      </c>
      <c r="F2305" t="s">
        <v>30</v>
      </c>
      <c r="I2305" t="s">
        <v>31</v>
      </c>
      <c r="J2305" t="s">
        <v>58</v>
      </c>
      <c r="N2305" t="s">
        <v>4913</v>
      </c>
      <c r="O2305" t="s">
        <v>34</v>
      </c>
      <c r="P2305">
        <v>10</v>
      </c>
      <c r="Q2305">
        <v>202106</v>
      </c>
      <c r="R2305">
        <v>20220105</v>
      </c>
      <c r="S2305" t="s">
        <v>4914</v>
      </c>
      <c r="T2305">
        <v>20220324</v>
      </c>
      <c r="U2305" t="s">
        <v>128</v>
      </c>
      <c r="V2305" t="s">
        <v>180</v>
      </c>
      <c r="Z2305" t="s">
        <v>36</v>
      </c>
    </row>
    <row r="2306" spans="1:26" x14ac:dyDescent="0.25">
      <c r="A2306" t="s">
        <v>26</v>
      </c>
      <c r="B2306" t="s">
        <v>27</v>
      </c>
      <c r="C2306" t="s">
        <v>28</v>
      </c>
      <c r="D2306" t="s">
        <v>37</v>
      </c>
      <c r="E2306" t="str">
        <f>"105TNKF2C645"</f>
        <v>105TNKF2C645</v>
      </c>
      <c r="F2306" t="s">
        <v>30</v>
      </c>
      <c r="I2306" t="s">
        <v>31</v>
      </c>
      <c r="J2306" t="s">
        <v>32</v>
      </c>
      <c r="N2306" t="s">
        <v>4915</v>
      </c>
      <c r="O2306" t="s">
        <v>34</v>
      </c>
      <c r="P2306">
        <v>11</v>
      </c>
      <c r="Q2306">
        <v>202105</v>
      </c>
      <c r="R2306">
        <v>20220223</v>
      </c>
      <c r="S2306" t="s">
        <v>4916</v>
      </c>
      <c r="T2306">
        <v>20220324</v>
      </c>
      <c r="Z2306" t="s">
        <v>36</v>
      </c>
    </row>
    <row r="2307" spans="1:26" x14ac:dyDescent="0.25">
      <c r="A2307" t="s">
        <v>26</v>
      </c>
      <c r="B2307" t="s">
        <v>27</v>
      </c>
      <c r="C2307" t="s">
        <v>28</v>
      </c>
      <c r="D2307" t="s">
        <v>46</v>
      </c>
      <c r="E2307" t="str">
        <f>"110TNSU1Q902"</f>
        <v>110TNSU1Q902</v>
      </c>
      <c r="F2307" t="s">
        <v>30</v>
      </c>
      <c r="I2307" t="s">
        <v>31</v>
      </c>
      <c r="J2307" t="s">
        <v>58</v>
      </c>
      <c r="N2307" t="s">
        <v>2281</v>
      </c>
      <c r="O2307" t="s">
        <v>34</v>
      </c>
      <c r="P2307">
        <v>6</v>
      </c>
      <c r="Q2307">
        <v>202110</v>
      </c>
      <c r="R2307">
        <v>20211201</v>
      </c>
      <c r="S2307" t="s">
        <v>4917</v>
      </c>
      <c r="T2307">
        <v>20220324</v>
      </c>
      <c r="U2307" t="s">
        <v>4918</v>
      </c>
      <c r="V2307" t="s">
        <v>4919</v>
      </c>
      <c r="Z2307" t="s">
        <v>36</v>
      </c>
    </row>
    <row r="2308" spans="1:26" x14ac:dyDescent="0.25">
      <c r="A2308" t="s">
        <v>26</v>
      </c>
      <c r="B2308" t="s">
        <v>27</v>
      </c>
      <c r="C2308" t="s">
        <v>28</v>
      </c>
      <c r="D2308" t="s">
        <v>380</v>
      </c>
      <c r="E2308" t="str">
        <f>"112TNSU0Y150"</f>
        <v>112TNSU0Y150</v>
      </c>
      <c r="F2308" t="s">
        <v>30</v>
      </c>
      <c r="I2308" t="s">
        <v>3010</v>
      </c>
      <c r="J2308" t="s">
        <v>43</v>
      </c>
      <c r="N2308" t="s">
        <v>4920</v>
      </c>
      <c r="O2308" t="s">
        <v>34</v>
      </c>
      <c r="P2308">
        <v>4</v>
      </c>
      <c r="Q2308">
        <v>202112</v>
      </c>
      <c r="R2308">
        <v>20220202</v>
      </c>
      <c r="S2308" t="s">
        <v>4921</v>
      </c>
      <c r="T2308">
        <v>20220324</v>
      </c>
      <c r="Z2308" t="s">
        <v>36</v>
      </c>
    </row>
    <row r="2309" spans="1:26" x14ac:dyDescent="0.25">
      <c r="A2309" t="s">
        <v>26</v>
      </c>
      <c r="B2309" t="s">
        <v>27</v>
      </c>
      <c r="C2309" t="s">
        <v>28</v>
      </c>
      <c r="D2309" t="s">
        <v>29</v>
      </c>
      <c r="E2309" t="str">
        <f>"108TNJJOH844"</f>
        <v>108TNJJOH844</v>
      </c>
      <c r="F2309" t="s">
        <v>30</v>
      </c>
      <c r="I2309" t="s">
        <v>31</v>
      </c>
      <c r="J2309" t="s">
        <v>58</v>
      </c>
      <c r="N2309" t="s">
        <v>4922</v>
      </c>
      <c r="O2309" t="s">
        <v>34</v>
      </c>
      <c r="P2309">
        <v>8</v>
      </c>
      <c r="Q2309">
        <v>202108</v>
      </c>
      <c r="R2309">
        <v>20211005</v>
      </c>
      <c r="S2309" t="s">
        <v>4923</v>
      </c>
      <c r="T2309">
        <v>20220324</v>
      </c>
      <c r="U2309" t="s">
        <v>211</v>
      </c>
      <c r="Z2309" t="s">
        <v>36</v>
      </c>
    </row>
    <row r="2310" spans="1:26" x14ac:dyDescent="0.25">
      <c r="A2310" t="s">
        <v>26</v>
      </c>
      <c r="B2310" t="s">
        <v>27</v>
      </c>
      <c r="C2310" t="s">
        <v>28</v>
      </c>
      <c r="D2310" t="s">
        <v>37</v>
      </c>
      <c r="E2310" t="str">
        <f>"105TNKF2C957"</f>
        <v>105TNKF2C957</v>
      </c>
      <c r="F2310" t="s">
        <v>30</v>
      </c>
      <c r="I2310" t="s">
        <v>38</v>
      </c>
      <c r="J2310" t="s">
        <v>90</v>
      </c>
      <c r="N2310" t="s">
        <v>4924</v>
      </c>
      <c r="O2310" t="s">
        <v>34</v>
      </c>
      <c r="P2310">
        <v>11</v>
      </c>
      <c r="Q2310">
        <v>202105</v>
      </c>
      <c r="R2310">
        <v>20220315</v>
      </c>
      <c r="S2310" t="s">
        <v>4925</v>
      </c>
      <c r="T2310">
        <v>20220324</v>
      </c>
      <c r="U2310" t="s">
        <v>1199</v>
      </c>
      <c r="V2310" t="s">
        <v>180</v>
      </c>
      <c r="Z2310" t="s">
        <v>36</v>
      </c>
    </row>
    <row r="2311" spans="1:26" x14ac:dyDescent="0.25">
      <c r="A2311" t="s">
        <v>26</v>
      </c>
      <c r="B2311" t="s">
        <v>27</v>
      </c>
      <c r="C2311" t="s">
        <v>28</v>
      </c>
      <c r="D2311" t="s">
        <v>37</v>
      </c>
      <c r="E2311" t="str">
        <f>"111TNJJ2U468"</f>
        <v>111TNJJ2U468</v>
      </c>
      <c r="F2311" t="s">
        <v>30</v>
      </c>
      <c r="I2311" t="s">
        <v>82</v>
      </c>
      <c r="J2311" t="s">
        <v>77</v>
      </c>
      <c r="N2311" t="s">
        <v>4926</v>
      </c>
      <c r="O2311" t="s">
        <v>34</v>
      </c>
      <c r="P2311">
        <v>5</v>
      </c>
      <c r="Q2311">
        <v>202111</v>
      </c>
      <c r="R2311">
        <v>20220101</v>
      </c>
      <c r="S2311" t="s">
        <v>4927</v>
      </c>
      <c r="T2311">
        <v>20220324</v>
      </c>
      <c r="Z2311" t="s">
        <v>36</v>
      </c>
    </row>
    <row r="2312" spans="1:26" x14ac:dyDescent="0.25">
      <c r="A2312" t="s">
        <v>26</v>
      </c>
      <c r="B2312" t="s">
        <v>27</v>
      </c>
      <c r="C2312" t="s">
        <v>28</v>
      </c>
      <c r="D2312" t="s">
        <v>133</v>
      </c>
      <c r="E2312" t="str">
        <f>"101TNYT17722"</f>
        <v>101TNYT17722</v>
      </c>
      <c r="F2312" t="s">
        <v>30</v>
      </c>
      <c r="I2312" t="s">
        <v>1013</v>
      </c>
      <c r="J2312" t="s">
        <v>39</v>
      </c>
      <c r="N2312" t="s">
        <v>4928</v>
      </c>
      <c r="O2312" t="s">
        <v>34</v>
      </c>
      <c r="P2312">
        <v>15</v>
      </c>
      <c r="Q2312">
        <v>202101</v>
      </c>
      <c r="R2312">
        <v>20220310</v>
      </c>
      <c r="S2312" t="s">
        <v>4929</v>
      </c>
      <c r="T2312">
        <v>20220324</v>
      </c>
      <c r="Z2312" t="s">
        <v>36</v>
      </c>
    </row>
    <row r="2313" spans="1:26" x14ac:dyDescent="0.25">
      <c r="A2313" t="s">
        <v>26</v>
      </c>
      <c r="B2313" t="s">
        <v>27</v>
      </c>
      <c r="C2313" t="s">
        <v>28</v>
      </c>
      <c r="D2313" t="s">
        <v>133</v>
      </c>
      <c r="E2313" t="str">
        <f>"010TNLE17528"</f>
        <v>010TNLE17528</v>
      </c>
      <c r="F2313" t="s">
        <v>30</v>
      </c>
      <c r="I2313" t="s">
        <v>38</v>
      </c>
      <c r="J2313" t="s">
        <v>58</v>
      </c>
      <c r="N2313" t="s">
        <v>4930</v>
      </c>
      <c r="O2313" t="s">
        <v>34</v>
      </c>
      <c r="P2313">
        <v>18</v>
      </c>
      <c r="Q2313">
        <v>202010</v>
      </c>
      <c r="R2313">
        <v>20211011</v>
      </c>
      <c r="S2313" t="s">
        <v>4931</v>
      </c>
      <c r="T2313">
        <v>20220324</v>
      </c>
      <c r="U2313" t="s">
        <v>1718</v>
      </c>
      <c r="Z2313" t="s">
        <v>36</v>
      </c>
    </row>
    <row r="2314" spans="1:26" x14ac:dyDescent="0.25">
      <c r="A2314" t="s">
        <v>26</v>
      </c>
      <c r="B2314" t="s">
        <v>27</v>
      </c>
      <c r="C2314" t="s">
        <v>28</v>
      </c>
      <c r="D2314" t="s">
        <v>29</v>
      </c>
      <c r="E2314" t="str">
        <f>"107TNPC1Y952"</f>
        <v>107TNPC1Y952</v>
      </c>
      <c r="F2314" t="s">
        <v>30</v>
      </c>
      <c r="I2314" t="s">
        <v>31</v>
      </c>
      <c r="J2314" t="s">
        <v>32</v>
      </c>
      <c r="N2314" t="s">
        <v>4932</v>
      </c>
      <c r="O2314" t="s">
        <v>34</v>
      </c>
      <c r="P2314">
        <v>9</v>
      </c>
      <c r="Q2314">
        <v>202107</v>
      </c>
      <c r="R2314">
        <v>20220213</v>
      </c>
      <c r="S2314" t="s">
        <v>4933</v>
      </c>
      <c r="T2314">
        <v>20220324</v>
      </c>
      <c r="Z2314" t="s">
        <v>36</v>
      </c>
    </row>
    <row r="2315" spans="1:26" x14ac:dyDescent="0.25">
      <c r="A2315" t="s">
        <v>26</v>
      </c>
      <c r="B2315" t="s">
        <v>27</v>
      </c>
      <c r="C2315" t="s">
        <v>28</v>
      </c>
      <c r="D2315" t="s">
        <v>133</v>
      </c>
      <c r="E2315" t="str">
        <f>"106TNDV26722"</f>
        <v>106TNDV26722</v>
      </c>
      <c r="F2315" t="s">
        <v>30</v>
      </c>
      <c r="I2315" t="s">
        <v>38</v>
      </c>
      <c r="J2315" t="s">
        <v>32</v>
      </c>
      <c r="N2315" t="s">
        <v>4934</v>
      </c>
      <c r="O2315" t="s">
        <v>34</v>
      </c>
      <c r="P2315">
        <v>10</v>
      </c>
      <c r="Q2315">
        <v>202106</v>
      </c>
      <c r="R2315">
        <v>20211121</v>
      </c>
      <c r="S2315" t="s">
        <v>4935</v>
      </c>
      <c r="T2315">
        <v>20220324</v>
      </c>
      <c r="Z2315" t="s">
        <v>36</v>
      </c>
    </row>
    <row r="2316" spans="1:26" x14ac:dyDescent="0.25">
      <c r="A2316" t="s">
        <v>26</v>
      </c>
      <c r="B2316" t="s">
        <v>27</v>
      </c>
      <c r="C2316" t="s">
        <v>28</v>
      </c>
      <c r="D2316" t="s">
        <v>37</v>
      </c>
      <c r="E2316" t="str">
        <f>"107TNSU25766"</f>
        <v>107TNSU25766</v>
      </c>
      <c r="F2316" t="s">
        <v>30</v>
      </c>
      <c r="I2316" t="s">
        <v>31</v>
      </c>
      <c r="J2316" t="s">
        <v>32</v>
      </c>
      <c r="N2316" t="s">
        <v>4936</v>
      </c>
      <c r="O2316" t="s">
        <v>34</v>
      </c>
      <c r="P2316">
        <v>9</v>
      </c>
      <c r="Q2316">
        <v>202107</v>
      </c>
      <c r="R2316">
        <v>20220112</v>
      </c>
      <c r="S2316" t="s">
        <v>4937</v>
      </c>
      <c r="T2316">
        <v>20220324</v>
      </c>
      <c r="Z2316" t="s">
        <v>36</v>
      </c>
    </row>
    <row r="2317" spans="1:26" x14ac:dyDescent="0.25">
      <c r="A2317" t="s">
        <v>26</v>
      </c>
      <c r="B2317" t="s">
        <v>27</v>
      </c>
      <c r="C2317" t="s">
        <v>28</v>
      </c>
      <c r="D2317" t="s">
        <v>166</v>
      </c>
      <c r="E2317" t="str">
        <f>"110TNGY25239"</f>
        <v>110TNGY25239</v>
      </c>
      <c r="F2317" t="s">
        <v>30</v>
      </c>
      <c r="I2317" t="s">
        <v>38</v>
      </c>
      <c r="J2317" t="s">
        <v>58</v>
      </c>
      <c r="N2317" t="s">
        <v>4938</v>
      </c>
      <c r="O2317" t="s">
        <v>34</v>
      </c>
      <c r="P2317">
        <v>6</v>
      </c>
      <c r="Q2317">
        <v>202110</v>
      </c>
      <c r="R2317">
        <v>20211229</v>
      </c>
      <c r="S2317" t="s">
        <v>4939</v>
      </c>
      <c r="T2317">
        <v>20220324</v>
      </c>
      <c r="U2317" t="s">
        <v>211</v>
      </c>
      <c r="V2317" t="s">
        <v>211</v>
      </c>
      <c r="Z2317" t="s">
        <v>36</v>
      </c>
    </row>
    <row r="2318" spans="1:26" x14ac:dyDescent="0.25">
      <c r="A2318" t="s">
        <v>26</v>
      </c>
      <c r="B2318" t="s">
        <v>27</v>
      </c>
      <c r="C2318" t="s">
        <v>28</v>
      </c>
      <c r="D2318" t="s">
        <v>133</v>
      </c>
      <c r="E2318" t="str">
        <f>"110TNBK0X165"</f>
        <v>110TNBK0X165</v>
      </c>
      <c r="F2318" t="s">
        <v>30</v>
      </c>
      <c r="I2318" t="s">
        <v>31</v>
      </c>
      <c r="J2318" t="s">
        <v>32</v>
      </c>
      <c r="N2318" t="s">
        <v>4940</v>
      </c>
      <c r="O2318" t="s">
        <v>34</v>
      </c>
      <c r="P2318">
        <v>6</v>
      </c>
      <c r="Q2318">
        <v>202110</v>
      </c>
      <c r="R2318">
        <v>20211127</v>
      </c>
      <c r="S2318" t="s">
        <v>4941</v>
      </c>
      <c r="T2318">
        <v>20220324</v>
      </c>
      <c r="Z2318" t="s">
        <v>36</v>
      </c>
    </row>
    <row r="2319" spans="1:26" x14ac:dyDescent="0.25">
      <c r="A2319" t="s">
        <v>26</v>
      </c>
      <c r="B2319" t="s">
        <v>27</v>
      </c>
      <c r="C2319" t="s">
        <v>28</v>
      </c>
      <c r="D2319" t="s">
        <v>115</v>
      </c>
      <c r="E2319" t="str">
        <f>"202TNMX17363"</f>
        <v>202TNMX17363</v>
      </c>
      <c r="F2319" t="s">
        <v>30</v>
      </c>
      <c r="I2319" t="s">
        <v>31</v>
      </c>
      <c r="J2319" t="s">
        <v>32</v>
      </c>
      <c r="N2319" t="s">
        <v>4942</v>
      </c>
      <c r="O2319" t="s">
        <v>34</v>
      </c>
      <c r="P2319">
        <v>2</v>
      </c>
      <c r="Q2319">
        <v>202202</v>
      </c>
      <c r="R2319">
        <v>20220215</v>
      </c>
      <c r="S2319" t="s">
        <v>4943</v>
      </c>
      <c r="T2319">
        <v>20220324</v>
      </c>
      <c r="Z2319" t="s">
        <v>36</v>
      </c>
    </row>
    <row r="2320" spans="1:26" x14ac:dyDescent="0.25">
      <c r="A2320" t="s">
        <v>26</v>
      </c>
      <c r="B2320" t="s">
        <v>27</v>
      </c>
      <c r="C2320" t="s">
        <v>28</v>
      </c>
      <c r="D2320" t="s">
        <v>46</v>
      </c>
      <c r="E2320" t="str">
        <f>"109TNVS2K015"</f>
        <v>109TNVS2K015</v>
      </c>
      <c r="F2320" t="s">
        <v>30</v>
      </c>
      <c r="I2320" t="s">
        <v>31</v>
      </c>
      <c r="J2320" t="s">
        <v>32</v>
      </c>
      <c r="N2320" t="s">
        <v>4944</v>
      </c>
      <c r="O2320" t="s">
        <v>34</v>
      </c>
      <c r="P2320">
        <v>7</v>
      </c>
      <c r="Q2320">
        <v>202109</v>
      </c>
      <c r="R2320">
        <v>20211130</v>
      </c>
      <c r="S2320" t="s">
        <v>4945</v>
      </c>
      <c r="T2320">
        <v>20220324</v>
      </c>
      <c r="Z2320" t="s">
        <v>36</v>
      </c>
    </row>
    <row r="2321" spans="1:26" x14ac:dyDescent="0.25">
      <c r="A2321" t="s">
        <v>26</v>
      </c>
      <c r="B2321" t="s">
        <v>27</v>
      </c>
      <c r="C2321" t="s">
        <v>28</v>
      </c>
      <c r="D2321" t="s">
        <v>29</v>
      </c>
      <c r="E2321" t="str">
        <f>"108TNSU2A526"</f>
        <v>108TNSU2A526</v>
      </c>
      <c r="F2321" t="s">
        <v>30</v>
      </c>
      <c r="I2321" t="s">
        <v>129</v>
      </c>
      <c r="J2321" t="s">
        <v>555</v>
      </c>
      <c r="N2321" t="s">
        <v>4946</v>
      </c>
      <c r="O2321" t="s">
        <v>34</v>
      </c>
      <c r="P2321">
        <v>8</v>
      </c>
      <c r="Q2321">
        <v>202108</v>
      </c>
      <c r="R2321">
        <v>20211104</v>
      </c>
      <c r="S2321" t="s">
        <v>4947</v>
      </c>
      <c r="T2321">
        <v>20220324</v>
      </c>
      <c r="Z2321" t="s">
        <v>36</v>
      </c>
    </row>
    <row r="2322" spans="1:26" x14ac:dyDescent="0.25">
      <c r="A2322" t="s">
        <v>26</v>
      </c>
      <c r="B2322" t="s">
        <v>27</v>
      </c>
      <c r="C2322" t="s">
        <v>28</v>
      </c>
      <c r="D2322" t="s">
        <v>29</v>
      </c>
      <c r="E2322" t="str">
        <f>"105TNFA2V963"</f>
        <v>105TNFA2V963</v>
      </c>
      <c r="F2322" t="s">
        <v>30</v>
      </c>
      <c r="I2322" t="s">
        <v>57</v>
      </c>
      <c r="J2322" t="s">
        <v>39</v>
      </c>
      <c r="N2322" t="s">
        <v>4948</v>
      </c>
      <c r="O2322" t="s">
        <v>34</v>
      </c>
      <c r="P2322">
        <v>11</v>
      </c>
      <c r="Q2322">
        <v>202105</v>
      </c>
      <c r="R2322">
        <v>20211006</v>
      </c>
      <c r="S2322" t="s">
        <v>4949</v>
      </c>
      <c r="T2322">
        <v>20220324</v>
      </c>
      <c r="Z2322" t="s">
        <v>36</v>
      </c>
    </row>
    <row r="2323" spans="1:26" x14ac:dyDescent="0.25">
      <c r="A2323" t="s">
        <v>26</v>
      </c>
      <c r="B2323" t="s">
        <v>27</v>
      </c>
      <c r="C2323" t="s">
        <v>28</v>
      </c>
      <c r="D2323" t="s">
        <v>29</v>
      </c>
      <c r="E2323" t="str">
        <f>"107TNRL1K302"</f>
        <v>107TNRL1K302</v>
      </c>
      <c r="F2323" t="s">
        <v>30</v>
      </c>
      <c r="I2323" t="s">
        <v>38</v>
      </c>
      <c r="J2323" t="s">
        <v>77</v>
      </c>
      <c r="N2323" t="s">
        <v>4950</v>
      </c>
      <c r="O2323" t="s">
        <v>34</v>
      </c>
      <c r="P2323">
        <v>9</v>
      </c>
      <c r="Q2323">
        <v>202107</v>
      </c>
      <c r="R2323">
        <v>20220308</v>
      </c>
      <c r="S2323" t="s">
        <v>4951</v>
      </c>
      <c r="T2323">
        <v>20220324</v>
      </c>
      <c r="Z2323" t="s">
        <v>36</v>
      </c>
    </row>
    <row r="2324" spans="1:26" x14ac:dyDescent="0.25">
      <c r="A2324" t="s">
        <v>26</v>
      </c>
      <c r="B2324" t="s">
        <v>27</v>
      </c>
      <c r="C2324" t="s">
        <v>28</v>
      </c>
      <c r="D2324" t="s">
        <v>29</v>
      </c>
      <c r="E2324" t="str">
        <f>"109TNMX0M259"</f>
        <v>109TNMX0M259</v>
      </c>
      <c r="F2324" t="s">
        <v>30</v>
      </c>
      <c r="I2324" t="s">
        <v>129</v>
      </c>
      <c r="J2324" t="s">
        <v>58</v>
      </c>
      <c r="N2324" t="s">
        <v>4952</v>
      </c>
      <c r="O2324" t="s">
        <v>34</v>
      </c>
      <c r="P2324">
        <v>7</v>
      </c>
      <c r="Q2324">
        <v>202109</v>
      </c>
      <c r="R2324">
        <v>20220105</v>
      </c>
      <c r="S2324" t="s">
        <v>4953</v>
      </c>
      <c r="T2324">
        <v>20220324</v>
      </c>
      <c r="U2324" t="s">
        <v>151</v>
      </c>
      <c r="Z2324" t="s">
        <v>36</v>
      </c>
    </row>
    <row r="2325" spans="1:26" x14ac:dyDescent="0.25">
      <c r="A2325" t="s">
        <v>26</v>
      </c>
      <c r="B2325" t="s">
        <v>27</v>
      </c>
      <c r="C2325" t="s">
        <v>28</v>
      </c>
      <c r="D2325" t="s">
        <v>29</v>
      </c>
      <c r="E2325" t="str">
        <f>"201TNNH17311"</f>
        <v>201TNNH17311</v>
      </c>
      <c r="F2325" t="s">
        <v>30</v>
      </c>
      <c r="I2325" t="s">
        <v>129</v>
      </c>
      <c r="J2325" t="s">
        <v>39</v>
      </c>
      <c r="N2325" t="s">
        <v>4954</v>
      </c>
      <c r="O2325" t="s">
        <v>34</v>
      </c>
      <c r="P2325">
        <v>3</v>
      </c>
      <c r="Q2325">
        <v>202201</v>
      </c>
      <c r="R2325">
        <v>20220314</v>
      </c>
      <c r="S2325" t="s">
        <v>4955</v>
      </c>
      <c r="T2325">
        <v>20220324</v>
      </c>
      <c r="Z2325" t="s">
        <v>36</v>
      </c>
    </row>
    <row r="2326" spans="1:26" x14ac:dyDescent="0.25">
      <c r="A2326" t="s">
        <v>26</v>
      </c>
      <c r="B2326" t="s">
        <v>27</v>
      </c>
      <c r="C2326" t="s">
        <v>28</v>
      </c>
      <c r="D2326" t="s">
        <v>29</v>
      </c>
      <c r="E2326" t="str">
        <f>"201TNZN17301"</f>
        <v>201TNZN17301</v>
      </c>
      <c r="F2326" t="s">
        <v>30</v>
      </c>
      <c r="I2326" t="s">
        <v>57</v>
      </c>
      <c r="J2326" t="s">
        <v>39</v>
      </c>
      <c r="N2326" t="s">
        <v>4956</v>
      </c>
      <c r="O2326" t="s">
        <v>34</v>
      </c>
      <c r="P2326">
        <v>3</v>
      </c>
      <c r="Q2326">
        <v>202201</v>
      </c>
      <c r="R2326">
        <v>20220316</v>
      </c>
      <c r="S2326" t="s">
        <v>4957</v>
      </c>
      <c r="T2326">
        <v>20220324</v>
      </c>
      <c r="Z2326" t="s">
        <v>36</v>
      </c>
    </row>
    <row r="2327" spans="1:26" x14ac:dyDescent="0.25">
      <c r="A2327" t="s">
        <v>26</v>
      </c>
      <c r="B2327" t="s">
        <v>27</v>
      </c>
      <c r="C2327" t="s">
        <v>28</v>
      </c>
      <c r="D2327" t="s">
        <v>380</v>
      </c>
      <c r="E2327" t="str">
        <f>"111TNSU1A998"</f>
        <v>111TNSU1A998</v>
      </c>
      <c r="F2327" t="s">
        <v>30</v>
      </c>
      <c r="I2327" t="s">
        <v>2006</v>
      </c>
      <c r="J2327" t="s">
        <v>90</v>
      </c>
      <c r="N2327" t="s">
        <v>4958</v>
      </c>
      <c r="O2327" t="s">
        <v>34</v>
      </c>
      <c r="P2327">
        <v>5</v>
      </c>
      <c r="Q2327">
        <v>202111</v>
      </c>
      <c r="R2327">
        <v>20220131</v>
      </c>
      <c r="S2327" t="s">
        <v>4959</v>
      </c>
      <c r="T2327">
        <v>20220324</v>
      </c>
      <c r="U2327" t="s">
        <v>179</v>
      </c>
      <c r="Z2327" t="s">
        <v>36</v>
      </c>
    </row>
    <row r="2328" spans="1:26" x14ac:dyDescent="0.25">
      <c r="A2328" t="s">
        <v>26</v>
      </c>
      <c r="B2328" t="s">
        <v>27</v>
      </c>
      <c r="C2328" t="s">
        <v>28</v>
      </c>
      <c r="D2328" t="s">
        <v>29</v>
      </c>
      <c r="E2328" t="str">
        <f>"105TNSU08038"</f>
        <v>105TNSU08038</v>
      </c>
      <c r="F2328" t="s">
        <v>30</v>
      </c>
      <c r="I2328" t="s">
        <v>31</v>
      </c>
      <c r="J2328" t="s">
        <v>58</v>
      </c>
      <c r="N2328" t="s">
        <v>4960</v>
      </c>
      <c r="O2328" t="s">
        <v>34</v>
      </c>
      <c r="P2328">
        <v>11</v>
      </c>
      <c r="Q2328">
        <v>202105</v>
      </c>
      <c r="R2328">
        <v>20220105</v>
      </c>
      <c r="S2328" t="s">
        <v>4961</v>
      </c>
      <c r="T2328">
        <v>20220324</v>
      </c>
      <c r="U2328" t="s">
        <v>128</v>
      </c>
      <c r="Z2328" t="s">
        <v>36</v>
      </c>
    </row>
    <row r="2329" spans="1:26" x14ac:dyDescent="0.25">
      <c r="A2329" t="s">
        <v>26</v>
      </c>
      <c r="B2329" t="s">
        <v>27</v>
      </c>
      <c r="C2329" t="s">
        <v>28</v>
      </c>
      <c r="D2329" t="s">
        <v>46</v>
      </c>
      <c r="E2329" t="str">
        <f>"201TNKF0W989"</f>
        <v>201TNKF0W989</v>
      </c>
      <c r="F2329" t="s">
        <v>30</v>
      </c>
      <c r="I2329" t="s">
        <v>31</v>
      </c>
      <c r="J2329" t="s">
        <v>58</v>
      </c>
      <c r="N2329" t="s">
        <v>4962</v>
      </c>
      <c r="O2329" t="s">
        <v>34</v>
      </c>
      <c r="P2329">
        <v>3</v>
      </c>
      <c r="Q2329">
        <v>202201</v>
      </c>
      <c r="R2329">
        <v>20220310</v>
      </c>
      <c r="S2329" t="s">
        <v>4963</v>
      </c>
      <c r="T2329">
        <v>20220324</v>
      </c>
      <c r="U2329" t="s">
        <v>144</v>
      </c>
      <c r="Z2329" t="s">
        <v>36</v>
      </c>
    </row>
    <row r="2330" spans="1:26" x14ac:dyDescent="0.25">
      <c r="A2330" t="s">
        <v>26</v>
      </c>
      <c r="B2330" t="s">
        <v>27</v>
      </c>
      <c r="C2330" t="s">
        <v>28</v>
      </c>
      <c r="D2330" t="s">
        <v>42</v>
      </c>
      <c r="E2330" t="str">
        <f>"109TNEP1N924"</f>
        <v>109TNEP1N924</v>
      </c>
      <c r="F2330" t="s">
        <v>30</v>
      </c>
      <c r="I2330" t="s">
        <v>475</v>
      </c>
      <c r="J2330" t="s">
        <v>871</v>
      </c>
      <c r="N2330" t="s">
        <v>4964</v>
      </c>
      <c r="O2330" t="s">
        <v>34</v>
      </c>
      <c r="P2330">
        <v>7</v>
      </c>
      <c r="Q2330">
        <v>202109</v>
      </c>
      <c r="R2330">
        <v>20211123</v>
      </c>
      <c r="S2330" t="s">
        <v>4965</v>
      </c>
      <c r="T2330">
        <v>20220324</v>
      </c>
      <c r="Z2330" t="s">
        <v>36</v>
      </c>
    </row>
    <row r="2331" spans="1:26" x14ac:dyDescent="0.25">
      <c r="A2331" t="s">
        <v>26</v>
      </c>
      <c r="B2331" t="s">
        <v>27</v>
      </c>
      <c r="C2331" t="s">
        <v>28</v>
      </c>
      <c r="D2331" t="s">
        <v>380</v>
      </c>
      <c r="E2331" t="str">
        <f>"202TNCZ1E571"</f>
        <v>202TNCZ1E571</v>
      </c>
      <c r="F2331" t="s">
        <v>30</v>
      </c>
      <c r="I2331" t="s">
        <v>157</v>
      </c>
      <c r="J2331" t="s">
        <v>39</v>
      </c>
      <c r="N2331" t="s">
        <v>4966</v>
      </c>
      <c r="O2331" t="s">
        <v>34</v>
      </c>
      <c r="P2331">
        <v>2</v>
      </c>
      <c r="Q2331">
        <v>202202</v>
      </c>
      <c r="R2331">
        <v>20220201</v>
      </c>
      <c r="S2331" t="s">
        <v>4967</v>
      </c>
      <c r="T2331">
        <v>20220324</v>
      </c>
      <c r="Z2331" t="s">
        <v>36</v>
      </c>
    </row>
    <row r="2332" spans="1:26" x14ac:dyDescent="0.25">
      <c r="A2332" t="s">
        <v>26</v>
      </c>
      <c r="B2332" t="s">
        <v>27</v>
      </c>
      <c r="C2332" t="s">
        <v>28</v>
      </c>
      <c r="D2332" t="s">
        <v>115</v>
      </c>
      <c r="E2332" t="str">
        <f>"110TNZN03949"</f>
        <v>110TNZN03949</v>
      </c>
      <c r="F2332" t="s">
        <v>30</v>
      </c>
      <c r="I2332" t="s">
        <v>31</v>
      </c>
      <c r="J2332" t="s">
        <v>77</v>
      </c>
      <c r="N2332" t="s">
        <v>4968</v>
      </c>
      <c r="O2332" t="s">
        <v>34</v>
      </c>
      <c r="P2332">
        <v>6</v>
      </c>
      <c r="Q2332">
        <v>202110</v>
      </c>
      <c r="R2332">
        <v>20211020</v>
      </c>
      <c r="S2332" t="s">
        <v>4969</v>
      </c>
      <c r="T2332">
        <v>20220324</v>
      </c>
      <c r="Z2332" t="s">
        <v>36</v>
      </c>
    </row>
    <row r="2333" spans="1:26" x14ac:dyDescent="0.25">
      <c r="A2333" t="s">
        <v>26</v>
      </c>
      <c r="B2333" t="s">
        <v>27</v>
      </c>
      <c r="C2333" t="s">
        <v>28</v>
      </c>
      <c r="D2333" t="s">
        <v>42</v>
      </c>
      <c r="E2333" t="str">
        <f>"109TNQD2H228"</f>
        <v>109TNQD2H228</v>
      </c>
      <c r="F2333" t="s">
        <v>30</v>
      </c>
      <c r="I2333" t="s">
        <v>129</v>
      </c>
      <c r="J2333" t="s">
        <v>39</v>
      </c>
      <c r="N2333" t="s">
        <v>4970</v>
      </c>
      <c r="O2333" t="s">
        <v>34</v>
      </c>
      <c r="P2333">
        <v>7</v>
      </c>
      <c r="Q2333">
        <v>202109</v>
      </c>
      <c r="R2333">
        <v>20220213</v>
      </c>
      <c r="S2333" t="s">
        <v>4971</v>
      </c>
      <c r="T2333">
        <v>20220324</v>
      </c>
      <c r="Z2333" t="s">
        <v>36</v>
      </c>
    </row>
    <row r="2334" spans="1:26" x14ac:dyDescent="0.25">
      <c r="A2334" t="s">
        <v>26</v>
      </c>
      <c r="B2334" t="s">
        <v>27</v>
      </c>
      <c r="C2334" t="s">
        <v>28</v>
      </c>
      <c r="D2334" t="s">
        <v>380</v>
      </c>
      <c r="E2334" t="str">
        <f>"110TNAB1N696"</f>
        <v>110TNAB1N696</v>
      </c>
      <c r="F2334" t="s">
        <v>30</v>
      </c>
      <c r="I2334" t="s">
        <v>31</v>
      </c>
      <c r="J2334" t="s">
        <v>58</v>
      </c>
      <c r="N2334" t="s">
        <v>4972</v>
      </c>
      <c r="O2334" t="s">
        <v>34</v>
      </c>
      <c r="P2334">
        <v>6</v>
      </c>
      <c r="Q2334">
        <v>202110</v>
      </c>
      <c r="R2334">
        <v>20211001</v>
      </c>
      <c r="S2334" t="s">
        <v>4973</v>
      </c>
      <c r="T2334">
        <v>20220325</v>
      </c>
      <c r="U2334" t="s">
        <v>205</v>
      </c>
      <c r="V2334" t="s">
        <v>4974</v>
      </c>
      <c r="Z2334" t="s">
        <v>36</v>
      </c>
    </row>
    <row r="2335" spans="1:26" x14ac:dyDescent="0.25">
      <c r="A2335" t="s">
        <v>26</v>
      </c>
      <c r="B2335" t="s">
        <v>27</v>
      </c>
      <c r="C2335" t="s">
        <v>28</v>
      </c>
      <c r="D2335" t="s">
        <v>42</v>
      </c>
      <c r="E2335" t="str">
        <f>"111TNJJ2Q020"</f>
        <v>111TNJJ2Q020</v>
      </c>
      <c r="F2335" t="s">
        <v>30</v>
      </c>
      <c r="I2335" t="s">
        <v>31</v>
      </c>
      <c r="J2335" t="s">
        <v>58</v>
      </c>
      <c r="N2335" t="s">
        <v>4975</v>
      </c>
      <c r="O2335" t="s">
        <v>34</v>
      </c>
      <c r="P2335">
        <v>5</v>
      </c>
      <c r="Q2335">
        <v>202111</v>
      </c>
      <c r="R2335">
        <v>20211227</v>
      </c>
      <c r="S2335" t="s">
        <v>4976</v>
      </c>
      <c r="T2335">
        <v>20220325</v>
      </c>
      <c r="U2335" t="s">
        <v>452</v>
      </c>
      <c r="Z2335" t="s">
        <v>36</v>
      </c>
    </row>
    <row r="2336" spans="1:26" x14ac:dyDescent="0.25">
      <c r="A2336" t="s">
        <v>26</v>
      </c>
      <c r="B2336" t="s">
        <v>27</v>
      </c>
      <c r="C2336" t="s">
        <v>28</v>
      </c>
      <c r="D2336" t="s">
        <v>115</v>
      </c>
      <c r="E2336" t="str">
        <f>"107TNBK0U973"</f>
        <v>107TNBK0U973</v>
      </c>
      <c r="F2336" t="s">
        <v>30</v>
      </c>
      <c r="I2336" t="s">
        <v>31</v>
      </c>
      <c r="J2336" t="s">
        <v>32</v>
      </c>
      <c r="N2336" t="s">
        <v>4977</v>
      </c>
      <c r="O2336" t="s">
        <v>34</v>
      </c>
      <c r="P2336">
        <v>9</v>
      </c>
      <c r="Q2336">
        <v>202107</v>
      </c>
      <c r="R2336">
        <v>20211112</v>
      </c>
      <c r="S2336" t="s">
        <v>4978</v>
      </c>
      <c r="T2336">
        <v>20220325</v>
      </c>
      <c r="Z2336" t="s">
        <v>36</v>
      </c>
    </row>
    <row r="2337" spans="1:26" x14ac:dyDescent="0.25">
      <c r="A2337" t="s">
        <v>26</v>
      </c>
      <c r="B2337" t="s">
        <v>27</v>
      </c>
      <c r="C2337" t="s">
        <v>28</v>
      </c>
      <c r="D2337" t="s">
        <v>37</v>
      </c>
      <c r="E2337" t="str">
        <f>"109TNDV24706"</f>
        <v>109TNDV24706</v>
      </c>
      <c r="F2337" t="s">
        <v>30</v>
      </c>
      <c r="I2337" t="s">
        <v>31</v>
      </c>
      <c r="J2337" t="s">
        <v>58</v>
      </c>
      <c r="N2337" t="s">
        <v>4979</v>
      </c>
      <c r="O2337" t="s">
        <v>34</v>
      </c>
      <c r="P2337">
        <v>7</v>
      </c>
      <c r="Q2337">
        <v>202109</v>
      </c>
      <c r="R2337">
        <v>20211219</v>
      </c>
      <c r="S2337" t="s">
        <v>4980</v>
      </c>
      <c r="T2337">
        <v>20220325</v>
      </c>
      <c r="U2337" t="s">
        <v>1172</v>
      </c>
      <c r="V2337" t="s">
        <v>1227</v>
      </c>
      <c r="W2337" t="s">
        <v>180</v>
      </c>
      <c r="Z2337" t="s">
        <v>36</v>
      </c>
    </row>
    <row r="2338" spans="1:26" x14ac:dyDescent="0.25">
      <c r="A2338" t="s">
        <v>26</v>
      </c>
      <c r="B2338" t="s">
        <v>27</v>
      </c>
      <c r="C2338" t="s">
        <v>28</v>
      </c>
      <c r="D2338" t="s">
        <v>115</v>
      </c>
      <c r="E2338" t="str">
        <f>"108TNKF04157"</f>
        <v>108TNKF04157</v>
      </c>
      <c r="F2338" t="s">
        <v>30</v>
      </c>
      <c r="I2338" t="s">
        <v>38</v>
      </c>
      <c r="J2338" t="s">
        <v>58</v>
      </c>
      <c r="N2338" t="s">
        <v>4981</v>
      </c>
      <c r="O2338" t="s">
        <v>34</v>
      </c>
      <c r="P2338">
        <v>8</v>
      </c>
      <c r="Q2338">
        <v>202108</v>
      </c>
      <c r="R2338">
        <v>20211007</v>
      </c>
      <c r="S2338" t="s">
        <v>4982</v>
      </c>
      <c r="T2338">
        <v>20220325</v>
      </c>
      <c r="U2338" t="s">
        <v>1037</v>
      </c>
      <c r="V2338" t="s">
        <v>878</v>
      </c>
      <c r="Z2338" t="s">
        <v>36</v>
      </c>
    </row>
    <row r="2339" spans="1:26" x14ac:dyDescent="0.25">
      <c r="A2339" t="s">
        <v>26</v>
      </c>
      <c r="B2339" t="s">
        <v>27</v>
      </c>
      <c r="C2339" t="s">
        <v>28</v>
      </c>
      <c r="D2339" t="s">
        <v>46</v>
      </c>
      <c r="E2339" t="str">
        <f>"112TNPC1U928"</f>
        <v>112TNPC1U928</v>
      </c>
      <c r="F2339" t="s">
        <v>30</v>
      </c>
      <c r="I2339" t="s">
        <v>57</v>
      </c>
      <c r="J2339" t="s">
        <v>43</v>
      </c>
      <c r="N2339" t="s">
        <v>4983</v>
      </c>
      <c r="O2339" t="s">
        <v>34</v>
      </c>
      <c r="P2339">
        <v>4</v>
      </c>
      <c r="Q2339">
        <v>202112</v>
      </c>
      <c r="R2339">
        <v>20220113</v>
      </c>
      <c r="S2339" t="s">
        <v>4984</v>
      </c>
      <c r="T2339">
        <v>20220325</v>
      </c>
      <c r="U2339" t="s">
        <v>1232</v>
      </c>
      <c r="Z2339" t="s">
        <v>36</v>
      </c>
    </row>
    <row r="2340" spans="1:26" x14ac:dyDescent="0.25">
      <c r="A2340" t="s">
        <v>26</v>
      </c>
      <c r="B2340" t="s">
        <v>27</v>
      </c>
      <c r="C2340" t="s">
        <v>28</v>
      </c>
      <c r="D2340" t="s">
        <v>29</v>
      </c>
      <c r="E2340" t="str">
        <f>"106TNMX28331"</f>
        <v>106TNMX28331</v>
      </c>
      <c r="F2340" t="s">
        <v>30</v>
      </c>
      <c r="I2340" t="s">
        <v>31</v>
      </c>
      <c r="J2340" t="s">
        <v>58</v>
      </c>
      <c r="N2340" t="s">
        <v>4985</v>
      </c>
      <c r="O2340" t="s">
        <v>34</v>
      </c>
      <c r="P2340">
        <v>10</v>
      </c>
      <c r="Q2340">
        <v>202106</v>
      </c>
      <c r="R2340">
        <v>20211202</v>
      </c>
      <c r="S2340" t="s">
        <v>4986</v>
      </c>
      <c r="T2340">
        <v>20220325</v>
      </c>
      <c r="U2340" t="s">
        <v>75</v>
      </c>
      <c r="V2340" t="s">
        <v>128</v>
      </c>
      <c r="Z2340" t="s">
        <v>36</v>
      </c>
    </row>
    <row r="2341" spans="1:26" x14ac:dyDescent="0.25">
      <c r="A2341" t="s">
        <v>26</v>
      </c>
      <c r="B2341" t="s">
        <v>27</v>
      </c>
      <c r="C2341" t="s">
        <v>28</v>
      </c>
      <c r="D2341" t="s">
        <v>29</v>
      </c>
      <c r="E2341" t="str">
        <f>"106TNRL0R774"</f>
        <v>106TNRL0R774</v>
      </c>
      <c r="F2341" t="s">
        <v>30</v>
      </c>
      <c r="I2341" t="s">
        <v>129</v>
      </c>
      <c r="J2341" t="s">
        <v>58</v>
      </c>
      <c r="N2341" t="s">
        <v>4987</v>
      </c>
      <c r="O2341" t="s">
        <v>34</v>
      </c>
      <c r="P2341">
        <v>10</v>
      </c>
      <c r="Q2341">
        <v>202106</v>
      </c>
      <c r="R2341">
        <v>20211001</v>
      </c>
      <c r="S2341" t="s">
        <v>4988</v>
      </c>
      <c r="T2341">
        <v>20220325</v>
      </c>
      <c r="U2341" t="s">
        <v>264</v>
      </c>
      <c r="V2341" t="s">
        <v>56</v>
      </c>
      <c r="W2341" t="s">
        <v>111</v>
      </c>
      <c r="X2341" t="s">
        <v>211</v>
      </c>
      <c r="Z2341" t="s">
        <v>36</v>
      </c>
    </row>
    <row r="2342" spans="1:26" x14ac:dyDescent="0.25">
      <c r="A2342" t="s">
        <v>26</v>
      </c>
      <c r="B2342" t="s">
        <v>27</v>
      </c>
      <c r="C2342" t="s">
        <v>28</v>
      </c>
      <c r="D2342" t="s">
        <v>29</v>
      </c>
      <c r="E2342" t="str">
        <f>"112TNMX04115"</f>
        <v>112TNMX04115</v>
      </c>
      <c r="F2342" t="s">
        <v>30</v>
      </c>
      <c r="I2342" t="s">
        <v>31</v>
      </c>
      <c r="J2342" t="s">
        <v>58</v>
      </c>
      <c r="N2342" t="s">
        <v>4989</v>
      </c>
      <c r="O2342" t="s">
        <v>34</v>
      </c>
      <c r="P2342">
        <v>4</v>
      </c>
      <c r="Q2342">
        <v>202112</v>
      </c>
      <c r="R2342">
        <v>20211201</v>
      </c>
      <c r="S2342" t="s">
        <v>4990</v>
      </c>
      <c r="T2342">
        <v>20220325</v>
      </c>
      <c r="U2342" t="s">
        <v>913</v>
      </c>
      <c r="Z2342" t="s">
        <v>36</v>
      </c>
    </row>
    <row r="2343" spans="1:26" x14ac:dyDescent="0.25">
      <c r="A2343" t="s">
        <v>26</v>
      </c>
      <c r="B2343" t="s">
        <v>27</v>
      </c>
      <c r="C2343" t="s">
        <v>28</v>
      </c>
      <c r="D2343" t="s">
        <v>380</v>
      </c>
      <c r="E2343" t="str">
        <f>"111TNMX1B771"</f>
        <v>111TNMX1B771</v>
      </c>
      <c r="F2343" t="s">
        <v>30</v>
      </c>
      <c r="I2343" t="s">
        <v>157</v>
      </c>
      <c r="J2343" t="s">
        <v>90</v>
      </c>
      <c r="N2343" t="s">
        <v>4991</v>
      </c>
      <c r="O2343" t="s">
        <v>34</v>
      </c>
      <c r="P2343">
        <v>5</v>
      </c>
      <c r="Q2343">
        <v>202111</v>
      </c>
      <c r="R2343">
        <v>20211124</v>
      </c>
      <c r="S2343" t="s">
        <v>4992</v>
      </c>
      <c r="T2343">
        <v>20220325</v>
      </c>
      <c r="U2343" t="s">
        <v>1383</v>
      </c>
      <c r="Z2343" t="s">
        <v>36</v>
      </c>
    </row>
    <row r="2344" spans="1:26" x14ac:dyDescent="0.25">
      <c r="A2344" t="s">
        <v>26</v>
      </c>
      <c r="B2344" t="s">
        <v>27</v>
      </c>
      <c r="C2344" t="s">
        <v>28</v>
      </c>
      <c r="D2344" t="s">
        <v>133</v>
      </c>
      <c r="E2344" t="str">
        <f>"110TNVS02287"</f>
        <v>110TNVS02287</v>
      </c>
      <c r="F2344" t="s">
        <v>30</v>
      </c>
      <c r="I2344" t="s">
        <v>38</v>
      </c>
      <c r="J2344" t="s">
        <v>58</v>
      </c>
      <c r="N2344" t="s">
        <v>4993</v>
      </c>
      <c r="O2344" t="s">
        <v>34</v>
      </c>
      <c r="P2344">
        <v>6</v>
      </c>
      <c r="Q2344">
        <v>202110</v>
      </c>
      <c r="R2344">
        <v>20220130</v>
      </c>
      <c r="S2344" t="s">
        <v>4994</v>
      </c>
      <c r="T2344">
        <v>20220325</v>
      </c>
      <c r="U2344" t="s">
        <v>4995</v>
      </c>
      <c r="V2344" t="s">
        <v>211</v>
      </c>
      <c r="Z2344" t="s">
        <v>36</v>
      </c>
    </row>
    <row r="2345" spans="1:26" x14ac:dyDescent="0.25">
      <c r="A2345" t="s">
        <v>26</v>
      </c>
      <c r="B2345" t="s">
        <v>27</v>
      </c>
      <c r="C2345" t="s">
        <v>28</v>
      </c>
      <c r="D2345" t="s">
        <v>115</v>
      </c>
      <c r="E2345" t="str">
        <f>"109TNVS28079"</f>
        <v>109TNVS28079</v>
      </c>
      <c r="F2345" t="s">
        <v>30</v>
      </c>
      <c r="I2345" t="s">
        <v>123</v>
      </c>
      <c r="J2345" t="s">
        <v>86</v>
      </c>
      <c r="N2345" t="s">
        <v>4996</v>
      </c>
      <c r="O2345" t="s">
        <v>34</v>
      </c>
      <c r="P2345">
        <v>7</v>
      </c>
      <c r="Q2345">
        <v>202109</v>
      </c>
      <c r="R2345">
        <v>20220321</v>
      </c>
      <c r="S2345" t="s">
        <v>4997</v>
      </c>
      <c r="T2345">
        <v>20220325</v>
      </c>
      <c r="U2345" t="s">
        <v>206</v>
      </c>
      <c r="Z2345" t="s">
        <v>36</v>
      </c>
    </row>
    <row r="2346" spans="1:26" x14ac:dyDescent="0.25">
      <c r="A2346" t="s">
        <v>26</v>
      </c>
      <c r="B2346" t="s">
        <v>27</v>
      </c>
      <c r="C2346" t="s">
        <v>28</v>
      </c>
      <c r="D2346" t="s">
        <v>42</v>
      </c>
      <c r="E2346" t="str">
        <f>"112TNABOL600"</f>
        <v>112TNABOL600</v>
      </c>
      <c r="F2346" t="s">
        <v>30</v>
      </c>
      <c r="I2346" t="s">
        <v>38</v>
      </c>
      <c r="J2346" t="s">
        <v>77</v>
      </c>
      <c r="N2346" t="s">
        <v>4998</v>
      </c>
      <c r="O2346" t="s">
        <v>34</v>
      </c>
      <c r="P2346">
        <v>4</v>
      </c>
      <c r="Q2346">
        <v>202112</v>
      </c>
      <c r="R2346">
        <v>20220101</v>
      </c>
      <c r="S2346" t="s">
        <v>4999</v>
      </c>
      <c r="T2346">
        <v>20220325</v>
      </c>
      <c r="Z2346" t="s">
        <v>36</v>
      </c>
    </row>
    <row r="2347" spans="1:26" x14ac:dyDescent="0.25">
      <c r="A2347" t="s">
        <v>26</v>
      </c>
      <c r="B2347" t="s">
        <v>27</v>
      </c>
      <c r="C2347" t="s">
        <v>28</v>
      </c>
      <c r="D2347" t="s">
        <v>64</v>
      </c>
      <c r="E2347" t="str">
        <f>"111TNJJ23340"</f>
        <v>111TNJJ23340</v>
      </c>
      <c r="F2347" t="s">
        <v>30</v>
      </c>
      <c r="I2347" t="s">
        <v>31</v>
      </c>
      <c r="J2347" t="s">
        <v>32</v>
      </c>
      <c r="N2347" t="s">
        <v>5000</v>
      </c>
      <c r="O2347" t="s">
        <v>34</v>
      </c>
      <c r="P2347">
        <v>5</v>
      </c>
      <c r="Q2347">
        <v>202111</v>
      </c>
      <c r="R2347">
        <v>20220212</v>
      </c>
      <c r="S2347" t="s">
        <v>5001</v>
      </c>
      <c r="T2347">
        <v>20220325</v>
      </c>
      <c r="Z2347" t="s">
        <v>36</v>
      </c>
    </row>
    <row r="2348" spans="1:26" x14ac:dyDescent="0.25">
      <c r="A2348" t="s">
        <v>26</v>
      </c>
      <c r="B2348" t="s">
        <v>27</v>
      </c>
      <c r="C2348" t="s">
        <v>28</v>
      </c>
      <c r="D2348" t="s">
        <v>46</v>
      </c>
      <c r="E2348" t="str">
        <f>"111TNWG0P201"</f>
        <v>111TNWG0P201</v>
      </c>
      <c r="F2348" t="s">
        <v>30</v>
      </c>
      <c r="I2348" t="s">
        <v>89</v>
      </c>
      <c r="J2348" t="s">
        <v>819</v>
      </c>
      <c r="N2348" t="s">
        <v>5002</v>
      </c>
      <c r="O2348" t="s">
        <v>34</v>
      </c>
      <c r="P2348">
        <v>5</v>
      </c>
      <c r="Q2348">
        <v>202111</v>
      </c>
      <c r="R2348">
        <v>20211125</v>
      </c>
      <c r="S2348" t="s">
        <v>5003</v>
      </c>
      <c r="T2348">
        <v>20220325</v>
      </c>
      <c r="Z2348" t="s">
        <v>36</v>
      </c>
    </row>
    <row r="2349" spans="1:26" x14ac:dyDescent="0.25">
      <c r="A2349" t="s">
        <v>26</v>
      </c>
      <c r="B2349" t="s">
        <v>27</v>
      </c>
      <c r="C2349" t="s">
        <v>28</v>
      </c>
      <c r="D2349" t="s">
        <v>380</v>
      </c>
      <c r="E2349" t="str">
        <f>"202TNFA1C267"</f>
        <v>202TNFA1C267</v>
      </c>
      <c r="F2349" t="s">
        <v>30</v>
      </c>
      <c r="I2349" t="s">
        <v>129</v>
      </c>
      <c r="J2349" t="s">
        <v>90</v>
      </c>
      <c r="N2349" t="s">
        <v>5004</v>
      </c>
      <c r="O2349" t="s">
        <v>34</v>
      </c>
      <c r="P2349">
        <v>2</v>
      </c>
      <c r="Q2349">
        <v>202202</v>
      </c>
      <c r="R2349">
        <v>20220221</v>
      </c>
      <c r="S2349" t="s">
        <v>5005</v>
      </c>
      <c r="T2349">
        <v>20220325</v>
      </c>
      <c r="U2349" t="s">
        <v>1796</v>
      </c>
      <c r="V2349" t="s">
        <v>1818</v>
      </c>
      <c r="Z2349" t="s">
        <v>36</v>
      </c>
    </row>
    <row r="2350" spans="1:26" x14ac:dyDescent="0.25">
      <c r="A2350" t="s">
        <v>26</v>
      </c>
      <c r="B2350" t="s">
        <v>27</v>
      </c>
      <c r="C2350" t="s">
        <v>28</v>
      </c>
      <c r="D2350" t="s">
        <v>380</v>
      </c>
      <c r="E2350" t="str">
        <f>"111TNPC2N432"</f>
        <v>111TNPC2N432</v>
      </c>
      <c r="F2350" t="s">
        <v>30</v>
      </c>
      <c r="I2350" t="s">
        <v>129</v>
      </c>
      <c r="J2350" t="s">
        <v>39</v>
      </c>
      <c r="N2350" t="s">
        <v>5006</v>
      </c>
      <c r="O2350" t="s">
        <v>34</v>
      </c>
      <c r="P2350">
        <v>5</v>
      </c>
      <c r="Q2350">
        <v>202111</v>
      </c>
      <c r="R2350">
        <v>20211229</v>
      </c>
      <c r="S2350" t="s">
        <v>5007</v>
      </c>
      <c r="T2350">
        <v>20220325</v>
      </c>
      <c r="Z2350" t="s">
        <v>36</v>
      </c>
    </row>
    <row r="2351" spans="1:26" x14ac:dyDescent="0.25">
      <c r="A2351" t="s">
        <v>26</v>
      </c>
      <c r="B2351" t="s">
        <v>27</v>
      </c>
      <c r="C2351" t="s">
        <v>28</v>
      </c>
      <c r="D2351" t="s">
        <v>42</v>
      </c>
      <c r="E2351" t="str">
        <f>"110TNPC1L096"</f>
        <v>110TNPC1L096</v>
      </c>
      <c r="F2351" t="s">
        <v>30</v>
      </c>
      <c r="I2351" t="s">
        <v>31</v>
      </c>
      <c r="J2351" t="s">
        <v>32</v>
      </c>
      <c r="N2351" t="s">
        <v>5008</v>
      </c>
      <c r="O2351" t="s">
        <v>34</v>
      </c>
      <c r="P2351">
        <v>6</v>
      </c>
      <c r="Q2351">
        <v>202110</v>
      </c>
      <c r="R2351">
        <v>20220226</v>
      </c>
      <c r="S2351" t="s">
        <v>5009</v>
      </c>
      <c r="T2351">
        <v>20220325</v>
      </c>
      <c r="Z2351" t="s">
        <v>36</v>
      </c>
    </row>
    <row r="2352" spans="1:26" x14ac:dyDescent="0.25">
      <c r="A2352" t="s">
        <v>26</v>
      </c>
      <c r="B2352" t="s">
        <v>27</v>
      </c>
      <c r="C2352" t="s">
        <v>28</v>
      </c>
      <c r="D2352" t="s">
        <v>64</v>
      </c>
      <c r="E2352" t="str">
        <f>"201TNWG1E601"</f>
        <v>201TNWG1E601</v>
      </c>
      <c r="F2352" t="s">
        <v>30</v>
      </c>
      <c r="I2352" t="s">
        <v>38</v>
      </c>
      <c r="J2352" t="s">
        <v>58</v>
      </c>
      <c r="N2352" t="s">
        <v>5010</v>
      </c>
      <c r="O2352" t="s">
        <v>34</v>
      </c>
      <c r="P2352">
        <v>3</v>
      </c>
      <c r="Q2352">
        <v>202201</v>
      </c>
      <c r="R2352">
        <v>20220313</v>
      </c>
      <c r="S2352" t="s">
        <v>5011</v>
      </c>
      <c r="T2352">
        <v>20220325</v>
      </c>
      <c r="U2352" t="s">
        <v>211</v>
      </c>
      <c r="Z2352" t="s">
        <v>36</v>
      </c>
    </row>
    <row r="2353" spans="1:26" x14ac:dyDescent="0.25">
      <c r="A2353" t="s">
        <v>26</v>
      </c>
      <c r="B2353" t="s">
        <v>27</v>
      </c>
      <c r="C2353" t="s">
        <v>28</v>
      </c>
      <c r="D2353" t="s">
        <v>29</v>
      </c>
      <c r="E2353" t="str">
        <f>"106TNBK19701"</f>
        <v>106TNBK19701</v>
      </c>
      <c r="F2353" t="s">
        <v>30</v>
      </c>
      <c r="I2353" t="s">
        <v>38</v>
      </c>
      <c r="J2353" t="s">
        <v>39</v>
      </c>
      <c r="N2353" t="s">
        <v>5012</v>
      </c>
      <c r="O2353" t="s">
        <v>34</v>
      </c>
      <c r="P2353">
        <v>10</v>
      </c>
      <c r="Q2353">
        <v>202106</v>
      </c>
      <c r="R2353">
        <v>20220308</v>
      </c>
      <c r="S2353" t="s">
        <v>5013</v>
      </c>
      <c r="T2353">
        <v>20220325</v>
      </c>
      <c r="Z2353" t="s">
        <v>36</v>
      </c>
    </row>
    <row r="2354" spans="1:26" x14ac:dyDescent="0.25">
      <c r="A2354" t="s">
        <v>26</v>
      </c>
      <c r="B2354" t="s">
        <v>27</v>
      </c>
      <c r="C2354" t="s">
        <v>28</v>
      </c>
      <c r="D2354" t="s">
        <v>42</v>
      </c>
      <c r="E2354" t="str">
        <f>"201TNTQ1M233"</f>
        <v>201TNTQ1M233</v>
      </c>
      <c r="F2354" t="s">
        <v>30</v>
      </c>
      <c r="I2354" t="s">
        <v>38</v>
      </c>
      <c r="J2354" t="s">
        <v>83</v>
      </c>
      <c r="N2354" t="s">
        <v>5014</v>
      </c>
      <c r="O2354" t="s">
        <v>34</v>
      </c>
      <c r="P2354">
        <v>3</v>
      </c>
      <c r="Q2354">
        <v>202201</v>
      </c>
      <c r="R2354">
        <v>20220316</v>
      </c>
      <c r="S2354" t="s">
        <v>5015</v>
      </c>
      <c r="T2354">
        <v>20220325</v>
      </c>
      <c r="Z2354" t="s">
        <v>36</v>
      </c>
    </row>
    <row r="2355" spans="1:26" x14ac:dyDescent="0.25">
      <c r="A2355" t="s">
        <v>26</v>
      </c>
      <c r="B2355" t="s">
        <v>27</v>
      </c>
      <c r="C2355" t="s">
        <v>28</v>
      </c>
      <c r="D2355" t="s">
        <v>29</v>
      </c>
      <c r="E2355" t="str">
        <f>"110TNBK20861"</f>
        <v>110TNBK20861</v>
      </c>
      <c r="F2355" t="s">
        <v>30</v>
      </c>
      <c r="I2355" t="s">
        <v>38</v>
      </c>
      <c r="J2355" t="s">
        <v>58</v>
      </c>
      <c r="N2355" t="s">
        <v>5016</v>
      </c>
      <c r="O2355" t="s">
        <v>34</v>
      </c>
      <c r="P2355">
        <v>6</v>
      </c>
      <c r="Q2355">
        <v>202110</v>
      </c>
      <c r="R2355">
        <v>20211116</v>
      </c>
      <c r="S2355" t="s">
        <v>5017</v>
      </c>
      <c r="T2355">
        <v>20220325</v>
      </c>
      <c r="U2355" t="s">
        <v>128</v>
      </c>
      <c r="V2355" t="s">
        <v>144</v>
      </c>
      <c r="Z2355" t="s">
        <v>36</v>
      </c>
    </row>
    <row r="2356" spans="1:26" x14ac:dyDescent="0.25">
      <c r="A2356" t="s">
        <v>26</v>
      </c>
      <c r="B2356" t="s">
        <v>27</v>
      </c>
      <c r="C2356" t="s">
        <v>28</v>
      </c>
      <c r="D2356" t="s">
        <v>115</v>
      </c>
      <c r="E2356" t="str">
        <f>"101TNDV1H978"</f>
        <v>101TNDV1H978</v>
      </c>
      <c r="F2356" t="s">
        <v>30</v>
      </c>
      <c r="I2356" t="s">
        <v>57</v>
      </c>
      <c r="J2356" t="s">
        <v>58</v>
      </c>
      <c r="N2356" t="s">
        <v>5018</v>
      </c>
      <c r="O2356" t="s">
        <v>34</v>
      </c>
      <c r="P2356">
        <v>15</v>
      </c>
      <c r="Q2356">
        <v>202101</v>
      </c>
      <c r="R2356">
        <v>20211012</v>
      </c>
      <c r="S2356" t="s">
        <v>5019</v>
      </c>
      <c r="T2356">
        <v>20220325</v>
      </c>
      <c r="U2356" t="s">
        <v>206</v>
      </c>
      <c r="Z2356" t="s">
        <v>36</v>
      </c>
    </row>
    <row r="2357" spans="1:26" x14ac:dyDescent="0.25">
      <c r="A2357" t="s">
        <v>26</v>
      </c>
      <c r="B2357" t="s">
        <v>27</v>
      </c>
      <c r="C2357" t="s">
        <v>28</v>
      </c>
      <c r="D2357" t="s">
        <v>29</v>
      </c>
      <c r="E2357" t="str">
        <f>"112TNQD12172"</f>
        <v>112TNQD12172</v>
      </c>
      <c r="F2357" t="s">
        <v>30</v>
      </c>
      <c r="I2357" t="s">
        <v>31</v>
      </c>
      <c r="J2357" t="s">
        <v>32</v>
      </c>
      <c r="N2357" t="s">
        <v>5020</v>
      </c>
      <c r="O2357" t="s">
        <v>34</v>
      </c>
      <c r="P2357">
        <v>4</v>
      </c>
      <c r="Q2357">
        <v>202112</v>
      </c>
      <c r="R2357">
        <v>20220216</v>
      </c>
      <c r="S2357" t="s">
        <v>5021</v>
      </c>
      <c r="T2357">
        <v>20220325</v>
      </c>
      <c r="Z2357" t="s">
        <v>36</v>
      </c>
    </row>
    <row r="2358" spans="1:26" x14ac:dyDescent="0.25">
      <c r="A2358" t="s">
        <v>26</v>
      </c>
      <c r="B2358" t="s">
        <v>27</v>
      </c>
      <c r="C2358" t="s">
        <v>28</v>
      </c>
      <c r="D2358" t="s">
        <v>29</v>
      </c>
      <c r="E2358" t="str">
        <f>"108TNRL2W918"</f>
        <v>108TNRL2W918</v>
      </c>
      <c r="F2358" t="s">
        <v>30</v>
      </c>
      <c r="I2358" t="s">
        <v>89</v>
      </c>
      <c r="J2358" t="s">
        <v>130</v>
      </c>
      <c r="N2358" t="s">
        <v>5022</v>
      </c>
      <c r="O2358" t="s">
        <v>34</v>
      </c>
      <c r="P2358">
        <v>8</v>
      </c>
      <c r="Q2358">
        <v>202108</v>
      </c>
      <c r="R2358">
        <v>20211119</v>
      </c>
      <c r="S2358" t="s">
        <v>5023</v>
      </c>
      <c r="T2358">
        <v>20220325</v>
      </c>
      <c r="Z2358" t="s">
        <v>36</v>
      </c>
    </row>
    <row r="2359" spans="1:26" x14ac:dyDescent="0.25">
      <c r="A2359" t="s">
        <v>26</v>
      </c>
      <c r="B2359" t="s">
        <v>27</v>
      </c>
      <c r="C2359" t="s">
        <v>28</v>
      </c>
      <c r="D2359" t="s">
        <v>42</v>
      </c>
      <c r="E2359" t="str">
        <f>"109TNTQ1M673"</f>
        <v>109TNTQ1M673</v>
      </c>
      <c r="F2359" t="s">
        <v>30</v>
      </c>
      <c r="I2359" t="s">
        <v>31</v>
      </c>
      <c r="J2359" t="s">
        <v>130</v>
      </c>
      <c r="N2359" t="s">
        <v>5024</v>
      </c>
      <c r="O2359" t="s">
        <v>34</v>
      </c>
      <c r="P2359">
        <v>7</v>
      </c>
      <c r="Q2359">
        <v>202109</v>
      </c>
      <c r="R2359">
        <v>20211231</v>
      </c>
      <c r="S2359" t="s">
        <v>5025</v>
      </c>
      <c r="T2359">
        <v>20220325</v>
      </c>
      <c r="Z2359" t="s">
        <v>36</v>
      </c>
    </row>
    <row r="2360" spans="1:26" x14ac:dyDescent="0.25">
      <c r="A2360" t="s">
        <v>26</v>
      </c>
      <c r="B2360" t="s">
        <v>27</v>
      </c>
      <c r="C2360" t="s">
        <v>28</v>
      </c>
      <c r="D2360" t="s">
        <v>46</v>
      </c>
      <c r="E2360" t="str">
        <f>"109TNZN0U205"</f>
        <v>109TNZN0U205</v>
      </c>
      <c r="F2360" t="s">
        <v>30</v>
      </c>
      <c r="I2360" t="s">
        <v>38</v>
      </c>
      <c r="J2360" t="s">
        <v>90</v>
      </c>
      <c r="N2360" t="s">
        <v>5026</v>
      </c>
      <c r="O2360" t="s">
        <v>34</v>
      </c>
      <c r="P2360">
        <v>7</v>
      </c>
      <c r="Q2360">
        <v>202109</v>
      </c>
      <c r="R2360">
        <v>20211101</v>
      </c>
      <c r="S2360" t="s">
        <v>5027</v>
      </c>
      <c r="T2360">
        <v>20220325</v>
      </c>
      <c r="U2360" t="s">
        <v>151</v>
      </c>
      <c r="V2360" t="s">
        <v>144</v>
      </c>
      <c r="Z2360" t="s">
        <v>36</v>
      </c>
    </row>
    <row r="2361" spans="1:26" x14ac:dyDescent="0.25">
      <c r="A2361" t="s">
        <v>26</v>
      </c>
      <c r="B2361" t="s">
        <v>27</v>
      </c>
      <c r="C2361" t="s">
        <v>28</v>
      </c>
      <c r="D2361" t="s">
        <v>29</v>
      </c>
      <c r="E2361" t="str">
        <f>"107TNXR23642"</f>
        <v>107TNXR23642</v>
      </c>
      <c r="F2361" t="s">
        <v>30</v>
      </c>
      <c r="I2361" t="s">
        <v>157</v>
      </c>
      <c r="J2361" t="s">
        <v>58</v>
      </c>
      <c r="N2361" t="s">
        <v>5028</v>
      </c>
      <c r="O2361" t="s">
        <v>34</v>
      </c>
      <c r="P2361">
        <v>9</v>
      </c>
      <c r="Q2361">
        <v>202107</v>
      </c>
      <c r="R2361">
        <v>20211130</v>
      </c>
      <c r="S2361" t="s">
        <v>5029</v>
      </c>
      <c r="T2361">
        <v>20220325</v>
      </c>
      <c r="U2361" t="s">
        <v>56</v>
      </c>
      <c r="Z2361" t="s">
        <v>36</v>
      </c>
    </row>
    <row r="2362" spans="1:26" x14ac:dyDescent="0.25">
      <c r="A2362" t="s">
        <v>26</v>
      </c>
      <c r="B2362" t="s">
        <v>27</v>
      </c>
      <c r="C2362" t="s">
        <v>28</v>
      </c>
      <c r="D2362" t="s">
        <v>380</v>
      </c>
      <c r="E2362" t="str">
        <f>"112TNHM1W825"</f>
        <v>112TNHM1W825</v>
      </c>
      <c r="F2362" t="s">
        <v>30</v>
      </c>
      <c r="I2362" t="s">
        <v>157</v>
      </c>
      <c r="J2362" t="s">
        <v>86</v>
      </c>
      <c r="N2362" t="s">
        <v>5030</v>
      </c>
      <c r="O2362" t="s">
        <v>34</v>
      </c>
      <c r="P2362">
        <v>4</v>
      </c>
      <c r="Q2362">
        <v>202112</v>
      </c>
      <c r="R2362">
        <v>20220318</v>
      </c>
      <c r="S2362" t="s">
        <v>5031</v>
      </c>
      <c r="T2362">
        <v>20220325</v>
      </c>
      <c r="Z2362" t="s">
        <v>36</v>
      </c>
    </row>
    <row r="2363" spans="1:26" x14ac:dyDescent="0.25">
      <c r="A2363" t="s">
        <v>26</v>
      </c>
      <c r="B2363" t="s">
        <v>27</v>
      </c>
      <c r="C2363" t="s">
        <v>28</v>
      </c>
      <c r="D2363" t="s">
        <v>115</v>
      </c>
      <c r="E2363" t="str">
        <f>"111TNKF0K821"</f>
        <v>111TNKF0K821</v>
      </c>
      <c r="F2363" t="s">
        <v>30</v>
      </c>
      <c r="I2363" t="s">
        <v>157</v>
      </c>
      <c r="J2363" t="s">
        <v>39</v>
      </c>
      <c r="N2363" t="s">
        <v>5032</v>
      </c>
      <c r="O2363" t="s">
        <v>34</v>
      </c>
      <c r="P2363">
        <v>5</v>
      </c>
      <c r="Q2363">
        <v>202111</v>
      </c>
      <c r="R2363">
        <v>20220308</v>
      </c>
      <c r="S2363" t="s">
        <v>5033</v>
      </c>
      <c r="T2363">
        <v>20220325</v>
      </c>
      <c r="Z2363" t="s">
        <v>36</v>
      </c>
    </row>
    <row r="2364" spans="1:26" x14ac:dyDescent="0.25">
      <c r="A2364" t="s">
        <v>26</v>
      </c>
      <c r="B2364" t="s">
        <v>27</v>
      </c>
      <c r="C2364" t="s">
        <v>28</v>
      </c>
      <c r="D2364" t="s">
        <v>37</v>
      </c>
      <c r="E2364" t="str">
        <f>"106TNAB02872"</f>
        <v>106TNAB02872</v>
      </c>
      <c r="F2364" t="s">
        <v>30</v>
      </c>
      <c r="I2364" t="s">
        <v>38</v>
      </c>
      <c r="J2364" t="s">
        <v>58</v>
      </c>
      <c r="N2364" t="s">
        <v>5034</v>
      </c>
      <c r="O2364" t="s">
        <v>34</v>
      </c>
      <c r="P2364">
        <v>10</v>
      </c>
      <c r="Q2364">
        <v>202106</v>
      </c>
      <c r="R2364">
        <v>20211109</v>
      </c>
      <c r="S2364" t="s">
        <v>5035</v>
      </c>
      <c r="T2364">
        <v>20220325</v>
      </c>
      <c r="U2364" t="s">
        <v>680</v>
      </c>
      <c r="Z2364" t="s">
        <v>36</v>
      </c>
    </row>
    <row r="2365" spans="1:26" x14ac:dyDescent="0.25">
      <c r="A2365" t="s">
        <v>26</v>
      </c>
      <c r="B2365" t="s">
        <v>27</v>
      </c>
      <c r="C2365" t="s">
        <v>28</v>
      </c>
      <c r="D2365" t="s">
        <v>133</v>
      </c>
      <c r="E2365" t="str">
        <f>"011TNEP0U652"</f>
        <v>011TNEP0U652</v>
      </c>
      <c r="F2365" t="s">
        <v>30</v>
      </c>
      <c r="I2365" t="s">
        <v>71</v>
      </c>
      <c r="J2365" t="s">
        <v>90</v>
      </c>
      <c r="N2365" t="s">
        <v>5036</v>
      </c>
      <c r="O2365" t="s">
        <v>34</v>
      </c>
      <c r="P2365">
        <v>17</v>
      </c>
      <c r="Q2365">
        <v>202011</v>
      </c>
      <c r="R2365">
        <v>20211124</v>
      </c>
      <c r="S2365" t="s">
        <v>5037</v>
      </c>
      <c r="T2365">
        <v>20220325</v>
      </c>
      <c r="U2365" t="s">
        <v>1718</v>
      </c>
      <c r="V2365" t="s">
        <v>144</v>
      </c>
      <c r="Z2365" t="s">
        <v>36</v>
      </c>
    </row>
    <row r="2366" spans="1:26" x14ac:dyDescent="0.25">
      <c r="A2366" t="s">
        <v>26</v>
      </c>
      <c r="B2366" t="s">
        <v>27</v>
      </c>
      <c r="C2366" t="s">
        <v>28</v>
      </c>
      <c r="D2366" t="s">
        <v>29</v>
      </c>
      <c r="E2366" t="str">
        <f>"108TNYT0N874"</f>
        <v>108TNYT0N874</v>
      </c>
      <c r="F2366" t="s">
        <v>30</v>
      </c>
      <c r="I2366" t="s">
        <v>31</v>
      </c>
      <c r="J2366" t="s">
        <v>90</v>
      </c>
      <c r="N2366" t="s">
        <v>5038</v>
      </c>
      <c r="O2366" t="s">
        <v>34</v>
      </c>
      <c r="P2366">
        <v>8</v>
      </c>
      <c r="Q2366">
        <v>202108</v>
      </c>
      <c r="R2366">
        <v>20211104</v>
      </c>
      <c r="S2366" t="s">
        <v>5039</v>
      </c>
      <c r="T2366">
        <v>20220325</v>
      </c>
      <c r="U2366" t="s">
        <v>75</v>
      </c>
      <c r="Z2366" t="s">
        <v>36</v>
      </c>
    </row>
    <row r="2367" spans="1:26" x14ac:dyDescent="0.25">
      <c r="A2367" t="s">
        <v>26</v>
      </c>
      <c r="B2367" t="s">
        <v>27</v>
      </c>
      <c r="C2367" t="s">
        <v>28</v>
      </c>
      <c r="D2367" t="s">
        <v>29</v>
      </c>
      <c r="E2367" t="str">
        <f>"109TNBK19989"</f>
        <v>109TNBK19989</v>
      </c>
      <c r="F2367" t="s">
        <v>30</v>
      </c>
      <c r="I2367" t="s">
        <v>38</v>
      </c>
      <c r="J2367" t="s">
        <v>39</v>
      </c>
      <c r="N2367" t="s">
        <v>5040</v>
      </c>
      <c r="O2367" t="s">
        <v>34</v>
      </c>
      <c r="P2367">
        <v>7</v>
      </c>
      <c r="Q2367">
        <v>202109</v>
      </c>
      <c r="R2367">
        <v>20220120</v>
      </c>
      <c r="S2367" t="s">
        <v>5041</v>
      </c>
      <c r="T2367">
        <v>20220325</v>
      </c>
      <c r="Z2367" t="s">
        <v>36</v>
      </c>
    </row>
    <row r="2368" spans="1:26" x14ac:dyDescent="0.25">
      <c r="A2368" t="s">
        <v>26</v>
      </c>
      <c r="B2368" t="s">
        <v>27</v>
      </c>
      <c r="C2368" t="s">
        <v>28</v>
      </c>
      <c r="D2368" t="s">
        <v>37</v>
      </c>
      <c r="E2368" t="str">
        <f>"107TNEP1C004"</f>
        <v>107TNEP1C004</v>
      </c>
      <c r="F2368" t="s">
        <v>30</v>
      </c>
      <c r="I2368" t="s">
        <v>71</v>
      </c>
      <c r="J2368" t="s">
        <v>90</v>
      </c>
      <c r="N2368" t="s">
        <v>5042</v>
      </c>
      <c r="O2368" t="s">
        <v>34</v>
      </c>
      <c r="P2368">
        <v>9</v>
      </c>
      <c r="Q2368">
        <v>202107</v>
      </c>
      <c r="R2368">
        <v>20211126</v>
      </c>
      <c r="S2368" t="s">
        <v>5043</v>
      </c>
      <c r="T2368">
        <v>20220326</v>
      </c>
      <c r="U2368" t="s">
        <v>1199</v>
      </c>
      <c r="V2368" t="s">
        <v>93</v>
      </c>
      <c r="Z2368" t="s">
        <v>36</v>
      </c>
    </row>
    <row r="2369" spans="1:26" x14ac:dyDescent="0.25">
      <c r="A2369" t="s">
        <v>26</v>
      </c>
      <c r="B2369" t="s">
        <v>27</v>
      </c>
      <c r="C2369" t="s">
        <v>28</v>
      </c>
      <c r="D2369" t="s">
        <v>115</v>
      </c>
      <c r="E2369" t="str">
        <f>"109TNBK1L685"</f>
        <v>109TNBK1L685</v>
      </c>
      <c r="F2369" t="s">
        <v>30</v>
      </c>
      <c r="I2369" t="s">
        <v>38</v>
      </c>
      <c r="J2369" t="s">
        <v>58</v>
      </c>
      <c r="N2369" t="s">
        <v>5044</v>
      </c>
      <c r="O2369" t="s">
        <v>34</v>
      </c>
      <c r="P2369">
        <v>7</v>
      </c>
      <c r="Q2369">
        <v>202109</v>
      </c>
      <c r="R2369">
        <v>20211202</v>
      </c>
      <c r="S2369" t="s">
        <v>5045</v>
      </c>
      <c r="T2369">
        <v>20220326</v>
      </c>
      <c r="U2369" t="s">
        <v>236</v>
      </c>
      <c r="Z2369" t="s">
        <v>36</v>
      </c>
    </row>
    <row r="2370" spans="1:26" x14ac:dyDescent="0.25">
      <c r="A2370" t="s">
        <v>26</v>
      </c>
      <c r="B2370" t="s">
        <v>27</v>
      </c>
      <c r="C2370" t="s">
        <v>28</v>
      </c>
      <c r="D2370" t="s">
        <v>46</v>
      </c>
      <c r="E2370" t="str">
        <f>"202TNJJ0Y236"</f>
        <v>202TNJJ0Y236</v>
      </c>
      <c r="F2370" t="s">
        <v>30</v>
      </c>
      <c r="I2370" t="s">
        <v>38</v>
      </c>
      <c r="J2370" t="s">
        <v>163</v>
      </c>
      <c r="N2370" t="s">
        <v>5046</v>
      </c>
      <c r="O2370" t="s">
        <v>34</v>
      </c>
      <c r="P2370">
        <v>2</v>
      </c>
      <c r="Q2370">
        <v>202202</v>
      </c>
      <c r="R2370">
        <v>20220305</v>
      </c>
      <c r="S2370" t="s">
        <v>5047</v>
      </c>
      <c r="T2370">
        <v>20220326</v>
      </c>
      <c r="Z2370" t="s">
        <v>36</v>
      </c>
    </row>
    <row r="2371" spans="1:26" x14ac:dyDescent="0.25">
      <c r="A2371" t="s">
        <v>26</v>
      </c>
      <c r="B2371" t="s">
        <v>27</v>
      </c>
      <c r="C2371" t="s">
        <v>28</v>
      </c>
      <c r="D2371" t="s">
        <v>166</v>
      </c>
      <c r="E2371" t="str">
        <f>"111TNJJ0M620"</f>
        <v>111TNJJ0M620</v>
      </c>
      <c r="F2371" t="s">
        <v>30</v>
      </c>
      <c r="I2371" t="s">
        <v>129</v>
      </c>
      <c r="J2371" t="s">
        <v>39</v>
      </c>
      <c r="N2371" t="s">
        <v>5048</v>
      </c>
      <c r="O2371" t="s">
        <v>34</v>
      </c>
      <c r="P2371">
        <v>5</v>
      </c>
      <c r="Q2371">
        <v>202111</v>
      </c>
      <c r="R2371">
        <v>20220222</v>
      </c>
      <c r="S2371" t="s">
        <v>5049</v>
      </c>
      <c r="T2371">
        <v>20220326</v>
      </c>
      <c r="Z2371" t="s">
        <v>36</v>
      </c>
    </row>
    <row r="2372" spans="1:26" x14ac:dyDescent="0.25">
      <c r="A2372" t="s">
        <v>26</v>
      </c>
      <c r="B2372" t="s">
        <v>27</v>
      </c>
      <c r="C2372" t="s">
        <v>28</v>
      </c>
      <c r="D2372" t="s">
        <v>29</v>
      </c>
      <c r="E2372" t="str">
        <f>"108TNCZ2Z723"</f>
        <v>108TNCZ2Z723</v>
      </c>
      <c r="F2372" t="s">
        <v>30</v>
      </c>
      <c r="I2372" t="s">
        <v>129</v>
      </c>
      <c r="J2372" t="s">
        <v>39</v>
      </c>
      <c r="N2372" t="s">
        <v>5050</v>
      </c>
      <c r="O2372" t="s">
        <v>34</v>
      </c>
      <c r="P2372">
        <v>8</v>
      </c>
      <c r="Q2372">
        <v>202108</v>
      </c>
      <c r="R2372">
        <v>20211129</v>
      </c>
      <c r="S2372" t="s">
        <v>5051</v>
      </c>
      <c r="T2372">
        <v>20220326</v>
      </c>
      <c r="Z2372" t="s">
        <v>36</v>
      </c>
    </row>
    <row r="2373" spans="1:26" x14ac:dyDescent="0.25">
      <c r="A2373" t="s">
        <v>2403</v>
      </c>
      <c r="B2373" t="s">
        <v>27</v>
      </c>
      <c r="C2373" t="s">
        <v>28</v>
      </c>
      <c r="D2373" t="s">
        <v>115</v>
      </c>
      <c r="E2373" t="str">
        <f>"110TNHM0C009"</f>
        <v>110TNHM0C009</v>
      </c>
      <c r="F2373" t="s">
        <v>2404</v>
      </c>
      <c r="N2373" t="s">
        <v>5052</v>
      </c>
      <c r="O2373" t="s">
        <v>34</v>
      </c>
      <c r="P2373">
        <v>6</v>
      </c>
      <c r="Q2373">
        <v>202110</v>
      </c>
      <c r="S2373">
        <v>917149660</v>
      </c>
      <c r="T2373">
        <v>20220328</v>
      </c>
      <c r="U2373" t="s">
        <v>2406</v>
      </c>
      <c r="V2373" t="s">
        <v>3583</v>
      </c>
      <c r="W2373" t="s">
        <v>2408</v>
      </c>
      <c r="X2373" t="s">
        <v>2409</v>
      </c>
      <c r="Y2373" t="s">
        <v>2410</v>
      </c>
      <c r="Z2373" t="s">
        <v>36</v>
      </c>
    </row>
    <row r="2374" spans="1:26" x14ac:dyDescent="0.25">
      <c r="A2374" t="s">
        <v>26</v>
      </c>
      <c r="B2374" t="s">
        <v>27</v>
      </c>
      <c r="C2374" t="s">
        <v>28</v>
      </c>
      <c r="D2374" t="s">
        <v>46</v>
      </c>
      <c r="E2374" t="str">
        <f>"109TNHM2J953"</f>
        <v>109TNHM2J953</v>
      </c>
      <c r="F2374" t="s">
        <v>30</v>
      </c>
      <c r="I2374" t="s">
        <v>31</v>
      </c>
      <c r="J2374" t="s">
        <v>58</v>
      </c>
      <c r="N2374" t="s">
        <v>5053</v>
      </c>
      <c r="O2374" t="s">
        <v>34</v>
      </c>
      <c r="P2374">
        <v>7</v>
      </c>
      <c r="Q2374">
        <v>202109</v>
      </c>
      <c r="R2374">
        <v>20220109</v>
      </c>
      <c r="S2374" t="s">
        <v>5054</v>
      </c>
      <c r="T2374">
        <v>20220328</v>
      </c>
      <c r="U2374" t="s">
        <v>878</v>
      </c>
      <c r="V2374" t="s">
        <v>1037</v>
      </c>
      <c r="W2374" t="s">
        <v>1857</v>
      </c>
      <c r="X2374" t="s">
        <v>1055</v>
      </c>
      <c r="Y2374" t="s">
        <v>506</v>
      </c>
      <c r="Z2374" t="s">
        <v>36</v>
      </c>
    </row>
    <row r="2375" spans="1:26" x14ac:dyDescent="0.25">
      <c r="A2375" t="s">
        <v>26</v>
      </c>
      <c r="B2375" t="s">
        <v>27</v>
      </c>
      <c r="C2375" t="s">
        <v>28</v>
      </c>
      <c r="D2375" t="s">
        <v>46</v>
      </c>
      <c r="E2375" t="str">
        <f>"201TNNH0E711"</f>
        <v>201TNNH0E711</v>
      </c>
      <c r="F2375" t="s">
        <v>30</v>
      </c>
      <c r="I2375" t="s">
        <v>31</v>
      </c>
      <c r="J2375" t="s">
        <v>32</v>
      </c>
      <c r="N2375" t="s">
        <v>5055</v>
      </c>
      <c r="O2375" t="s">
        <v>34</v>
      </c>
      <c r="P2375">
        <v>3</v>
      </c>
      <c r="Q2375">
        <v>202201</v>
      </c>
      <c r="R2375">
        <v>20220101</v>
      </c>
      <c r="S2375" t="s">
        <v>5056</v>
      </c>
      <c r="T2375">
        <v>20220328</v>
      </c>
      <c r="Z2375" t="s">
        <v>36</v>
      </c>
    </row>
    <row r="2376" spans="1:26" x14ac:dyDescent="0.25">
      <c r="A2376" t="s">
        <v>26</v>
      </c>
      <c r="B2376" t="s">
        <v>27</v>
      </c>
      <c r="C2376" t="s">
        <v>28</v>
      </c>
      <c r="D2376" t="s">
        <v>37</v>
      </c>
      <c r="E2376" t="str">
        <f>"111TNZN1G453"</f>
        <v>111TNZN1G453</v>
      </c>
      <c r="F2376" t="s">
        <v>30</v>
      </c>
      <c r="I2376" t="s">
        <v>31</v>
      </c>
      <c r="J2376" t="s">
        <v>32</v>
      </c>
      <c r="N2376" t="s">
        <v>5057</v>
      </c>
      <c r="O2376" t="s">
        <v>34</v>
      </c>
      <c r="P2376">
        <v>5</v>
      </c>
      <c r="Q2376">
        <v>202111</v>
      </c>
      <c r="R2376">
        <v>20220205</v>
      </c>
      <c r="S2376" t="s">
        <v>5058</v>
      </c>
      <c r="T2376">
        <v>20220328</v>
      </c>
      <c r="Z2376" t="s">
        <v>36</v>
      </c>
    </row>
    <row r="2377" spans="1:26" x14ac:dyDescent="0.25">
      <c r="A2377" t="s">
        <v>26</v>
      </c>
      <c r="B2377" t="s">
        <v>27</v>
      </c>
      <c r="C2377" t="s">
        <v>28</v>
      </c>
      <c r="D2377" t="s">
        <v>29</v>
      </c>
      <c r="E2377" t="str">
        <f>"107TNAB18528"</f>
        <v>107TNAB18528</v>
      </c>
      <c r="F2377" t="s">
        <v>30</v>
      </c>
      <c r="I2377" t="s">
        <v>38</v>
      </c>
      <c r="J2377" t="s">
        <v>58</v>
      </c>
      <c r="N2377" t="s">
        <v>5059</v>
      </c>
      <c r="O2377" t="s">
        <v>34</v>
      </c>
      <c r="P2377">
        <v>9</v>
      </c>
      <c r="Q2377">
        <v>202107</v>
      </c>
      <c r="R2377">
        <v>20211117</v>
      </c>
      <c r="S2377" t="s">
        <v>5060</v>
      </c>
      <c r="T2377">
        <v>20220328</v>
      </c>
      <c r="U2377" t="s">
        <v>144</v>
      </c>
      <c r="Z2377" t="s">
        <v>36</v>
      </c>
    </row>
    <row r="2378" spans="1:26" x14ac:dyDescent="0.25">
      <c r="A2378" t="s">
        <v>26</v>
      </c>
      <c r="B2378" t="s">
        <v>27</v>
      </c>
      <c r="C2378" t="s">
        <v>28</v>
      </c>
      <c r="D2378" t="s">
        <v>29</v>
      </c>
      <c r="E2378" t="str">
        <f>"105TNDV1Y826"</f>
        <v>105TNDV1Y826</v>
      </c>
      <c r="F2378" t="s">
        <v>30</v>
      </c>
      <c r="I2378" t="s">
        <v>31</v>
      </c>
      <c r="J2378" t="s">
        <v>58</v>
      </c>
      <c r="N2378" t="s">
        <v>5061</v>
      </c>
      <c r="O2378" t="s">
        <v>34</v>
      </c>
      <c r="P2378">
        <v>11</v>
      </c>
      <c r="Q2378">
        <v>202105</v>
      </c>
      <c r="R2378">
        <v>20220225</v>
      </c>
      <c r="S2378" t="s">
        <v>5062</v>
      </c>
      <c r="T2378">
        <v>20220328</v>
      </c>
      <c r="U2378" t="s">
        <v>128</v>
      </c>
      <c r="V2378" t="s">
        <v>144</v>
      </c>
      <c r="Z2378" t="s">
        <v>36</v>
      </c>
    </row>
    <row r="2379" spans="1:26" x14ac:dyDescent="0.25">
      <c r="A2379" t="s">
        <v>26</v>
      </c>
      <c r="B2379" t="s">
        <v>27</v>
      </c>
      <c r="C2379" t="s">
        <v>28</v>
      </c>
      <c r="D2379" t="s">
        <v>133</v>
      </c>
      <c r="E2379" t="str">
        <f>"110TNUW1E878"</f>
        <v>110TNUW1E878</v>
      </c>
      <c r="F2379" t="s">
        <v>30</v>
      </c>
      <c r="I2379" t="s">
        <v>31</v>
      </c>
      <c r="J2379" t="s">
        <v>58</v>
      </c>
      <c r="N2379" t="s">
        <v>5063</v>
      </c>
      <c r="O2379" t="s">
        <v>34</v>
      </c>
      <c r="P2379">
        <v>6</v>
      </c>
      <c r="Q2379">
        <v>202110</v>
      </c>
      <c r="R2379">
        <v>20220201</v>
      </c>
      <c r="S2379" t="s">
        <v>5064</v>
      </c>
      <c r="T2379">
        <v>20220328</v>
      </c>
      <c r="U2379" t="s">
        <v>3626</v>
      </c>
      <c r="Z2379" t="s">
        <v>36</v>
      </c>
    </row>
    <row r="2380" spans="1:26" x14ac:dyDescent="0.25">
      <c r="A2380" t="s">
        <v>26</v>
      </c>
      <c r="B2380" t="s">
        <v>27</v>
      </c>
      <c r="C2380" t="s">
        <v>28</v>
      </c>
      <c r="D2380" t="s">
        <v>29</v>
      </c>
      <c r="E2380" t="str">
        <f>"109TNAB1D824"</f>
        <v>109TNAB1D824</v>
      </c>
      <c r="F2380" t="s">
        <v>30</v>
      </c>
      <c r="I2380" t="s">
        <v>31</v>
      </c>
      <c r="J2380" t="s">
        <v>32</v>
      </c>
      <c r="N2380" t="s">
        <v>5065</v>
      </c>
      <c r="O2380" t="s">
        <v>34</v>
      </c>
      <c r="P2380">
        <v>7</v>
      </c>
      <c r="Q2380">
        <v>202109</v>
      </c>
      <c r="R2380">
        <v>20211016</v>
      </c>
      <c r="S2380" t="s">
        <v>5066</v>
      </c>
      <c r="T2380">
        <v>20220328</v>
      </c>
      <c r="Z2380" t="s">
        <v>36</v>
      </c>
    </row>
    <row r="2381" spans="1:26" x14ac:dyDescent="0.25">
      <c r="A2381" t="s">
        <v>26</v>
      </c>
      <c r="B2381" t="s">
        <v>27</v>
      </c>
      <c r="C2381" t="s">
        <v>28</v>
      </c>
      <c r="D2381" t="s">
        <v>46</v>
      </c>
      <c r="E2381" t="str">
        <f>"111TNCZ1L203"</f>
        <v>111TNCZ1L203</v>
      </c>
      <c r="F2381" t="s">
        <v>30</v>
      </c>
      <c r="I2381" t="s">
        <v>38</v>
      </c>
      <c r="J2381" t="s">
        <v>43</v>
      </c>
      <c r="N2381" t="s">
        <v>5067</v>
      </c>
      <c r="O2381" t="s">
        <v>34</v>
      </c>
      <c r="P2381">
        <v>5</v>
      </c>
      <c r="Q2381">
        <v>202111</v>
      </c>
      <c r="R2381">
        <v>20220301</v>
      </c>
      <c r="S2381" t="s">
        <v>5068</v>
      </c>
      <c r="T2381">
        <v>20220328</v>
      </c>
      <c r="Z2381" t="s">
        <v>36</v>
      </c>
    </row>
    <row r="2382" spans="1:26" x14ac:dyDescent="0.25">
      <c r="A2382" t="s">
        <v>26</v>
      </c>
      <c r="B2382" t="s">
        <v>27</v>
      </c>
      <c r="C2382" t="s">
        <v>28</v>
      </c>
      <c r="D2382" t="s">
        <v>115</v>
      </c>
      <c r="E2382" t="str">
        <f>"110TNLE1D632"</f>
        <v>110TNLE1D632</v>
      </c>
      <c r="F2382" t="s">
        <v>30</v>
      </c>
      <c r="I2382" t="s">
        <v>31</v>
      </c>
      <c r="J2382" t="s">
        <v>58</v>
      </c>
      <c r="N2382" t="s">
        <v>5069</v>
      </c>
      <c r="O2382" t="s">
        <v>34</v>
      </c>
      <c r="P2382">
        <v>6</v>
      </c>
      <c r="Q2382">
        <v>202110</v>
      </c>
      <c r="R2382">
        <v>20211223</v>
      </c>
      <c r="S2382" t="s">
        <v>5070</v>
      </c>
      <c r="T2382">
        <v>20220328</v>
      </c>
      <c r="U2382" t="s">
        <v>339</v>
      </c>
      <c r="V2382" t="s">
        <v>211</v>
      </c>
      <c r="Z2382" t="s">
        <v>36</v>
      </c>
    </row>
    <row r="2383" spans="1:26" x14ac:dyDescent="0.25">
      <c r="A2383" t="s">
        <v>26</v>
      </c>
      <c r="B2383" t="s">
        <v>27</v>
      </c>
      <c r="C2383" t="s">
        <v>28</v>
      </c>
      <c r="D2383" t="s">
        <v>46</v>
      </c>
      <c r="E2383" t="str">
        <f>"106TNQD0D060"</f>
        <v>106TNQD0D060</v>
      </c>
      <c r="F2383" t="s">
        <v>30</v>
      </c>
      <c r="I2383" t="s">
        <v>31</v>
      </c>
      <c r="J2383" t="s">
        <v>32</v>
      </c>
      <c r="N2383" t="s">
        <v>5071</v>
      </c>
      <c r="O2383" t="s">
        <v>34</v>
      </c>
      <c r="P2383">
        <v>10</v>
      </c>
      <c r="Q2383">
        <v>202106</v>
      </c>
      <c r="R2383">
        <v>20220309</v>
      </c>
      <c r="S2383" t="s">
        <v>5072</v>
      </c>
      <c r="T2383">
        <v>20220328</v>
      </c>
      <c r="Z2383" t="s">
        <v>36</v>
      </c>
    </row>
    <row r="2384" spans="1:26" x14ac:dyDescent="0.25">
      <c r="A2384" t="s">
        <v>26</v>
      </c>
      <c r="B2384" t="s">
        <v>27</v>
      </c>
      <c r="C2384" t="s">
        <v>28</v>
      </c>
      <c r="D2384" t="s">
        <v>380</v>
      </c>
      <c r="E2384" t="str">
        <f>"201TNFA23555"</f>
        <v>201TNFA23555</v>
      </c>
      <c r="F2384" t="s">
        <v>30</v>
      </c>
      <c r="I2384" t="s">
        <v>76</v>
      </c>
      <c r="J2384" t="s">
        <v>3409</v>
      </c>
      <c r="N2384" t="s">
        <v>5073</v>
      </c>
      <c r="O2384" t="s">
        <v>34</v>
      </c>
      <c r="P2384">
        <v>3</v>
      </c>
      <c r="Q2384">
        <v>202201</v>
      </c>
      <c r="R2384">
        <v>20220224</v>
      </c>
      <c r="S2384" t="s">
        <v>5074</v>
      </c>
      <c r="T2384">
        <v>20220328</v>
      </c>
      <c r="Z2384" t="s">
        <v>36</v>
      </c>
    </row>
    <row r="2385" spans="1:26" x14ac:dyDescent="0.25">
      <c r="A2385" t="s">
        <v>26</v>
      </c>
      <c r="B2385" t="s">
        <v>27</v>
      </c>
      <c r="C2385" t="s">
        <v>28</v>
      </c>
      <c r="D2385" t="s">
        <v>115</v>
      </c>
      <c r="E2385" t="str">
        <f>"107TNEPOY284"</f>
        <v>107TNEPOY284</v>
      </c>
      <c r="F2385" t="s">
        <v>30</v>
      </c>
      <c r="I2385" t="s">
        <v>162</v>
      </c>
      <c r="J2385" t="s">
        <v>39</v>
      </c>
      <c r="N2385" t="s">
        <v>5075</v>
      </c>
      <c r="O2385" t="s">
        <v>34</v>
      </c>
      <c r="P2385">
        <v>9</v>
      </c>
      <c r="Q2385">
        <v>202107</v>
      </c>
      <c r="R2385">
        <v>20211021</v>
      </c>
      <c r="S2385" t="s">
        <v>5076</v>
      </c>
      <c r="T2385">
        <v>20220328</v>
      </c>
      <c r="Z2385" t="s">
        <v>36</v>
      </c>
    </row>
    <row r="2386" spans="1:26" x14ac:dyDescent="0.25">
      <c r="A2386" t="s">
        <v>26</v>
      </c>
      <c r="B2386" t="s">
        <v>27</v>
      </c>
      <c r="C2386" t="s">
        <v>28</v>
      </c>
      <c r="D2386" t="s">
        <v>115</v>
      </c>
      <c r="E2386" t="str">
        <f>"107TNKF09597"</f>
        <v>107TNKF09597</v>
      </c>
      <c r="F2386" t="s">
        <v>30</v>
      </c>
      <c r="I2386" t="s">
        <v>31</v>
      </c>
      <c r="J2386" t="s">
        <v>32</v>
      </c>
      <c r="N2386" t="s">
        <v>5077</v>
      </c>
      <c r="O2386" t="s">
        <v>34</v>
      </c>
      <c r="P2386">
        <v>9</v>
      </c>
      <c r="Q2386">
        <v>202107</v>
      </c>
      <c r="R2386">
        <v>20211216</v>
      </c>
      <c r="S2386" t="s">
        <v>5078</v>
      </c>
      <c r="T2386">
        <v>20220328</v>
      </c>
      <c r="Z2386" t="s">
        <v>36</v>
      </c>
    </row>
    <row r="2387" spans="1:26" x14ac:dyDescent="0.25">
      <c r="A2387" t="s">
        <v>26</v>
      </c>
      <c r="B2387" t="s">
        <v>27</v>
      </c>
      <c r="C2387" t="s">
        <v>28</v>
      </c>
      <c r="D2387" t="s">
        <v>29</v>
      </c>
      <c r="E2387" t="str">
        <f>"109TNWG1S305"</f>
        <v>109TNWG1S305</v>
      </c>
      <c r="F2387" t="s">
        <v>30</v>
      </c>
      <c r="I2387" t="s">
        <v>38</v>
      </c>
      <c r="J2387" t="s">
        <v>58</v>
      </c>
      <c r="N2387" t="s">
        <v>5079</v>
      </c>
      <c r="O2387" t="s">
        <v>34</v>
      </c>
      <c r="P2387">
        <v>7</v>
      </c>
      <c r="Q2387">
        <v>202109</v>
      </c>
      <c r="R2387">
        <v>20220221</v>
      </c>
      <c r="S2387" t="s">
        <v>5080</v>
      </c>
      <c r="T2387">
        <v>20220328</v>
      </c>
      <c r="U2387" t="s">
        <v>267</v>
      </c>
      <c r="Z2387" t="s">
        <v>36</v>
      </c>
    </row>
    <row r="2388" spans="1:26" x14ac:dyDescent="0.25">
      <c r="A2388" t="s">
        <v>26</v>
      </c>
      <c r="B2388" t="s">
        <v>27</v>
      </c>
      <c r="C2388" t="s">
        <v>28</v>
      </c>
      <c r="D2388" t="s">
        <v>380</v>
      </c>
      <c r="E2388" t="str">
        <f>"111TNUW06990"</f>
        <v>111TNUW06990</v>
      </c>
      <c r="F2388" t="s">
        <v>30</v>
      </c>
      <c r="I2388" t="s">
        <v>31</v>
      </c>
      <c r="J2388" t="s">
        <v>58</v>
      </c>
      <c r="N2388" t="s">
        <v>5081</v>
      </c>
      <c r="O2388" t="s">
        <v>34</v>
      </c>
      <c r="P2388">
        <v>5</v>
      </c>
      <c r="Q2388">
        <v>202111</v>
      </c>
      <c r="R2388">
        <v>20211101</v>
      </c>
      <c r="S2388" t="s">
        <v>5082</v>
      </c>
      <c r="T2388">
        <v>20220328</v>
      </c>
      <c r="U2388" t="s">
        <v>144</v>
      </c>
      <c r="Z2388" t="s">
        <v>36</v>
      </c>
    </row>
    <row r="2389" spans="1:26" x14ac:dyDescent="0.25">
      <c r="A2389" t="s">
        <v>26</v>
      </c>
      <c r="B2389" t="s">
        <v>27</v>
      </c>
      <c r="C2389" t="s">
        <v>28</v>
      </c>
      <c r="D2389" t="s">
        <v>42</v>
      </c>
      <c r="E2389" t="str">
        <f>"110TNHM15297"</f>
        <v>110TNHM15297</v>
      </c>
      <c r="F2389" t="s">
        <v>30</v>
      </c>
      <c r="I2389" t="s">
        <v>31</v>
      </c>
      <c r="J2389" t="s">
        <v>32</v>
      </c>
      <c r="N2389" t="s">
        <v>5083</v>
      </c>
      <c r="O2389" t="s">
        <v>34</v>
      </c>
      <c r="P2389">
        <v>6</v>
      </c>
      <c r="Q2389">
        <v>202110</v>
      </c>
      <c r="R2389">
        <v>20220220</v>
      </c>
      <c r="S2389" t="s">
        <v>5084</v>
      </c>
      <c r="T2389">
        <v>20220328</v>
      </c>
      <c r="Z2389" t="s">
        <v>36</v>
      </c>
    </row>
    <row r="2390" spans="1:26" x14ac:dyDescent="0.25">
      <c r="A2390" t="s">
        <v>26</v>
      </c>
      <c r="B2390" t="s">
        <v>27</v>
      </c>
      <c r="C2390" t="s">
        <v>28</v>
      </c>
      <c r="D2390" t="s">
        <v>29</v>
      </c>
      <c r="E2390" t="str">
        <f>"108TNKF2H325"</f>
        <v>108TNKF2H325</v>
      </c>
      <c r="F2390" t="s">
        <v>30</v>
      </c>
      <c r="I2390" t="s">
        <v>89</v>
      </c>
      <c r="J2390" t="s">
        <v>90</v>
      </c>
      <c r="N2390" t="s">
        <v>5085</v>
      </c>
      <c r="O2390" t="s">
        <v>34</v>
      </c>
      <c r="P2390">
        <v>8</v>
      </c>
      <c r="Q2390">
        <v>202108</v>
      </c>
      <c r="R2390">
        <v>20220221</v>
      </c>
      <c r="S2390" t="s">
        <v>5086</v>
      </c>
      <c r="T2390">
        <v>20220328</v>
      </c>
      <c r="U2390" t="s">
        <v>144</v>
      </c>
      <c r="V2390" t="s">
        <v>75</v>
      </c>
      <c r="Z2390" t="s">
        <v>36</v>
      </c>
    </row>
    <row r="2391" spans="1:26" x14ac:dyDescent="0.25">
      <c r="A2391" t="s">
        <v>26</v>
      </c>
      <c r="B2391" t="s">
        <v>27</v>
      </c>
      <c r="C2391" t="s">
        <v>28</v>
      </c>
      <c r="D2391" t="s">
        <v>115</v>
      </c>
      <c r="E2391" t="str">
        <f>"109TNUW03926"</f>
        <v>109TNUW03926</v>
      </c>
      <c r="F2391" t="s">
        <v>30</v>
      </c>
      <c r="I2391" t="s">
        <v>38</v>
      </c>
      <c r="J2391" t="s">
        <v>77</v>
      </c>
      <c r="N2391" t="s">
        <v>5087</v>
      </c>
      <c r="O2391" t="s">
        <v>34</v>
      </c>
      <c r="P2391">
        <v>7</v>
      </c>
      <c r="Q2391">
        <v>202109</v>
      </c>
      <c r="R2391">
        <v>20220115</v>
      </c>
      <c r="S2391" t="s">
        <v>5088</v>
      </c>
      <c r="T2391">
        <v>20220328</v>
      </c>
      <c r="Z2391" t="s">
        <v>36</v>
      </c>
    </row>
    <row r="2392" spans="1:26" x14ac:dyDescent="0.25">
      <c r="A2392" t="s">
        <v>26</v>
      </c>
      <c r="B2392" t="s">
        <v>27</v>
      </c>
      <c r="C2392" t="s">
        <v>28</v>
      </c>
      <c r="D2392" t="s">
        <v>42</v>
      </c>
      <c r="E2392" t="str">
        <f>"109TNMX0Y155"</f>
        <v>109TNMX0Y155</v>
      </c>
      <c r="F2392" t="s">
        <v>30</v>
      </c>
      <c r="I2392" t="s">
        <v>31</v>
      </c>
      <c r="J2392" t="s">
        <v>32</v>
      </c>
      <c r="N2392" t="s">
        <v>5089</v>
      </c>
      <c r="O2392" t="s">
        <v>34</v>
      </c>
      <c r="P2392">
        <v>7</v>
      </c>
      <c r="Q2392">
        <v>202109</v>
      </c>
      <c r="R2392">
        <v>20211110</v>
      </c>
      <c r="S2392" t="s">
        <v>5090</v>
      </c>
      <c r="T2392">
        <v>20220328</v>
      </c>
      <c r="Z2392" t="s">
        <v>36</v>
      </c>
    </row>
    <row r="2393" spans="1:26" x14ac:dyDescent="0.25">
      <c r="A2393" t="s">
        <v>26</v>
      </c>
      <c r="B2393" t="s">
        <v>27</v>
      </c>
      <c r="C2393" t="s">
        <v>28</v>
      </c>
      <c r="D2393" t="s">
        <v>380</v>
      </c>
      <c r="E2393" t="str">
        <f>"112TNLE0U400"</f>
        <v>112TNLE0U400</v>
      </c>
      <c r="F2393" t="s">
        <v>30</v>
      </c>
      <c r="I2393" t="s">
        <v>123</v>
      </c>
      <c r="J2393" t="s">
        <v>77</v>
      </c>
      <c r="N2393" t="s">
        <v>5091</v>
      </c>
      <c r="O2393" t="s">
        <v>34</v>
      </c>
      <c r="P2393">
        <v>4</v>
      </c>
      <c r="Q2393">
        <v>202112</v>
      </c>
      <c r="R2393">
        <v>20220106</v>
      </c>
      <c r="S2393" t="s">
        <v>5092</v>
      </c>
      <c r="T2393">
        <v>20220328</v>
      </c>
      <c r="Z2393" t="s">
        <v>36</v>
      </c>
    </row>
    <row r="2394" spans="1:26" x14ac:dyDescent="0.25">
      <c r="A2394" t="s">
        <v>26</v>
      </c>
      <c r="B2394" t="s">
        <v>27</v>
      </c>
      <c r="C2394" t="s">
        <v>28</v>
      </c>
      <c r="D2394" t="s">
        <v>115</v>
      </c>
      <c r="E2394" t="str">
        <f>"110TNKF1U325"</f>
        <v>110TNKF1U325</v>
      </c>
      <c r="F2394" t="s">
        <v>30</v>
      </c>
      <c r="I2394" t="s">
        <v>31</v>
      </c>
      <c r="J2394" t="s">
        <v>32</v>
      </c>
      <c r="N2394" t="s">
        <v>5093</v>
      </c>
      <c r="O2394" t="s">
        <v>34</v>
      </c>
      <c r="P2394">
        <v>6</v>
      </c>
      <c r="Q2394">
        <v>202110</v>
      </c>
      <c r="R2394">
        <v>20211103</v>
      </c>
      <c r="S2394" t="s">
        <v>5094</v>
      </c>
      <c r="T2394">
        <v>20220328</v>
      </c>
      <c r="Z2394" t="s">
        <v>36</v>
      </c>
    </row>
    <row r="2395" spans="1:26" x14ac:dyDescent="0.25">
      <c r="A2395" t="s">
        <v>26</v>
      </c>
      <c r="B2395" t="s">
        <v>27</v>
      </c>
      <c r="C2395" t="s">
        <v>28</v>
      </c>
      <c r="D2395" t="s">
        <v>380</v>
      </c>
      <c r="E2395" t="str">
        <f>"201TNAB02072"</f>
        <v>201TNAB02072</v>
      </c>
      <c r="F2395" t="s">
        <v>30</v>
      </c>
      <c r="I2395" t="s">
        <v>31</v>
      </c>
      <c r="J2395" t="s">
        <v>32</v>
      </c>
      <c r="N2395" t="s">
        <v>5095</v>
      </c>
      <c r="O2395" t="s">
        <v>34</v>
      </c>
      <c r="P2395">
        <v>3</v>
      </c>
      <c r="Q2395">
        <v>202201</v>
      </c>
      <c r="R2395">
        <v>20220315</v>
      </c>
      <c r="S2395" t="s">
        <v>5096</v>
      </c>
      <c r="T2395">
        <v>20220328</v>
      </c>
      <c r="Z2395" t="s">
        <v>36</v>
      </c>
    </row>
    <row r="2396" spans="1:26" x14ac:dyDescent="0.25">
      <c r="A2396" t="s">
        <v>26</v>
      </c>
      <c r="B2396" t="s">
        <v>27</v>
      </c>
      <c r="C2396" t="s">
        <v>28</v>
      </c>
      <c r="D2396" t="s">
        <v>29</v>
      </c>
      <c r="E2396" t="str">
        <f>"108TNNH2A415"</f>
        <v>108TNNH2A415</v>
      </c>
      <c r="F2396" t="s">
        <v>30</v>
      </c>
      <c r="I2396" t="s">
        <v>31</v>
      </c>
      <c r="J2396" t="s">
        <v>32</v>
      </c>
      <c r="N2396" t="s">
        <v>5097</v>
      </c>
      <c r="O2396" t="s">
        <v>34</v>
      </c>
      <c r="P2396">
        <v>8</v>
      </c>
      <c r="Q2396">
        <v>202108</v>
      </c>
      <c r="R2396">
        <v>20220307</v>
      </c>
      <c r="S2396" t="s">
        <v>5098</v>
      </c>
      <c r="T2396">
        <v>20220328</v>
      </c>
      <c r="Z2396" t="s">
        <v>36</v>
      </c>
    </row>
    <row r="2397" spans="1:26" x14ac:dyDescent="0.25">
      <c r="A2397" t="s">
        <v>26</v>
      </c>
      <c r="B2397" t="s">
        <v>27</v>
      </c>
      <c r="C2397" t="s">
        <v>28</v>
      </c>
      <c r="D2397" t="s">
        <v>37</v>
      </c>
      <c r="E2397" t="str">
        <f>"201TNJJ11388"</f>
        <v>201TNJJ11388</v>
      </c>
      <c r="F2397" t="s">
        <v>30</v>
      </c>
      <c r="I2397" t="s">
        <v>31</v>
      </c>
      <c r="J2397" t="s">
        <v>32</v>
      </c>
      <c r="N2397" t="s">
        <v>5099</v>
      </c>
      <c r="O2397" t="s">
        <v>34</v>
      </c>
      <c r="P2397">
        <v>3</v>
      </c>
      <c r="Q2397">
        <v>202201</v>
      </c>
      <c r="R2397">
        <v>20220214</v>
      </c>
      <c r="S2397" t="s">
        <v>5100</v>
      </c>
      <c r="T2397">
        <v>20220328</v>
      </c>
      <c r="Z2397" t="s">
        <v>36</v>
      </c>
    </row>
    <row r="2398" spans="1:26" x14ac:dyDescent="0.25">
      <c r="A2398" t="s">
        <v>26</v>
      </c>
      <c r="B2398" t="s">
        <v>27</v>
      </c>
      <c r="C2398" t="s">
        <v>28</v>
      </c>
      <c r="D2398" t="s">
        <v>37</v>
      </c>
      <c r="E2398" t="str">
        <f>"112TNCZ0W963"</f>
        <v>112TNCZ0W963</v>
      </c>
      <c r="F2398" t="s">
        <v>30</v>
      </c>
      <c r="I2398" t="s">
        <v>31</v>
      </c>
      <c r="J2398" t="s">
        <v>32</v>
      </c>
      <c r="N2398" t="s">
        <v>5101</v>
      </c>
      <c r="O2398" t="s">
        <v>34</v>
      </c>
      <c r="P2398">
        <v>4</v>
      </c>
      <c r="Q2398">
        <v>202112</v>
      </c>
      <c r="R2398">
        <v>20220113</v>
      </c>
      <c r="S2398" t="s">
        <v>5102</v>
      </c>
      <c r="T2398">
        <v>20220328</v>
      </c>
      <c r="Z2398" t="s">
        <v>36</v>
      </c>
    </row>
    <row r="2399" spans="1:26" x14ac:dyDescent="0.25">
      <c r="A2399" t="s">
        <v>26</v>
      </c>
      <c r="B2399" t="s">
        <v>27</v>
      </c>
      <c r="C2399" t="s">
        <v>28</v>
      </c>
      <c r="D2399" t="s">
        <v>46</v>
      </c>
      <c r="E2399" t="str">
        <f>"109TNWG2K705"</f>
        <v>109TNWG2K705</v>
      </c>
      <c r="F2399" t="s">
        <v>30</v>
      </c>
      <c r="I2399" t="s">
        <v>38</v>
      </c>
      <c r="J2399" t="s">
        <v>58</v>
      </c>
      <c r="N2399" t="s">
        <v>5103</v>
      </c>
      <c r="O2399" t="s">
        <v>34</v>
      </c>
      <c r="P2399">
        <v>7</v>
      </c>
      <c r="Q2399">
        <v>202109</v>
      </c>
      <c r="R2399">
        <v>20211120</v>
      </c>
      <c r="S2399" t="s">
        <v>5104</v>
      </c>
      <c r="T2399">
        <v>20220328</v>
      </c>
      <c r="U2399" t="s">
        <v>144</v>
      </c>
      <c r="Z2399" t="s">
        <v>36</v>
      </c>
    </row>
    <row r="2400" spans="1:26" x14ac:dyDescent="0.25">
      <c r="A2400" t="s">
        <v>26</v>
      </c>
      <c r="B2400" t="s">
        <v>27</v>
      </c>
      <c r="C2400" t="s">
        <v>28</v>
      </c>
      <c r="D2400" t="s">
        <v>380</v>
      </c>
      <c r="E2400" t="str">
        <f>"201TNYT03210"</f>
        <v>201TNYT03210</v>
      </c>
      <c r="F2400" t="s">
        <v>30</v>
      </c>
      <c r="I2400" t="s">
        <v>157</v>
      </c>
      <c r="J2400" t="s">
        <v>43</v>
      </c>
      <c r="N2400" t="s">
        <v>5105</v>
      </c>
      <c r="O2400" t="s">
        <v>34</v>
      </c>
      <c r="P2400">
        <v>3</v>
      </c>
      <c r="Q2400">
        <v>202201</v>
      </c>
      <c r="R2400">
        <v>20220318</v>
      </c>
      <c r="S2400" t="s">
        <v>5106</v>
      </c>
      <c r="T2400">
        <v>20220328</v>
      </c>
      <c r="Z2400" t="s">
        <v>36</v>
      </c>
    </row>
    <row r="2401" spans="1:26" x14ac:dyDescent="0.25">
      <c r="A2401" t="s">
        <v>26</v>
      </c>
      <c r="B2401" t="s">
        <v>27</v>
      </c>
      <c r="C2401" t="s">
        <v>28</v>
      </c>
      <c r="D2401" t="s">
        <v>64</v>
      </c>
      <c r="E2401" t="str">
        <f>"109TNLE1V472"</f>
        <v>109TNLE1V472</v>
      </c>
      <c r="F2401" t="s">
        <v>30</v>
      </c>
      <c r="I2401" t="s">
        <v>38</v>
      </c>
      <c r="J2401" t="s">
        <v>90</v>
      </c>
      <c r="N2401" t="s">
        <v>5107</v>
      </c>
      <c r="O2401" t="s">
        <v>34</v>
      </c>
      <c r="P2401">
        <v>7</v>
      </c>
      <c r="Q2401">
        <v>202109</v>
      </c>
      <c r="R2401">
        <v>20211213</v>
      </c>
      <c r="S2401" t="s">
        <v>5108</v>
      </c>
      <c r="T2401">
        <v>20220328</v>
      </c>
      <c r="U2401" t="s">
        <v>5109</v>
      </c>
      <c r="V2401" t="s">
        <v>149</v>
      </c>
      <c r="Z2401" t="s">
        <v>36</v>
      </c>
    </row>
    <row r="2402" spans="1:26" x14ac:dyDescent="0.25">
      <c r="A2402" t="s">
        <v>26</v>
      </c>
      <c r="B2402" t="s">
        <v>27</v>
      </c>
      <c r="C2402" t="s">
        <v>28</v>
      </c>
      <c r="D2402" t="s">
        <v>64</v>
      </c>
      <c r="E2402" t="str">
        <f>"201TNDV0C314"</f>
        <v>201TNDV0C314</v>
      </c>
      <c r="F2402" t="s">
        <v>30</v>
      </c>
      <c r="I2402" t="s">
        <v>57</v>
      </c>
      <c r="J2402" t="s">
        <v>39</v>
      </c>
      <c r="N2402" t="s">
        <v>5110</v>
      </c>
      <c r="O2402" t="s">
        <v>34</v>
      </c>
      <c r="P2402">
        <v>3</v>
      </c>
      <c r="Q2402">
        <v>202201</v>
      </c>
      <c r="R2402">
        <v>20220305</v>
      </c>
      <c r="S2402" t="s">
        <v>5111</v>
      </c>
      <c r="T2402">
        <v>20220328</v>
      </c>
      <c r="Z2402" t="s">
        <v>36</v>
      </c>
    </row>
    <row r="2403" spans="1:26" x14ac:dyDescent="0.25">
      <c r="A2403" t="s">
        <v>26</v>
      </c>
      <c r="B2403" t="s">
        <v>27</v>
      </c>
      <c r="C2403" t="s">
        <v>28</v>
      </c>
      <c r="D2403" t="s">
        <v>46</v>
      </c>
      <c r="E2403" t="str">
        <f>"110TNQD23964"</f>
        <v>110TNQD23964</v>
      </c>
      <c r="F2403" t="s">
        <v>30</v>
      </c>
      <c r="I2403" t="s">
        <v>31</v>
      </c>
      <c r="J2403" t="s">
        <v>32</v>
      </c>
      <c r="N2403" t="s">
        <v>5112</v>
      </c>
      <c r="O2403" t="s">
        <v>34</v>
      </c>
      <c r="P2403">
        <v>6</v>
      </c>
      <c r="Q2403">
        <v>202110</v>
      </c>
      <c r="R2403">
        <v>20211215</v>
      </c>
      <c r="S2403" t="s">
        <v>5113</v>
      </c>
      <c r="T2403">
        <v>20220328</v>
      </c>
      <c r="Z2403" t="s">
        <v>36</v>
      </c>
    </row>
    <row r="2404" spans="1:26" x14ac:dyDescent="0.25">
      <c r="A2404" t="s">
        <v>26</v>
      </c>
      <c r="B2404" t="s">
        <v>27</v>
      </c>
      <c r="C2404" t="s">
        <v>28</v>
      </c>
      <c r="D2404" t="s">
        <v>133</v>
      </c>
      <c r="E2404" t="str">
        <f>"010TNZN18029"</f>
        <v>010TNZN18029</v>
      </c>
      <c r="F2404" t="s">
        <v>30</v>
      </c>
      <c r="I2404" t="s">
        <v>31</v>
      </c>
      <c r="J2404" t="s">
        <v>32</v>
      </c>
      <c r="N2404" t="s">
        <v>5114</v>
      </c>
      <c r="O2404" t="s">
        <v>34</v>
      </c>
      <c r="P2404">
        <v>18</v>
      </c>
      <c r="Q2404">
        <v>202010</v>
      </c>
      <c r="R2404">
        <v>20220304</v>
      </c>
      <c r="S2404" t="s">
        <v>5115</v>
      </c>
      <c r="T2404">
        <v>20220328</v>
      </c>
      <c r="Z2404" t="s">
        <v>36</v>
      </c>
    </row>
    <row r="2405" spans="1:26" x14ac:dyDescent="0.25">
      <c r="A2405" t="s">
        <v>26</v>
      </c>
      <c r="B2405" t="s">
        <v>27</v>
      </c>
      <c r="C2405" t="s">
        <v>28</v>
      </c>
      <c r="D2405" t="s">
        <v>46</v>
      </c>
      <c r="E2405" t="str">
        <f>"108TNHM2B793"</f>
        <v>108TNHM2B793</v>
      </c>
      <c r="F2405" t="s">
        <v>30</v>
      </c>
      <c r="I2405" t="s">
        <v>646</v>
      </c>
      <c r="J2405" t="s">
        <v>48</v>
      </c>
      <c r="N2405" t="s">
        <v>5116</v>
      </c>
      <c r="O2405" t="s">
        <v>34</v>
      </c>
      <c r="P2405">
        <v>8</v>
      </c>
      <c r="Q2405">
        <v>202108</v>
      </c>
      <c r="R2405">
        <v>20211028</v>
      </c>
      <c r="S2405" t="s">
        <v>5117</v>
      </c>
      <c r="T2405">
        <v>20220328</v>
      </c>
      <c r="Z2405" t="s">
        <v>36</v>
      </c>
    </row>
    <row r="2406" spans="1:26" x14ac:dyDescent="0.25">
      <c r="A2406" t="s">
        <v>26</v>
      </c>
      <c r="B2406" t="s">
        <v>27</v>
      </c>
      <c r="C2406" t="s">
        <v>28</v>
      </c>
      <c r="D2406" t="s">
        <v>37</v>
      </c>
      <c r="E2406" t="str">
        <f>"108TNJJ0Q772"</f>
        <v>108TNJJ0Q772</v>
      </c>
      <c r="F2406" t="s">
        <v>30</v>
      </c>
      <c r="I2406" t="s">
        <v>71</v>
      </c>
      <c r="J2406" t="s">
        <v>90</v>
      </c>
      <c r="N2406" t="s">
        <v>5118</v>
      </c>
      <c r="O2406" t="s">
        <v>34</v>
      </c>
      <c r="P2406">
        <v>8</v>
      </c>
      <c r="Q2406">
        <v>202108</v>
      </c>
      <c r="R2406">
        <v>20211016</v>
      </c>
      <c r="S2406" t="s">
        <v>5119</v>
      </c>
      <c r="T2406">
        <v>20220328</v>
      </c>
      <c r="U2406" t="s">
        <v>1199</v>
      </c>
      <c r="V2406" t="s">
        <v>179</v>
      </c>
      <c r="W2406" t="s">
        <v>1055</v>
      </c>
      <c r="X2406" t="s">
        <v>180</v>
      </c>
      <c r="Z2406" t="s">
        <v>36</v>
      </c>
    </row>
    <row r="2407" spans="1:26" x14ac:dyDescent="0.25">
      <c r="A2407" t="s">
        <v>26</v>
      </c>
      <c r="B2407" t="s">
        <v>27</v>
      </c>
      <c r="C2407" t="s">
        <v>28</v>
      </c>
      <c r="D2407" t="s">
        <v>29</v>
      </c>
      <c r="E2407" t="str">
        <f>"201TNBK1K669"</f>
        <v>201TNBK1K669</v>
      </c>
      <c r="F2407" t="s">
        <v>30</v>
      </c>
      <c r="I2407" t="s">
        <v>38</v>
      </c>
      <c r="J2407" t="s">
        <v>58</v>
      </c>
      <c r="N2407" t="s">
        <v>5120</v>
      </c>
      <c r="O2407" t="s">
        <v>34</v>
      </c>
      <c r="P2407">
        <v>3</v>
      </c>
      <c r="Q2407">
        <v>202201</v>
      </c>
      <c r="R2407">
        <v>20220322</v>
      </c>
      <c r="S2407" t="s">
        <v>5121</v>
      </c>
      <c r="T2407">
        <v>20220328</v>
      </c>
      <c r="U2407" t="s">
        <v>128</v>
      </c>
      <c r="V2407" t="s">
        <v>144</v>
      </c>
      <c r="W2407" t="s">
        <v>75</v>
      </c>
      <c r="Z2407" t="s">
        <v>36</v>
      </c>
    </row>
    <row r="2408" spans="1:26" x14ac:dyDescent="0.25">
      <c r="A2408" t="s">
        <v>26</v>
      </c>
      <c r="B2408" t="s">
        <v>27</v>
      </c>
      <c r="C2408" t="s">
        <v>28</v>
      </c>
      <c r="D2408" t="s">
        <v>29</v>
      </c>
      <c r="E2408" t="str">
        <f>"106TNXROC498"</f>
        <v>106TNXROC498</v>
      </c>
      <c r="F2408" t="s">
        <v>30</v>
      </c>
      <c r="I2408" t="s">
        <v>31</v>
      </c>
      <c r="J2408" t="s">
        <v>32</v>
      </c>
      <c r="N2408" t="s">
        <v>5122</v>
      </c>
      <c r="O2408" t="s">
        <v>34</v>
      </c>
      <c r="P2408">
        <v>10</v>
      </c>
      <c r="Q2408">
        <v>202106</v>
      </c>
      <c r="R2408">
        <v>20211129</v>
      </c>
      <c r="S2408" t="s">
        <v>5123</v>
      </c>
      <c r="T2408">
        <v>20220328</v>
      </c>
      <c r="Z2408" t="s">
        <v>36</v>
      </c>
    </row>
    <row r="2409" spans="1:26" x14ac:dyDescent="0.25">
      <c r="A2409" t="s">
        <v>26</v>
      </c>
      <c r="B2409" t="s">
        <v>27</v>
      </c>
      <c r="C2409" t="s">
        <v>28</v>
      </c>
      <c r="D2409" t="s">
        <v>115</v>
      </c>
      <c r="E2409" t="str">
        <f>"201TNLE1Q048"</f>
        <v>201TNLE1Q048</v>
      </c>
      <c r="F2409" t="s">
        <v>30</v>
      </c>
      <c r="I2409" t="s">
        <v>31</v>
      </c>
      <c r="J2409" t="s">
        <v>32</v>
      </c>
      <c r="N2409" t="s">
        <v>5124</v>
      </c>
      <c r="O2409" t="s">
        <v>34</v>
      </c>
      <c r="P2409">
        <v>3</v>
      </c>
      <c r="Q2409">
        <v>202201</v>
      </c>
      <c r="R2409">
        <v>20220101</v>
      </c>
      <c r="S2409" t="s">
        <v>5125</v>
      </c>
      <c r="T2409">
        <v>20220328</v>
      </c>
      <c r="Z2409" t="s">
        <v>36</v>
      </c>
    </row>
    <row r="2410" spans="1:26" x14ac:dyDescent="0.25">
      <c r="A2410" t="s">
        <v>26</v>
      </c>
      <c r="B2410" t="s">
        <v>27</v>
      </c>
      <c r="C2410" t="s">
        <v>28</v>
      </c>
      <c r="D2410" t="s">
        <v>42</v>
      </c>
      <c r="E2410" t="str">
        <f>"112TNHM0K937"</f>
        <v>112TNHM0K937</v>
      </c>
      <c r="F2410" t="s">
        <v>30</v>
      </c>
      <c r="I2410" t="s">
        <v>129</v>
      </c>
      <c r="J2410" t="s">
        <v>58</v>
      </c>
      <c r="N2410" t="s">
        <v>5126</v>
      </c>
      <c r="O2410" t="s">
        <v>34</v>
      </c>
      <c r="P2410">
        <v>4</v>
      </c>
      <c r="Q2410">
        <v>202112</v>
      </c>
      <c r="R2410">
        <v>20211231</v>
      </c>
      <c r="S2410" t="s">
        <v>5127</v>
      </c>
      <c r="T2410">
        <v>20220328</v>
      </c>
      <c r="U2410" t="s">
        <v>56</v>
      </c>
      <c r="Z2410" t="s">
        <v>36</v>
      </c>
    </row>
    <row r="2411" spans="1:26" x14ac:dyDescent="0.25">
      <c r="A2411" t="s">
        <v>26</v>
      </c>
      <c r="B2411" t="s">
        <v>27</v>
      </c>
      <c r="C2411" t="s">
        <v>28</v>
      </c>
      <c r="D2411" t="s">
        <v>115</v>
      </c>
      <c r="E2411" t="str">
        <f>"107TNKF1Y509"</f>
        <v>107TNKF1Y509</v>
      </c>
      <c r="F2411" t="s">
        <v>30</v>
      </c>
      <c r="I2411" t="s">
        <v>123</v>
      </c>
      <c r="J2411" t="s">
        <v>52</v>
      </c>
      <c r="N2411" t="s">
        <v>5128</v>
      </c>
      <c r="O2411" t="s">
        <v>34</v>
      </c>
      <c r="P2411">
        <v>9</v>
      </c>
      <c r="Q2411">
        <v>202107</v>
      </c>
      <c r="R2411">
        <v>20211104</v>
      </c>
      <c r="S2411" t="s">
        <v>5129</v>
      </c>
      <c r="T2411">
        <v>20220328</v>
      </c>
      <c r="U2411" t="s">
        <v>1537</v>
      </c>
      <c r="Z2411" t="s">
        <v>36</v>
      </c>
    </row>
    <row r="2412" spans="1:26" x14ac:dyDescent="0.25">
      <c r="A2412" t="s">
        <v>26</v>
      </c>
      <c r="B2412" t="s">
        <v>27</v>
      </c>
      <c r="C2412" t="s">
        <v>28</v>
      </c>
      <c r="D2412" t="s">
        <v>133</v>
      </c>
      <c r="E2412" t="str">
        <f>"102TNPC0T432"</f>
        <v>102TNPC0T432</v>
      </c>
      <c r="F2412" t="s">
        <v>30</v>
      </c>
      <c r="I2412" t="s">
        <v>31</v>
      </c>
      <c r="J2412" t="s">
        <v>39</v>
      </c>
      <c r="N2412" t="s">
        <v>5130</v>
      </c>
      <c r="O2412" t="s">
        <v>34</v>
      </c>
      <c r="P2412">
        <v>14</v>
      </c>
      <c r="Q2412">
        <v>202102</v>
      </c>
      <c r="R2412">
        <v>20211208</v>
      </c>
      <c r="S2412" t="s">
        <v>5131</v>
      </c>
      <c r="T2412">
        <v>20220328</v>
      </c>
      <c r="Z2412" t="s">
        <v>36</v>
      </c>
    </row>
    <row r="2413" spans="1:26" x14ac:dyDescent="0.25">
      <c r="A2413" t="s">
        <v>26</v>
      </c>
      <c r="B2413" t="s">
        <v>27</v>
      </c>
      <c r="C2413" t="s">
        <v>28</v>
      </c>
      <c r="D2413" t="s">
        <v>115</v>
      </c>
      <c r="E2413" t="str">
        <f>"106TNGY22039"</f>
        <v>106TNGY22039</v>
      </c>
      <c r="F2413" t="s">
        <v>30</v>
      </c>
      <c r="I2413" t="s">
        <v>31</v>
      </c>
      <c r="J2413" t="s">
        <v>48</v>
      </c>
      <c r="N2413" t="s">
        <v>5132</v>
      </c>
      <c r="O2413" t="s">
        <v>34</v>
      </c>
      <c r="P2413">
        <v>10</v>
      </c>
      <c r="Q2413">
        <v>202106</v>
      </c>
      <c r="R2413">
        <v>20220224</v>
      </c>
      <c r="S2413" t="s">
        <v>5133</v>
      </c>
      <c r="T2413">
        <v>20220328</v>
      </c>
      <c r="Z2413" t="s">
        <v>36</v>
      </c>
    </row>
    <row r="2414" spans="1:26" x14ac:dyDescent="0.25">
      <c r="A2414" t="s">
        <v>26</v>
      </c>
      <c r="B2414" t="s">
        <v>27</v>
      </c>
      <c r="C2414" t="s">
        <v>28</v>
      </c>
      <c r="D2414" t="s">
        <v>133</v>
      </c>
      <c r="E2414" t="str">
        <f>"107TNCZ05435"</f>
        <v>107TNCZ05435</v>
      </c>
      <c r="F2414" t="s">
        <v>30</v>
      </c>
      <c r="I2414" t="s">
        <v>129</v>
      </c>
      <c r="J2414" t="s">
        <v>58</v>
      </c>
      <c r="N2414" t="s">
        <v>5134</v>
      </c>
      <c r="O2414" t="s">
        <v>34</v>
      </c>
      <c r="P2414">
        <v>9</v>
      </c>
      <c r="Q2414">
        <v>202107</v>
      </c>
      <c r="R2414">
        <v>20211123</v>
      </c>
      <c r="S2414" t="s">
        <v>5135</v>
      </c>
      <c r="T2414">
        <v>20220328</v>
      </c>
      <c r="U2414" t="s">
        <v>340</v>
      </c>
      <c r="Z2414" t="s">
        <v>36</v>
      </c>
    </row>
    <row r="2415" spans="1:26" x14ac:dyDescent="0.25">
      <c r="A2415" t="s">
        <v>26</v>
      </c>
      <c r="B2415" t="s">
        <v>27</v>
      </c>
      <c r="C2415" t="s">
        <v>28</v>
      </c>
      <c r="D2415" t="s">
        <v>29</v>
      </c>
      <c r="E2415" t="str">
        <f>"111TNXR0Q482"</f>
        <v>111TNXR0Q482</v>
      </c>
      <c r="F2415" t="s">
        <v>30</v>
      </c>
      <c r="I2415" t="s">
        <v>123</v>
      </c>
      <c r="J2415" t="s">
        <v>77</v>
      </c>
      <c r="N2415" t="s">
        <v>5136</v>
      </c>
      <c r="O2415" t="s">
        <v>34</v>
      </c>
      <c r="P2415">
        <v>5</v>
      </c>
      <c r="Q2415">
        <v>202111</v>
      </c>
      <c r="R2415">
        <v>20211222</v>
      </c>
      <c r="S2415" t="s">
        <v>5137</v>
      </c>
      <c r="T2415">
        <v>20220328</v>
      </c>
      <c r="Z2415" t="s">
        <v>36</v>
      </c>
    </row>
    <row r="2416" spans="1:26" x14ac:dyDescent="0.25">
      <c r="A2416" t="s">
        <v>26</v>
      </c>
      <c r="B2416" t="s">
        <v>27</v>
      </c>
      <c r="C2416" t="s">
        <v>28</v>
      </c>
      <c r="D2416" t="s">
        <v>46</v>
      </c>
      <c r="E2416" t="str">
        <f>"110TNWG24217"</f>
        <v>110TNWG24217</v>
      </c>
      <c r="F2416" t="s">
        <v>30</v>
      </c>
      <c r="I2416" t="s">
        <v>38</v>
      </c>
      <c r="J2416" t="s">
        <v>90</v>
      </c>
      <c r="N2416" t="s">
        <v>403</v>
      </c>
      <c r="O2416" t="s">
        <v>34</v>
      </c>
      <c r="P2416">
        <v>6</v>
      </c>
      <c r="Q2416">
        <v>202110</v>
      </c>
      <c r="R2416">
        <v>20211205</v>
      </c>
      <c r="S2416" t="s">
        <v>5138</v>
      </c>
      <c r="T2416">
        <v>20220328</v>
      </c>
      <c r="U2416" t="s">
        <v>56</v>
      </c>
      <c r="Z2416" t="s">
        <v>36</v>
      </c>
    </row>
    <row r="2417" spans="1:26" x14ac:dyDescent="0.25">
      <c r="A2417" t="s">
        <v>26</v>
      </c>
      <c r="B2417" t="s">
        <v>27</v>
      </c>
      <c r="C2417" t="s">
        <v>28</v>
      </c>
      <c r="D2417" t="s">
        <v>380</v>
      </c>
      <c r="E2417" t="str">
        <f>"111TNRLOM142"</f>
        <v>111TNRLOM142</v>
      </c>
      <c r="F2417" t="s">
        <v>30</v>
      </c>
      <c r="I2417" t="s">
        <v>31</v>
      </c>
      <c r="J2417" t="s">
        <v>32</v>
      </c>
      <c r="N2417" t="s">
        <v>5139</v>
      </c>
      <c r="O2417" t="s">
        <v>34</v>
      </c>
      <c r="P2417">
        <v>5</v>
      </c>
      <c r="Q2417">
        <v>202111</v>
      </c>
      <c r="R2417">
        <v>20220303</v>
      </c>
      <c r="S2417" t="s">
        <v>5140</v>
      </c>
      <c r="T2417">
        <v>20220328</v>
      </c>
      <c r="Z2417" t="s">
        <v>36</v>
      </c>
    </row>
    <row r="2418" spans="1:26" x14ac:dyDescent="0.25">
      <c r="A2418" t="s">
        <v>26</v>
      </c>
      <c r="B2418" t="s">
        <v>27</v>
      </c>
      <c r="C2418" t="s">
        <v>28</v>
      </c>
      <c r="D2418" t="s">
        <v>37</v>
      </c>
      <c r="E2418" t="str">
        <f>"201TNBK2Y293"</f>
        <v>201TNBK2Y293</v>
      </c>
      <c r="F2418" t="s">
        <v>30</v>
      </c>
      <c r="I2418" t="s">
        <v>38</v>
      </c>
      <c r="J2418" t="s">
        <v>39</v>
      </c>
      <c r="N2418" t="s">
        <v>5141</v>
      </c>
      <c r="O2418" t="s">
        <v>34</v>
      </c>
      <c r="P2418">
        <v>3</v>
      </c>
      <c r="Q2418">
        <v>202201</v>
      </c>
      <c r="R2418">
        <v>20220207</v>
      </c>
      <c r="S2418" t="s">
        <v>5142</v>
      </c>
      <c r="T2418">
        <v>20220328</v>
      </c>
      <c r="Z2418" t="s">
        <v>36</v>
      </c>
    </row>
    <row r="2419" spans="1:26" x14ac:dyDescent="0.25">
      <c r="A2419" t="s">
        <v>26</v>
      </c>
      <c r="B2419" t="s">
        <v>27</v>
      </c>
      <c r="C2419" t="s">
        <v>28</v>
      </c>
      <c r="D2419" t="s">
        <v>115</v>
      </c>
      <c r="E2419" t="str">
        <f>"201TNQD00260"</f>
        <v>201TNQD00260</v>
      </c>
      <c r="F2419" t="s">
        <v>30</v>
      </c>
      <c r="I2419" t="s">
        <v>57</v>
      </c>
      <c r="J2419" t="s">
        <v>32</v>
      </c>
      <c r="N2419" t="s">
        <v>5143</v>
      </c>
      <c r="O2419" t="s">
        <v>34</v>
      </c>
      <c r="P2419">
        <v>3</v>
      </c>
      <c r="Q2419">
        <v>202201</v>
      </c>
      <c r="R2419">
        <v>20220304</v>
      </c>
      <c r="S2419" t="s">
        <v>5144</v>
      </c>
      <c r="T2419">
        <v>20220328</v>
      </c>
      <c r="Z2419" t="s">
        <v>36</v>
      </c>
    </row>
    <row r="2420" spans="1:26" x14ac:dyDescent="0.25">
      <c r="A2420" t="s">
        <v>26</v>
      </c>
      <c r="B2420" t="s">
        <v>27</v>
      </c>
      <c r="C2420" t="s">
        <v>28</v>
      </c>
      <c r="D2420" t="s">
        <v>46</v>
      </c>
      <c r="E2420" t="str">
        <f>"107TNCZ0L211"</f>
        <v>107TNCZ0L211</v>
      </c>
      <c r="F2420" t="s">
        <v>30</v>
      </c>
      <c r="I2420" t="s">
        <v>31</v>
      </c>
      <c r="J2420" t="s">
        <v>48</v>
      </c>
      <c r="N2420" t="s">
        <v>5145</v>
      </c>
      <c r="O2420" t="s">
        <v>34</v>
      </c>
      <c r="P2420">
        <v>9</v>
      </c>
      <c r="Q2420">
        <v>202107</v>
      </c>
      <c r="R2420">
        <v>20211006</v>
      </c>
      <c r="S2420" t="s">
        <v>5146</v>
      </c>
      <c r="T2420">
        <v>20220328</v>
      </c>
      <c r="Z2420" t="s">
        <v>36</v>
      </c>
    </row>
    <row r="2421" spans="1:26" x14ac:dyDescent="0.25">
      <c r="A2421" t="s">
        <v>26</v>
      </c>
      <c r="B2421" t="s">
        <v>27</v>
      </c>
      <c r="C2421" t="s">
        <v>28</v>
      </c>
      <c r="D2421" t="s">
        <v>29</v>
      </c>
      <c r="E2421" t="str">
        <f>"109TNTQ2J769"</f>
        <v>109TNTQ2J769</v>
      </c>
      <c r="F2421" t="s">
        <v>30</v>
      </c>
      <c r="I2421" t="s">
        <v>31</v>
      </c>
      <c r="J2421" t="s">
        <v>39</v>
      </c>
      <c r="N2421" t="s">
        <v>5147</v>
      </c>
      <c r="O2421" t="s">
        <v>34</v>
      </c>
      <c r="P2421">
        <v>7</v>
      </c>
      <c r="Q2421">
        <v>202109</v>
      </c>
      <c r="R2421">
        <v>20220214</v>
      </c>
      <c r="S2421" t="s">
        <v>5148</v>
      </c>
      <c r="T2421">
        <v>20220328</v>
      </c>
      <c r="Z2421" t="s">
        <v>36</v>
      </c>
    </row>
    <row r="2422" spans="1:26" x14ac:dyDescent="0.25">
      <c r="A2422" t="s">
        <v>26</v>
      </c>
      <c r="B2422" t="s">
        <v>27</v>
      </c>
      <c r="C2422" t="s">
        <v>28</v>
      </c>
      <c r="D2422" t="s">
        <v>46</v>
      </c>
      <c r="E2422" t="str">
        <f>"109TNHM2Y521"</f>
        <v>109TNHM2Y521</v>
      </c>
      <c r="F2422" t="s">
        <v>30</v>
      </c>
      <c r="I2422" t="s">
        <v>31</v>
      </c>
      <c r="J2422" t="s">
        <v>58</v>
      </c>
      <c r="N2422" t="s">
        <v>5149</v>
      </c>
      <c r="O2422" t="s">
        <v>34</v>
      </c>
      <c r="P2422">
        <v>7</v>
      </c>
      <c r="Q2422">
        <v>202109</v>
      </c>
      <c r="R2422">
        <v>20211220</v>
      </c>
      <c r="S2422" t="s">
        <v>5150</v>
      </c>
      <c r="T2422">
        <v>20220329</v>
      </c>
      <c r="U2422" t="s">
        <v>5151</v>
      </c>
      <c r="Z2422" t="s">
        <v>36</v>
      </c>
    </row>
    <row r="2423" spans="1:26" x14ac:dyDescent="0.25">
      <c r="A2423" t="s">
        <v>26</v>
      </c>
      <c r="B2423" t="s">
        <v>27</v>
      </c>
      <c r="C2423" t="s">
        <v>28</v>
      </c>
      <c r="D2423" t="s">
        <v>29</v>
      </c>
      <c r="E2423" t="str">
        <f>"901TNPC0C432"</f>
        <v>901TNPC0C432</v>
      </c>
      <c r="F2423" t="s">
        <v>30</v>
      </c>
      <c r="I2423" t="s">
        <v>38</v>
      </c>
      <c r="J2423" t="s">
        <v>77</v>
      </c>
      <c r="N2423" t="s">
        <v>5152</v>
      </c>
      <c r="O2423" t="s">
        <v>34</v>
      </c>
      <c r="P2423">
        <v>39</v>
      </c>
      <c r="Q2423">
        <v>201901</v>
      </c>
      <c r="R2423">
        <v>20220310</v>
      </c>
      <c r="S2423" t="s">
        <v>5153</v>
      </c>
      <c r="T2423">
        <v>20220329</v>
      </c>
      <c r="Z2423" t="s">
        <v>36</v>
      </c>
    </row>
    <row r="2424" spans="1:26" x14ac:dyDescent="0.25">
      <c r="A2424" t="s">
        <v>26</v>
      </c>
      <c r="B2424" t="s">
        <v>27</v>
      </c>
      <c r="C2424" t="s">
        <v>28</v>
      </c>
      <c r="D2424" t="s">
        <v>64</v>
      </c>
      <c r="E2424" t="str">
        <f>"109TNCZ11691"</f>
        <v>109TNCZ11691</v>
      </c>
      <c r="F2424" t="s">
        <v>30</v>
      </c>
      <c r="I2424" t="s">
        <v>129</v>
      </c>
      <c r="J2424" t="s">
        <v>48</v>
      </c>
      <c r="N2424" t="s">
        <v>5154</v>
      </c>
      <c r="O2424" t="s">
        <v>34</v>
      </c>
      <c r="P2424">
        <v>7</v>
      </c>
      <c r="Q2424">
        <v>202109</v>
      </c>
      <c r="R2424">
        <v>20220217</v>
      </c>
      <c r="S2424" t="s">
        <v>5155</v>
      </c>
      <c r="T2424">
        <v>20220329</v>
      </c>
      <c r="Z2424" t="s">
        <v>36</v>
      </c>
    </row>
    <row r="2425" spans="1:26" x14ac:dyDescent="0.25">
      <c r="A2425" t="s">
        <v>26</v>
      </c>
      <c r="B2425" t="s">
        <v>27</v>
      </c>
      <c r="C2425" t="s">
        <v>28</v>
      </c>
      <c r="D2425" t="s">
        <v>46</v>
      </c>
      <c r="E2425" t="str">
        <f>"110TNUW09190"</f>
        <v>110TNUW09190</v>
      </c>
      <c r="F2425" t="s">
        <v>30</v>
      </c>
      <c r="I2425" t="s">
        <v>38</v>
      </c>
      <c r="J2425" t="s">
        <v>90</v>
      </c>
      <c r="N2425" t="s">
        <v>5156</v>
      </c>
      <c r="O2425" t="s">
        <v>34</v>
      </c>
      <c r="P2425">
        <v>6</v>
      </c>
      <c r="Q2425">
        <v>202110</v>
      </c>
      <c r="R2425">
        <v>20211218</v>
      </c>
      <c r="S2425" t="s">
        <v>5157</v>
      </c>
      <c r="T2425">
        <v>20220329</v>
      </c>
      <c r="U2425" t="s">
        <v>736</v>
      </c>
      <c r="V2425" t="s">
        <v>179</v>
      </c>
      <c r="W2425" t="s">
        <v>75</v>
      </c>
      <c r="X2425" t="s">
        <v>74</v>
      </c>
      <c r="Z2425" t="s">
        <v>36</v>
      </c>
    </row>
    <row r="2426" spans="1:26" x14ac:dyDescent="0.25">
      <c r="A2426" t="s">
        <v>26</v>
      </c>
      <c r="B2426" t="s">
        <v>27</v>
      </c>
      <c r="C2426" t="s">
        <v>28</v>
      </c>
      <c r="D2426" t="s">
        <v>29</v>
      </c>
      <c r="E2426" t="str">
        <f>"201TNSU08878"</f>
        <v>201TNSU08878</v>
      </c>
      <c r="F2426" t="s">
        <v>30</v>
      </c>
      <c r="I2426" t="s">
        <v>31</v>
      </c>
      <c r="J2426" t="s">
        <v>32</v>
      </c>
      <c r="N2426" t="s">
        <v>5158</v>
      </c>
      <c r="O2426" t="s">
        <v>34</v>
      </c>
      <c r="P2426">
        <v>3</v>
      </c>
      <c r="Q2426">
        <v>202201</v>
      </c>
      <c r="R2426">
        <v>20220201</v>
      </c>
      <c r="S2426" t="s">
        <v>5159</v>
      </c>
      <c r="T2426">
        <v>20220329</v>
      </c>
      <c r="Z2426" t="s">
        <v>36</v>
      </c>
    </row>
    <row r="2427" spans="1:26" x14ac:dyDescent="0.25">
      <c r="A2427" t="s">
        <v>26</v>
      </c>
      <c r="B2427" t="s">
        <v>27</v>
      </c>
      <c r="C2427" t="s">
        <v>28</v>
      </c>
      <c r="D2427" t="s">
        <v>37</v>
      </c>
      <c r="E2427" t="str">
        <f>"110TNAB0L104"</f>
        <v>110TNAB0L104</v>
      </c>
      <c r="F2427" t="s">
        <v>30</v>
      </c>
      <c r="I2427" t="s">
        <v>57</v>
      </c>
      <c r="J2427" t="s">
        <v>58</v>
      </c>
      <c r="N2427" t="s">
        <v>5160</v>
      </c>
      <c r="O2427" t="s">
        <v>34</v>
      </c>
      <c r="P2427">
        <v>6</v>
      </c>
      <c r="Q2427">
        <v>202110</v>
      </c>
      <c r="R2427">
        <v>20220106</v>
      </c>
      <c r="S2427" t="s">
        <v>5161</v>
      </c>
      <c r="T2427">
        <v>20220329</v>
      </c>
      <c r="U2427" t="s">
        <v>1846</v>
      </c>
      <c r="Z2427" t="s">
        <v>36</v>
      </c>
    </row>
    <row r="2428" spans="1:26" x14ac:dyDescent="0.25">
      <c r="A2428" t="s">
        <v>26</v>
      </c>
      <c r="B2428" t="s">
        <v>27</v>
      </c>
      <c r="C2428" t="s">
        <v>28</v>
      </c>
      <c r="D2428" t="s">
        <v>29</v>
      </c>
      <c r="E2428" t="str">
        <f>"110TNNH04895"</f>
        <v>110TNNH04895</v>
      </c>
      <c r="F2428" t="s">
        <v>30</v>
      </c>
      <c r="I2428" t="s">
        <v>38</v>
      </c>
      <c r="J2428" t="s">
        <v>439</v>
      </c>
      <c r="N2428" t="s">
        <v>5162</v>
      </c>
      <c r="O2428" t="s">
        <v>34</v>
      </c>
      <c r="P2428">
        <v>6</v>
      </c>
      <c r="Q2428">
        <v>202110</v>
      </c>
      <c r="R2428">
        <v>20211021</v>
      </c>
      <c r="S2428" t="s">
        <v>5163</v>
      </c>
      <c r="T2428">
        <v>20220329</v>
      </c>
      <c r="Z2428" t="s">
        <v>36</v>
      </c>
    </row>
    <row r="2429" spans="1:26" x14ac:dyDescent="0.25">
      <c r="A2429" t="s">
        <v>26</v>
      </c>
      <c r="B2429" t="s">
        <v>27</v>
      </c>
      <c r="C2429" t="s">
        <v>28</v>
      </c>
      <c r="D2429" t="s">
        <v>115</v>
      </c>
      <c r="E2429" t="str">
        <f>"110TNTQ0C185"</f>
        <v>110TNTQ0C185</v>
      </c>
      <c r="F2429" t="s">
        <v>30</v>
      </c>
      <c r="I2429" t="s">
        <v>129</v>
      </c>
      <c r="J2429" t="s">
        <v>58</v>
      </c>
      <c r="N2429" t="s">
        <v>5164</v>
      </c>
      <c r="O2429" t="s">
        <v>34</v>
      </c>
      <c r="P2429">
        <v>6</v>
      </c>
      <c r="Q2429">
        <v>202110</v>
      </c>
      <c r="R2429">
        <v>20211214</v>
      </c>
      <c r="S2429" t="s">
        <v>5165</v>
      </c>
      <c r="T2429">
        <v>20220329</v>
      </c>
      <c r="U2429" t="s">
        <v>3605</v>
      </c>
      <c r="V2429" t="s">
        <v>1856</v>
      </c>
      <c r="Z2429" t="s">
        <v>36</v>
      </c>
    </row>
    <row r="2430" spans="1:26" x14ac:dyDescent="0.25">
      <c r="A2430" t="s">
        <v>26</v>
      </c>
      <c r="B2430" t="s">
        <v>27</v>
      </c>
      <c r="C2430" t="s">
        <v>28</v>
      </c>
      <c r="D2430" t="s">
        <v>115</v>
      </c>
      <c r="E2430" t="str">
        <f>"103TNUW0T046"</f>
        <v>103TNUW0T046</v>
      </c>
      <c r="F2430" t="s">
        <v>30</v>
      </c>
      <c r="I2430" t="s">
        <v>38</v>
      </c>
      <c r="J2430" t="s">
        <v>58</v>
      </c>
      <c r="N2430" t="s">
        <v>5166</v>
      </c>
      <c r="O2430" t="s">
        <v>34</v>
      </c>
      <c r="P2430">
        <v>13</v>
      </c>
      <c r="Q2430">
        <v>202103</v>
      </c>
      <c r="R2430">
        <v>20220303</v>
      </c>
      <c r="S2430" t="s">
        <v>5167</v>
      </c>
      <c r="T2430">
        <v>20220329</v>
      </c>
      <c r="U2430" t="s">
        <v>5168</v>
      </c>
      <c r="Z2430" t="s">
        <v>36</v>
      </c>
    </row>
    <row r="2431" spans="1:26" x14ac:dyDescent="0.25">
      <c r="A2431" t="s">
        <v>26</v>
      </c>
      <c r="B2431" t="s">
        <v>27</v>
      </c>
      <c r="C2431" t="s">
        <v>28</v>
      </c>
      <c r="D2431" t="s">
        <v>42</v>
      </c>
      <c r="E2431" t="str">
        <f>"110TNUW15454"</f>
        <v>110TNUW15454</v>
      </c>
      <c r="F2431" t="s">
        <v>30</v>
      </c>
      <c r="I2431" t="s">
        <v>123</v>
      </c>
      <c r="J2431" t="s">
        <v>271</v>
      </c>
      <c r="N2431" t="s">
        <v>5169</v>
      </c>
      <c r="O2431" t="s">
        <v>34</v>
      </c>
      <c r="P2431">
        <v>6</v>
      </c>
      <c r="Q2431">
        <v>202110</v>
      </c>
      <c r="R2431">
        <v>20220303</v>
      </c>
      <c r="S2431" t="s">
        <v>5170</v>
      </c>
      <c r="T2431">
        <v>20220329</v>
      </c>
      <c r="Z2431" t="s">
        <v>36</v>
      </c>
    </row>
    <row r="2432" spans="1:26" x14ac:dyDescent="0.25">
      <c r="A2432" t="s">
        <v>26</v>
      </c>
      <c r="B2432" t="s">
        <v>27</v>
      </c>
      <c r="C2432" t="s">
        <v>28</v>
      </c>
      <c r="D2432" t="s">
        <v>46</v>
      </c>
      <c r="E2432" t="str">
        <f>"201TNZN2J445"</f>
        <v>201TNZN2J445</v>
      </c>
      <c r="F2432" t="s">
        <v>30</v>
      </c>
      <c r="I2432" t="s">
        <v>38</v>
      </c>
      <c r="J2432" t="s">
        <v>77</v>
      </c>
      <c r="N2432" t="s">
        <v>5171</v>
      </c>
      <c r="O2432" t="s">
        <v>34</v>
      </c>
      <c r="P2432">
        <v>3</v>
      </c>
      <c r="Q2432">
        <v>202201</v>
      </c>
      <c r="R2432">
        <v>20220316</v>
      </c>
      <c r="S2432" t="s">
        <v>5172</v>
      </c>
      <c r="T2432">
        <v>20220329</v>
      </c>
      <c r="Z2432" t="s">
        <v>36</v>
      </c>
    </row>
    <row r="2433" spans="1:26" x14ac:dyDescent="0.25">
      <c r="A2433" t="s">
        <v>26</v>
      </c>
      <c r="B2433" t="s">
        <v>27</v>
      </c>
      <c r="C2433" t="s">
        <v>28</v>
      </c>
      <c r="D2433" t="s">
        <v>64</v>
      </c>
      <c r="E2433" t="str">
        <f>"111TNXR0A714"</f>
        <v>111TNXR0A714</v>
      </c>
      <c r="F2433" t="s">
        <v>30</v>
      </c>
      <c r="I2433" t="s">
        <v>38</v>
      </c>
      <c r="J2433" t="s">
        <v>90</v>
      </c>
      <c r="N2433" t="s">
        <v>5173</v>
      </c>
      <c r="O2433" t="s">
        <v>34</v>
      </c>
      <c r="P2433">
        <v>5</v>
      </c>
      <c r="Q2433">
        <v>202111</v>
      </c>
      <c r="R2433">
        <v>20220224</v>
      </c>
      <c r="S2433" t="s">
        <v>5174</v>
      </c>
      <c r="T2433">
        <v>20220329</v>
      </c>
      <c r="U2433" t="s">
        <v>205</v>
      </c>
      <c r="V2433" t="s">
        <v>149</v>
      </c>
      <c r="W2433" t="s">
        <v>5175</v>
      </c>
      <c r="Z2433" t="s">
        <v>36</v>
      </c>
    </row>
    <row r="2434" spans="1:26" x14ac:dyDescent="0.25">
      <c r="A2434" t="s">
        <v>26</v>
      </c>
      <c r="B2434" t="s">
        <v>27</v>
      </c>
      <c r="C2434" t="s">
        <v>28</v>
      </c>
      <c r="D2434" t="s">
        <v>29</v>
      </c>
      <c r="E2434" t="str">
        <f>"109TNMXOM259"</f>
        <v>109TNMXOM259</v>
      </c>
      <c r="F2434" t="s">
        <v>30</v>
      </c>
      <c r="I2434" t="s">
        <v>129</v>
      </c>
      <c r="J2434" t="s">
        <v>58</v>
      </c>
      <c r="N2434" t="s">
        <v>5176</v>
      </c>
      <c r="O2434" t="s">
        <v>34</v>
      </c>
      <c r="P2434">
        <v>7</v>
      </c>
      <c r="Q2434">
        <v>202109</v>
      </c>
      <c r="R2434">
        <v>20220105</v>
      </c>
      <c r="S2434" t="s">
        <v>5177</v>
      </c>
      <c r="T2434">
        <v>20220329</v>
      </c>
      <c r="U2434" t="s">
        <v>328</v>
      </c>
      <c r="V2434" t="s">
        <v>151</v>
      </c>
      <c r="Z2434" t="s">
        <v>36</v>
      </c>
    </row>
    <row r="2435" spans="1:26" x14ac:dyDescent="0.25">
      <c r="A2435" t="s">
        <v>26</v>
      </c>
      <c r="B2435" t="s">
        <v>27</v>
      </c>
      <c r="C2435" t="s">
        <v>28</v>
      </c>
      <c r="D2435" t="s">
        <v>29</v>
      </c>
      <c r="E2435" t="str">
        <f>"108TNQD0N684"</f>
        <v>108TNQD0N684</v>
      </c>
      <c r="F2435" t="s">
        <v>30</v>
      </c>
      <c r="I2435" t="s">
        <v>57</v>
      </c>
      <c r="J2435" t="s">
        <v>39</v>
      </c>
      <c r="N2435" t="s">
        <v>5178</v>
      </c>
      <c r="O2435" t="s">
        <v>34</v>
      </c>
      <c r="P2435">
        <v>8</v>
      </c>
      <c r="Q2435">
        <v>202108</v>
      </c>
      <c r="R2435">
        <v>20220201</v>
      </c>
      <c r="S2435" t="s">
        <v>5179</v>
      </c>
      <c r="T2435">
        <v>20220329</v>
      </c>
      <c r="Z2435" t="s">
        <v>36</v>
      </c>
    </row>
    <row r="2436" spans="1:26" x14ac:dyDescent="0.25">
      <c r="A2436" t="s">
        <v>26</v>
      </c>
      <c r="B2436" t="s">
        <v>27</v>
      </c>
      <c r="C2436" t="s">
        <v>28</v>
      </c>
      <c r="D2436" t="s">
        <v>115</v>
      </c>
      <c r="E2436" t="str">
        <f>"107TNKF0U485"</f>
        <v>107TNKF0U485</v>
      </c>
      <c r="F2436" t="s">
        <v>30</v>
      </c>
      <c r="I2436" t="s">
        <v>57</v>
      </c>
      <c r="J2436" t="s">
        <v>90</v>
      </c>
      <c r="N2436" t="s">
        <v>5180</v>
      </c>
      <c r="O2436" t="s">
        <v>34</v>
      </c>
      <c r="P2436">
        <v>9</v>
      </c>
      <c r="Q2436">
        <v>202107</v>
      </c>
      <c r="R2436">
        <v>20220218</v>
      </c>
      <c r="S2436" t="s">
        <v>5181</v>
      </c>
      <c r="T2436">
        <v>20220329</v>
      </c>
      <c r="U2436" t="s">
        <v>144</v>
      </c>
      <c r="Z2436" t="s">
        <v>36</v>
      </c>
    </row>
    <row r="2437" spans="1:26" x14ac:dyDescent="0.25">
      <c r="A2437" t="s">
        <v>26</v>
      </c>
      <c r="B2437" t="s">
        <v>27</v>
      </c>
      <c r="C2437" t="s">
        <v>28</v>
      </c>
      <c r="D2437" t="s">
        <v>115</v>
      </c>
      <c r="E2437" t="str">
        <f>"108TNVS0Z751"</f>
        <v>108TNVS0Z751</v>
      </c>
      <c r="F2437" t="s">
        <v>30</v>
      </c>
      <c r="I2437" t="s">
        <v>47</v>
      </c>
      <c r="J2437" t="s">
        <v>271</v>
      </c>
      <c r="N2437" t="s">
        <v>5182</v>
      </c>
      <c r="O2437" t="s">
        <v>34</v>
      </c>
      <c r="P2437">
        <v>8</v>
      </c>
      <c r="Q2437">
        <v>202108</v>
      </c>
      <c r="R2437">
        <v>20220325</v>
      </c>
      <c r="S2437" t="s">
        <v>5183</v>
      </c>
      <c r="T2437">
        <v>20220329</v>
      </c>
      <c r="Z2437" t="s">
        <v>36</v>
      </c>
    </row>
    <row r="2438" spans="1:26" x14ac:dyDescent="0.25">
      <c r="A2438" t="s">
        <v>26</v>
      </c>
      <c r="B2438" t="s">
        <v>27</v>
      </c>
      <c r="C2438" t="s">
        <v>28</v>
      </c>
      <c r="D2438" t="s">
        <v>46</v>
      </c>
      <c r="E2438" t="str">
        <f>"108TNFA0L691"</f>
        <v>108TNFA0L691</v>
      </c>
      <c r="F2438" t="s">
        <v>30</v>
      </c>
      <c r="I2438" t="s">
        <v>31</v>
      </c>
      <c r="J2438" t="s">
        <v>90</v>
      </c>
      <c r="N2438" t="s">
        <v>5184</v>
      </c>
      <c r="O2438" t="s">
        <v>34</v>
      </c>
      <c r="P2438">
        <v>8</v>
      </c>
      <c r="Q2438">
        <v>202108</v>
      </c>
      <c r="R2438">
        <v>20220111</v>
      </c>
      <c r="S2438" t="s">
        <v>5185</v>
      </c>
      <c r="T2438">
        <v>20220329</v>
      </c>
      <c r="U2438" t="s">
        <v>496</v>
      </c>
      <c r="V2438" t="s">
        <v>211</v>
      </c>
      <c r="W2438" t="s">
        <v>111</v>
      </c>
      <c r="Z2438" t="s">
        <v>36</v>
      </c>
    </row>
    <row r="2439" spans="1:26" x14ac:dyDescent="0.25">
      <c r="A2439" t="s">
        <v>26</v>
      </c>
      <c r="B2439" t="s">
        <v>27</v>
      </c>
      <c r="C2439" t="s">
        <v>28</v>
      </c>
      <c r="D2439" t="s">
        <v>37</v>
      </c>
      <c r="E2439" t="str">
        <f>"110TNXR0T346"</f>
        <v>110TNXR0T346</v>
      </c>
      <c r="F2439" t="s">
        <v>30</v>
      </c>
      <c r="I2439" t="s">
        <v>129</v>
      </c>
      <c r="J2439" t="s">
        <v>498</v>
      </c>
      <c r="N2439" t="s">
        <v>5186</v>
      </c>
      <c r="O2439" t="s">
        <v>34</v>
      </c>
      <c r="P2439">
        <v>6</v>
      </c>
      <c r="Q2439">
        <v>202110</v>
      </c>
      <c r="R2439">
        <v>20220103</v>
      </c>
      <c r="S2439" t="s">
        <v>5187</v>
      </c>
      <c r="T2439">
        <v>20220329</v>
      </c>
      <c r="Z2439" t="s">
        <v>36</v>
      </c>
    </row>
    <row r="2440" spans="1:26" x14ac:dyDescent="0.25">
      <c r="A2440" t="s">
        <v>26</v>
      </c>
      <c r="B2440" t="s">
        <v>27</v>
      </c>
      <c r="C2440" t="s">
        <v>28</v>
      </c>
      <c r="D2440" t="s">
        <v>585</v>
      </c>
      <c r="E2440" t="str">
        <f>"202TNDV2A130"</f>
        <v>202TNDV2A130</v>
      </c>
      <c r="F2440" t="s">
        <v>30</v>
      </c>
      <c r="I2440" t="s">
        <v>57</v>
      </c>
      <c r="J2440" t="s">
        <v>39</v>
      </c>
      <c r="N2440" t="s">
        <v>5188</v>
      </c>
      <c r="O2440" t="s">
        <v>34</v>
      </c>
      <c r="P2440">
        <v>2</v>
      </c>
      <c r="Q2440">
        <v>202202</v>
      </c>
      <c r="R2440">
        <v>20220323</v>
      </c>
      <c r="S2440" t="s">
        <v>5189</v>
      </c>
      <c r="T2440">
        <v>20220329</v>
      </c>
      <c r="Z2440" t="s">
        <v>36</v>
      </c>
    </row>
    <row r="2441" spans="1:26" x14ac:dyDescent="0.25">
      <c r="A2441" t="s">
        <v>26</v>
      </c>
      <c r="B2441" t="s">
        <v>27</v>
      </c>
      <c r="C2441" t="s">
        <v>28</v>
      </c>
      <c r="D2441" t="s">
        <v>133</v>
      </c>
      <c r="E2441" t="str">
        <f>"107TNVS0X071"</f>
        <v>107TNVS0X071</v>
      </c>
      <c r="F2441" t="s">
        <v>30</v>
      </c>
      <c r="I2441" t="s">
        <v>57</v>
      </c>
      <c r="J2441" t="s">
        <v>58</v>
      </c>
      <c r="N2441" t="s">
        <v>244</v>
      </c>
      <c r="O2441" t="s">
        <v>34</v>
      </c>
      <c r="P2441">
        <v>9</v>
      </c>
      <c r="Q2441">
        <v>202107</v>
      </c>
      <c r="R2441">
        <v>20211016</v>
      </c>
      <c r="S2441" t="s">
        <v>5190</v>
      </c>
      <c r="T2441">
        <v>20220329</v>
      </c>
      <c r="U2441" t="s">
        <v>144</v>
      </c>
      <c r="Z2441" t="s">
        <v>36</v>
      </c>
    </row>
    <row r="2442" spans="1:26" x14ac:dyDescent="0.25">
      <c r="A2442" t="s">
        <v>26</v>
      </c>
      <c r="B2442" t="s">
        <v>27</v>
      </c>
      <c r="C2442" t="s">
        <v>28</v>
      </c>
      <c r="D2442" t="s">
        <v>42</v>
      </c>
      <c r="E2442" t="str">
        <f>"106TNCZ23043"</f>
        <v>106TNCZ23043</v>
      </c>
      <c r="F2442" t="s">
        <v>30</v>
      </c>
      <c r="I2442" t="s">
        <v>38</v>
      </c>
      <c r="J2442" t="s">
        <v>90</v>
      </c>
      <c r="N2442" t="s">
        <v>5191</v>
      </c>
      <c r="O2442" t="s">
        <v>34</v>
      </c>
      <c r="P2442">
        <v>10</v>
      </c>
      <c r="Q2442">
        <v>202106</v>
      </c>
      <c r="R2442">
        <v>20211112</v>
      </c>
      <c r="S2442" t="s">
        <v>5192</v>
      </c>
      <c r="T2442">
        <v>20220329</v>
      </c>
      <c r="U2442" t="s">
        <v>144</v>
      </c>
      <c r="Z2442" t="s">
        <v>36</v>
      </c>
    </row>
    <row r="2443" spans="1:26" x14ac:dyDescent="0.25">
      <c r="A2443" t="s">
        <v>26</v>
      </c>
      <c r="B2443" t="s">
        <v>27</v>
      </c>
      <c r="C2443" t="s">
        <v>28</v>
      </c>
      <c r="D2443" t="s">
        <v>29</v>
      </c>
      <c r="E2443" t="str">
        <f>"109TNFA0M267"</f>
        <v>109TNFA0M267</v>
      </c>
      <c r="F2443" t="s">
        <v>30</v>
      </c>
      <c r="I2443" t="s">
        <v>31</v>
      </c>
      <c r="J2443" t="s">
        <v>58</v>
      </c>
      <c r="N2443" t="s">
        <v>5193</v>
      </c>
      <c r="O2443" t="s">
        <v>34</v>
      </c>
      <c r="P2443">
        <v>7</v>
      </c>
      <c r="Q2443">
        <v>202109</v>
      </c>
      <c r="R2443">
        <v>20220114</v>
      </c>
      <c r="S2443" t="s">
        <v>5194</v>
      </c>
      <c r="T2443">
        <v>20220329</v>
      </c>
      <c r="U2443" t="s">
        <v>151</v>
      </c>
      <c r="Z2443" t="s">
        <v>36</v>
      </c>
    </row>
    <row r="2444" spans="1:26" x14ac:dyDescent="0.25">
      <c r="A2444" t="s">
        <v>26</v>
      </c>
      <c r="B2444" t="s">
        <v>27</v>
      </c>
      <c r="C2444" t="s">
        <v>28</v>
      </c>
      <c r="D2444" t="s">
        <v>29</v>
      </c>
      <c r="E2444" t="str">
        <f>"108TNAB35192"</f>
        <v>108TNAB35192</v>
      </c>
      <c r="F2444" t="s">
        <v>30</v>
      </c>
      <c r="I2444" t="s">
        <v>31</v>
      </c>
      <c r="J2444" t="s">
        <v>32</v>
      </c>
      <c r="N2444" t="s">
        <v>5195</v>
      </c>
      <c r="O2444" t="s">
        <v>34</v>
      </c>
      <c r="P2444">
        <v>8</v>
      </c>
      <c r="Q2444">
        <v>202108</v>
      </c>
      <c r="R2444">
        <v>20211101</v>
      </c>
      <c r="S2444" t="s">
        <v>5196</v>
      </c>
      <c r="T2444">
        <v>20220329</v>
      </c>
      <c r="Z2444" t="s">
        <v>36</v>
      </c>
    </row>
    <row r="2445" spans="1:26" x14ac:dyDescent="0.25">
      <c r="A2445" t="s">
        <v>26</v>
      </c>
      <c r="B2445" t="s">
        <v>27</v>
      </c>
      <c r="C2445" t="s">
        <v>28</v>
      </c>
      <c r="D2445" t="s">
        <v>46</v>
      </c>
      <c r="E2445" t="str">
        <f>"110TNCZ20387"</f>
        <v>110TNCZ20387</v>
      </c>
      <c r="F2445" t="s">
        <v>30</v>
      </c>
      <c r="I2445" t="s">
        <v>38</v>
      </c>
      <c r="J2445" t="s">
        <v>58</v>
      </c>
      <c r="N2445" t="s">
        <v>5197</v>
      </c>
      <c r="O2445" t="s">
        <v>34</v>
      </c>
      <c r="P2445">
        <v>6</v>
      </c>
      <c r="Q2445">
        <v>202110</v>
      </c>
      <c r="R2445">
        <v>20220114</v>
      </c>
      <c r="S2445" t="s">
        <v>5198</v>
      </c>
      <c r="T2445">
        <v>20220330</v>
      </c>
      <c r="U2445" t="s">
        <v>211</v>
      </c>
      <c r="Z2445" t="s">
        <v>36</v>
      </c>
    </row>
    <row r="2446" spans="1:26" x14ac:dyDescent="0.25">
      <c r="A2446" t="s">
        <v>26</v>
      </c>
      <c r="B2446" t="s">
        <v>27</v>
      </c>
      <c r="C2446" t="s">
        <v>28</v>
      </c>
      <c r="D2446" t="s">
        <v>29</v>
      </c>
      <c r="E2446" t="str">
        <f>"111TNLE2T720"</f>
        <v>111TNLE2T720</v>
      </c>
      <c r="F2446" t="s">
        <v>30</v>
      </c>
      <c r="I2446" t="s">
        <v>31</v>
      </c>
      <c r="J2446" t="s">
        <v>58</v>
      </c>
      <c r="N2446" t="s">
        <v>5199</v>
      </c>
      <c r="O2446" t="s">
        <v>34</v>
      </c>
      <c r="P2446">
        <v>5</v>
      </c>
      <c r="Q2446">
        <v>202111</v>
      </c>
      <c r="R2446">
        <v>20220103</v>
      </c>
      <c r="S2446" t="s">
        <v>5200</v>
      </c>
      <c r="T2446">
        <v>20220330</v>
      </c>
      <c r="U2446" t="s">
        <v>151</v>
      </c>
      <c r="Z2446" t="s">
        <v>36</v>
      </c>
    </row>
    <row r="2447" spans="1:26" x14ac:dyDescent="0.25">
      <c r="A2447" t="s">
        <v>26</v>
      </c>
      <c r="B2447" t="s">
        <v>27</v>
      </c>
      <c r="C2447" t="s">
        <v>28</v>
      </c>
      <c r="D2447" t="s">
        <v>46</v>
      </c>
      <c r="E2447" t="str">
        <f>"108TNQD1S236"</f>
        <v>108TNQD1S236</v>
      </c>
      <c r="F2447" t="s">
        <v>30</v>
      </c>
      <c r="I2447" t="s">
        <v>38</v>
      </c>
      <c r="J2447" t="s">
        <v>58</v>
      </c>
      <c r="N2447" t="s">
        <v>5201</v>
      </c>
      <c r="O2447" t="s">
        <v>34</v>
      </c>
      <c r="P2447">
        <v>8</v>
      </c>
      <c r="Q2447">
        <v>202108</v>
      </c>
      <c r="R2447">
        <v>20211201</v>
      </c>
      <c r="S2447" t="s">
        <v>5202</v>
      </c>
      <c r="T2447">
        <v>20220330</v>
      </c>
      <c r="U2447" t="s">
        <v>5203</v>
      </c>
      <c r="V2447" t="s">
        <v>1037</v>
      </c>
      <c r="Z2447" t="s">
        <v>36</v>
      </c>
    </row>
    <row r="2448" spans="1:26" x14ac:dyDescent="0.25">
      <c r="A2448" t="s">
        <v>26</v>
      </c>
      <c r="B2448" t="s">
        <v>27</v>
      </c>
      <c r="C2448" t="s">
        <v>28</v>
      </c>
      <c r="D2448" t="s">
        <v>29</v>
      </c>
      <c r="E2448" t="str">
        <f>"110TNFA0B331"</f>
        <v>110TNFA0B331</v>
      </c>
      <c r="F2448" t="s">
        <v>30</v>
      </c>
      <c r="I2448" t="s">
        <v>31</v>
      </c>
      <c r="J2448" t="s">
        <v>58</v>
      </c>
      <c r="N2448" t="s">
        <v>5204</v>
      </c>
      <c r="O2448" t="s">
        <v>34</v>
      </c>
      <c r="P2448">
        <v>6</v>
      </c>
      <c r="Q2448">
        <v>202110</v>
      </c>
      <c r="R2448">
        <v>20220101</v>
      </c>
      <c r="S2448" t="s">
        <v>5205</v>
      </c>
      <c r="T2448">
        <v>20220330</v>
      </c>
      <c r="U2448" t="s">
        <v>506</v>
      </c>
      <c r="V2448" t="s">
        <v>267</v>
      </c>
      <c r="W2448" t="s">
        <v>75</v>
      </c>
      <c r="X2448" t="s">
        <v>487</v>
      </c>
      <c r="Z2448" t="s">
        <v>36</v>
      </c>
    </row>
    <row r="2449" spans="1:26" x14ac:dyDescent="0.25">
      <c r="A2449" t="s">
        <v>26</v>
      </c>
      <c r="B2449" t="s">
        <v>27</v>
      </c>
      <c r="C2449" t="s">
        <v>28</v>
      </c>
      <c r="D2449" t="s">
        <v>46</v>
      </c>
      <c r="E2449" t="str">
        <f>"111TNWG09225"</f>
        <v>111TNWG09225</v>
      </c>
      <c r="F2449" t="s">
        <v>30</v>
      </c>
      <c r="I2449" t="s">
        <v>302</v>
      </c>
      <c r="J2449" t="s">
        <v>48</v>
      </c>
      <c r="N2449" t="s">
        <v>5206</v>
      </c>
      <c r="O2449" t="s">
        <v>34</v>
      </c>
      <c r="P2449">
        <v>5</v>
      </c>
      <c r="Q2449">
        <v>202111</v>
      </c>
      <c r="R2449">
        <v>20220207</v>
      </c>
      <c r="S2449" t="s">
        <v>5207</v>
      </c>
      <c r="T2449">
        <v>20220330</v>
      </c>
      <c r="Z2449" t="s">
        <v>36</v>
      </c>
    </row>
    <row r="2450" spans="1:26" x14ac:dyDescent="0.25">
      <c r="A2450" t="s">
        <v>26</v>
      </c>
      <c r="B2450" t="s">
        <v>27</v>
      </c>
      <c r="C2450" t="s">
        <v>28</v>
      </c>
      <c r="D2450" t="s">
        <v>115</v>
      </c>
      <c r="E2450" t="str">
        <f>"109TNFA2Y203"</f>
        <v>109TNFA2Y203</v>
      </c>
      <c r="F2450" t="s">
        <v>30</v>
      </c>
      <c r="I2450" t="s">
        <v>31</v>
      </c>
      <c r="J2450" t="s">
        <v>58</v>
      </c>
      <c r="N2450" t="s">
        <v>5208</v>
      </c>
      <c r="O2450" t="s">
        <v>34</v>
      </c>
      <c r="P2450">
        <v>7</v>
      </c>
      <c r="Q2450">
        <v>202109</v>
      </c>
      <c r="R2450">
        <v>20211011</v>
      </c>
      <c r="S2450" t="s">
        <v>5209</v>
      </c>
      <c r="T2450">
        <v>20220330</v>
      </c>
      <c r="U2450" t="s">
        <v>339</v>
      </c>
      <c r="Z2450" t="s">
        <v>36</v>
      </c>
    </row>
    <row r="2451" spans="1:26" x14ac:dyDescent="0.25">
      <c r="A2451" t="s">
        <v>26</v>
      </c>
      <c r="B2451" t="s">
        <v>27</v>
      </c>
      <c r="C2451" t="s">
        <v>28</v>
      </c>
      <c r="D2451" t="s">
        <v>380</v>
      </c>
      <c r="E2451" t="str">
        <f>"111TNXR1E410"</f>
        <v>111TNXR1E410</v>
      </c>
      <c r="F2451" t="s">
        <v>30</v>
      </c>
      <c r="I2451" t="s">
        <v>31</v>
      </c>
      <c r="J2451" t="s">
        <v>58</v>
      </c>
      <c r="N2451" t="s">
        <v>5210</v>
      </c>
      <c r="O2451" t="s">
        <v>34</v>
      </c>
      <c r="P2451">
        <v>5</v>
      </c>
      <c r="Q2451">
        <v>202111</v>
      </c>
      <c r="R2451">
        <v>20211129</v>
      </c>
      <c r="S2451" t="s">
        <v>5211</v>
      </c>
      <c r="T2451">
        <v>20220330</v>
      </c>
      <c r="U2451" t="s">
        <v>328</v>
      </c>
      <c r="V2451" t="s">
        <v>496</v>
      </c>
      <c r="W2451" t="s">
        <v>727</v>
      </c>
      <c r="Z2451" t="s">
        <v>36</v>
      </c>
    </row>
    <row r="2452" spans="1:26" x14ac:dyDescent="0.25">
      <c r="A2452" t="s">
        <v>26</v>
      </c>
      <c r="B2452" t="s">
        <v>27</v>
      </c>
      <c r="C2452" t="s">
        <v>28</v>
      </c>
      <c r="D2452" t="s">
        <v>42</v>
      </c>
      <c r="E2452" t="str">
        <f>"110TNRL1A670"</f>
        <v>110TNRL1A670</v>
      </c>
      <c r="F2452" t="s">
        <v>30</v>
      </c>
      <c r="I2452" t="s">
        <v>31</v>
      </c>
      <c r="J2452" t="s">
        <v>58</v>
      </c>
      <c r="N2452" t="s">
        <v>5212</v>
      </c>
      <c r="O2452" t="s">
        <v>34</v>
      </c>
      <c r="P2452">
        <v>6</v>
      </c>
      <c r="Q2452">
        <v>202110</v>
      </c>
      <c r="R2452">
        <v>20211125</v>
      </c>
      <c r="S2452" t="s">
        <v>5213</v>
      </c>
      <c r="T2452">
        <v>20220330</v>
      </c>
      <c r="U2452" t="s">
        <v>144</v>
      </c>
      <c r="Z2452" t="s">
        <v>36</v>
      </c>
    </row>
    <row r="2453" spans="1:26" x14ac:dyDescent="0.25">
      <c r="A2453" t="s">
        <v>26</v>
      </c>
      <c r="B2453" t="s">
        <v>27</v>
      </c>
      <c r="C2453" t="s">
        <v>28</v>
      </c>
      <c r="D2453" t="s">
        <v>29</v>
      </c>
      <c r="E2453" t="str">
        <f>"111TNNH04999"</f>
        <v>111TNNH04999</v>
      </c>
      <c r="F2453" t="s">
        <v>30</v>
      </c>
      <c r="I2453" t="s">
        <v>71</v>
      </c>
      <c r="J2453" t="s">
        <v>58</v>
      </c>
      <c r="N2453" t="s">
        <v>5214</v>
      </c>
      <c r="O2453" t="s">
        <v>34</v>
      </c>
      <c r="P2453">
        <v>5</v>
      </c>
      <c r="Q2453">
        <v>202111</v>
      </c>
      <c r="R2453">
        <v>20211226</v>
      </c>
      <c r="S2453" t="s">
        <v>5215</v>
      </c>
      <c r="T2453">
        <v>20220330</v>
      </c>
      <c r="U2453" t="s">
        <v>74</v>
      </c>
      <c r="Z2453" t="s">
        <v>36</v>
      </c>
    </row>
    <row r="2454" spans="1:26" x14ac:dyDescent="0.25">
      <c r="A2454" t="s">
        <v>26</v>
      </c>
      <c r="B2454" t="s">
        <v>27</v>
      </c>
      <c r="C2454" t="s">
        <v>28</v>
      </c>
      <c r="D2454" t="s">
        <v>46</v>
      </c>
      <c r="E2454" t="str">
        <f>"107TNDV0Q322"</f>
        <v>107TNDV0Q322</v>
      </c>
      <c r="F2454" t="s">
        <v>30</v>
      </c>
      <c r="I2454" t="s">
        <v>31</v>
      </c>
      <c r="J2454" t="s">
        <v>32</v>
      </c>
      <c r="N2454" t="s">
        <v>5216</v>
      </c>
      <c r="O2454" t="s">
        <v>34</v>
      </c>
      <c r="P2454">
        <v>9</v>
      </c>
      <c r="Q2454">
        <v>202107</v>
      </c>
      <c r="R2454">
        <v>20211111</v>
      </c>
      <c r="S2454" t="s">
        <v>5217</v>
      </c>
      <c r="T2454">
        <v>20220330</v>
      </c>
      <c r="Z2454" t="s">
        <v>36</v>
      </c>
    </row>
    <row r="2455" spans="1:26" x14ac:dyDescent="0.25">
      <c r="A2455" t="s">
        <v>26</v>
      </c>
      <c r="B2455" t="s">
        <v>27</v>
      </c>
      <c r="C2455" t="s">
        <v>28</v>
      </c>
      <c r="D2455" t="s">
        <v>29</v>
      </c>
      <c r="E2455" t="str">
        <f>"111TNQD1R612"</f>
        <v>111TNQD1R612</v>
      </c>
      <c r="F2455" t="s">
        <v>30</v>
      </c>
      <c r="I2455" t="s">
        <v>38</v>
      </c>
      <c r="J2455" t="s">
        <v>58</v>
      </c>
      <c r="N2455" t="s">
        <v>5218</v>
      </c>
      <c r="O2455" t="s">
        <v>34</v>
      </c>
      <c r="P2455">
        <v>5</v>
      </c>
      <c r="Q2455">
        <v>202111</v>
      </c>
      <c r="R2455">
        <v>20211201</v>
      </c>
      <c r="S2455" t="s">
        <v>5219</v>
      </c>
      <c r="T2455">
        <v>20220330</v>
      </c>
      <c r="U2455" t="s">
        <v>144</v>
      </c>
      <c r="Z2455" t="s">
        <v>36</v>
      </c>
    </row>
    <row r="2456" spans="1:26" x14ac:dyDescent="0.25">
      <c r="A2456" t="s">
        <v>26</v>
      </c>
      <c r="B2456" t="s">
        <v>27</v>
      </c>
      <c r="C2456" t="s">
        <v>28</v>
      </c>
      <c r="D2456" t="s">
        <v>37</v>
      </c>
      <c r="E2456" t="str">
        <f>"111TNVS2Q767"</f>
        <v>111TNVS2Q767</v>
      </c>
      <c r="F2456" t="s">
        <v>30</v>
      </c>
      <c r="I2456" t="s">
        <v>31</v>
      </c>
      <c r="J2456" t="s">
        <v>32</v>
      </c>
      <c r="N2456" t="s">
        <v>5220</v>
      </c>
      <c r="O2456" t="s">
        <v>34</v>
      </c>
      <c r="P2456">
        <v>5</v>
      </c>
      <c r="Q2456">
        <v>202111</v>
      </c>
      <c r="R2456">
        <v>20211222</v>
      </c>
      <c r="S2456" t="s">
        <v>5221</v>
      </c>
      <c r="T2456">
        <v>20220330</v>
      </c>
      <c r="Z2456" t="s">
        <v>36</v>
      </c>
    </row>
    <row r="2457" spans="1:26" x14ac:dyDescent="0.25">
      <c r="A2457" t="s">
        <v>26</v>
      </c>
      <c r="B2457" t="s">
        <v>27</v>
      </c>
      <c r="C2457" t="s">
        <v>28</v>
      </c>
      <c r="D2457" t="s">
        <v>29</v>
      </c>
      <c r="E2457" t="str">
        <f>"108TNLE1L664"</f>
        <v>108TNLE1L664</v>
      </c>
      <c r="F2457" t="s">
        <v>30</v>
      </c>
      <c r="I2457" t="s">
        <v>82</v>
      </c>
      <c r="J2457" t="s">
        <v>39</v>
      </c>
      <c r="N2457" t="s">
        <v>5222</v>
      </c>
      <c r="O2457" t="s">
        <v>34</v>
      </c>
      <c r="P2457">
        <v>8</v>
      </c>
      <c r="Q2457">
        <v>202108</v>
      </c>
      <c r="R2457">
        <v>20211125</v>
      </c>
      <c r="S2457" t="s">
        <v>5223</v>
      </c>
      <c r="T2457">
        <v>20220330</v>
      </c>
      <c r="Z2457" t="s">
        <v>36</v>
      </c>
    </row>
    <row r="2458" spans="1:26" x14ac:dyDescent="0.25">
      <c r="A2458" t="s">
        <v>26</v>
      </c>
      <c r="B2458" t="s">
        <v>27</v>
      </c>
      <c r="C2458" t="s">
        <v>28</v>
      </c>
      <c r="D2458" t="s">
        <v>37</v>
      </c>
      <c r="E2458" t="str">
        <f>"202TNVN0X405"</f>
        <v>202TNVN0X405</v>
      </c>
      <c r="F2458" t="s">
        <v>30</v>
      </c>
      <c r="I2458" t="s">
        <v>31</v>
      </c>
      <c r="J2458" t="s">
        <v>32</v>
      </c>
      <c r="N2458" t="s">
        <v>5224</v>
      </c>
      <c r="O2458" t="s">
        <v>34</v>
      </c>
      <c r="P2458">
        <v>2</v>
      </c>
      <c r="Q2458">
        <v>202202</v>
      </c>
      <c r="R2458">
        <v>20220201</v>
      </c>
      <c r="S2458" t="s">
        <v>5225</v>
      </c>
      <c r="T2458">
        <v>20220330</v>
      </c>
      <c r="Z2458" t="s">
        <v>36</v>
      </c>
    </row>
    <row r="2459" spans="1:26" x14ac:dyDescent="0.25">
      <c r="A2459" t="s">
        <v>26</v>
      </c>
      <c r="B2459" t="s">
        <v>27</v>
      </c>
      <c r="C2459" t="s">
        <v>28</v>
      </c>
      <c r="D2459" t="s">
        <v>115</v>
      </c>
      <c r="E2459" t="str">
        <f>"012TNTQ1V945"</f>
        <v>012TNTQ1V945</v>
      </c>
      <c r="F2459" t="s">
        <v>30</v>
      </c>
      <c r="I2459" t="s">
        <v>38</v>
      </c>
      <c r="J2459" t="s">
        <v>90</v>
      </c>
      <c r="N2459" t="s">
        <v>5226</v>
      </c>
      <c r="O2459" t="s">
        <v>34</v>
      </c>
      <c r="P2459">
        <v>16</v>
      </c>
      <c r="Q2459">
        <v>202012</v>
      </c>
      <c r="R2459">
        <v>20211201</v>
      </c>
      <c r="S2459" t="s">
        <v>5227</v>
      </c>
      <c r="T2459">
        <v>20220330</v>
      </c>
      <c r="U2459" t="s">
        <v>369</v>
      </c>
      <c r="V2459" t="s">
        <v>206</v>
      </c>
      <c r="Z2459" t="s">
        <v>36</v>
      </c>
    </row>
    <row r="2460" spans="1:26" x14ac:dyDescent="0.25">
      <c r="A2460" t="s">
        <v>26</v>
      </c>
      <c r="B2460" t="s">
        <v>27</v>
      </c>
      <c r="C2460" t="s">
        <v>28</v>
      </c>
      <c r="D2460" t="s">
        <v>29</v>
      </c>
      <c r="E2460" t="str">
        <f>"108TNHM25265"</f>
        <v>108TNHM25265</v>
      </c>
      <c r="F2460" t="s">
        <v>30</v>
      </c>
      <c r="I2460" t="s">
        <v>38</v>
      </c>
      <c r="J2460" t="s">
        <v>58</v>
      </c>
      <c r="N2460" t="s">
        <v>5228</v>
      </c>
      <c r="O2460" t="s">
        <v>34</v>
      </c>
      <c r="P2460">
        <v>8</v>
      </c>
      <c r="Q2460">
        <v>202108</v>
      </c>
      <c r="R2460">
        <v>20211216</v>
      </c>
      <c r="S2460" t="s">
        <v>5229</v>
      </c>
      <c r="T2460">
        <v>20220330</v>
      </c>
      <c r="U2460" t="s">
        <v>1232</v>
      </c>
      <c r="V2460" t="s">
        <v>211</v>
      </c>
      <c r="W2460" t="s">
        <v>5230</v>
      </c>
      <c r="Z2460" t="s">
        <v>36</v>
      </c>
    </row>
    <row r="2461" spans="1:26" x14ac:dyDescent="0.25">
      <c r="A2461" t="s">
        <v>26</v>
      </c>
      <c r="B2461" t="s">
        <v>27</v>
      </c>
      <c r="C2461" t="s">
        <v>28</v>
      </c>
      <c r="D2461" t="s">
        <v>29</v>
      </c>
      <c r="E2461" t="str">
        <f>"105TNNH2G759"</f>
        <v>105TNNH2G759</v>
      </c>
      <c r="F2461" t="s">
        <v>30</v>
      </c>
      <c r="I2461" t="s">
        <v>31</v>
      </c>
      <c r="J2461" t="s">
        <v>32</v>
      </c>
      <c r="N2461" t="s">
        <v>5231</v>
      </c>
      <c r="O2461" t="s">
        <v>34</v>
      </c>
      <c r="P2461">
        <v>11</v>
      </c>
      <c r="Q2461">
        <v>202105</v>
      </c>
      <c r="R2461">
        <v>20220302</v>
      </c>
      <c r="S2461" t="s">
        <v>5232</v>
      </c>
      <c r="T2461">
        <v>20220330</v>
      </c>
      <c r="Z2461" t="s">
        <v>36</v>
      </c>
    </row>
    <row r="2462" spans="1:26" x14ac:dyDescent="0.25">
      <c r="A2462" t="s">
        <v>26</v>
      </c>
      <c r="B2462" t="s">
        <v>27</v>
      </c>
      <c r="C2462" t="s">
        <v>28</v>
      </c>
      <c r="D2462" t="s">
        <v>64</v>
      </c>
      <c r="E2462" t="str">
        <f>"105TNQD29804"</f>
        <v>105TNQD29804</v>
      </c>
      <c r="F2462" t="s">
        <v>30</v>
      </c>
      <c r="I2462" t="s">
        <v>38</v>
      </c>
      <c r="J2462" t="s">
        <v>90</v>
      </c>
      <c r="N2462" t="s">
        <v>5233</v>
      </c>
      <c r="O2462" t="s">
        <v>34</v>
      </c>
      <c r="P2462">
        <v>11</v>
      </c>
      <c r="Q2462">
        <v>202105</v>
      </c>
      <c r="R2462">
        <v>20220309</v>
      </c>
      <c r="S2462" t="s">
        <v>5234</v>
      </c>
      <c r="T2462">
        <v>20220330</v>
      </c>
      <c r="U2462" t="s">
        <v>5235</v>
      </c>
      <c r="V2462" t="s">
        <v>1041</v>
      </c>
      <c r="W2462" t="s">
        <v>149</v>
      </c>
      <c r="X2462" t="s">
        <v>5236</v>
      </c>
      <c r="Z2462" t="s">
        <v>36</v>
      </c>
    </row>
    <row r="2463" spans="1:26" x14ac:dyDescent="0.25">
      <c r="A2463" t="s">
        <v>26</v>
      </c>
      <c r="B2463" t="s">
        <v>27</v>
      </c>
      <c r="C2463" t="s">
        <v>28</v>
      </c>
      <c r="D2463" t="s">
        <v>42</v>
      </c>
      <c r="E2463" t="str">
        <f>"112TNZNOM781"</f>
        <v>112TNZNOM781</v>
      </c>
      <c r="F2463" t="s">
        <v>30</v>
      </c>
      <c r="I2463" t="s">
        <v>129</v>
      </c>
      <c r="J2463" t="s">
        <v>271</v>
      </c>
      <c r="N2463" t="s">
        <v>5237</v>
      </c>
      <c r="O2463" t="s">
        <v>34</v>
      </c>
      <c r="P2463">
        <v>4</v>
      </c>
      <c r="Q2463">
        <v>202112</v>
      </c>
      <c r="R2463">
        <v>20220225</v>
      </c>
      <c r="S2463" t="s">
        <v>5238</v>
      </c>
      <c r="T2463">
        <v>20220330</v>
      </c>
      <c r="Z2463" t="s">
        <v>36</v>
      </c>
    </row>
    <row r="2464" spans="1:26" x14ac:dyDescent="0.25">
      <c r="A2464" t="s">
        <v>26</v>
      </c>
      <c r="B2464" t="s">
        <v>27</v>
      </c>
      <c r="C2464" t="s">
        <v>28</v>
      </c>
      <c r="D2464" t="s">
        <v>29</v>
      </c>
      <c r="E2464" t="str">
        <f>"108TNQD2D164"</f>
        <v>108TNQD2D164</v>
      </c>
      <c r="F2464" t="s">
        <v>30</v>
      </c>
      <c r="I2464" t="s">
        <v>1511</v>
      </c>
      <c r="J2464" t="s">
        <v>58</v>
      </c>
      <c r="N2464" t="s">
        <v>5239</v>
      </c>
      <c r="O2464" t="s">
        <v>34</v>
      </c>
      <c r="P2464">
        <v>8</v>
      </c>
      <c r="Q2464">
        <v>202108</v>
      </c>
      <c r="R2464">
        <v>20220302</v>
      </c>
      <c r="S2464" t="s">
        <v>5240</v>
      </c>
      <c r="T2464">
        <v>20220330</v>
      </c>
      <c r="U2464" t="s">
        <v>264</v>
      </c>
      <c r="V2464" t="s">
        <v>111</v>
      </c>
      <c r="W2464" t="s">
        <v>267</v>
      </c>
      <c r="Z2464" t="s">
        <v>36</v>
      </c>
    </row>
    <row r="2465" spans="1:26" x14ac:dyDescent="0.25">
      <c r="A2465" t="s">
        <v>26</v>
      </c>
      <c r="B2465" t="s">
        <v>27</v>
      </c>
      <c r="C2465" t="s">
        <v>28</v>
      </c>
      <c r="D2465" t="s">
        <v>37</v>
      </c>
      <c r="E2465" t="str">
        <f>"107TNMX25027"</f>
        <v>107TNMX25027</v>
      </c>
      <c r="F2465" t="s">
        <v>30</v>
      </c>
      <c r="I2465" t="s">
        <v>31</v>
      </c>
      <c r="J2465" t="s">
        <v>32</v>
      </c>
      <c r="N2465" t="s">
        <v>5241</v>
      </c>
      <c r="O2465" t="s">
        <v>34</v>
      </c>
      <c r="P2465">
        <v>9</v>
      </c>
      <c r="Q2465">
        <v>202107</v>
      </c>
      <c r="R2465">
        <v>20211209</v>
      </c>
      <c r="S2465" t="s">
        <v>5242</v>
      </c>
      <c r="T2465">
        <v>20220330</v>
      </c>
      <c r="Z2465" t="s">
        <v>36</v>
      </c>
    </row>
    <row r="2466" spans="1:26" x14ac:dyDescent="0.25">
      <c r="A2466" t="s">
        <v>26</v>
      </c>
      <c r="B2466" t="s">
        <v>27</v>
      </c>
      <c r="C2466" t="s">
        <v>28</v>
      </c>
      <c r="D2466" t="s">
        <v>5243</v>
      </c>
      <c r="E2466" t="str">
        <f>"111TNGY2W591"</f>
        <v>111TNGY2W591</v>
      </c>
      <c r="F2466" t="s">
        <v>30</v>
      </c>
      <c r="I2466" t="s">
        <v>129</v>
      </c>
      <c r="J2466" t="s">
        <v>439</v>
      </c>
      <c r="N2466" t="s">
        <v>5244</v>
      </c>
      <c r="O2466" t="s">
        <v>34</v>
      </c>
      <c r="P2466">
        <v>5</v>
      </c>
      <c r="Q2466">
        <v>202111</v>
      </c>
      <c r="R2466">
        <v>20220201</v>
      </c>
      <c r="S2466" t="s">
        <v>5245</v>
      </c>
      <c r="T2466">
        <v>20220330</v>
      </c>
      <c r="Z2466" t="s">
        <v>36</v>
      </c>
    </row>
    <row r="2467" spans="1:26" x14ac:dyDescent="0.25">
      <c r="A2467" t="s">
        <v>26</v>
      </c>
      <c r="B2467" t="s">
        <v>27</v>
      </c>
      <c r="C2467" t="s">
        <v>28</v>
      </c>
      <c r="D2467" t="s">
        <v>46</v>
      </c>
      <c r="E2467" t="str">
        <f>"110TNJJ29596"</f>
        <v>110TNJJ29596</v>
      </c>
      <c r="F2467" t="s">
        <v>30</v>
      </c>
      <c r="I2467" t="s">
        <v>51</v>
      </c>
      <c r="J2467" t="s">
        <v>90</v>
      </c>
      <c r="N2467" t="s">
        <v>5246</v>
      </c>
      <c r="O2467" t="s">
        <v>34</v>
      </c>
      <c r="P2467">
        <v>6</v>
      </c>
      <c r="Q2467">
        <v>202110</v>
      </c>
      <c r="R2467">
        <v>20211230</v>
      </c>
      <c r="S2467" t="s">
        <v>5247</v>
      </c>
      <c r="T2467">
        <v>20220330</v>
      </c>
      <c r="U2467" t="s">
        <v>144</v>
      </c>
      <c r="Z2467" t="s">
        <v>36</v>
      </c>
    </row>
    <row r="2468" spans="1:26" x14ac:dyDescent="0.25">
      <c r="A2468" t="s">
        <v>26</v>
      </c>
      <c r="B2468" t="s">
        <v>27</v>
      </c>
      <c r="C2468" t="s">
        <v>28</v>
      </c>
      <c r="D2468" t="s">
        <v>42</v>
      </c>
      <c r="E2468" t="str">
        <f>"104TNZN1S181"</f>
        <v>104TNZN1S181</v>
      </c>
      <c r="F2468" t="s">
        <v>30</v>
      </c>
      <c r="I2468" t="s">
        <v>31</v>
      </c>
      <c r="J2468" t="s">
        <v>32</v>
      </c>
      <c r="N2468" t="s">
        <v>5248</v>
      </c>
      <c r="O2468" t="s">
        <v>34</v>
      </c>
      <c r="P2468">
        <v>12</v>
      </c>
      <c r="Q2468">
        <v>202104</v>
      </c>
      <c r="R2468">
        <v>20211127</v>
      </c>
      <c r="S2468" t="s">
        <v>5249</v>
      </c>
      <c r="T2468">
        <v>20220330</v>
      </c>
      <c r="Z2468" t="s">
        <v>36</v>
      </c>
    </row>
    <row r="2469" spans="1:26" x14ac:dyDescent="0.25">
      <c r="A2469" t="s">
        <v>26</v>
      </c>
      <c r="B2469" t="s">
        <v>27</v>
      </c>
      <c r="C2469" t="s">
        <v>28</v>
      </c>
      <c r="D2469" t="s">
        <v>29</v>
      </c>
      <c r="E2469" t="str">
        <f>"107TNXR23642"</f>
        <v>107TNXR23642</v>
      </c>
      <c r="F2469" t="s">
        <v>30</v>
      </c>
      <c r="I2469" t="s">
        <v>76</v>
      </c>
      <c r="J2469" t="s">
        <v>130</v>
      </c>
      <c r="N2469" t="s">
        <v>5250</v>
      </c>
      <c r="O2469" t="s">
        <v>34</v>
      </c>
      <c r="P2469">
        <v>9</v>
      </c>
      <c r="Q2469">
        <v>202107</v>
      </c>
      <c r="R2469">
        <v>20211130</v>
      </c>
      <c r="S2469" t="s">
        <v>5251</v>
      </c>
      <c r="T2469">
        <v>20220330</v>
      </c>
      <c r="Z2469" t="s">
        <v>36</v>
      </c>
    </row>
    <row r="2470" spans="1:26" x14ac:dyDescent="0.25">
      <c r="A2470" t="s">
        <v>26</v>
      </c>
      <c r="B2470" t="s">
        <v>27</v>
      </c>
      <c r="C2470" t="s">
        <v>28</v>
      </c>
      <c r="D2470" t="s">
        <v>29</v>
      </c>
      <c r="E2470" t="str">
        <f>"109TNHM14737"</f>
        <v>109TNHM14737</v>
      </c>
      <c r="F2470" t="s">
        <v>30</v>
      </c>
      <c r="I2470" t="s">
        <v>31</v>
      </c>
      <c r="J2470" t="s">
        <v>32</v>
      </c>
      <c r="N2470" t="s">
        <v>5252</v>
      </c>
      <c r="O2470" t="s">
        <v>34</v>
      </c>
      <c r="P2470">
        <v>7</v>
      </c>
      <c r="Q2470">
        <v>202109</v>
      </c>
      <c r="R2470">
        <v>20211219</v>
      </c>
      <c r="S2470" t="s">
        <v>5253</v>
      </c>
      <c r="T2470">
        <v>20220330</v>
      </c>
      <c r="Z2470" t="s">
        <v>36</v>
      </c>
    </row>
    <row r="2471" spans="1:26" x14ac:dyDescent="0.25">
      <c r="A2471" t="s">
        <v>26</v>
      </c>
      <c r="B2471" t="s">
        <v>27</v>
      </c>
      <c r="C2471" t="s">
        <v>28</v>
      </c>
      <c r="D2471" t="s">
        <v>29</v>
      </c>
      <c r="E2471" t="str">
        <f>"201TNJJ0D668"</f>
        <v>201TNJJ0D668</v>
      </c>
      <c r="F2471" t="s">
        <v>30</v>
      </c>
      <c r="I2471" t="s">
        <v>31</v>
      </c>
      <c r="J2471" t="s">
        <v>32</v>
      </c>
      <c r="N2471" t="s">
        <v>5254</v>
      </c>
      <c r="O2471" t="s">
        <v>34</v>
      </c>
      <c r="P2471">
        <v>3</v>
      </c>
      <c r="Q2471">
        <v>202201</v>
      </c>
      <c r="R2471">
        <v>20220317</v>
      </c>
      <c r="S2471" t="s">
        <v>5255</v>
      </c>
      <c r="T2471">
        <v>20220330</v>
      </c>
      <c r="Z2471" t="s">
        <v>36</v>
      </c>
    </row>
    <row r="2472" spans="1:26" x14ac:dyDescent="0.25">
      <c r="A2472" t="s">
        <v>26</v>
      </c>
      <c r="B2472" t="s">
        <v>27</v>
      </c>
      <c r="C2472" t="s">
        <v>28</v>
      </c>
      <c r="D2472" t="s">
        <v>29</v>
      </c>
      <c r="E2472" t="str">
        <f>"112TNLE1G440"</f>
        <v>112TNLE1G440</v>
      </c>
      <c r="F2472" t="s">
        <v>30</v>
      </c>
      <c r="I2472" t="s">
        <v>89</v>
      </c>
      <c r="J2472" t="s">
        <v>77</v>
      </c>
      <c r="N2472" t="s">
        <v>5256</v>
      </c>
      <c r="O2472" t="s">
        <v>34</v>
      </c>
      <c r="P2472">
        <v>4</v>
      </c>
      <c r="Q2472">
        <v>202112</v>
      </c>
      <c r="R2472">
        <v>20220319</v>
      </c>
      <c r="S2472" t="s">
        <v>5257</v>
      </c>
      <c r="T2472">
        <v>20220330</v>
      </c>
      <c r="Z2472" t="s">
        <v>36</v>
      </c>
    </row>
    <row r="2473" spans="1:26" x14ac:dyDescent="0.25">
      <c r="A2473" t="s">
        <v>26</v>
      </c>
      <c r="B2473" t="s">
        <v>27</v>
      </c>
      <c r="C2473" t="s">
        <v>28</v>
      </c>
      <c r="D2473" t="s">
        <v>37</v>
      </c>
      <c r="E2473" t="str">
        <f>"109TNFA08227"</f>
        <v>109TNFA08227</v>
      </c>
      <c r="F2473" t="s">
        <v>30</v>
      </c>
      <c r="I2473" t="s">
        <v>76</v>
      </c>
      <c r="J2473" t="s">
        <v>163</v>
      </c>
      <c r="N2473" t="s">
        <v>5258</v>
      </c>
      <c r="O2473" t="s">
        <v>34</v>
      </c>
      <c r="P2473">
        <v>7</v>
      </c>
      <c r="Q2473">
        <v>202109</v>
      </c>
      <c r="R2473">
        <v>20211110</v>
      </c>
      <c r="S2473" t="s">
        <v>5259</v>
      </c>
      <c r="T2473">
        <v>20220330</v>
      </c>
      <c r="Z2473" t="s">
        <v>36</v>
      </c>
    </row>
    <row r="2474" spans="1:26" x14ac:dyDescent="0.25">
      <c r="A2474" t="s">
        <v>26</v>
      </c>
      <c r="B2474" t="s">
        <v>27</v>
      </c>
      <c r="C2474" t="s">
        <v>28</v>
      </c>
      <c r="D2474" t="s">
        <v>29</v>
      </c>
      <c r="E2474" t="str">
        <f>"105TNBK19285"</f>
        <v>105TNBK19285</v>
      </c>
      <c r="F2474" t="s">
        <v>30</v>
      </c>
      <c r="I2474" t="s">
        <v>31</v>
      </c>
      <c r="J2474" t="s">
        <v>77</v>
      </c>
      <c r="N2474" t="s">
        <v>5260</v>
      </c>
      <c r="O2474" t="s">
        <v>34</v>
      </c>
      <c r="P2474">
        <v>11</v>
      </c>
      <c r="Q2474">
        <v>202105</v>
      </c>
      <c r="R2474">
        <v>20220126</v>
      </c>
      <c r="S2474" t="s">
        <v>5261</v>
      </c>
      <c r="T2474">
        <v>20220330</v>
      </c>
      <c r="Z2474" t="s">
        <v>36</v>
      </c>
    </row>
    <row r="2475" spans="1:26" x14ac:dyDescent="0.25">
      <c r="A2475" t="s">
        <v>26</v>
      </c>
      <c r="B2475" t="s">
        <v>27</v>
      </c>
      <c r="C2475" t="s">
        <v>28</v>
      </c>
      <c r="D2475" t="s">
        <v>29</v>
      </c>
      <c r="E2475" t="str">
        <f>"201TNRL17174"</f>
        <v>201TNRL17174</v>
      </c>
      <c r="F2475" t="s">
        <v>30</v>
      </c>
      <c r="I2475" t="s">
        <v>38</v>
      </c>
      <c r="J2475" t="s">
        <v>58</v>
      </c>
      <c r="N2475" t="s">
        <v>5262</v>
      </c>
      <c r="O2475" t="s">
        <v>34</v>
      </c>
      <c r="P2475">
        <v>3</v>
      </c>
      <c r="Q2475">
        <v>202201</v>
      </c>
      <c r="R2475">
        <v>20220324</v>
      </c>
      <c r="S2475" t="s">
        <v>5263</v>
      </c>
      <c r="T2475">
        <v>20220330</v>
      </c>
      <c r="U2475" t="s">
        <v>114</v>
      </c>
      <c r="Z2475" t="s">
        <v>36</v>
      </c>
    </row>
    <row r="2476" spans="1:26" x14ac:dyDescent="0.25">
      <c r="A2476" t="s">
        <v>26</v>
      </c>
      <c r="B2476" t="s">
        <v>27</v>
      </c>
      <c r="C2476" t="s">
        <v>28</v>
      </c>
      <c r="D2476" t="s">
        <v>115</v>
      </c>
      <c r="E2476" t="str">
        <f>"110TNNH0C143"</f>
        <v>110TNNH0C143</v>
      </c>
      <c r="F2476" t="s">
        <v>30</v>
      </c>
      <c r="I2476" t="s">
        <v>123</v>
      </c>
      <c r="J2476" t="s">
        <v>83</v>
      </c>
      <c r="N2476" t="s">
        <v>5264</v>
      </c>
      <c r="O2476" t="s">
        <v>34</v>
      </c>
      <c r="P2476">
        <v>6</v>
      </c>
      <c r="Q2476">
        <v>202110</v>
      </c>
      <c r="R2476">
        <v>20211128</v>
      </c>
      <c r="S2476" t="s">
        <v>5265</v>
      </c>
      <c r="T2476">
        <v>20220330</v>
      </c>
      <c r="Z2476" t="s">
        <v>36</v>
      </c>
    </row>
    <row r="2477" spans="1:26" x14ac:dyDescent="0.25">
      <c r="A2477" t="s">
        <v>26</v>
      </c>
      <c r="B2477" t="s">
        <v>27</v>
      </c>
      <c r="C2477" t="s">
        <v>28</v>
      </c>
      <c r="D2477" t="s">
        <v>46</v>
      </c>
      <c r="E2477" t="str">
        <f>"106TNYT0D202"</f>
        <v>106TNYT0D202</v>
      </c>
      <c r="F2477" t="s">
        <v>30</v>
      </c>
      <c r="I2477" t="s">
        <v>71</v>
      </c>
      <c r="J2477" t="s">
        <v>48</v>
      </c>
      <c r="N2477" t="s">
        <v>5266</v>
      </c>
      <c r="O2477" t="s">
        <v>34</v>
      </c>
      <c r="P2477">
        <v>10</v>
      </c>
      <c r="Q2477">
        <v>202106</v>
      </c>
      <c r="R2477">
        <v>20220224</v>
      </c>
      <c r="S2477" t="s">
        <v>5267</v>
      </c>
      <c r="T2477">
        <v>20220330</v>
      </c>
      <c r="Z2477" t="s">
        <v>36</v>
      </c>
    </row>
    <row r="2478" spans="1:26" x14ac:dyDescent="0.25">
      <c r="A2478" t="s">
        <v>26</v>
      </c>
      <c r="B2478" t="s">
        <v>27</v>
      </c>
      <c r="C2478" t="s">
        <v>28</v>
      </c>
      <c r="D2478" t="s">
        <v>115</v>
      </c>
      <c r="E2478" t="str">
        <f>"112TNTQ23577"</f>
        <v>112TNTQ23577</v>
      </c>
      <c r="F2478" t="s">
        <v>30</v>
      </c>
      <c r="I2478" t="s">
        <v>76</v>
      </c>
      <c r="J2478" t="s">
        <v>163</v>
      </c>
      <c r="N2478" t="s">
        <v>5268</v>
      </c>
      <c r="O2478" t="s">
        <v>34</v>
      </c>
      <c r="P2478">
        <v>4</v>
      </c>
      <c r="Q2478">
        <v>202112</v>
      </c>
      <c r="R2478">
        <v>20220301</v>
      </c>
      <c r="S2478" t="s">
        <v>5269</v>
      </c>
      <c r="T2478">
        <v>20220330</v>
      </c>
      <c r="Z2478" t="s">
        <v>36</v>
      </c>
    </row>
    <row r="2479" spans="1:26" x14ac:dyDescent="0.25">
      <c r="A2479" t="s">
        <v>26</v>
      </c>
      <c r="B2479" t="s">
        <v>27</v>
      </c>
      <c r="C2479" t="s">
        <v>28</v>
      </c>
      <c r="D2479" t="s">
        <v>29</v>
      </c>
      <c r="E2479" t="str">
        <f>"108TNXR08914"</f>
        <v>108TNXR08914</v>
      </c>
      <c r="F2479" t="s">
        <v>30</v>
      </c>
      <c r="I2479" t="s">
        <v>89</v>
      </c>
      <c r="J2479" t="s">
        <v>39</v>
      </c>
      <c r="N2479" t="s">
        <v>5270</v>
      </c>
      <c r="O2479" t="s">
        <v>34</v>
      </c>
      <c r="P2479">
        <v>8</v>
      </c>
      <c r="Q2479">
        <v>202108</v>
      </c>
      <c r="R2479">
        <v>20211011</v>
      </c>
      <c r="S2479" t="s">
        <v>5271</v>
      </c>
      <c r="T2479">
        <v>20220330</v>
      </c>
      <c r="Z2479" t="s">
        <v>36</v>
      </c>
    </row>
    <row r="2480" spans="1:26" x14ac:dyDescent="0.25">
      <c r="A2480" t="s">
        <v>26</v>
      </c>
      <c r="B2480" t="s">
        <v>27</v>
      </c>
      <c r="C2480" t="s">
        <v>28</v>
      </c>
      <c r="D2480" t="s">
        <v>29</v>
      </c>
      <c r="E2480" t="str">
        <f>"107TNAB29160"</f>
        <v>107TNAB29160</v>
      </c>
      <c r="F2480" t="s">
        <v>30</v>
      </c>
      <c r="I2480" t="s">
        <v>82</v>
      </c>
      <c r="J2480" t="s">
        <v>58</v>
      </c>
      <c r="N2480" t="s">
        <v>5272</v>
      </c>
      <c r="O2480" t="s">
        <v>34</v>
      </c>
      <c r="P2480">
        <v>9</v>
      </c>
      <c r="Q2480">
        <v>202107</v>
      </c>
      <c r="R2480">
        <v>20211024</v>
      </c>
      <c r="S2480" t="s">
        <v>5273</v>
      </c>
      <c r="T2480">
        <v>20220330</v>
      </c>
      <c r="U2480" t="s">
        <v>328</v>
      </c>
      <c r="Z2480" t="s">
        <v>36</v>
      </c>
    </row>
    <row r="2481" spans="1:26" x14ac:dyDescent="0.25">
      <c r="A2481" t="s">
        <v>26</v>
      </c>
      <c r="B2481" t="s">
        <v>27</v>
      </c>
      <c r="C2481" t="s">
        <v>28</v>
      </c>
      <c r="D2481" t="s">
        <v>37</v>
      </c>
      <c r="E2481" t="str">
        <f>"110TNEP1A420"</f>
        <v>110TNEP1A420</v>
      </c>
      <c r="F2481" t="s">
        <v>30</v>
      </c>
      <c r="I2481" t="s">
        <v>71</v>
      </c>
      <c r="J2481" t="s">
        <v>52</v>
      </c>
      <c r="N2481" t="s">
        <v>5274</v>
      </c>
      <c r="O2481" t="s">
        <v>34</v>
      </c>
      <c r="P2481">
        <v>6</v>
      </c>
      <c r="Q2481">
        <v>202110</v>
      </c>
      <c r="R2481">
        <v>20211108</v>
      </c>
      <c r="S2481" t="s">
        <v>5275</v>
      </c>
      <c r="T2481">
        <v>20220330</v>
      </c>
      <c r="U2481" t="s">
        <v>151</v>
      </c>
      <c r="Z2481" t="s">
        <v>36</v>
      </c>
    </row>
    <row r="2482" spans="1:26" x14ac:dyDescent="0.25">
      <c r="A2482" t="s">
        <v>26</v>
      </c>
      <c r="B2482" t="s">
        <v>27</v>
      </c>
      <c r="C2482" t="s">
        <v>28</v>
      </c>
      <c r="D2482" t="s">
        <v>29</v>
      </c>
      <c r="E2482" t="str">
        <f>"201TNVS0L671"</f>
        <v>201TNVS0L671</v>
      </c>
      <c r="F2482" t="s">
        <v>30</v>
      </c>
      <c r="I2482" t="s">
        <v>57</v>
      </c>
      <c r="J2482" t="s">
        <v>58</v>
      </c>
      <c r="N2482" t="s">
        <v>244</v>
      </c>
      <c r="O2482" t="s">
        <v>34</v>
      </c>
      <c r="P2482">
        <v>3</v>
      </c>
      <c r="Q2482">
        <v>202201</v>
      </c>
      <c r="R2482">
        <v>20220226</v>
      </c>
      <c r="S2482" t="s">
        <v>5276</v>
      </c>
      <c r="T2482">
        <v>20220330</v>
      </c>
      <c r="U2482" t="s">
        <v>114</v>
      </c>
      <c r="Z2482" t="s">
        <v>36</v>
      </c>
    </row>
    <row r="2483" spans="1:26" x14ac:dyDescent="0.25">
      <c r="A2483" t="s">
        <v>26</v>
      </c>
      <c r="B2483" t="s">
        <v>27</v>
      </c>
      <c r="C2483" t="s">
        <v>28</v>
      </c>
      <c r="D2483" t="s">
        <v>64</v>
      </c>
      <c r="E2483" t="str">
        <f>"110TNWG1Y369"</f>
        <v>110TNWG1Y369</v>
      </c>
      <c r="F2483" t="s">
        <v>30</v>
      </c>
      <c r="I2483" t="s">
        <v>57</v>
      </c>
      <c r="J2483" t="s">
        <v>77</v>
      </c>
      <c r="N2483" t="s">
        <v>5277</v>
      </c>
      <c r="O2483" t="s">
        <v>34</v>
      </c>
      <c r="P2483">
        <v>6</v>
      </c>
      <c r="Q2483">
        <v>202110</v>
      </c>
      <c r="R2483">
        <v>20220316</v>
      </c>
      <c r="S2483" t="s">
        <v>5278</v>
      </c>
      <c r="T2483">
        <v>20220330</v>
      </c>
      <c r="Z2483" t="s">
        <v>36</v>
      </c>
    </row>
    <row r="2484" spans="1:26" x14ac:dyDescent="0.25">
      <c r="A2484" t="s">
        <v>26</v>
      </c>
      <c r="B2484" t="s">
        <v>27</v>
      </c>
      <c r="C2484" t="s">
        <v>28</v>
      </c>
      <c r="D2484" t="s">
        <v>37</v>
      </c>
      <c r="E2484" t="str">
        <f>"106TNDV2H210"</f>
        <v>106TNDV2H210</v>
      </c>
      <c r="F2484" t="s">
        <v>30</v>
      </c>
      <c r="I2484" t="s">
        <v>57</v>
      </c>
      <c r="J2484" t="s">
        <v>90</v>
      </c>
      <c r="N2484" t="s">
        <v>5279</v>
      </c>
      <c r="O2484" t="s">
        <v>34</v>
      </c>
      <c r="P2484">
        <v>10</v>
      </c>
      <c r="Q2484">
        <v>202106</v>
      </c>
      <c r="R2484">
        <v>20220323</v>
      </c>
      <c r="S2484" t="s">
        <v>5280</v>
      </c>
      <c r="T2484">
        <v>20220330</v>
      </c>
      <c r="U2484" t="s">
        <v>1811</v>
      </c>
      <c r="V2484" t="s">
        <v>143</v>
      </c>
      <c r="Z2484" t="s">
        <v>36</v>
      </c>
    </row>
    <row r="2485" spans="1:26" x14ac:dyDescent="0.25">
      <c r="A2485" t="s">
        <v>26</v>
      </c>
      <c r="B2485" t="s">
        <v>27</v>
      </c>
      <c r="C2485" t="s">
        <v>28</v>
      </c>
      <c r="D2485" t="s">
        <v>64</v>
      </c>
      <c r="E2485" t="str">
        <f>"110TNDV26466"</f>
        <v>110TNDV26466</v>
      </c>
      <c r="F2485" t="s">
        <v>30</v>
      </c>
      <c r="I2485" t="s">
        <v>38</v>
      </c>
      <c r="J2485" t="s">
        <v>58</v>
      </c>
      <c r="N2485" t="s">
        <v>5281</v>
      </c>
      <c r="O2485" t="s">
        <v>34</v>
      </c>
      <c r="P2485">
        <v>6</v>
      </c>
      <c r="Q2485">
        <v>202110</v>
      </c>
      <c r="R2485">
        <v>20220304</v>
      </c>
      <c r="S2485" t="s">
        <v>5282</v>
      </c>
      <c r="T2485">
        <v>20220330</v>
      </c>
      <c r="U2485" t="s">
        <v>144</v>
      </c>
      <c r="Z2485" t="s">
        <v>36</v>
      </c>
    </row>
    <row r="2486" spans="1:26" x14ac:dyDescent="0.25">
      <c r="A2486" t="s">
        <v>26</v>
      </c>
      <c r="B2486" t="s">
        <v>27</v>
      </c>
      <c r="C2486" t="s">
        <v>28</v>
      </c>
      <c r="D2486" t="s">
        <v>37</v>
      </c>
      <c r="E2486" t="str">
        <f>"111TNGY2F071"</f>
        <v>111TNGY2F071</v>
      </c>
      <c r="F2486" t="s">
        <v>30</v>
      </c>
      <c r="I2486" t="s">
        <v>38</v>
      </c>
      <c r="J2486" t="s">
        <v>90</v>
      </c>
      <c r="N2486" t="s">
        <v>403</v>
      </c>
      <c r="O2486" t="s">
        <v>34</v>
      </c>
      <c r="P2486">
        <v>5</v>
      </c>
      <c r="Q2486">
        <v>202111</v>
      </c>
      <c r="R2486">
        <v>20211211</v>
      </c>
      <c r="S2486" t="s">
        <v>5283</v>
      </c>
      <c r="T2486">
        <v>20220330</v>
      </c>
      <c r="U2486" t="s">
        <v>61</v>
      </c>
      <c r="Z2486" t="s">
        <v>36</v>
      </c>
    </row>
    <row r="2487" spans="1:26" x14ac:dyDescent="0.25">
      <c r="A2487" t="s">
        <v>26</v>
      </c>
      <c r="B2487" t="s">
        <v>27</v>
      </c>
      <c r="C2487" t="s">
        <v>28</v>
      </c>
      <c r="D2487" t="s">
        <v>29</v>
      </c>
      <c r="E2487" t="str">
        <f>"201TNYT1D154"</f>
        <v>201TNYT1D154</v>
      </c>
      <c r="F2487" t="s">
        <v>30</v>
      </c>
      <c r="I2487" t="s">
        <v>38</v>
      </c>
      <c r="J2487" t="s">
        <v>90</v>
      </c>
      <c r="N2487" t="s">
        <v>403</v>
      </c>
      <c r="O2487" t="s">
        <v>34</v>
      </c>
      <c r="P2487">
        <v>3</v>
      </c>
      <c r="Q2487">
        <v>202201</v>
      </c>
      <c r="R2487">
        <v>20220223</v>
      </c>
      <c r="S2487" t="s">
        <v>5284</v>
      </c>
      <c r="T2487">
        <v>20220330</v>
      </c>
      <c r="U2487" t="s">
        <v>61</v>
      </c>
      <c r="Z2487" t="s">
        <v>36</v>
      </c>
    </row>
    <row r="2488" spans="1:26" x14ac:dyDescent="0.25">
      <c r="A2488" t="s">
        <v>26</v>
      </c>
      <c r="B2488" t="s">
        <v>27</v>
      </c>
      <c r="C2488" t="s">
        <v>28</v>
      </c>
      <c r="D2488" t="s">
        <v>29</v>
      </c>
      <c r="E2488" t="str">
        <f>"109TNWG2P897"</f>
        <v>109TNWG2P897</v>
      </c>
      <c r="F2488" t="s">
        <v>30</v>
      </c>
      <c r="I2488" t="s">
        <v>38</v>
      </c>
      <c r="J2488" t="s">
        <v>90</v>
      </c>
      <c r="N2488" t="s">
        <v>403</v>
      </c>
      <c r="O2488" t="s">
        <v>34</v>
      </c>
      <c r="P2488">
        <v>7</v>
      </c>
      <c r="Q2488">
        <v>202109</v>
      </c>
      <c r="R2488">
        <v>20211230</v>
      </c>
      <c r="S2488" t="s">
        <v>5285</v>
      </c>
      <c r="T2488">
        <v>20220330</v>
      </c>
      <c r="U2488" t="s">
        <v>211</v>
      </c>
      <c r="V2488" t="s">
        <v>61</v>
      </c>
      <c r="Z2488" t="s">
        <v>36</v>
      </c>
    </row>
    <row r="2489" spans="1:26" x14ac:dyDescent="0.25">
      <c r="A2489" t="s">
        <v>26</v>
      </c>
      <c r="B2489" t="s">
        <v>27</v>
      </c>
      <c r="C2489" t="s">
        <v>28</v>
      </c>
      <c r="D2489" t="s">
        <v>29</v>
      </c>
      <c r="E2489" t="str">
        <f>"201TNGY1C151"</f>
        <v>201TNGY1C151</v>
      </c>
      <c r="F2489" t="s">
        <v>30</v>
      </c>
      <c r="I2489" t="s">
        <v>129</v>
      </c>
      <c r="J2489" t="s">
        <v>39</v>
      </c>
      <c r="N2489" t="s">
        <v>401</v>
      </c>
      <c r="O2489" t="s">
        <v>34</v>
      </c>
      <c r="P2489">
        <v>3</v>
      </c>
      <c r="Q2489">
        <v>202201</v>
      </c>
      <c r="R2489">
        <v>20220316</v>
      </c>
      <c r="S2489" t="s">
        <v>5286</v>
      </c>
      <c r="T2489">
        <v>20220330</v>
      </c>
      <c r="Z2489" t="s">
        <v>36</v>
      </c>
    </row>
    <row r="2490" spans="1:26" x14ac:dyDescent="0.25">
      <c r="A2490" t="s">
        <v>26</v>
      </c>
      <c r="B2490" t="s">
        <v>27</v>
      </c>
      <c r="C2490" t="s">
        <v>28</v>
      </c>
      <c r="D2490" t="s">
        <v>29</v>
      </c>
      <c r="E2490" t="str">
        <f>"109TNKF02533"</f>
        <v>109TNKF02533</v>
      </c>
      <c r="F2490" t="s">
        <v>30</v>
      </c>
      <c r="I2490" t="s">
        <v>31</v>
      </c>
      <c r="J2490" t="s">
        <v>39</v>
      </c>
      <c r="N2490" t="s">
        <v>5287</v>
      </c>
      <c r="O2490" t="s">
        <v>34</v>
      </c>
      <c r="P2490">
        <v>7</v>
      </c>
      <c r="Q2490">
        <v>202109</v>
      </c>
      <c r="R2490">
        <v>20220108</v>
      </c>
      <c r="S2490" t="s">
        <v>5288</v>
      </c>
      <c r="T2490">
        <v>20220330</v>
      </c>
      <c r="Z2490" t="s">
        <v>36</v>
      </c>
    </row>
    <row r="2491" spans="1:26" x14ac:dyDescent="0.25">
      <c r="A2491" t="s">
        <v>26</v>
      </c>
      <c r="B2491" t="s">
        <v>27</v>
      </c>
      <c r="C2491" t="s">
        <v>28</v>
      </c>
      <c r="D2491" t="s">
        <v>115</v>
      </c>
      <c r="E2491" t="str">
        <f>"110TNTQ11369"</f>
        <v>110TNTQ11369</v>
      </c>
      <c r="F2491" t="s">
        <v>30</v>
      </c>
      <c r="I2491" t="s">
        <v>57</v>
      </c>
      <c r="J2491" t="s">
        <v>90</v>
      </c>
      <c r="N2491" t="s">
        <v>5289</v>
      </c>
      <c r="O2491" t="s">
        <v>34</v>
      </c>
      <c r="P2491">
        <v>6</v>
      </c>
      <c r="Q2491">
        <v>202110</v>
      </c>
      <c r="R2491">
        <v>20211106</v>
      </c>
      <c r="S2491" t="s">
        <v>5290</v>
      </c>
      <c r="T2491">
        <v>20220330</v>
      </c>
      <c r="U2491" t="s">
        <v>226</v>
      </c>
      <c r="Z2491" t="s">
        <v>36</v>
      </c>
    </row>
    <row r="2492" spans="1:26" x14ac:dyDescent="0.25">
      <c r="A2492" t="s">
        <v>26</v>
      </c>
      <c r="B2492" t="s">
        <v>27</v>
      </c>
      <c r="C2492" t="s">
        <v>28</v>
      </c>
      <c r="D2492" t="s">
        <v>46</v>
      </c>
      <c r="E2492" t="str">
        <f>"202TNPC0Y384"</f>
        <v>202TNPC0Y384</v>
      </c>
      <c r="F2492" t="s">
        <v>30</v>
      </c>
      <c r="I2492" t="s">
        <v>129</v>
      </c>
      <c r="J2492" t="s">
        <v>32</v>
      </c>
      <c r="N2492" t="s">
        <v>5291</v>
      </c>
      <c r="O2492" t="s">
        <v>34</v>
      </c>
      <c r="P2492">
        <v>2</v>
      </c>
      <c r="Q2492">
        <v>202202</v>
      </c>
      <c r="R2492">
        <v>20220218</v>
      </c>
      <c r="S2492" t="s">
        <v>5292</v>
      </c>
      <c r="T2492">
        <v>20220330</v>
      </c>
      <c r="Z2492" t="s">
        <v>36</v>
      </c>
    </row>
    <row r="2493" spans="1:26" x14ac:dyDescent="0.25">
      <c r="A2493" t="s">
        <v>26</v>
      </c>
      <c r="B2493" t="s">
        <v>27</v>
      </c>
      <c r="C2493" t="s">
        <v>28</v>
      </c>
      <c r="D2493" t="s">
        <v>29</v>
      </c>
      <c r="E2493" t="str">
        <f>"111TNNH1W615"</f>
        <v>111TNNH1W615</v>
      </c>
      <c r="F2493" t="s">
        <v>30</v>
      </c>
      <c r="I2493" t="s">
        <v>57</v>
      </c>
      <c r="J2493" t="s">
        <v>86</v>
      </c>
      <c r="N2493" t="s">
        <v>5293</v>
      </c>
      <c r="O2493" t="s">
        <v>34</v>
      </c>
      <c r="P2493">
        <v>5</v>
      </c>
      <c r="Q2493">
        <v>202111</v>
      </c>
      <c r="R2493">
        <v>20220127</v>
      </c>
      <c r="S2493" t="s">
        <v>5294</v>
      </c>
      <c r="T2493">
        <v>20220331</v>
      </c>
      <c r="Z2493" t="s">
        <v>36</v>
      </c>
    </row>
    <row r="2494" spans="1:26" x14ac:dyDescent="0.25">
      <c r="A2494" t="s">
        <v>26</v>
      </c>
      <c r="B2494" t="s">
        <v>27</v>
      </c>
      <c r="C2494" t="s">
        <v>28</v>
      </c>
      <c r="D2494" t="s">
        <v>115</v>
      </c>
      <c r="E2494" t="str">
        <f>"010TNPC26280"</f>
        <v>010TNPC26280</v>
      </c>
      <c r="F2494" t="s">
        <v>30</v>
      </c>
      <c r="I2494" t="s">
        <v>31</v>
      </c>
      <c r="J2494" t="s">
        <v>90</v>
      </c>
      <c r="N2494" t="s">
        <v>5295</v>
      </c>
      <c r="O2494" t="s">
        <v>34</v>
      </c>
      <c r="P2494">
        <v>18</v>
      </c>
      <c r="Q2494">
        <v>202010</v>
      </c>
      <c r="R2494">
        <v>20211015</v>
      </c>
      <c r="S2494" t="s">
        <v>5296</v>
      </c>
      <c r="T2494">
        <v>20220331</v>
      </c>
      <c r="U2494" t="s">
        <v>5168</v>
      </c>
      <c r="Z2494" t="s">
        <v>36</v>
      </c>
    </row>
    <row r="2495" spans="1:26" x14ac:dyDescent="0.25">
      <c r="A2495" t="s">
        <v>26</v>
      </c>
      <c r="B2495" t="s">
        <v>27</v>
      </c>
      <c r="C2495" t="s">
        <v>28</v>
      </c>
      <c r="D2495" t="s">
        <v>46</v>
      </c>
      <c r="E2495" t="str">
        <f>"109TNBK0U149"</f>
        <v>109TNBK0U149</v>
      </c>
      <c r="F2495" t="s">
        <v>30</v>
      </c>
      <c r="I2495" t="s">
        <v>31</v>
      </c>
      <c r="J2495" t="s">
        <v>90</v>
      </c>
      <c r="N2495" t="s">
        <v>5297</v>
      </c>
      <c r="O2495" t="s">
        <v>34</v>
      </c>
      <c r="P2495">
        <v>7</v>
      </c>
      <c r="Q2495">
        <v>202109</v>
      </c>
      <c r="R2495">
        <v>20211115</v>
      </c>
      <c r="S2495" t="s">
        <v>5298</v>
      </c>
      <c r="T2495">
        <v>20220331</v>
      </c>
      <c r="U2495" t="s">
        <v>61</v>
      </c>
      <c r="Z2495" t="s">
        <v>36</v>
      </c>
    </row>
    <row r="2496" spans="1:26" x14ac:dyDescent="0.25">
      <c r="A2496" t="s">
        <v>26</v>
      </c>
      <c r="B2496" t="s">
        <v>27</v>
      </c>
      <c r="C2496" t="s">
        <v>28</v>
      </c>
      <c r="D2496" t="s">
        <v>29</v>
      </c>
      <c r="E2496" t="str">
        <f>"106TNHM2Q513"</f>
        <v>106TNHM2Q513</v>
      </c>
      <c r="F2496" t="s">
        <v>30</v>
      </c>
      <c r="I2496" t="s">
        <v>89</v>
      </c>
      <c r="J2496" t="s">
        <v>39</v>
      </c>
      <c r="N2496" t="s">
        <v>5299</v>
      </c>
      <c r="O2496" t="s">
        <v>34</v>
      </c>
      <c r="P2496">
        <v>10</v>
      </c>
      <c r="Q2496">
        <v>202106</v>
      </c>
      <c r="R2496">
        <v>20211119</v>
      </c>
      <c r="S2496" t="s">
        <v>5300</v>
      </c>
      <c r="T2496">
        <v>20220331</v>
      </c>
      <c r="Z2496" t="s">
        <v>36</v>
      </c>
    </row>
    <row r="2497" spans="1:26" x14ac:dyDescent="0.25">
      <c r="A2497" t="s">
        <v>26</v>
      </c>
      <c r="B2497" t="s">
        <v>27</v>
      </c>
      <c r="C2497" t="s">
        <v>28</v>
      </c>
      <c r="D2497" t="s">
        <v>46</v>
      </c>
      <c r="E2497" t="str">
        <f>"202TNEP22596"</f>
        <v>202TNEP22596</v>
      </c>
      <c r="F2497" t="s">
        <v>30</v>
      </c>
      <c r="I2497" t="s">
        <v>157</v>
      </c>
      <c r="J2497" t="s">
        <v>271</v>
      </c>
      <c r="N2497" t="s">
        <v>5301</v>
      </c>
      <c r="O2497" t="s">
        <v>34</v>
      </c>
      <c r="P2497">
        <v>2</v>
      </c>
      <c r="Q2497">
        <v>202202</v>
      </c>
      <c r="R2497">
        <v>20220313</v>
      </c>
      <c r="S2497" t="s">
        <v>5302</v>
      </c>
      <c r="T2497">
        <v>20220331</v>
      </c>
      <c r="Z2497" t="s">
        <v>36</v>
      </c>
    </row>
    <row r="2498" spans="1:26" x14ac:dyDescent="0.25">
      <c r="A2498" t="s">
        <v>26</v>
      </c>
      <c r="B2498" t="s">
        <v>27</v>
      </c>
      <c r="C2498" t="s">
        <v>28</v>
      </c>
      <c r="D2498" t="s">
        <v>46</v>
      </c>
      <c r="E2498" t="str">
        <f>"106TNJJ0L268"</f>
        <v>106TNJJ0L268</v>
      </c>
      <c r="F2498" t="s">
        <v>30</v>
      </c>
      <c r="I2498" t="s">
        <v>38</v>
      </c>
      <c r="J2498" t="s">
        <v>498</v>
      </c>
      <c r="N2498" t="s">
        <v>5303</v>
      </c>
      <c r="O2498" t="s">
        <v>34</v>
      </c>
      <c r="P2498">
        <v>10</v>
      </c>
      <c r="Q2498">
        <v>202106</v>
      </c>
      <c r="R2498">
        <v>20220222</v>
      </c>
      <c r="S2498" t="s">
        <v>5304</v>
      </c>
      <c r="T2498">
        <v>20220331</v>
      </c>
      <c r="U2498" t="s">
        <v>270</v>
      </c>
      <c r="Z2498" t="s">
        <v>36</v>
      </c>
    </row>
    <row r="2499" spans="1:26" x14ac:dyDescent="0.25">
      <c r="A2499" t="s">
        <v>26</v>
      </c>
      <c r="B2499" t="s">
        <v>27</v>
      </c>
      <c r="C2499" t="s">
        <v>28</v>
      </c>
      <c r="D2499" t="s">
        <v>115</v>
      </c>
      <c r="E2499" t="str">
        <f>"108TNMX1C923"</f>
        <v>108TNMX1C923</v>
      </c>
      <c r="F2499" t="s">
        <v>30</v>
      </c>
      <c r="I2499" t="s">
        <v>38</v>
      </c>
      <c r="J2499" t="s">
        <v>58</v>
      </c>
      <c r="N2499" t="s">
        <v>5305</v>
      </c>
      <c r="O2499" t="s">
        <v>34</v>
      </c>
      <c r="P2499">
        <v>8</v>
      </c>
      <c r="Q2499">
        <v>202108</v>
      </c>
      <c r="R2499">
        <v>20211108</v>
      </c>
      <c r="S2499" t="s">
        <v>5306</v>
      </c>
      <c r="T2499">
        <v>20220331</v>
      </c>
      <c r="U2499" t="s">
        <v>144</v>
      </c>
      <c r="Z2499" t="s">
        <v>36</v>
      </c>
    </row>
    <row r="2500" spans="1:26" x14ac:dyDescent="0.25">
      <c r="A2500" t="s">
        <v>26</v>
      </c>
      <c r="B2500" t="s">
        <v>27</v>
      </c>
      <c r="C2500" t="s">
        <v>28</v>
      </c>
      <c r="D2500" t="s">
        <v>115</v>
      </c>
      <c r="E2500" t="str">
        <f>"108TNQD02060"</f>
        <v>108TNQD02060</v>
      </c>
      <c r="F2500" t="s">
        <v>30</v>
      </c>
      <c r="I2500" t="s">
        <v>123</v>
      </c>
      <c r="J2500" t="s">
        <v>163</v>
      </c>
      <c r="N2500" t="s">
        <v>5307</v>
      </c>
      <c r="O2500" t="s">
        <v>34</v>
      </c>
      <c r="P2500">
        <v>8</v>
      </c>
      <c r="Q2500">
        <v>202108</v>
      </c>
      <c r="R2500">
        <v>20220302</v>
      </c>
      <c r="S2500" t="s">
        <v>5308</v>
      </c>
      <c r="T2500">
        <v>20220331</v>
      </c>
      <c r="Z2500" t="s">
        <v>36</v>
      </c>
    </row>
    <row r="2501" spans="1:26" x14ac:dyDescent="0.25">
      <c r="A2501" t="s">
        <v>26</v>
      </c>
      <c r="B2501" t="s">
        <v>27</v>
      </c>
      <c r="C2501" t="s">
        <v>28</v>
      </c>
      <c r="D2501" t="s">
        <v>29</v>
      </c>
      <c r="E2501" t="str">
        <f>"201TNAB0D688"</f>
        <v>201TNAB0D688</v>
      </c>
      <c r="F2501" t="s">
        <v>30</v>
      </c>
      <c r="I2501" t="s">
        <v>123</v>
      </c>
      <c r="J2501" t="s">
        <v>77</v>
      </c>
      <c r="N2501" t="s">
        <v>5309</v>
      </c>
      <c r="O2501" t="s">
        <v>34</v>
      </c>
      <c r="P2501">
        <v>3</v>
      </c>
      <c r="Q2501">
        <v>202201</v>
      </c>
      <c r="R2501">
        <v>20220319</v>
      </c>
      <c r="S2501" t="s">
        <v>5310</v>
      </c>
      <c r="T2501">
        <v>20220331</v>
      </c>
      <c r="Z2501" t="s">
        <v>36</v>
      </c>
    </row>
    <row r="2502" spans="1:26" x14ac:dyDescent="0.25">
      <c r="A2502" t="s">
        <v>26</v>
      </c>
      <c r="B2502" t="s">
        <v>27</v>
      </c>
      <c r="C2502" t="s">
        <v>28</v>
      </c>
      <c r="D2502" t="s">
        <v>37</v>
      </c>
      <c r="E2502" t="str">
        <f>"104TNLE1K240"</f>
        <v>104TNLE1K240</v>
      </c>
      <c r="F2502" t="s">
        <v>30</v>
      </c>
      <c r="I2502" t="s">
        <v>31</v>
      </c>
      <c r="J2502" t="s">
        <v>58</v>
      </c>
      <c r="N2502" t="s">
        <v>5311</v>
      </c>
      <c r="O2502" t="s">
        <v>34</v>
      </c>
      <c r="P2502">
        <v>13</v>
      </c>
      <c r="Q2502">
        <v>202104</v>
      </c>
      <c r="R2502">
        <v>20211020</v>
      </c>
      <c r="S2502" t="s">
        <v>5312</v>
      </c>
      <c r="T2502">
        <v>20220401</v>
      </c>
      <c r="U2502" t="s">
        <v>328</v>
      </c>
      <c r="V2502" t="s">
        <v>267</v>
      </c>
      <c r="Z2502" t="s">
        <v>36</v>
      </c>
    </row>
    <row r="2503" spans="1:26" x14ac:dyDescent="0.25">
      <c r="A2503" t="s">
        <v>26</v>
      </c>
      <c r="B2503" t="s">
        <v>27</v>
      </c>
      <c r="C2503" t="s">
        <v>28</v>
      </c>
      <c r="D2503" t="s">
        <v>380</v>
      </c>
      <c r="E2503" t="str">
        <f>"110TNJJ1T836"</f>
        <v>110TNJJ1T836</v>
      </c>
      <c r="F2503" t="s">
        <v>30</v>
      </c>
      <c r="I2503" t="s">
        <v>31</v>
      </c>
      <c r="J2503" t="s">
        <v>58</v>
      </c>
      <c r="N2503" t="s">
        <v>5313</v>
      </c>
      <c r="O2503" t="s">
        <v>34</v>
      </c>
      <c r="P2503">
        <v>7</v>
      </c>
      <c r="Q2503">
        <v>202110</v>
      </c>
      <c r="R2503">
        <v>20220118</v>
      </c>
      <c r="S2503" t="s">
        <v>5314</v>
      </c>
      <c r="T2503">
        <v>20220401</v>
      </c>
      <c r="U2503" t="s">
        <v>1383</v>
      </c>
      <c r="Z2503" t="s">
        <v>36</v>
      </c>
    </row>
    <row r="2504" spans="1:26" x14ac:dyDescent="0.25">
      <c r="A2504" t="s">
        <v>26</v>
      </c>
      <c r="B2504" t="s">
        <v>27</v>
      </c>
      <c r="C2504" t="s">
        <v>28</v>
      </c>
      <c r="D2504" t="s">
        <v>29</v>
      </c>
      <c r="E2504" t="str">
        <f>"201TNCZ1B043"</f>
        <v>201TNCZ1B043</v>
      </c>
      <c r="F2504" t="s">
        <v>30</v>
      </c>
      <c r="I2504" t="s">
        <v>71</v>
      </c>
      <c r="J2504" t="s">
        <v>58</v>
      </c>
      <c r="N2504" t="s">
        <v>5315</v>
      </c>
      <c r="O2504" t="s">
        <v>34</v>
      </c>
      <c r="P2504">
        <v>4</v>
      </c>
      <c r="Q2504">
        <v>202201</v>
      </c>
      <c r="R2504">
        <v>20220215</v>
      </c>
      <c r="S2504" t="s">
        <v>5316</v>
      </c>
      <c r="T2504">
        <v>20220401</v>
      </c>
      <c r="U2504" t="s">
        <v>144</v>
      </c>
      <c r="Z2504" t="s">
        <v>36</v>
      </c>
    </row>
    <row r="2505" spans="1:26" x14ac:dyDescent="0.25">
      <c r="A2505" t="s">
        <v>26</v>
      </c>
      <c r="B2505" t="s">
        <v>27</v>
      </c>
      <c r="C2505" t="s">
        <v>28</v>
      </c>
      <c r="D2505" t="s">
        <v>115</v>
      </c>
      <c r="E2505" t="str">
        <f>"109TNTQ18153"</f>
        <v>109TNTQ18153</v>
      </c>
      <c r="F2505" t="s">
        <v>30</v>
      </c>
      <c r="I2505" t="s">
        <v>31</v>
      </c>
      <c r="J2505" t="s">
        <v>32</v>
      </c>
      <c r="N2505" t="s">
        <v>5317</v>
      </c>
      <c r="O2505" t="s">
        <v>34</v>
      </c>
      <c r="P2505">
        <v>8</v>
      </c>
      <c r="Q2505">
        <v>202109</v>
      </c>
      <c r="R2505">
        <v>20220119</v>
      </c>
      <c r="S2505" t="s">
        <v>5318</v>
      </c>
      <c r="T2505">
        <v>20220401</v>
      </c>
      <c r="Z2505" t="s">
        <v>36</v>
      </c>
    </row>
    <row r="2506" spans="1:26" x14ac:dyDescent="0.25">
      <c r="A2506" t="s">
        <v>26</v>
      </c>
      <c r="B2506" t="s">
        <v>27</v>
      </c>
      <c r="C2506" t="s">
        <v>28</v>
      </c>
      <c r="D2506" t="s">
        <v>29</v>
      </c>
      <c r="E2506" t="str">
        <f>"201TNBK1K189"</f>
        <v>201TNBK1K189</v>
      </c>
      <c r="F2506" t="s">
        <v>30</v>
      </c>
      <c r="I2506" t="s">
        <v>38</v>
      </c>
      <c r="J2506" t="s">
        <v>58</v>
      </c>
      <c r="N2506" t="s">
        <v>5319</v>
      </c>
      <c r="O2506" t="s">
        <v>34</v>
      </c>
      <c r="P2506">
        <v>4</v>
      </c>
      <c r="Q2506">
        <v>202201</v>
      </c>
      <c r="R2506">
        <v>20220313</v>
      </c>
      <c r="S2506" t="s">
        <v>5320</v>
      </c>
      <c r="T2506">
        <v>20220401</v>
      </c>
      <c r="U2506" t="s">
        <v>144</v>
      </c>
      <c r="Z2506" t="s">
        <v>36</v>
      </c>
    </row>
    <row r="2507" spans="1:26" x14ac:dyDescent="0.25">
      <c r="A2507" t="s">
        <v>26</v>
      </c>
      <c r="B2507" t="s">
        <v>27</v>
      </c>
      <c r="C2507" t="s">
        <v>28</v>
      </c>
      <c r="D2507" t="s">
        <v>42</v>
      </c>
      <c r="E2507" t="str">
        <f>"109TNSU1U790"</f>
        <v>109TNSU1U790</v>
      </c>
      <c r="F2507" t="s">
        <v>30</v>
      </c>
      <c r="I2507" t="s">
        <v>31</v>
      </c>
      <c r="J2507" t="s">
        <v>32</v>
      </c>
      <c r="N2507" t="s">
        <v>5321</v>
      </c>
      <c r="O2507" t="s">
        <v>34</v>
      </c>
      <c r="P2507">
        <v>8</v>
      </c>
      <c r="Q2507">
        <v>202109</v>
      </c>
      <c r="R2507">
        <v>20220202</v>
      </c>
      <c r="S2507" t="s">
        <v>5322</v>
      </c>
      <c r="T2507">
        <v>20220401</v>
      </c>
      <c r="Z2507" t="s">
        <v>36</v>
      </c>
    </row>
    <row r="2508" spans="1:26" x14ac:dyDescent="0.25">
      <c r="A2508" t="s">
        <v>26</v>
      </c>
      <c r="B2508" t="s">
        <v>27</v>
      </c>
      <c r="C2508" t="s">
        <v>28</v>
      </c>
      <c r="D2508" t="s">
        <v>29</v>
      </c>
      <c r="E2508" t="str">
        <f>"112TNKF1L989"</f>
        <v>112TNKF1L989</v>
      </c>
      <c r="F2508" t="s">
        <v>30</v>
      </c>
      <c r="I2508" t="s">
        <v>57</v>
      </c>
      <c r="J2508" t="s">
        <v>90</v>
      </c>
      <c r="N2508" t="s">
        <v>5323</v>
      </c>
      <c r="O2508" t="s">
        <v>34</v>
      </c>
      <c r="P2508">
        <v>5</v>
      </c>
      <c r="Q2508">
        <v>202112</v>
      </c>
      <c r="R2508">
        <v>20220204</v>
      </c>
      <c r="S2508" t="s">
        <v>5324</v>
      </c>
      <c r="T2508">
        <v>20220401</v>
      </c>
      <c r="U2508" t="s">
        <v>144</v>
      </c>
      <c r="Z2508" t="s">
        <v>36</v>
      </c>
    </row>
    <row r="2509" spans="1:26" x14ac:dyDescent="0.25">
      <c r="A2509" t="s">
        <v>26</v>
      </c>
      <c r="B2509" t="s">
        <v>27</v>
      </c>
      <c r="C2509" t="s">
        <v>28</v>
      </c>
      <c r="D2509" t="s">
        <v>29</v>
      </c>
      <c r="E2509" t="str">
        <f>"201TNCZ1X691"</f>
        <v>201TNCZ1X691</v>
      </c>
      <c r="F2509" t="s">
        <v>30</v>
      </c>
      <c r="I2509" t="s">
        <v>38</v>
      </c>
      <c r="J2509" t="s">
        <v>58</v>
      </c>
      <c r="N2509" t="s">
        <v>5325</v>
      </c>
      <c r="O2509" t="s">
        <v>34</v>
      </c>
      <c r="P2509">
        <v>4</v>
      </c>
      <c r="Q2509">
        <v>202201</v>
      </c>
      <c r="R2509">
        <v>20220318</v>
      </c>
      <c r="S2509" t="s">
        <v>5326</v>
      </c>
      <c r="T2509">
        <v>20220401</v>
      </c>
      <c r="U2509" t="s">
        <v>211</v>
      </c>
      <c r="Z2509" t="s">
        <v>36</v>
      </c>
    </row>
    <row r="2510" spans="1:26" x14ac:dyDescent="0.25">
      <c r="A2510" t="s">
        <v>26</v>
      </c>
      <c r="B2510" t="s">
        <v>27</v>
      </c>
      <c r="C2510" t="s">
        <v>28</v>
      </c>
      <c r="D2510" t="s">
        <v>380</v>
      </c>
      <c r="E2510" t="str">
        <f>"112TNXR1W818"</f>
        <v>112TNXR1W818</v>
      </c>
      <c r="F2510" t="s">
        <v>30</v>
      </c>
      <c r="I2510" t="s">
        <v>82</v>
      </c>
      <c r="J2510" t="s">
        <v>58</v>
      </c>
      <c r="N2510" t="s">
        <v>5327</v>
      </c>
      <c r="O2510" t="s">
        <v>34</v>
      </c>
      <c r="P2510">
        <v>5</v>
      </c>
      <c r="Q2510">
        <v>202112</v>
      </c>
      <c r="R2510">
        <v>20220317</v>
      </c>
      <c r="S2510" t="s">
        <v>5328</v>
      </c>
      <c r="T2510">
        <v>20220401</v>
      </c>
      <c r="Z2510" t="s">
        <v>36</v>
      </c>
    </row>
    <row r="2511" spans="1:26" x14ac:dyDescent="0.25">
      <c r="A2511" t="s">
        <v>26</v>
      </c>
      <c r="B2511" t="s">
        <v>27</v>
      </c>
      <c r="C2511" t="s">
        <v>28</v>
      </c>
      <c r="D2511" t="s">
        <v>46</v>
      </c>
      <c r="E2511" t="str">
        <f>"009TNFA0U523"</f>
        <v>009TNFA0U523</v>
      </c>
      <c r="F2511" t="s">
        <v>30</v>
      </c>
      <c r="I2511" t="s">
        <v>89</v>
      </c>
      <c r="J2511" t="s">
        <v>58</v>
      </c>
      <c r="N2511" t="s">
        <v>5329</v>
      </c>
      <c r="O2511" t="s">
        <v>34</v>
      </c>
      <c r="P2511">
        <v>20</v>
      </c>
      <c r="Q2511">
        <v>202009</v>
      </c>
      <c r="R2511">
        <v>20220127</v>
      </c>
      <c r="S2511" t="s">
        <v>5330</v>
      </c>
      <c r="T2511">
        <v>20220401</v>
      </c>
      <c r="U2511" t="s">
        <v>151</v>
      </c>
      <c r="V2511" t="s">
        <v>643</v>
      </c>
      <c r="Z2511" t="s">
        <v>36</v>
      </c>
    </row>
    <row r="2512" spans="1:26" x14ac:dyDescent="0.25">
      <c r="A2512" t="s">
        <v>26</v>
      </c>
      <c r="B2512" t="s">
        <v>27</v>
      </c>
      <c r="C2512" t="s">
        <v>28</v>
      </c>
      <c r="D2512" t="s">
        <v>42</v>
      </c>
      <c r="E2512" t="str">
        <f>"201TNJJ1M724"</f>
        <v>201TNJJ1M724</v>
      </c>
      <c r="F2512" t="s">
        <v>30</v>
      </c>
      <c r="I2512" t="s">
        <v>47</v>
      </c>
      <c r="J2512" t="s">
        <v>77</v>
      </c>
      <c r="N2512" t="s">
        <v>5331</v>
      </c>
      <c r="O2512" t="s">
        <v>34</v>
      </c>
      <c r="P2512">
        <v>4</v>
      </c>
      <c r="Q2512">
        <v>202201</v>
      </c>
      <c r="R2512">
        <v>20220219</v>
      </c>
      <c r="S2512" t="s">
        <v>5332</v>
      </c>
      <c r="T2512">
        <v>20220401</v>
      </c>
      <c r="Z2512" t="s">
        <v>36</v>
      </c>
    </row>
    <row r="2513" spans="1:26" x14ac:dyDescent="0.25">
      <c r="A2513" t="s">
        <v>26</v>
      </c>
      <c r="B2513" t="s">
        <v>27</v>
      </c>
      <c r="C2513" t="s">
        <v>28</v>
      </c>
      <c r="D2513" t="s">
        <v>29</v>
      </c>
      <c r="E2513" t="str">
        <f>"109TNFA1D371"</f>
        <v>109TNFA1D371</v>
      </c>
      <c r="F2513" t="s">
        <v>30</v>
      </c>
      <c r="I2513" t="s">
        <v>47</v>
      </c>
      <c r="J2513" t="s">
        <v>778</v>
      </c>
      <c r="N2513" t="s">
        <v>5333</v>
      </c>
      <c r="O2513" t="s">
        <v>34</v>
      </c>
      <c r="P2513">
        <v>8</v>
      </c>
      <c r="Q2513">
        <v>202109</v>
      </c>
      <c r="R2513">
        <v>20211205</v>
      </c>
      <c r="S2513" t="s">
        <v>5334</v>
      </c>
      <c r="T2513">
        <v>20220401</v>
      </c>
      <c r="Z2513" t="s">
        <v>36</v>
      </c>
    </row>
    <row r="2514" spans="1:26" x14ac:dyDescent="0.25">
      <c r="A2514" t="s">
        <v>26</v>
      </c>
      <c r="B2514" t="s">
        <v>27</v>
      </c>
      <c r="C2514" t="s">
        <v>28</v>
      </c>
      <c r="D2514" t="s">
        <v>37</v>
      </c>
      <c r="E2514" t="str">
        <f>"009TNGY25919"</f>
        <v>009TNGY25919</v>
      </c>
      <c r="F2514" t="s">
        <v>30</v>
      </c>
      <c r="I2514" t="s">
        <v>38</v>
      </c>
      <c r="J2514" t="s">
        <v>1315</v>
      </c>
      <c r="N2514" t="s">
        <v>5335</v>
      </c>
      <c r="O2514" t="s">
        <v>34</v>
      </c>
      <c r="P2514">
        <v>20</v>
      </c>
      <c r="Q2514">
        <v>202009</v>
      </c>
      <c r="R2514">
        <v>20220318</v>
      </c>
      <c r="S2514" t="s">
        <v>5336</v>
      </c>
      <c r="T2514">
        <v>20220401</v>
      </c>
      <c r="U2514" t="s">
        <v>151</v>
      </c>
      <c r="Z2514" t="s">
        <v>36</v>
      </c>
    </row>
    <row r="2515" spans="1:26" x14ac:dyDescent="0.25">
      <c r="A2515" t="s">
        <v>26</v>
      </c>
      <c r="B2515" t="s">
        <v>27</v>
      </c>
      <c r="C2515" t="s">
        <v>28</v>
      </c>
      <c r="D2515" t="s">
        <v>115</v>
      </c>
      <c r="E2515" t="str">
        <f>"110TNQD07476"</f>
        <v>110TNQD07476</v>
      </c>
      <c r="F2515" t="s">
        <v>30</v>
      </c>
      <c r="I2515" t="s">
        <v>31</v>
      </c>
      <c r="J2515" t="s">
        <v>32</v>
      </c>
      <c r="N2515" t="s">
        <v>5337</v>
      </c>
      <c r="O2515" t="s">
        <v>34</v>
      </c>
      <c r="P2515">
        <v>7</v>
      </c>
      <c r="Q2515">
        <v>202110</v>
      </c>
      <c r="R2515">
        <v>20220301</v>
      </c>
      <c r="S2515" t="s">
        <v>5338</v>
      </c>
      <c r="T2515">
        <v>20220401</v>
      </c>
      <c r="Z2515" t="s">
        <v>36</v>
      </c>
    </row>
    <row r="2516" spans="1:26" x14ac:dyDescent="0.25">
      <c r="A2516" t="s">
        <v>26</v>
      </c>
      <c r="B2516" t="s">
        <v>27</v>
      </c>
      <c r="C2516" t="s">
        <v>28</v>
      </c>
      <c r="D2516" t="s">
        <v>37</v>
      </c>
      <c r="E2516" t="str">
        <f>"111TNLE2Q608"</f>
        <v>111TNLE2Q608</v>
      </c>
      <c r="F2516" t="s">
        <v>30</v>
      </c>
      <c r="I2516" t="s">
        <v>31</v>
      </c>
      <c r="J2516" t="s">
        <v>32</v>
      </c>
      <c r="N2516" t="s">
        <v>5339</v>
      </c>
      <c r="O2516" t="s">
        <v>34</v>
      </c>
      <c r="P2516">
        <v>6</v>
      </c>
      <c r="Q2516">
        <v>202111</v>
      </c>
      <c r="R2516">
        <v>20220118</v>
      </c>
      <c r="S2516" t="s">
        <v>5340</v>
      </c>
      <c r="T2516">
        <v>20220401</v>
      </c>
      <c r="Z2516" t="s">
        <v>36</v>
      </c>
    </row>
    <row r="2517" spans="1:26" x14ac:dyDescent="0.25">
      <c r="A2517" t="s">
        <v>26</v>
      </c>
      <c r="B2517" t="s">
        <v>27</v>
      </c>
      <c r="C2517" t="s">
        <v>28</v>
      </c>
      <c r="D2517" t="s">
        <v>29</v>
      </c>
      <c r="E2517" t="str">
        <f>"111TNJJ0U260"</f>
        <v>111TNJJ0U260</v>
      </c>
      <c r="F2517" t="s">
        <v>30</v>
      </c>
      <c r="I2517" t="s">
        <v>31</v>
      </c>
      <c r="J2517" t="s">
        <v>32</v>
      </c>
      <c r="N2517" t="s">
        <v>5341</v>
      </c>
      <c r="O2517" t="s">
        <v>34</v>
      </c>
      <c r="P2517">
        <v>6</v>
      </c>
      <c r="Q2517">
        <v>202111</v>
      </c>
      <c r="R2517">
        <v>20211201</v>
      </c>
      <c r="S2517" t="s">
        <v>5342</v>
      </c>
      <c r="T2517">
        <v>20220401</v>
      </c>
      <c r="Z2517" t="s">
        <v>36</v>
      </c>
    </row>
    <row r="2518" spans="1:26" x14ac:dyDescent="0.25">
      <c r="A2518" t="s">
        <v>26</v>
      </c>
      <c r="B2518" t="s">
        <v>27</v>
      </c>
      <c r="C2518" t="s">
        <v>28</v>
      </c>
      <c r="D2518" t="s">
        <v>42</v>
      </c>
      <c r="E2518" t="str">
        <f>"110TNVS15727"</f>
        <v>110TNVS15727</v>
      </c>
      <c r="F2518" t="s">
        <v>30</v>
      </c>
      <c r="I2518" t="s">
        <v>89</v>
      </c>
      <c r="J2518" t="s">
        <v>90</v>
      </c>
      <c r="N2518" t="s">
        <v>5343</v>
      </c>
      <c r="O2518" t="s">
        <v>34</v>
      </c>
      <c r="P2518">
        <v>7</v>
      </c>
      <c r="Q2518">
        <v>202110</v>
      </c>
      <c r="R2518">
        <v>20220205</v>
      </c>
      <c r="S2518" t="s">
        <v>5344</v>
      </c>
      <c r="T2518">
        <v>20220401</v>
      </c>
      <c r="U2518" t="s">
        <v>180</v>
      </c>
      <c r="Z2518" t="s">
        <v>36</v>
      </c>
    </row>
    <row r="2519" spans="1:26" x14ac:dyDescent="0.25">
      <c r="A2519" t="s">
        <v>26</v>
      </c>
      <c r="B2519" t="s">
        <v>27</v>
      </c>
      <c r="C2519" t="s">
        <v>28</v>
      </c>
      <c r="D2519" t="s">
        <v>380</v>
      </c>
      <c r="E2519" t="str">
        <f>"111TNZN2M669"</f>
        <v>111TNZN2M669</v>
      </c>
      <c r="F2519" t="s">
        <v>30</v>
      </c>
      <c r="I2519" t="s">
        <v>31</v>
      </c>
      <c r="J2519" t="s">
        <v>32</v>
      </c>
      <c r="N2519" t="s">
        <v>5345</v>
      </c>
      <c r="O2519" t="s">
        <v>34</v>
      </c>
      <c r="P2519">
        <v>6</v>
      </c>
      <c r="Q2519">
        <v>202111</v>
      </c>
      <c r="R2519">
        <v>20211230</v>
      </c>
      <c r="S2519" t="s">
        <v>5346</v>
      </c>
      <c r="T2519">
        <v>20220401</v>
      </c>
      <c r="Z2519" t="s">
        <v>36</v>
      </c>
    </row>
    <row r="2520" spans="1:26" x14ac:dyDescent="0.25">
      <c r="A2520" t="s">
        <v>26</v>
      </c>
      <c r="B2520" t="s">
        <v>27</v>
      </c>
      <c r="C2520" t="s">
        <v>28</v>
      </c>
      <c r="D2520" t="s">
        <v>37</v>
      </c>
      <c r="E2520" t="str">
        <f>"110TNPC1G104"</f>
        <v>110TNPC1G104</v>
      </c>
      <c r="F2520" t="s">
        <v>30</v>
      </c>
      <c r="I2520" t="s">
        <v>475</v>
      </c>
      <c r="J2520" t="s">
        <v>77</v>
      </c>
      <c r="N2520" t="s">
        <v>5347</v>
      </c>
      <c r="O2520" t="s">
        <v>34</v>
      </c>
      <c r="P2520">
        <v>7</v>
      </c>
      <c r="Q2520">
        <v>202110</v>
      </c>
      <c r="R2520">
        <v>20211108</v>
      </c>
      <c r="S2520" t="s">
        <v>5348</v>
      </c>
      <c r="T2520">
        <v>20220401</v>
      </c>
      <c r="Z2520" t="s">
        <v>36</v>
      </c>
    </row>
    <row r="2521" spans="1:26" x14ac:dyDescent="0.25">
      <c r="A2521" t="s">
        <v>26</v>
      </c>
      <c r="B2521" t="s">
        <v>27</v>
      </c>
      <c r="C2521" t="s">
        <v>28</v>
      </c>
      <c r="D2521" t="s">
        <v>115</v>
      </c>
      <c r="E2521" t="str">
        <f>"109TNJJ2L932"</f>
        <v>109TNJJ2L932</v>
      </c>
      <c r="F2521" t="s">
        <v>30</v>
      </c>
      <c r="I2521" t="s">
        <v>89</v>
      </c>
      <c r="J2521" t="s">
        <v>555</v>
      </c>
      <c r="N2521" t="s">
        <v>5349</v>
      </c>
      <c r="O2521" t="s">
        <v>34</v>
      </c>
      <c r="P2521">
        <v>8</v>
      </c>
      <c r="Q2521">
        <v>202109</v>
      </c>
      <c r="R2521">
        <v>20220328</v>
      </c>
      <c r="S2521" t="s">
        <v>5350</v>
      </c>
      <c r="T2521">
        <v>20220401</v>
      </c>
      <c r="Z2521" t="s">
        <v>36</v>
      </c>
    </row>
    <row r="2522" spans="1:26" x14ac:dyDescent="0.25">
      <c r="A2522" t="s">
        <v>26</v>
      </c>
      <c r="B2522" t="s">
        <v>27</v>
      </c>
      <c r="C2522" t="s">
        <v>28</v>
      </c>
      <c r="D2522" t="s">
        <v>115</v>
      </c>
      <c r="E2522" t="str">
        <f>"110TNHM03105"</f>
        <v>110TNHM03105</v>
      </c>
      <c r="F2522" t="s">
        <v>30</v>
      </c>
      <c r="I2522" t="s">
        <v>123</v>
      </c>
      <c r="J2522" t="s">
        <v>271</v>
      </c>
      <c r="N2522" t="s">
        <v>5351</v>
      </c>
      <c r="O2522" t="s">
        <v>34</v>
      </c>
      <c r="P2522">
        <v>7</v>
      </c>
      <c r="Q2522">
        <v>202110</v>
      </c>
      <c r="R2522">
        <v>20220329</v>
      </c>
      <c r="S2522" t="s">
        <v>5352</v>
      </c>
      <c r="T2522">
        <v>20220401</v>
      </c>
      <c r="Z2522" t="s">
        <v>36</v>
      </c>
    </row>
    <row r="2523" spans="1:26" x14ac:dyDescent="0.25">
      <c r="A2523" t="s">
        <v>26</v>
      </c>
      <c r="B2523" t="s">
        <v>27</v>
      </c>
      <c r="C2523" t="s">
        <v>28</v>
      </c>
      <c r="D2523" t="s">
        <v>46</v>
      </c>
      <c r="E2523" t="str">
        <f>"109TNRL2Y446"</f>
        <v>109TNRL2Y446</v>
      </c>
      <c r="F2523" t="s">
        <v>30</v>
      </c>
      <c r="I2523" t="s">
        <v>57</v>
      </c>
      <c r="J2523" t="s">
        <v>568</v>
      </c>
      <c r="N2523" t="s">
        <v>5353</v>
      </c>
      <c r="O2523" t="s">
        <v>34</v>
      </c>
      <c r="P2523">
        <v>8</v>
      </c>
      <c r="Q2523">
        <v>202109</v>
      </c>
      <c r="R2523">
        <v>20211129</v>
      </c>
      <c r="S2523" t="s">
        <v>5354</v>
      </c>
      <c r="T2523">
        <v>20220401</v>
      </c>
      <c r="U2523" t="s">
        <v>211</v>
      </c>
      <c r="Z2523" t="s">
        <v>36</v>
      </c>
    </row>
    <row r="2524" spans="1:26" x14ac:dyDescent="0.25">
      <c r="A2524" t="s">
        <v>26</v>
      </c>
      <c r="B2524" t="s">
        <v>27</v>
      </c>
      <c r="C2524" t="s">
        <v>28</v>
      </c>
      <c r="D2524" t="s">
        <v>115</v>
      </c>
      <c r="E2524" t="str">
        <f>"108TNVS03687"</f>
        <v>108TNVS03687</v>
      </c>
      <c r="F2524" t="s">
        <v>30</v>
      </c>
      <c r="I2524" t="s">
        <v>38</v>
      </c>
      <c r="J2524" t="s">
        <v>58</v>
      </c>
      <c r="N2524" t="s">
        <v>5355</v>
      </c>
      <c r="O2524" t="s">
        <v>34</v>
      </c>
      <c r="P2524">
        <v>9</v>
      </c>
      <c r="Q2524">
        <v>202108</v>
      </c>
      <c r="R2524">
        <v>20211216</v>
      </c>
      <c r="S2524" t="s">
        <v>5356</v>
      </c>
      <c r="T2524">
        <v>20220401</v>
      </c>
      <c r="U2524" t="s">
        <v>211</v>
      </c>
      <c r="Z2524" t="s">
        <v>36</v>
      </c>
    </row>
    <row r="2525" spans="1:26" x14ac:dyDescent="0.25">
      <c r="A2525" t="s">
        <v>26</v>
      </c>
      <c r="B2525" t="s">
        <v>27</v>
      </c>
      <c r="C2525" t="s">
        <v>28</v>
      </c>
      <c r="D2525" t="s">
        <v>46</v>
      </c>
      <c r="E2525" t="str">
        <f>"110TNNH24359"</f>
        <v>110TNNH24359</v>
      </c>
      <c r="F2525" t="s">
        <v>30</v>
      </c>
      <c r="I2525" t="s">
        <v>38</v>
      </c>
      <c r="J2525" t="s">
        <v>90</v>
      </c>
      <c r="N2525" t="s">
        <v>403</v>
      </c>
      <c r="O2525" t="s">
        <v>34</v>
      </c>
      <c r="P2525">
        <v>7</v>
      </c>
      <c r="Q2525">
        <v>202110</v>
      </c>
      <c r="R2525">
        <v>20211229</v>
      </c>
      <c r="S2525" t="s">
        <v>5357</v>
      </c>
      <c r="T2525">
        <v>20220401</v>
      </c>
      <c r="U2525" t="s">
        <v>211</v>
      </c>
      <c r="Z2525" t="s">
        <v>36</v>
      </c>
    </row>
    <row r="2526" spans="1:26" x14ac:dyDescent="0.25">
      <c r="A2526" t="s">
        <v>26</v>
      </c>
      <c r="B2526" t="s">
        <v>27</v>
      </c>
      <c r="C2526" t="s">
        <v>28</v>
      </c>
      <c r="D2526" t="s">
        <v>42</v>
      </c>
      <c r="E2526" t="str">
        <f>"109TNGY1P423"</f>
        <v>109TNGY1P423</v>
      </c>
      <c r="F2526" t="s">
        <v>30</v>
      </c>
      <c r="I2526" t="s">
        <v>38</v>
      </c>
      <c r="J2526" t="s">
        <v>90</v>
      </c>
      <c r="N2526" t="s">
        <v>403</v>
      </c>
      <c r="O2526" t="s">
        <v>34</v>
      </c>
      <c r="P2526">
        <v>8</v>
      </c>
      <c r="Q2526">
        <v>202109</v>
      </c>
      <c r="R2526">
        <v>20211126</v>
      </c>
      <c r="S2526" t="s">
        <v>5358</v>
      </c>
      <c r="T2526">
        <v>20220401</v>
      </c>
      <c r="U2526" t="s">
        <v>680</v>
      </c>
      <c r="Z2526" t="s">
        <v>36</v>
      </c>
    </row>
    <row r="2527" spans="1:26" x14ac:dyDescent="0.25">
      <c r="A2527" t="s">
        <v>26</v>
      </c>
      <c r="B2527" t="s">
        <v>27</v>
      </c>
      <c r="C2527" t="s">
        <v>28</v>
      </c>
      <c r="D2527" t="s">
        <v>133</v>
      </c>
      <c r="E2527" t="str">
        <f>"009TNDV0G378"</f>
        <v>009TNDV0G378</v>
      </c>
      <c r="F2527" t="s">
        <v>30</v>
      </c>
      <c r="I2527" t="s">
        <v>97</v>
      </c>
      <c r="J2527" t="s">
        <v>90</v>
      </c>
      <c r="N2527" t="s">
        <v>5359</v>
      </c>
      <c r="O2527" t="s">
        <v>34</v>
      </c>
      <c r="P2527">
        <v>20</v>
      </c>
      <c r="Q2527">
        <v>202009</v>
      </c>
      <c r="R2527">
        <v>20220301</v>
      </c>
      <c r="S2527" t="s">
        <v>5360</v>
      </c>
      <c r="T2527">
        <v>20220401</v>
      </c>
      <c r="U2527" t="s">
        <v>1718</v>
      </c>
      <c r="Z2527" t="s">
        <v>36</v>
      </c>
    </row>
    <row r="2528" spans="1:26" x14ac:dyDescent="0.25">
      <c r="A2528" t="s">
        <v>26</v>
      </c>
      <c r="B2528" t="s">
        <v>27</v>
      </c>
      <c r="C2528" t="s">
        <v>28</v>
      </c>
      <c r="D2528" t="s">
        <v>115</v>
      </c>
      <c r="E2528" t="str">
        <f>"110TNXR0X234"</f>
        <v>110TNXR0X234</v>
      </c>
      <c r="F2528" t="s">
        <v>30</v>
      </c>
      <c r="I2528" t="s">
        <v>97</v>
      </c>
      <c r="J2528" t="s">
        <v>39</v>
      </c>
      <c r="N2528" t="s">
        <v>5361</v>
      </c>
      <c r="O2528" t="s">
        <v>34</v>
      </c>
      <c r="P2528">
        <v>7</v>
      </c>
      <c r="Q2528">
        <v>202110</v>
      </c>
      <c r="R2528">
        <v>20211228</v>
      </c>
      <c r="S2528" t="s">
        <v>5362</v>
      </c>
      <c r="T2528">
        <v>20220401</v>
      </c>
      <c r="Z2528" t="s">
        <v>36</v>
      </c>
    </row>
    <row r="2529" spans="1:26" x14ac:dyDescent="0.25">
      <c r="A2529" t="s">
        <v>26</v>
      </c>
      <c r="B2529" t="s">
        <v>27</v>
      </c>
      <c r="C2529" t="s">
        <v>28</v>
      </c>
      <c r="D2529" t="s">
        <v>42</v>
      </c>
      <c r="E2529" t="str">
        <f>"107TNKF29829"</f>
        <v>107TNKF29829</v>
      </c>
      <c r="F2529" t="s">
        <v>30</v>
      </c>
      <c r="I2529" t="s">
        <v>129</v>
      </c>
      <c r="J2529" t="s">
        <v>32</v>
      </c>
      <c r="N2529" t="s">
        <v>5363</v>
      </c>
      <c r="O2529" t="s">
        <v>34</v>
      </c>
      <c r="P2529">
        <v>10</v>
      </c>
      <c r="Q2529">
        <v>202107</v>
      </c>
      <c r="R2529">
        <v>20211217</v>
      </c>
      <c r="S2529" t="s">
        <v>5364</v>
      </c>
      <c r="T2529">
        <v>20220401</v>
      </c>
      <c r="Z2529" t="s">
        <v>36</v>
      </c>
    </row>
    <row r="2530" spans="1:26" x14ac:dyDescent="0.25">
      <c r="A2530" t="s">
        <v>26</v>
      </c>
      <c r="B2530" t="s">
        <v>27</v>
      </c>
      <c r="C2530" t="s">
        <v>28</v>
      </c>
      <c r="D2530" t="s">
        <v>133</v>
      </c>
      <c r="E2530" t="str">
        <f>"112TNQD0P460"</f>
        <v>112TNQD0P460</v>
      </c>
      <c r="F2530" t="s">
        <v>30</v>
      </c>
      <c r="I2530" t="s">
        <v>38</v>
      </c>
      <c r="J2530" t="s">
        <v>1719</v>
      </c>
      <c r="N2530" t="s">
        <v>5365</v>
      </c>
      <c r="O2530" t="s">
        <v>34</v>
      </c>
      <c r="P2530">
        <v>5</v>
      </c>
      <c r="Q2530">
        <v>202112</v>
      </c>
      <c r="R2530">
        <v>20220326</v>
      </c>
      <c r="S2530" t="s">
        <v>5366</v>
      </c>
      <c r="T2530">
        <v>20220401</v>
      </c>
      <c r="Z2530" t="s">
        <v>36</v>
      </c>
    </row>
    <row r="2531" spans="1:26" x14ac:dyDescent="0.25">
      <c r="A2531" t="s">
        <v>26</v>
      </c>
      <c r="B2531" t="s">
        <v>27</v>
      </c>
      <c r="C2531" t="s">
        <v>28</v>
      </c>
      <c r="D2531" t="s">
        <v>29</v>
      </c>
      <c r="E2531" t="str">
        <f>"107TNYT0R738"</f>
        <v>107TNYT0R738</v>
      </c>
      <c r="F2531" t="s">
        <v>30</v>
      </c>
      <c r="I2531" t="s">
        <v>89</v>
      </c>
      <c r="J2531" t="s">
        <v>116</v>
      </c>
      <c r="N2531" t="s">
        <v>5367</v>
      </c>
      <c r="O2531" t="s">
        <v>34</v>
      </c>
      <c r="P2531">
        <v>10</v>
      </c>
      <c r="Q2531">
        <v>202107</v>
      </c>
      <c r="R2531">
        <v>20211026</v>
      </c>
      <c r="S2531" t="s">
        <v>5368</v>
      </c>
      <c r="T2531">
        <v>20220401</v>
      </c>
      <c r="Z2531" t="s">
        <v>36</v>
      </c>
    </row>
    <row r="2532" spans="1:26" x14ac:dyDescent="0.25">
      <c r="A2532" t="s">
        <v>26</v>
      </c>
      <c r="B2532" t="s">
        <v>27</v>
      </c>
      <c r="C2532" t="s">
        <v>28</v>
      </c>
      <c r="D2532" t="s">
        <v>29</v>
      </c>
      <c r="E2532" t="str">
        <f>"111TNJJ1H996"</f>
        <v>111TNJJ1H996</v>
      </c>
      <c r="F2532" t="s">
        <v>30</v>
      </c>
      <c r="I2532" t="s">
        <v>47</v>
      </c>
      <c r="J2532" t="s">
        <v>48</v>
      </c>
      <c r="N2532" t="s">
        <v>5369</v>
      </c>
      <c r="O2532" t="s">
        <v>34</v>
      </c>
      <c r="P2532">
        <v>6</v>
      </c>
      <c r="Q2532">
        <v>202111</v>
      </c>
      <c r="R2532">
        <v>20220326</v>
      </c>
      <c r="S2532" t="s">
        <v>5370</v>
      </c>
      <c r="T2532">
        <v>20220402</v>
      </c>
      <c r="Z2532" t="s">
        <v>36</v>
      </c>
    </row>
    <row r="2533" spans="1:26" x14ac:dyDescent="0.25">
      <c r="A2533" t="s">
        <v>26</v>
      </c>
      <c r="B2533" t="s">
        <v>27</v>
      </c>
      <c r="C2533" t="s">
        <v>28</v>
      </c>
      <c r="D2533" t="s">
        <v>46</v>
      </c>
      <c r="E2533" t="str">
        <f>"111TNEP03220"</f>
        <v>111TNEP03220</v>
      </c>
      <c r="F2533" t="s">
        <v>30</v>
      </c>
      <c r="I2533" t="s">
        <v>129</v>
      </c>
      <c r="J2533" t="s">
        <v>840</v>
      </c>
      <c r="N2533" t="s">
        <v>5371</v>
      </c>
      <c r="O2533" t="s">
        <v>34</v>
      </c>
      <c r="P2533">
        <v>6</v>
      </c>
      <c r="Q2533">
        <v>202111</v>
      </c>
      <c r="R2533">
        <v>20211230</v>
      </c>
      <c r="S2533" t="s">
        <v>5372</v>
      </c>
      <c r="T2533">
        <v>20220404</v>
      </c>
      <c r="Z2533" t="s">
        <v>36</v>
      </c>
    </row>
    <row r="2534" spans="1:26" x14ac:dyDescent="0.25">
      <c r="A2534" t="s">
        <v>26</v>
      </c>
      <c r="B2534" t="s">
        <v>27</v>
      </c>
      <c r="C2534" t="s">
        <v>28</v>
      </c>
      <c r="D2534" t="s">
        <v>37</v>
      </c>
      <c r="E2534" t="str">
        <f>"109TNAB2A112"</f>
        <v>109TNAB2A112</v>
      </c>
      <c r="F2534" t="s">
        <v>30</v>
      </c>
      <c r="I2534" t="s">
        <v>31</v>
      </c>
      <c r="J2534" t="s">
        <v>32</v>
      </c>
      <c r="N2534" t="s">
        <v>5373</v>
      </c>
      <c r="O2534" t="s">
        <v>34</v>
      </c>
      <c r="P2534">
        <v>8</v>
      </c>
      <c r="Q2534">
        <v>202109</v>
      </c>
      <c r="R2534">
        <v>20211031</v>
      </c>
      <c r="S2534" t="s">
        <v>5374</v>
      </c>
      <c r="T2534">
        <v>20220404</v>
      </c>
      <c r="Z2534" t="s">
        <v>36</v>
      </c>
    </row>
    <row r="2535" spans="1:26" x14ac:dyDescent="0.25">
      <c r="A2535" t="s">
        <v>26</v>
      </c>
      <c r="B2535" t="s">
        <v>27</v>
      </c>
      <c r="C2535" t="s">
        <v>28</v>
      </c>
      <c r="D2535" t="s">
        <v>29</v>
      </c>
      <c r="E2535" t="str">
        <f>"106TNUW1V094"</f>
        <v>106TNUW1V094</v>
      </c>
      <c r="F2535" t="s">
        <v>30</v>
      </c>
      <c r="I2535" t="s">
        <v>31</v>
      </c>
      <c r="J2535" t="s">
        <v>58</v>
      </c>
      <c r="N2535" t="s">
        <v>5375</v>
      </c>
      <c r="O2535" t="s">
        <v>34</v>
      </c>
      <c r="P2535">
        <v>11</v>
      </c>
      <c r="Q2535">
        <v>202106</v>
      </c>
      <c r="R2535">
        <v>20211208</v>
      </c>
      <c r="S2535" t="s">
        <v>5376</v>
      </c>
      <c r="T2535">
        <v>20220404</v>
      </c>
      <c r="U2535" t="s">
        <v>114</v>
      </c>
      <c r="Z2535" t="s">
        <v>36</v>
      </c>
    </row>
    <row r="2536" spans="1:26" x14ac:dyDescent="0.25">
      <c r="A2536" t="s">
        <v>26</v>
      </c>
      <c r="B2536" t="s">
        <v>27</v>
      </c>
      <c r="C2536" t="s">
        <v>28</v>
      </c>
      <c r="D2536" t="s">
        <v>380</v>
      </c>
      <c r="E2536" t="str">
        <f>"111TNQD0H060"</f>
        <v>111TNQD0H060</v>
      </c>
      <c r="F2536" t="s">
        <v>30</v>
      </c>
      <c r="I2536" t="s">
        <v>31</v>
      </c>
      <c r="J2536" t="s">
        <v>32</v>
      </c>
      <c r="N2536" t="s">
        <v>5377</v>
      </c>
      <c r="O2536" t="s">
        <v>34</v>
      </c>
      <c r="P2536">
        <v>6</v>
      </c>
      <c r="Q2536">
        <v>202111</v>
      </c>
      <c r="R2536">
        <v>20220215</v>
      </c>
      <c r="S2536" t="s">
        <v>5378</v>
      </c>
      <c r="T2536">
        <v>20220404</v>
      </c>
      <c r="Z2536" t="s">
        <v>36</v>
      </c>
    </row>
    <row r="2537" spans="1:26" x14ac:dyDescent="0.25">
      <c r="A2537" t="s">
        <v>26</v>
      </c>
      <c r="B2537" t="s">
        <v>27</v>
      </c>
      <c r="C2537" t="s">
        <v>28</v>
      </c>
      <c r="D2537" t="s">
        <v>585</v>
      </c>
      <c r="E2537" t="str">
        <f>"201TNJJ2U516"</f>
        <v>201TNJJ2U516</v>
      </c>
      <c r="F2537" t="s">
        <v>30</v>
      </c>
      <c r="I2537" t="s">
        <v>31</v>
      </c>
      <c r="J2537" t="s">
        <v>58</v>
      </c>
      <c r="N2537" t="s">
        <v>5379</v>
      </c>
      <c r="O2537" t="s">
        <v>34</v>
      </c>
      <c r="P2537">
        <v>4</v>
      </c>
      <c r="Q2537">
        <v>202201</v>
      </c>
      <c r="R2537">
        <v>20220301</v>
      </c>
      <c r="S2537" t="s">
        <v>5380</v>
      </c>
      <c r="T2537">
        <v>20220404</v>
      </c>
      <c r="U2537" t="s">
        <v>211</v>
      </c>
      <c r="V2537" t="s">
        <v>5381</v>
      </c>
      <c r="Z2537" t="s">
        <v>36</v>
      </c>
    </row>
    <row r="2538" spans="1:26" x14ac:dyDescent="0.25">
      <c r="A2538" t="s">
        <v>26</v>
      </c>
      <c r="B2538" t="s">
        <v>27</v>
      </c>
      <c r="C2538" t="s">
        <v>28</v>
      </c>
      <c r="D2538" t="s">
        <v>46</v>
      </c>
      <c r="E2538" t="str">
        <f>"111TNUW09294"</f>
        <v>111TNUW09294</v>
      </c>
      <c r="F2538" t="s">
        <v>30</v>
      </c>
      <c r="I2538" t="s">
        <v>31</v>
      </c>
      <c r="J2538" t="s">
        <v>58</v>
      </c>
      <c r="N2538" t="s">
        <v>5382</v>
      </c>
      <c r="O2538" t="s">
        <v>34</v>
      </c>
      <c r="P2538">
        <v>6</v>
      </c>
      <c r="Q2538">
        <v>202111</v>
      </c>
      <c r="R2538">
        <v>20220112</v>
      </c>
      <c r="S2538" t="s">
        <v>5383</v>
      </c>
      <c r="T2538">
        <v>20220404</v>
      </c>
      <c r="U2538" t="s">
        <v>211</v>
      </c>
      <c r="V2538" t="s">
        <v>5384</v>
      </c>
      <c r="W2538" t="s">
        <v>114</v>
      </c>
      <c r="Z2538" t="s">
        <v>36</v>
      </c>
    </row>
    <row r="2539" spans="1:26" x14ac:dyDescent="0.25">
      <c r="A2539" t="s">
        <v>26</v>
      </c>
      <c r="B2539" t="s">
        <v>27</v>
      </c>
      <c r="C2539" t="s">
        <v>28</v>
      </c>
      <c r="D2539" t="s">
        <v>380</v>
      </c>
      <c r="E2539" t="str">
        <f>"111TNRL0M142"</f>
        <v>111TNRL0M142</v>
      </c>
      <c r="F2539" t="s">
        <v>30</v>
      </c>
      <c r="I2539" t="s">
        <v>31</v>
      </c>
      <c r="J2539" t="s">
        <v>32</v>
      </c>
      <c r="N2539" t="s">
        <v>5385</v>
      </c>
      <c r="O2539" t="s">
        <v>34</v>
      </c>
      <c r="P2539">
        <v>6</v>
      </c>
      <c r="Q2539">
        <v>202111</v>
      </c>
      <c r="R2539">
        <v>20220303</v>
      </c>
      <c r="S2539" t="s">
        <v>5386</v>
      </c>
      <c r="T2539">
        <v>20220404</v>
      </c>
      <c r="Z2539" t="s">
        <v>36</v>
      </c>
    </row>
    <row r="2540" spans="1:26" x14ac:dyDescent="0.25">
      <c r="A2540" t="s">
        <v>26</v>
      </c>
      <c r="B2540" t="s">
        <v>27</v>
      </c>
      <c r="C2540" t="s">
        <v>28</v>
      </c>
      <c r="D2540" t="s">
        <v>133</v>
      </c>
      <c r="E2540" t="str">
        <f>"107TNFA15363"</f>
        <v>107TNFA15363</v>
      </c>
      <c r="F2540" t="s">
        <v>30</v>
      </c>
      <c r="I2540" t="s">
        <v>57</v>
      </c>
      <c r="J2540" t="s">
        <v>568</v>
      </c>
      <c r="N2540" t="s">
        <v>5387</v>
      </c>
      <c r="O2540" t="s">
        <v>34</v>
      </c>
      <c r="P2540">
        <v>10</v>
      </c>
      <c r="Q2540">
        <v>202107</v>
      </c>
      <c r="R2540">
        <v>20211126</v>
      </c>
      <c r="S2540" t="s">
        <v>5388</v>
      </c>
      <c r="T2540">
        <v>20220404</v>
      </c>
      <c r="U2540" t="s">
        <v>211</v>
      </c>
      <c r="V2540" t="s">
        <v>1718</v>
      </c>
      <c r="W2540" t="s">
        <v>206</v>
      </c>
      <c r="Z2540" t="s">
        <v>36</v>
      </c>
    </row>
    <row r="2541" spans="1:26" x14ac:dyDescent="0.25">
      <c r="A2541" t="s">
        <v>26</v>
      </c>
      <c r="B2541" t="s">
        <v>27</v>
      </c>
      <c r="C2541" t="s">
        <v>28</v>
      </c>
      <c r="D2541" t="s">
        <v>115</v>
      </c>
      <c r="E2541" t="str">
        <f>"201TNUW18414"</f>
        <v>201TNUW18414</v>
      </c>
      <c r="F2541" t="s">
        <v>30</v>
      </c>
      <c r="I2541" t="s">
        <v>31</v>
      </c>
      <c r="J2541" t="s">
        <v>32</v>
      </c>
      <c r="N2541" t="s">
        <v>5389</v>
      </c>
      <c r="O2541" t="s">
        <v>34</v>
      </c>
      <c r="P2541">
        <v>4</v>
      </c>
      <c r="Q2541">
        <v>202201</v>
      </c>
      <c r="R2541">
        <v>20220128</v>
      </c>
      <c r="S2541" t="s">
        <v>5390</v>
      </c>
      <c r="T2541">
        <v>20220404</v>
      </c>
      <c r="Z2541" t="s">
        <v>36</v>
      </c>
    </row>
    <row r="2542" spans="1:26" x14ac:dyDescent="0.25">
      <c r="A2542" t="s">
        <v>26</v>
      </c>
      <c r="B2542" t="s">
        <v>27</v>
      </c>
      <c r="C2542" t="s">
        <v>28</v>
      </c>
      <c r="D2542" t="s">
        <v>380</v>
      </c>
      <c r="E2542" t="str">
        <f>"202TNUW18518"</f>
        <v>202TNUW18518</v>
      </c>
      <c r="F2542" t="s">
        <v>30</v>
      </c>
      <c r="I2542" t="s">
        <v>31</v>
      </c>
      <c r="J2542" t="s">
        <v>32</v>
      </c>
      <c r="N2542" t="s">
        <v>5391</v>
      </c>
      <c r="O2542" t="s">
        <v>34</v>
      </c>
      <c r="P2542">
        <v>3</v>
      </c>
      <c r="Q2542">
        <v>202202</v>
      </c>
      <c r="R2542">
        <v>20220228</v>
      </c>
      <c r="S2542" t="s">
        <v>5392</v>
      </c>
      <c r="T2542">
        <v>20220404</v>
      </c>
      <c r="Z2542" t="s">
        <v>36</v>
      </c>
    </row>
    <row r="2543" spans="1:26" x14ac:dyDescent="0.25">
      <c r="A2543" t="s">
        <v>26</v>
      </c>
      <c r="B2543" t="s">
        <v>27</v>
      </c>
      <c r="C2543" t="s">
        <v>28</v>
      </c>
      <c r="D2543" t="s">
        <v>115</v>
      </c>
      <c r="E2543" t="str">
        <f>"108TNKF30629"</f>
        <v>108TNKF30629</v>
      </c>
      <c r="F2543" t="s">
        <v>30</v>
      </c>
      <c r="I2543" t="s">
        <v>38</v>
      </c>
      <c r="J2543" t="s">
        <v>58</v>
      </c>
      <c r="N2543" t="s">
        <v>5393</v>
      </c>
      <c r="O2543" t="s">
        <v>34</v>
      </c>
      <c r="P2543">
        <v>9</v>
      </c>
      <c r="Q2543">
        <v>202108</v>
      </c>
      <c r="R2543">
        <v>20211001</v>
      </c>
      <c r="S2543" t="s">
        <v>5394</v>
      </c>
      <c r="T2543">
        <v>20220404</v>
      </c>
      <c r="U2543" t="s">
        <v>236</v>
      </c>
      <c r="V2543" t="s">
        <v>1227</v>
      </c>
      <c r="Z2543" t="s">
        <v>36</v>
      </c>
    </row>
    <row r="2544" spans="1:26" x14ac:dyDescent="0.25">
      <c r="A2544" t="s">
        <v>26</v>
      </c>
      <c r="B2544" t="s">
        <v>27</v>
      </c>
      <c r="C2544" t="s">
        <v>28</v>
      </c>
      <c r="D2544" t="s">
        <v>133</v>
      </c>
      <c r="E2544" t="str">
        <f>"201TNJJ22092"</f>
        <v>201TNJJ22092</v>
      </c>
      <c r="F2544" t="s">
        <v>30</v>
      </c>
      <c r="I2544" t="s">
        <v>38</v>
      </c>
      <c r="J2544" t="s">
        <v>90</v>
      </c>
      <c r="N2544" t="s">
        <v>5395</v>
      </c>
      <c r="O2544" t="s">
        <v>34</v>
      </c>
      <c r="P2544">
        <v>4</v>
      </c>
      <c r="Q2544">
        <v>202201</v>
      </c>
      <c r="R2544">
        <v>20220319</v>
      </c>
      <c r="S2544" t="s">
        <v>5396</v>
      </c>
      <c r="T2544">
        <v>20220404</v>
      </c>
      <c r="U2544" t="s">
        <v>497</v>
      </c>
      <c r="Z2544" t="s">
        <v>36</v>
      </c>
    </row>
    <row r="2545" spans="1:26" x14ac:dyDescent="0.25">
      <c r="A2545" t="s">
        <v>26</v>
      </c>
      <c r="B2545" t="s">
        <v>27</v>
      </c>
      <c r="C2545" t="s">
        <v>28</v>
      </c>
      <c r="D2545" t="s">
        <v>46</v>
      </c>
      <c r="E2545" t="str">
        <f>"202TNQD1Q412"</f>
        <v>202TNQD1Q412</v>
      </c>
      <c r="F2545" t="s">
        <v>30</v>
      </c>
      <c r="I2545" t="s">
        <v>38</v>
      </c>
      <c r="J2545" t="s">
        <v>39</v>
      </c>
      <c r="N2545" t="s">
        <v>5397</v>
      </c>
      <c r="O2545" t="s">
        <v>34</v>
      </c>
      <c r="P2545">
        <v>3</v>
      </c>
      <c r="Q2545">
        <v>202202</v>
      </c>
      <c r="R2545">
        <v>20220224</v>
      </c>
      <c r="S2545" t="s">
        <v>5398</v>
      </c>
      <c r="T2545">
        <v>20220404</v>
      </c>
      <c r="Z2545" t="s">
        <v>36</v>
      </c>
    </row>
    <row r="2546" spans="1:26" x14ac:dyDescent="0.25">
      <c r="A2546" t="s">
        <v>26</v>
      </c>
      <c r="B2546" t="s">
        <v>27</v>
      </c>
      <c r="C2546" t="s">
        <v>28</v>
      </c>
      <c r="D2546" t="s">
        <v>37</v>
      </c>
      <c r="E2546" t="str">
        <f>"112TNMX0H267"</f>
        <v>112TNMX0H267</v>
      </c>
      <c r="F2546" t="s">
        <v>30</v>
      </c>
      <c r="I2546" t="s">
        <v>31</v>
      </c>
      <c r="J2546" t="s">
        <v>32</v>
      </c>
      <c r="N2546" t="s">
        <v>5399</v>
      </c>
      <c r="O2546" t="s">
        <v>34</v>
      </c>
      <c r="P2546">
        <v>5</v>
      </c>
      <c r="Q2546">
        <v>202112</v>
      </c>
      <c r="R2546">
        <v>20220301</v>
      </c>
      <c r="S2546" t="s">
        <v>5400</v>
      </c>
      <c r="T2546">
        <v>20220404</v>
      </c>
      <c r="Z2546" t="s">
        <v>36</v>
      </c>
    </row>
    <row r="2547" spans="1:26" x14ac:dyDescent="0.25">
      <c r="A2547" t="s">
        <v>26</v>
      </c>
      <c r="B2547" t="s">
        <v>27</v>
      </c>
      <c r="C2547" t="s">
        <v>28</v>
      </c>
      <c r="D2547" t="s">
        <v>115</v>
      </c>
      <c r="E2547" t="str">
        <f>"201TNXR2N906"</f>
        <v>201TNXR2N906</v>
      </c>
      <c r="F2547" t="s">
        <v>30</v>
      </c>
      <c r="I2547" t="s">
        <v>38</v>
      </c>
      <c r="J2547" t="s">
        <v>163</v>
      </c>
      <c r="N2547" t="s">
        <v>5401</v>
      </c>
      <c r="O2547" t="s">
        <v>34</v>
      </c>
      <c r="P2547">
        <v>4</v>
      </c>
      <c r="Q2547">
        <v>202201</v>
      </c>
      <c r="R2547">
        <v>20220311</v>
      </c>
      <c r="S2547" t="s">
        <v>5402</v>
      </c>
      <c r="T2547">
        <v>20220404</v>
      </c>
      <c r="Z2547" t="s">
        <v>36</v>
      </c>
    </row>
    <row r="2548" spans="1:26" x14ac:dyDescent="0.25">
      <c r="A2548" t="s">
        <v>26</v>
      </c>
      <c r="B2548" t="s">
        <v>27</v>
      </c>
      <c r="C2548" t="s">
        <v>28</v>
      </c>
      <c r="D2548" t="s">
        <v>42</v>
      </c>
      <c r="E2548" t="str">
        <f>"107TNDV0T722"</f>
        <v>107TNDV0T722</v>
      </c>
      <c r="F2548" t="s">
        <v>30</v>
      </c>
      <c r="I2548" t="s">
        <v>123</v>
      </c>
      <c r="J2548" t="s">
        <v>58</v>
      </c>
      <c r="N2548" t="s">
        <v>5403</v>
      </c>
      <c r="O2548" t="s">
        <v>34</v>
      </c>
      <c r="P2548">
        <v>10</v>
      </c>
      <c r="Q2548">
        <v>202107</v>
      </c>
      <c r="R2548">
        <v>20211021</v>
      </c>
      <c r="S2548" t="s">
        <v>5404</v>
      </c>
      <c r="T2548">
        <v>20220404</v>
      </c>
      <c r="U2548" t="s">
        <v>680</v>
      </c>
      <c r="Z2548" t="s">
        <v>36</v>
      </c>
    </row>
    <row r="2549" spans="1:26" x14ac:dyDescent="0.25">
      <c r="A2549" t="s">
        <v>26</v>
      </c>
      <c r="B2549" t="s">
        <v>27</v>
      </c>
      <c r="C2549" t="s">
        <v>28</v>
      </c>
      <c r="D2549" t="s">
        <v>115</v>
      </c>
      <c r="E2549" t="str">
        <f>"110TNQD11412"</f>
        <v>110TNQD11412</v>
      </c>
      <c r="F2549" t="s">
        <v>30</v>
      </c>
      <c r="I2549" t="s">
        <v>31</v>
      </c>
      <c r="J2549" t="s">
        <v>32</v>
      </c>
      <c r="N2549" t="s">
        <v>5405</v>
      </c>
      <c r="O2549" t="s">
        <v>34</v>
      </c>
      <c r="P2549">
        <v>7</v>
      </c>
      <c r="Q2549">
        <v>202110</v>
      </c>
      <c r="R2549">
        <v>20220226</v>
      </c>
      <c r="S2549" t="s">
        <v>5406</v>
      </c>
      <c r="T2549">
        <v>20220404</v>
      </c>
      <c r="Z2549" t="s">
        <v>36</v>
      </c>
    </row>
    <row r="2550" spans="1:26" x14ac:dyDescent="0.25">
      <c r="A2550" t="s">
        <v>26</v>
      </c>
      <c r="B2550" t="s">
        <v>27</v>
      </c>
      <c r="C2550" t="s">
        <v>28</v>
      </c>
      <c r="D2550" t="s">
        <v>115</v>
      </c>
      <c r="E2550" t="str">
        <f>"009TNZN1B285"</f>
        <v>009TNZN1B285</v>
      </c>
      <c r="F2550" t="s">
        <v>30</v>
      </c>
      <c r="I2550" t="s">
        <v>71</v>
      </c>
      <c r="J2550" t="s">
        <v>90</v>
      </c>
      <c r="N2550" t="s">
        <v>5407</v>
      </c>
      <c r="O2550" t="s">
        <v>34</v>
      </c>
      <c r="P2550">
        <v>20</v>
      </c>
      <c r="Q2550">
        <v>202009</v>
      </c>
      <c r="R2550">
        <v>20220311</v>
      </c>
      <c r="S2550" t="s">
        <v>5408</v>
      </c>
      <c r="T2550">
        <v>20220404</v>
      </c>
      <c r="U2550" t="s">
        <v>369</v>
      </c>
      <c r="V2550" t="s">
        <v>206</v>
      </c>
      <c r="Z2550" t="s">
        <v>36</v>
      </c>
    </row>
    <row r="2551" spans="1:26" x14ac:dyDescent="0.25">
      <c r="A2551" t="s">
        <v>26</v>
      </c>
      <c r="B2551" t="s">
        <v>27</v>
      </c>
      <c r="C2551" t="s">
        <v>28</v>
      </c>
      <c r="D2551" t="s">
        <v>1052</v>
      </c>
      <c r="E2551" t="str">
        <f>"203TNFAQE131"</f>
        <v>203TNFAQE131</v>
      </c>
      <c r="F2551" t="s">
        <v>30</v>
      </c>
      <c r="I2551" t="s">
        <v>31</v>
      </c>
      <c r="J2551" t="s">
        <v>32</v>
      </c>
      <c r="N2551" t="s">
        <v>5409</v>
      </c>
      <c r="O2551" t="s">
        <v>34</v>
      </c>
      <c r="P2551">
        <v>2</v>
      </c>
      <c r="Q2551">
        <v>202203</v>
      </c>
      <c r="R2551">
        <v>20220324</v>
      </c>
      <c r="S2551" t="s">
        <v>5410</v>
      </c>
      <c r="T2551">
        <v>20220404</v>
      </c>
      <c r="Z2551" t="s">
        <v>36</v>
      </c>
    </row>
    <row r="2552" spans="1:26" x14ac:dyDescent="0.25">
      <c r="A2552" t="s">
        <v>26</v>
      </c>
      <c r="B2552" t="s">
        <v>27</v>
      </c>
      <c r="C2552" t="s">
        <v>28</v>
      </c>
      <c r="D2552" t="s">
        <v>42</v>
      </c>
      <c r="E2552" t="str">
        <f>"007TNVS0V599"</f>
        <v>007TNVS0V599</v>
      </c>
      <c r="F2552" t="s">
        <v>30</v>
      </c>
      <c r="I2552" t="s">
        <v>31</v>
      </c>
      <c r="J2552" t="s">
        <v>32</v>
      </c>
      <c r="N2552" t="s">
        <v>5411</v>
      </c>
      <c r="O2552" t="s">
        <v>34</v>
      </c>
      <c r="P2552">
        <v>22</v>
      </c>
      <c r="Q2552">
        <v>202007</v>
      </c>
      <c r="R2552">
        <v>20211207</v>
      </c>
      <c r="S2552" t="s">
        <v>5412</v>
      </c>
      <c r="T2552">
        <v>20220404</v>
      </c>
      <c r="Z2552" t="s">
        <v>36</v>
      </c>
    </row>
    <row r="2553" spans="1:26" x14ac:dyDescent="0.25">
      <c r="A2553" t="s">
        <v>26</v>
      </c>
      <c r="B2553" t="s">
        <v>27</v>
      </c>
      <c r="C2553" t="s">
        <v>28</v>
      </c>
      <c r="D2553" t="s">
        <v>29</v>
      </c>
      <c r="E2553" t="str">
        <f>"109TNHM0N233"</f>
        <v>109TNHM0N233</v>
      </c>
      <c r="F2553" t="s">
        <v>30</v>
      </c>
      <c r="I2553" t="s">
        <v>31</v>
      </c>
      <c r="J2553" t="s">
        <v>32</v>
      </c>
      <c r="N2553" t="s">
        <v>5413</v>
      </c>
      <c r="O2553" t="s">
        <v>34</v>
      </c>
      <c r="P2553">
        <v>8</v>
      </c>
      <c r="Q2553">
        <v>202109</v>
      </c>
      <c r="R2553">
        <v>20211106</v>
      </c>
      <c r="S2553" t="s">
        <v>5414</v>
      </c>
      <c r="T2553">
        <v>20220404</v>
      </c>
      <c r="Z2553" t="s">
        <v>36</v>
      </c>
    </row>
    <row r="2554" spans="1:26" x14ac:dyDescent="0.25">
      <c r="A2554" t="s">
        <v>26</v>
      </c>
      <c r="B2554" t="s">
        <v>27</v>
      </c>
      <c r="C2554" t="s">
        <v>28</v>
      </c>
      <c r="D2554" t="s">
        <v>115</v>
      </c>
      <c r="E2554" t="str">
        <f>"107TNGY1E823"</f>
        <v>107TNGY1E823</v>
      </c>
      <c r="F2554" t="s">
        <v>30</v>
      </c>
      <c r="I2554" t="s">
        <v>31</v>
      </c>
      <c r="J2554" t="s">
        <v>32</v>
      </c>
      <c r="N2554" t="s">
        <v>5415</v>
      </c>
      <c r="O2554" t="s">
        <v>34</v>
      </c>
      <c r="P2554">
        <v>10</v>
      </c>
      <c r="Q2554">
        <v>202107</v>
      </c>
      <c r="R2554">
        <v>20211124</v>
      </c>
      <c r="S2554" t="s">
        <v>5416</v>
      </c>
      <c r="T2554">
        <v>20220404</v>
      </c>
      <c r="Z2554" t="s">
        <v>36</v>
      </c>
    </row>
    <row r="2555" spans="1:26" x14ac:dyDescent="0.25">
      <c r="A2555" t="s">
        <v>26</v>
      </c>
      <c r="B2555" t="s">
        <v>27</v>
      </c>
      <c r="C2555" t="s">
        <v>28</v>
      </c>
      <c r="D2555" t="s">
        <v>42</v>
      </c>
      <c r="E2555" t="str">
        <f>"109TNFA09763"</f>
        <v>109TNFA09763</v>
      </c>
      <c r="F2555" t="s">
        <v>30</v>
      </c>
      <c r="I2555" t="s">
        <v>31</v>
      </c>
      <c r="J2555" t="s">
        <v>32</v>
      </c>
      <c r="N2555" t="s">
        <v>5417</v>
      </c>
      <c r="O2555" t="s">
        <v>34</v>
      </c>
      <c r="P2555">
        <v>8</v>
      </c>
      <c r="Q2555">
        <v>202109</v>
      </c>
      <c r="R2555">
        <v>20220317</v>
      </c>
      <c r="S2555" t="s">
        <v>5418</v>
      </c>
      <c r="T2555">
        <v>20220404</v>
      </c>
      <c r="Z2555" t="s">
        <v>36</v>
      </c>
    </row>
    <row r="2556" spans="1:26" x14ac:dyDescent="0.25">
      <c r="A2556" t="s">
        <v>26</v>
      </c>
      <c r="B2556" t="s">
        <v>27</v>
      </c>
      <c r="C2556" t="s">
        <v>28</v>
      </c>
      <c r="D2556" t="s">
        <v>133</v>
      </c>
      <c r="E2556" t="str">
        <f>"112TNBK0P501"</f>
        <v>112TNBK0P501</v>
      </c>
      <c r="F2556" t="s">
        <v>30</v>
      </c>
      <c r="I2556" t="s">
        <v>31</v>
      </c>
      <c r="J2556" t="s">
        <v>32</v>
      </c>
      <c r="N2556" t="s">
        <v>5419</v>
      </c>
      <c r="O2556" t="s">
        <v>34</v>
      </c>
      <c r="P2556">
        <v>5</v>
      </c>
      <c r="Q2556">
        <v>202112</v>
      </c>
      <c r="R2556">
        <v>20211201</v>
      </c>
      <c r="S2556" t="s">
        <v>5420</v>
      </c>
      <c r="T2556">
        <v>20220404</v>
      </c>
      <c r="Z2556" t="s">
        <v>36</v>
      </c>
    </row>
    <row r="2557" spans="1:26" x14ac:dyDescent="0.25">
      <c r="A2557" t="s">
        <v>26</v>
      </c>
      <c r="B2557" t="s">
        <v>27</v>
      </c>
      <c r="C2557" t="s">
        <v>28</v>
      </c>
      <c r="D2557" t="s">
        <v>29</v>
      </c>
      <c r="E2557" t="str">
        <f>"108TNFA21539"</f>
        <v>108TNFA21539</v>
      </c>
      <c r="F2557" t="s">
        <v>30</v>
      </c>
      <c r="I2557" t="s">
        <v>31</v>
      </c>
      <c r="J2557" t="s">
        <v>32</v>
      </c>
      <c r="N2557" t="s">
        <v>5421</v>
      </c>
      <c r="O2557" t="s">
        <v>34</v>
      </c>
      <c r="P2557">
        <v>9</v>
      </c>
      <c r="Q2557">
        <v>202108</v>
      </c>
      <c r="R2557">
        <v>20211130</v>
      </c>
      <c r="S2557" t="s">
        <v>5422</v>
      </c>
      <c r="T2557">
        <v>20220404</v>
      </c>
      <c r="Z2557" t="s">
        <v>36</v>
      </c>
    </row>
    <row r="2558" spans="1:26" x14ac:dyDescent="0.25">
      <c r="A2558" t="s">
        <v>26</v>
      </c>
      <c r="B2558" t="s">
        <v>27</v>
      </c>
      <c r="C2558" t="s">
        <v>28</v>
      </c>
      <c r="D2558" t="s">
        <v>37</v>
      </c>
      <c r="E2558" t="str">
        <f>"111TNJJ2F324"</f>
        <v>111TNJJ2F324</v>
      </c>
      <c r="F2558" t="s">
        <v>30</v>
      </c>
      <c r="I2558" t="s">
        <v>31</v>
      </c>
      <c r="J2558" t="s">
        <v>32</v>
      </c>
      <c r="N2558" t="s">
        <v>5423</v>
      </c>
      <c r="O2558" t="s">
        <v>34</v>
      </c>
      <c r="P2558">
        <v>6</v>
      </c>
      <c r="Q2558">
        <v>202111</v>
      </c>
      <c r="R2558">
        <v>20220226</v>
      </c>
      <c r="S2558" t="s">
        <v>5424</v>
      </c>
      <c r="T2558">
        <v>20220404</v>
      </c>
      <c r="Z2558" t="s">
        <v>36</v>
      </c>
    </row>
    <row r="2559" spans="1:26" x14ac:dyDescent="0.25">
      <c r="A2559" t="s">
        <v>26</v>
      </c>
      <c r="B2559" t="s">
        <v>27</v>
      </c>
      <c r="C2559" t="s">
        <v>28</v>
      </c>
      <c r="D2559" t="s">
        <v>29</v>
      </c>
      <c r="E2559" t="str">
        <f>"107TNNH1J559"</f>
        <v>107TNNH1J559</v>
      </c>
      <c r="F2559" t="s">
        <v>30</v>
      </c>
      <c r="I2559" t="s">
        <v>475</v>
      </c>
      <c r="J2559" t="s">
        <v>77</v>
      </c>
      <c r="N2559" t="s">
        <v>5425</v>
      </c>
      <c r="O2559" t="s">
        <v>34</v>
      </c>
      <c r="P2559">
        <v>10</v>
      </c>
      <c r="Q2559">
        <v>202107</v>
      </c>
      <c r="R2559">
        <v>20220313</v>
      </c>
      <c r="S2559" t="s">
        <v>5426</v>
      </c>
      <c r="T2559">
        <v>20220404</v>
      </c>
      <c r="Z2559" t="s">
        <v>36</v>
      </c>
    </row>
    <row r="2560" spans="1:26" x14ac:dyDescent="0.25">
      <c r="A2560" t="s">
        <v>26</v>
      </c>
      <c r="B2560" t="s">
        <v>27</v>
      </c>
      <c r="C2560" t="s">
        <v>28</v>
      </c>
      <c r="D2560" t="s">
        <v>42</v>
      </c>
      <c r="E2560" t="str">
        <f>"110TNBK2G733"</f>
        <v>110TNBK2G733</v>
      </c>
      <c r="F2560" t="s">
        <v>30</v>
      </c>
      <c r="I2560" t="s">
        <v>31</v>
      </c>
      <c r="J2560" t="s">
        <v>32</v>
      </c>
      <c r="N2560" t="s">
        <v>5427</v>
      </c>
      <c r="O2560" t="s">
        <v>34</v>
      </c>
      <c r="P2560">
        <v>7</v>
      </c>
      <c r="Q2560">
        <v>202110</v>
      </c>
      <c r="R2560">
        <v>20220301</v>
      </c>
      <c r="S2560" t="s">
        <v>5428</v>
      </c>
      <c r="T2560">
        <v>20220404</v>
      </c>
      <c r="Z2560" t="s">
        <v>36</v>
      </c>
    </row>
    <row r="2561" spans="1:26" x14ac:dyDescent="0.25">
      <c r="A2561" t="s">
        <v>26</v>
      </c>
      <c r="B2561" t="s">
        <v>27</v>
      </c>
      <c r="C2561" t="s">
        <v>28</v>
      </c>
      <c r="D2561" t="s">
        <v>42</v>
      </c>
      <c r="E2561" t="str">
        <f>"108TNJJ25812"</f>
        <v>108TNJJ25812</v>
      </c>
      <c r="F2561" t="s">
        <v>30</v>
      </c>
      <c r="I2561" t="s">
        <v>38</v>
      </c>
      <c r="J2561" t="s">
        <v>58</v>
      </c>
      <c r="N2561" t="s">
        <v>5429</v>
      </c>
      <c r="O2561" t="s">
        <v>34</v>
      </c>
      <c r="P2561">
        <v>9</v>
      </c>
      <c r="Q2561">
        <v>202108</v>
      </c>
      <c r="R2561">
        <v>20211209</v>
      </c>
      <c r="S2561" t="s">
        <v>5430</v>
      </c>
      <c r="T2561">
        <v>20220404</v>
      </c>
      <c r="U2561" t="s">
        <v>264</v>
      </c>
      <c r="V2561" t="s">
        <v>328</v>
      </c>
      <c r="Z2561" t="s">
        <v>36</v>
      </c>
    </row>
    <row r="2562" spans="1:26" x14ac:dyDescent="0.25">
      <c r="A2562" t="s">
        <v>26</v>
      </c>
      <c r="B2562" t="s">
        <v>27</v>
      </c>
      <c r="C2562" t="s">
        <v>28</v>
      </c>
      <c r="D2562" t="s">
        <v>46</v>
      </c>
      <c r="E2562" t="str">
        <f>"106TNUW10694"</f>
        <v>106TNUW10694</v>
      </c>
      <c r="F2562" t="s">
        <v>30</v>
      </c>
      <c r="I2562" t="s">
        <v>134</v>
      </c>
      <c r="J2562" t="s">
        <v>77</v>
      </c>
      <c r="N2562" t="s">
        <v>5431</v>
      </c>
      <c r="O2562" t="s">
        <v>34</v>
      </c>
      <c r="P2562">
        <v>11</v>
      </c>
      <c r="Q2562">
        <v>202106</v>
      </c>
      <c r="R2562">
        <v>20220301</v>
      </c>
      <c r="S2562" t="s">
        <v>5432</v>
      </c>
      <c r="T2562">
        <v>20220404</v>
      </c>
      <c r="U2562" t="s">
        <v>5433</v>
      </c>
      <c r="Z2562" t="s">
        <v>36</v>
      </c>
    </row>
    <row r="2563" spans="1:26" x14ac:dyDescent="0.25">
      <c r="A2563" t="s">
        <v>26</v>
      </c>
      <c r="B2563" t="s">
        <v>27</v>
      </c>
      <c r="C2563" t="s">
        <v>28</v>
      </c>
      <c r="D2563" t="s">
        <v>42</v>
      </c>
      <c r="E2563" t="str">
        <f>"110TNJJ2G156"</f>
        <v>110TNJJ2G156</v>
      </c>
      <c r="F2563" t="s">
        <v>30</v>
      </c>
      <c r="I2563" t="s">
        <v>31</v>
      </c>
      <c r="J2563" t="s">
        <v>32</v>
      </c>
      <c r="N2563" t="s">
        <v>5434</v>
      </c>
      <c r="O2563" t="s">
        <v>34</v>
      </c>
      <c r="P2563">
        <v>7</v>
      </c>
      <c r="Q2563">
        <v>202110</v>
      </c>
      <c r="R2563">
        <v>20220325</v>
      </c>
      <c r="S2563" t="s">
        <v>5435</v>
      </c>
      <c r="T2563">
        <v>20220404</v>
      </c>
      <c r="Z2563" t="s">
        <v>36</v>
      </c>
    </row>
    <row r="2564" spans="1:26" x14ac:dyDescent="0.25">
      <c r="A2564" t="s">
        <v>26</v>
      </c>
      <c r="B2564" t="s">
        <v>27</v>
      </c>
      <c r="C2564" t="s">
        <v>28</v>
      </c>
      <c r="D2564" t="s">
        <v>115</v>
      </c>
      <c r="E2564" t="str">
        <f>"107TNKF1V293"</f>
        <v>107TNKF1V293</v>
      </c>
      <c r="F2564" t="s">
        <v>30</v>
      </c>
      <c r="I2564" t="s">
        <v>31</v>
      </c>
      <c r="J2564" t="s">
        <v>163</v>
      </c>
      <c r="N2564" t="s">
        <v>5436</v>
      </c>
      <c r="O2564" t="s">
        <v>34</v>
      </c>
      <c r="P2564">
        <v>10</v>
      </c>
      <c r="Q2564">
        <v>202107</v>
      </c>
      <c r="R2564">
        <v>20220308</v>
      </c>
      <c r="S2564" t="s">
        <v>5437</v>
      </c>
      <c r="T2564">
        <v>20220404</v>
      </c>
      <c r="Z2564" t="s">
        <v>36</v>
      </c>
    </row>
    <row r="2565" spans="1:26" x14ac:dyDescent="0.25">
      <c r="A2565" t="s">
        <v>26</v>
      </c>
      <c r="B2565" t="s">
        <v>27</v>
      </c>
      <c r="C2565" t="s">
        <v>28</v>
      </c>
      <c r="D2565" t="s">
        <v>29</v>
      </c>
      <c r="E2565" t="str">
        <f>"201TNXR0B914"</f>
        <v>201TNXR0B914</v>
      </c>
      <c r="F2565" t="s">
        <v>30</v>
      </c>
      <c r="I2565" t="s">
        <v>31</v>
      </c>
      <c r="J2565" t="s">
        <v>32</v>
      </c>
      <c r="N2565" t="s">
        <v>1494</v>
      </c>
      <c r="O2565" t="s">
        <v>34</v>
      </c>
      <c r="P2565">
        <v>4</v>
      </c>
      <c r="Q2565">
        <v>202201</v>
      </c>
      <c r="R2565">
        <v>20220129</v>
      </c>
      <c r="S2565" t="s">
        <v>5438</v>
      </c>
      <c r="T2565">
        <v>20220404</v>
      </c>
      <c r="Z2565" t="s">
        <v>36</v>
      </c>
    </row>
    <row r="2566" spans="1:26" x14ac:dyDescent="0.25">
      <c r="A2566" t="s">
        <v>26</v>
      </c>
      <c r="B2566" t="s">
        <v>27</v>
      </c>
      <c r="C2566" t="s">
        <v>28</v>
      </c>
      <c r="D2566" t="s">
        <v>46</v>
      </c>
      <c r="E2566" t="str">
        <f>"008TNEP05708"</f>
        <v>008TNEP05708</v>
      </c>
      <c r="F2566" t="s">
        <v>30</v>
      </c>
      <c r="I2566" t="s">
        <v>38</v>
      </c>
      <c r="J2566" t="s">
        <v>58</v>
      </c>
      <c r="N2566" t="s">
        <v>5439</v>
      </c>
      <c r="O2566" t="s">
        <v>34</v>
      </c>
      <c r="P2566">
        <v>21</v>
      </c>
      <c r="Q2566">
        <v>202008</v>
      </c>
      <c r="R2566">
        <v>20220301</v>
      </c>
      <c r="S2566" t="s">
        <v>5440</v>
      </c>
      <c r="T2566">
        <v>20220404</v>
      </c>
      <c r="Z2566" t="s">
        <v>36</v>
      </c>
    </row>
    <row r="2567" spans="1:26" x14ac:dyDescent="0.25">
      <c r="A2567" t="s">
        <v>26</v>
      </c>
      <c r="B2567" t="s">
        <v>27</v>
      </c>
      <c r="C2567" t="s">
        <v>28</v>
      </c>
      <c r="D2567" t="s">
        <v>64</v>
      </c>
      <c r="E2567" t="str">
        <f>"108TNDV2E530"</f>
        <v>108TNDV2E530</v>
      </c>
      <c r="F2567" t="s">
        <v>30</v>
      </c>
      <c r="I2567" t="s">
        <v>31</v>
      </c>
      <c r="J2567" t="s">
        <v>32</v>
      </c>
      <c r="N2567" t="s">
        <v>5441</v>
      </c>
      <c r="O2567" t="s">
        <v>34</v>
      </c>
      <c r="P2567">
        <v>9</v>
      </c>
      <c r="Q2567">
        <v>202108</v>
      </c>
      <c r="R2567">
        <v>20220110</v>
      </c>
      <c r="S2567" t="s">
        <v>5442</v>
      </c>
      <c r="T2567">
        <v>20220404</v>
      </c>
      <c r="Z2567" t="s">
        <v>36</v>
      </c>
    </row>
    <row r="2568" spans="1:26" x14ac:dyDescent="0.25">
      <c r="A2568" t="s">
        <v>26</v>
      </c>
      <c r="B2568" t="s">
        <v>27</v>
      </c>
      <c r="C2568" t="s">
        <v>28</v>
      </c>
      <c r="D2568" t="s">
        <v>166</v>
      </c>
      <c r="E2568" t="str">
        <f>"110TNRL2M294"</f>
        <v>110TNRL2M294</v>
      </c>
      <c r="F2568" t="s">
        <v>30</v>
      </c>
      <c r="I2568" t="s">
        <v>89</v>
      </c>
      <c r="J2568" t="s">
        <v>39</v>
      </c>
      <c r="N2568" t="s">
        <v>5443</v>
      </c>
      <c r="O2568" t="s">
        <v>34</v>
      </c>
      <c r="P2568">
        <v>7</v>
      </c>
      <c r="Q2568">
        <v>202110</v>
      </c>
      <c r="R2568">
        <v>20211117</v>
      </c>
      <c r="S2568" t="s">
        <v>5444</v>
      </c>
      <c r="T2568">
        <v>20220404</v>
      </c>
      <c r="Z2568" t="s">
        <v>36</v>
      </c>
    </row>
    <row r="2569" spans="1:26" x14ac:dyDescent="0.25">
      <c r="A2569" t="s">
        <v>26</v>
      </c>
      <c r="B2569" t="s">
        <v>27</v>
      </c>
      <c r="C2569" t="s">
        <v>28</v>
      </c>
      <c r="D2569" t="s">
        <v>29</v>
      </c>
      <c r="E2569" t="str">
        <f>"112TNCZ17283"</f>
        <v>112TNCZ17283</v>
      </c>
      <c r="F2569" t="s">
        <v>30</v>
      </c>
      <c r="I2569" t="s">
        <v>31</v>
      </c>
      <c r="J2569" t="s">
        <v>32</v>
      </c>
      <c r="N2569" t="s">
        <v>5445</v>
      </c>
      <c r="O2569" t="s">
        <v>34</v>
      </c>
      <c r="P2569">
        <v>5</v>
      </c>
      <c r="Q2569">
        <v>202112</v>
      </c>
      <c r="R2569">
        <v>20220321</v>
      </c>
      <c r="S2569" t="s">
        <v>5446</v>
      </c>
      <c r="T2569">
        <v>20220404</v>
      </c>
      <c r="Z2569" t="s">
        <v>36</v>
      </c>
    </row>
    <row r="2570" spans="1:26" x14ac:dyDescent="0.25">
      <c r="A2570" t="s">
        <v>26</v>
      </c>
      <c r="B2570" t="s">
        <v>27</v>
      </c>
      <c r="C2570" t="s">
        <v>28</v>
      </c>
      <c r="D2570" t="s">
        <v>115</v>
      </c>
      <c r="E2570" t="str">
        <f>"106TNLE25928"</f>
        <v>106TNLE25928</v>
      </c>
      <c r="F2570" t="s">
        <v>30</v>
      </c>
      <c r="I2570" t="s">
        <v>31</v>
      </c>
      <c r="J2570" t="s">
        <v>32</v>
      </c>
      <c r="N2570" t="s">
        <v>5447</v>
      </c>
      <c r="O2570" t="s">
        <v>34</v>
      </c>
      <c r="P2570">
        <v>11</v>
      </c>
      <c r="Q2570">
        <v>202106</v>
      </c>
      <c r="R2570">
        <v>20220116</v>
      </c>
      <c r="S2570" t="s">
        <v>5448</v>
      </c>
      <c r="T2570">
        <v>20220404</v>
      </c>
      <c r="Z2570" t="s">
        <v>36</v>
      </c>
    </row>
    <row r="2571" spans="1:26" x14ac:dyDescent="0.25">
      <c r="A2571" t="s">
        <v>26</v>
      </c>
      <c r="B2571" t="s">
        <v>27</v>
      </c>
      <c r="C2571" t="s">
        <v>28</v>
      </c>
      <c r="D2571" t="s">
        <v>42</v>
      </c>
      <c r="E2571" t="str">
        <f>"108TNHM34505"</f>
        <v>108TNHM34505</v>
      </c>
      <c r="F2571" t="s">
        <v>30</v>
      </c>
      <c r="I2571" t="s">
        <v>31</v>
      </c>
      <c r="J2571" t="s">
        <v>32</v>
      </c>
      <c r="N2571" t="s">
        <v>5449</v>
      </c>
      <c r="O2571" t="s">
        <v>34</v>
      </c>
      <c r="P2571">
        <v>9</v>
      </c>
      <c r="Q2571">
        <v>202108</v>
      </c>
      <c r="R2571">
        <v>20220222</v>
      </c>
      <c r="S2571" t="s">
        <v>5450</v>
      </c>
      <c r="T2571">
        <v>20220404</v>
      </c>
      <c r="Z2571" t="s">
        <v>36</v>
      </c>
    </row>
    <row r="2572" spans="1:26" x14ac:dyDescent="0.25">
      <c r="A2572" t="s">
        <v>26</v>
      </c>
      <c r="B2572" t="s">
        <v>27</v>
      </c>
      <c r="C2572" t="s">
        <v>28</v>
      </c>
      <c r="D2572" t="s">
        <v>115</v>
      </c>
      <c r="E2572" t="str">
        <f>"201TNKF1P445"</f>
        <v>201TNKF1P445</v>
      </c>
      <c r="F2572" t="s">
        <v>30</v>
      </c>
      <c r="I2572" t="s">
        <v>38</v>
      </c>
      <c r="J2572" t="s">
        <v>58</v>
      </c>
      <c r="N2572" t="s">
        <v>5451</v>
      </c>
      <c r="O2572" t="s">
        <v>34</v>
      </c>
      <c r="P2572">
        <v>4</v>
      </c>
      <c r="Q2572">
        <v>202201</v>
      </c>
      <c r="R2572">
        <v>20220325</v>
      </c>
      <c r="S2572" t="s">
        <v>5452</v>
      </c>
      <c r="T2572">
        <v>20220404</v>
      </c>
      <c r="U2572" t="s">
        <v>5453</v>
      </c>
      <c r="V2572" t="s">
        <v>5454</v>
      </c>
      <c r="Z2572" t="s">
        <v>36</v>
      </c>
    </row>
    <row r="2573" spans="1:26" x14ac:dyDescent="0.25">
      <c r="A2573" t="s">
        <v>26</v>
      </c>
      <c r="B2573" t="s">
        <v>27</v>
      </c>
      <c r="C2573" t="s">
        <v>28</v>
      </c>
      <c r="D2573" t="s">
        <v>29</v>
      </c>
      <c r="E2573" t="str">
        <f>"201TNAB0D496"</f>
        <v>201TNAB0D496</v>
      </c>
      <c r="F2573" t="s">
        <v>30</v>
      </c>
      <c r="I2573" t="s">
        <v>57</v>
      </c>
      <c r="J2573" t="s">
        <v>58</v>
      </c>
      <c r="N2573" t="s">
        <v>5455</v>
      </c>
      <c r="O2573" t="s">
        <v>34</v>
      </c>
      <c r="P2573">
        <v>4</v>
      </c>
      <c r="Q2573">
        <v>202201</v>
      </c>
      <c r="R2573">
        <v>20220223</v>
      </c>
      <c r="S2573" t="s">
        <v>5456</v>
      </c>
      <c r="T2573">
        <v>20220404</v>
      </c>
      <c r="U2573" t="s">
        <v>114</v>
      </c>
      <c r="V2573" t="s">
        <v>151</v>
      </c>
      <c r="Z2573" t="s">
        <v>36</v>
      </c>
    </row>
    <row r="2574" spans="1:26" x14ac:dyDescent="0.25">
      <c r="A2574" t="s">
        <v>26</v>
      </c>
      <c r="B2574" t="s">
        <v>27</v>
      </c>
      <c r="C2574" t="s">
        <v>28</v>
      </c>
      <c r="D2574" t="s">
        <v>115</v>
      </c>
      <c r="E2574" t="str">
        <f>"112TNSU23670"</f>
        <v>112TNSU23670</v>
      </c>
      <c r="F2574" t="s">
        <v>30</v>
      </c>
      <c r="I2574" t="s">
        <v>31</v>
      </c>
      <c r="J2574" t="s">
        <v>32</v>
      </c>
      <c r="N2574" t="s">
        <v>5457</v>
      </c>
      <c r="O2574" t="s">
        <v>34</v>
      </c>
      <c r="P2574">
        <v>5</v>
      </c>
      <c r="Q2574">
        <v>202112</v>
      </c>
      <c r="R2574">
        <v>20220123</v>
      </c>
      <c r="S2574" t="s">
        <v>5458</v>
      </c>
      <c r="T2574">
        <v>20220404</v>
      </c>
      <c r="Z2574" t="s">
        <v>36</v>
      </c>
    </row>
    <row r="2575" spans="1:26" x14ac:dyDescent="0.25">
      <c r="A2575" t="s">
        <v>26</v>
      </c>
      <c r="B2575" t="s">
        <v>27</v>
      </c>
      <c r="C2575" t="s">
        <v>28</v>
      </c>
      <c r="D2575" t="s">
        <v>115</v>
      </c>
      <c r="E2575" t="str">
        <f>"107TNWG1E833"</f>
        <v>107TNWG1E833</v>
      </c>
      <c r="F2575" t="s">
        <v>30</v>
      </c>
      <c r="I2575" t="s">
        <v>97</v>
      </c>
      <c r="J2575" t="s">
        <v>90</v>
      </c>
      <c r="N2575" t="s">
        <v>5459</v>
      </c>
      <c r="O2575" t="s">
        <v>34</v>
      </c>
      <c r="P2575">
        <v>10</v>
      </c>
      <c r="Q2575">
        <v>202107</v>
      </c>
      <c r="R2575">
        <v>20211017</v>
      </c>
      <c r="S2575" t="s">
        <v>5460</v>
      </c>
      <c r="T2575">
        <v>20220404</v>
      </c>
      <c r="U2575" t="s">
        <v>211</v>
      </c>
      <c r="Z2575" t="s">
        <v>36</v>
      </c>
    </row>
    <row r="2576" spans="1:26" x14ac:dyDescent="0.25">
      <c r="A2576" t="s">
        <v>26</v>
      </c>
      <c r="B2576" t="s">
        <v>27</v>
      </c>
      <c r="C2576" t="s">
        <v>28</v>
      </c>
      <c r="D2576" t="s">
        <v>115</v>
      </c>
      <c r="E2576" t="str">
        <f>"104TNJJ2D364"</f>
        <v>104TNJJ2D364</v>
      </c>
      <c r="F2576" t="s">
        <v>30</v>
      </c>
      <c r="I2576" t="s">
        <v>57</v>
      </c>
      <c r="J2576" t="s">
        <v>58</v>
      </c>
      <c r="N2576" t="s">
        <v>5461</v>
      </c>
      <c r="O2576" t="s">
        <v>34</v>
      </c>
      <c r="P2576">
        <v>13</v>
      </c>
      <c r="Q2576">
        <v>202104</v>
      </c>
      <c r="R2576">
        <v>20220328</v>
      </c>
      <c r="S2576" t="s">
        <v>5462</v>
      </c>
      <c r="T2576">
        <v>20220404</v>
      </c>
      <c r="U2576" t="s">
        <v>144</v>
      </c>
      <c r="Z2576" t="s">
        <v>36</v>
      </c>
    </row>
    <row r="2577" spans="1:26" x14ac:dyDescent="0.25">
      <c r="A2577" t="s">
        <v>26</v>
      </c>
      <c r="B2577" t="s">
        <v>27</v>
      </c>
      <c r="C2577" t="s">
        <v>28</v>
      </c>
      <c r="D2577" t="s">
        <v>133</v>
      </c>
      <c r="E2577" t="str">
        <f>"106TNFA2L211"</f>
        <v>106TNFA2L211</v>
      </c>
      <c r="F2577" t="s">
        <v>30</v>
      </c>
      <c r="I2577" t="s">
        <v>71</v>
      </c>
      <c r="J2577" t="s">
        <v>58</v>
      </c>
      <c r="N2577" t="s">
        <v>5463</v>
      </c>
      <c r="O2577" t="s">
        <v>34</v>
      </c>
      <c r="P2577">
        <v>11</v>
      </c>
      <c r="Q2577">
        <v>202106</v>
      </c>
      <c r="R2577">
        <v>20211201</v>
      </c>
      <c r="S2577" t="s">
        <v>5464</v>
      </c>
      <c r="T2577">
        <v>20220404</v>
      </c>
      <c r="Z2577" t="s">
        <v>36</v>
      </c>
    </row>
    <row r="2578" spans="1:26" x14ac:dyDescent="0.25">
      <c r="A2578" t="s">
        <v>26</v>
      </c>
      <c r="B2578" t="s">
        <v>27</v>
      </c>
      <c r="C2578" t="s">
        <v>28</v>
      </c>
      <c r="D2578" t="s">
        <v>115</v>
      </c>
      <c r="E2578" t="str">
        <f>"101TNAB15312"</f>
        <v>101TNAB15312</v>
      </c>
      <c r="F2578" t="s">
        <v>30</v>
      </c>
      <c r="I2578" t="s">
        <v>586</v>
      </c>
      <c r="J2578" t="s">
        <v>58</v>
      </c>
      <c r="N2578" t="s">
        <v>5465</v>
      </c>
      <c r="O2578" t="s">
        <v>34</v>
      </c>
      <c r="P2578">
        <v>16</v>
      </c>
      <c r="Q2578">
        <v>202101</v>
      </c>
      <c r="R2578">
        <v>20211210</v>
      </c>
      <c r="S2578" t="s">
        <v>5466</v>
      </c>
      <c r="T2578">
        <v>20220404</v>
      </c>
      <c r="U2578" t="s">
        <v>236</v>
      </c>
      <c r="Z2578" t="s">
        <v>36</v>
      </c>
    </row>
    <row r="2579" spans="1:26" x14ac:dyDescent="0.25">
      <c r="A2579" t="s">
        <v>26</v>
      </c>
      <c r="B2579" t="s">
        <v>27</v>
      </c>
      <c r="C2579" t="s">
        <v>28</v>
      </c>
      <c r="D2579" t="s">
        <v>29</v>
      </c>
      <c r="E2579" t="str">
        <f>"111TNRL04814"</f>
        <v>111TNRL04814</v>
      </c>
      <c r="F2579" t="s">
        <v>30</v>
      </c>
      <c r="I2579" t="s">
        <v>38</v>
      </c>
      <c r="J2579" t="s">
        <v>58</v>
      </c>
      <c r="N2579" t="s">
        <v>5467</v>
      </c>
      <c r="O2579" t="s">
        <v>34</v>
      </c>
      <c r="P2579">
        <v>6</v>
      </c>
      <c r="Q2579">
        <v>202111</v>
      </c>
      <c r="R2579">
        <v>20211112</v>
      </c>
      <c r="S2579" t="s">
        <v>5468</v>
      </c>
      <c r="T2579">
        <v>20220404</v>
      </c>
      <c r="U2579" t="s">
        <v>144</v>
      </c>
      <c r="Z2579" t="s">
        <v>36</v>
      </c>
    </row>
    <row r="2580" spans="1:26" x14ac:dyDescent="0.25">
      <c r="A2580" t="s">
        <v>26</v>
      </c>
      <c r="B2580" t="s">
        <v>27</v>
      </c>
      <c r="C2580" t="s">
        <v>28</v>
      </c>
      <c r="D2580" t="s">
        <v>37</v>
      </c>
      <c r="E2580" t="str">
        <f>"105TNUW2C958"</f>
        <v>105TNUW2C958</v>
      </c>
      <c r="F2580" t="s">
        <v>30</v>
      </c>
      <c r="I2580" t="s">
        <v>97</v>
      </c>
      <c r="J2580" t="s">
        <v>39</v>
      </c>
      <c r="N2580" t="s">
        <v>5469</v>
      </c>
      <c r="O2580" t="s">
        <v>34</v>
      </c>
      <c r="P2580">
        <v>12</v>
      </c>
      <c r="Q2580">
        <v>202105</v>
      </c>
      <c r="R2580">
        <v>20211127</v>
      </c>
      <c r="S2580" t="s">
        <v>5470</v>
      </c>
      <c r="T2580">
        <v>20220404</v>
      </c>
      <c r="Z2580" t="s">
        <v>36</v>
      </c>
    </row>
    <row r="2581" spans="1:26" x14ac:dyDescent="0.25">
      <c r="A2581" t="s">
        <v>26</v>
      </c>
      <c r="B2581" t="s">
        <v>27</v>
      </c>
      <c r="C2581" t="s">
        <v>28</v>
      </c>
      <c r="D2581" t="s">
        <v>42</v>
      </c>
      <c r="E2581" t="str">
        <f>"202TNLE05000"</f>
        <v>202TNLE05000</v>
      </c>
      <c r="F2581" t="s">
        <v>30</v>
      </c>
      <c r="I2581" t="s">
        <v>1153</v>
      </c>
      <c r="J2581" t="s">
        <v>39</v>
      </c>
      <c r="N2581" t="s">
        <v>5471</v>
      </c>
      <c r="O2581" t="s">
        <v>34</v>
      </c>
      <c r="P2581">
        <v>3</v>
      </c>
      <c r="Q2581">
        <v>202202</v>
      </c>
      <c r="R2581">
        <v>20220318</v>
      </c>
      <c r="S2581" t="s">
        <v>5472</v>
      </c>
      <c r="T2581">
        <v>20220404</v>
      </c>
      <c r="Z2581" t="s">
        <v>36</v>
      </c>
    </row>
    <row r="2582" spans="1:26" x14ac:dyDescent="0.25">
      <c r="A2582" t="s">
        <v>26</v>
      </c>
      <c r="B2582" t="s">
        <v>27</v>
      </c>
      <c r="C2582" t="s">
        <v>28</v>
      </c>
      <c r="D2582" t="s">
        <v>29</v>
      </c>
      <c r="E2582" t="str">
        <f>"105TNPC1C792"</f>
        <v>105TNPC1C792</v>
      </c>
      <c r="F2582" t="s">
        <v>30</v>
      </c>
      <c r="I2582" t="s">
        <v>38</v>
      </c>
      <c r="J2582" t="s">
        <v>90</v>
      </c>
      <c r="N2582" t="s">
        <v>4739</v>
      </c>
      <c r="O2582" t="s">
        <v>34</v>
      </c>
      <c r="P2582">
        <v>12</v>
      </c>
      <c r="Q2582">
        <v>202105</v>
      </c>
      <c r="R2582">
        <v>20211018</v>
      </c>
      <c r="S2582" t="s">
        <v>5473</v>
      </c>
      <c r="T2582">
        <v>20220404</v>
      </c>
      <c r="U2582" t="s">
        <v>2295</v>
      </c>
      <c r="V2582" t="s">
        <v>1537</v>
      </c>
      <c r="W2582" t="s">
        <v>2294</v>
      </c>
      <c r="Z2582" t="s">
        <v>36</v>
      </c>
    </row>
    <row r="2583" spans="1:26" x14ac:dyDescent="0.25">
      <c r="A2583" t="s">
        <v>26</v>
      </c>
      <c r="B2583" t="s">
        <v>27</v>
      </c>
      <c r="C2583" t="s">
        <v>28</v>
      </c>
      <c r="D2583" t="s">
        <v>133</v>
      </c>
      <c r="E2583" t="str">
        <f>"107TNNH0J815"</f>
        <v>107TNNH0J815</v>
      </c>
      <c r="F2583" t="s">
        <v>30</v>
      </c>
      <c r="I2583" t="s">
        <v>129</v>
      </c>
      <c r="J2583" t="s">
        <v>39</v>
      </c>
      <c r="N2583" t="s">
        <v>5474</v>
      </c>
      <c r="O2583" t="s">
        <v>34</v>
      </c>
      <c r="P2583">
        <v>10</v>
      </c>
      <c r="Q2583">
        <v>202107</v>
      </c>
      <c r="R2583">
        <v>20211203</v>
      </c>
      <c r="S2583" t="s">
        <v>5475</v>
      </c>
      <c r="T2583">
        <v>20220404</v>
      </c>
      <c r="Z2583" t="s">
        <v>36</v>
      </c>
    </row>
    <row r="2584" spans="1:26" x14ac:dyDescent="0.25">
      <c r="A2584" t="s">
        <v>26</v>
      </c>
      <c r="B2584" t="s">
        <v>27</v>
      </c>
      <c r="C2584" t="s">
        <v>28</v>
      </c>
      <c r="D2584" t="s">
        <v>29</v>
      </c>
      <c r="E2584" t="str">
        <f>"111TNBK0C565"</f>
        <v>111TNBK0C565</v>
      </c>
      <c r="F2584" t="s">
        <v>30</v>
      </c>
      <c r="I2584" t="s">
        <v>38</v>
      </c>
      <c r="J2584" t="s">
        <v>43</v>
      </c>
      <c r="N2584" t="s">
        <v>5476</v>
      </c>
      <c r="O2584" t="s">
        <v>34</v>
      </c>
      <c r="P2584">
        <v>6</v>
      </c>
      <c r="Q2584">
        <v>202111</v>
      </c>
      <c r="R2584">
        <v>20220118</v>
      </c>
      <c r="S2584" t="s">
        <v>5477</v>
      </c>
      <c r="T2584">
        <v>20220404</v>
      </c>
      <c r="Z2584" t="s">
        <v>36</v>
      </c>
    </row>
    <row r="2585" spans="1:26" x14ac:dyDescent="0.25">
      <c r="A2585" t="s">
        <v>26</v>
      </c>
      <c r="B2585" t="s">
        <v>27</v>
      </c>
      <c r="C2585" t="s">
        <v>28</v>
      </c>
      <c r="D2585" t="s">
        <v>115</v>
      </c>
      <c r="E2585" t="str">
        <f>"201TNKF1P013"</f>
        <v>201TNKF1P013</v>
      </c>
      <c r="F2585" t="s">
        <v>30</v>
      </c>
      <c r="I2585" t="s">
        <v>38</v>
      </c>
      <c r="J2585" t="s">
        <v>43</v>
      </c>
      <c r="N2585" t="s">
        <v>5478</v>
      </c>
      <c r="O2585" t="s">
        <v>34</v>
      </c>
      <c r="P2585">
        <v>4</v>
      </c>
      <c r="Q2585">
        <v>202201</v>
      </c>
      <c r="R2585">
        <v>20220327</v>
      </c>
      <c r="S2585" t="s">
        <v>5479</v>
      </c>
      <c r="T2585">
        <v>20220404</v>
      </c>
      <c r="Z2585" t="s">
        <v>36</v>
      </c>
    </row>
    <row r="2586" spans="1:26" x14ac:dyDescent="0.25">
      <c r="A2586" t="s">
        <v>26</v>
      </c>
      <c r="B2586" t="s">
        <v>27</v>
      </c>
      <c r="C2586" t="s">
        <v>28</v>
      </c>
      <c r="D2586" t="s">
        <v>115</v>
      </c>
      <c r="E2586" t="str">
        <f>"112TNQD20212"</f>
        <v>112TNQD20212</v>
      </c>
      <c r="F2586" t="s">
        <v>30</v>
      </c>
      <c r="I2586" t="s">
        <v>57</v>
      </c>
      <c r="J2586" t="s">
        <v>58</v>
      </c>
      <c r="N2586" t="s">
        <v>5480</v>
      </c>
      <c r="O2586" t="s">
        <v>34</v>
      </c>
      <c r="P2586">
        <v>5</v>
      </c>
      <c r="Q2586">
        <v>202112</v>
      </c>
      <c r="R2586">
        <v>20220322</v>
      </c>
      <c r="S2586" t="s">
        <v>5481</v>
      </c>
      <c r="T2586">
        <v>20220404</v>
      </c>
      <c r="U2586" t="s">
        <v>144</v>
      </c>
      <c r="Z2586" t="s">
        <v>36</v>
      </c>
    </row>
    <row r="2587" spans="1:26" x14ac:dyDescent="0.25">
      <c r="A2587" t="s">
        <v>26</v>
      </c>
      <c r="B2587" t="s">
        <v>27</v>
      </c>
      <c r="C2587" t="s">
        <v>28</v>
      </c>
      <c r="D2587" t="s">
        <v>37</v>
      </c>
      <c r="E2587" t="str">
        <f>"110TNBK0L277"</f>
        <v>110TNBK0L277</v>
      </c>
      <c r="F2587" t="s">
        <v>30</v>
      </c>
      <c r="I2587" t="s">
        <v>31</v>
      </c>
      <c r="J2587" t="s">
        <v>58</v>
      </c>
      <c r="N2587" t="s">
        <v>5482</v>
      </c>
      <c r="O2587" t="s">
        <v>34</v>
      </c>
      <c r="P2587">
        <v>7</v>
      </c>
      <c r="Q2587">
        <v>202110</v>
      </c>
      <c r="R2587">
        <v>20211110</v>
      </c>
      <c r="S2587" t="s">
        <v>5483</v>
      </c>
      <c r="T2587">
        <v>20220405</v>
      </c>
      <c r="U2587" t="s">
        <v>205</v>
      </c>
      <c r="V2587" t="s">
        <v>180</v>
      </c>
      <c r="Z2587" t="s">
        <v>36</v>
      </c>
    </row>
    <row r="2588" spans="1:26" x14ac:dyDescent="0.25">
      <c r="A2588" t="s">
        <v>26</v>
      </c>
      <c r="B2588" t="s">
        <v>27</v>
      </c>
      <c r="C2588" t="s">
        <v>28</v>
      </c>
      <c r="D2588" t="s">
        <v>37</v>
      </c>
      <c r="E2588" t="str">
        <f>"110TNTQ2J513"</f>
        <v>110TNTQ2J513</v>
      </c>
      <c r="F2588" t="s">
        <v>30</v>
      </c>
      <c r="I2588" t="s">
        <v>31</v>
      </c>
      <c r="J2588" t="s">
        <v>58</v>
      </c>
      <c r="N2588" t="s">
        <v>5484</v>
      </c>
      <c r="O2588" t="s">
        <v>34</v>
      </c>
      <c r="P2588">
        <v>7</v>
      </c>
      <c r="Q2588">
        <v>202110</v>
      </c>
      <c r="R2588">
        <v>20211208</v>
      </c>
      <c r="S2588" t="s">
        <v>5485</v>
      </c>
      <c r="T2588">
        <v>20220405</v>
      </c>
      <c r="U2588" t="s">
        <v>180</v>
      </c>
      <c r="Z2588" t="s">
        <v>36</v>
      </c>
    </row>
    <row r="2589" spans="1:26" x14ac:dyDescent="0.25">
      <c r="A2589" t="s">
        <v>26</v>
      </c>
      <c r="B2589" t="s">
        <v>27</v>
      </c>
      <c r="C2589" t="s">
        <v>28</v>
      </c>
      <c r="D2589" t="s">
        <v>42</v>
      </c>
      <c r="E2589" t="str">
        <f>"110TNTQ13073"</f>
        <v>110TNTQ13073</v>
      </c>
      <c r="F2589" t="s">
        <v>30</v>
      </c>
      <c r="I2589" t="s">
        <v>31</v>
      </c>
      <c r="J2589" t="s">
        <v>58</v>
      </c>
      <c r="N2589" t="s">
        <v>5486</v>
      </c>
      <c r="O2589" t="s">
        <v>34</v>
      </c>
      <c r="P2589">
        <v>7</v>
      </c>
      <c r="Q2589">
        <v>202110</v>
      </c>
      <c r="R2589">
        <v>20220226</v>
      </c>
      <c r="S2589" t="s">
        <v>5487</v>
      </c>
      <c r="T2589">
        <v>20220405</v>
      </c>
      <c r="U2589" t="s">
        <v>143</v>
      </c>
      <c r="V2589" t="s">
        <v>144</v>
      </c>
      <c r="Z2589" t="s">
        <v>36</v>
      </c>
    </row>
    <row r="2590" spans="1:26" x14ac:dyDescent="0.25">
      <c r="A2590" t="s">
        <v>26</v>
      </c>
      <c r="B2590" t="s">
        <v>27</v>
      </c>
      <c r="C2590" t="s">
        <v>28</v>
      </c>
      <c r="D2590" t="s">
        <v>115</v>
      </c>
      <c r="E2590" t="str">
        <f>"110TNZN0H005"</f>
        <v>110TNZN0H005</v>
      </c>
      <c r="F2590" t="s">
        <v>30</v>
      </c>
      <c r="I2590" t="s">
        <v>31</v>
      </c>
      <c r="J2590" t="s">
        <v>32</v>
      </c>
      <c r="N2590" t="s">
        <v>5488</v>
      </c>
      <c r="O2590" t="s">
        <v>34</v>
      </c>
      <c r="P2590">
        <v>7</v>
      </c>
      <c r="Q2590">
        <v>202110</v>
      </c>
      <c r="R2590">
        <v>20211001</v>
      </c>
      <c r="S2590" t="s">
        <v>5489</v>
      </c>
      <c r="T2590">
        <v>20220405</v>
      </c>
      <c r="Z2590" t="s">
        <v>36</v>
      </c>
    </row>
    <row r="2591" spans="1:26" x14ac:dyDescent="0.25">
      <c r="A2591" t="s">
        <v>26</v>
      </c>
      <c r="B2591" t="s">
        <v>27</v>
      </c>
      <c r="C2591" t="s">
        <v>28</v>
      </c>
      <c r="D2591" t="s">
        <v>46</v>
      </c>
      <c r="E2591" t="str">
        <f>"110TNTQ08249"</f>
        <v>110TNTQ08249</v>
      </c>
      <c r="F2591" t="s">
        <v>30</v>
      </c>
      <c r="I2591" t="s">
        <v>38</v>
      </c>
      <c r="J2591" t="s">
        <v>90</v>
      </c>
      <c r="N2591" t="s">
        <v>5490</v>
      </c>
      <c r="O2591" t="s">
        <v>34</v>
      </c>
      <c r="P2591">
        <v>7</v>
      </c>
      <c r="Q2591">
        <v>202110</v>
      </c>
      <c r="R2591">
        <v>20211201</v>
      </c>
      <c r="S2591" t="s">
        <v>5491</v>
      </c>
      <c r="T2591">
        <v>20220405</v>
      </c>
      <c r="U2591" t="s">
        <v>265</v>
      </c>
      <c r="V2591" t="s">
        <v>497</v>
      </c>
      <c r="W2591" t="s">
        <v>75</v>
      </c>
      <c r="Z2591" t="s">
        <v>36</v>
      </c>
    </row>
    <row r="2592" spans="1:26" x14ac:dyDescent="0.25">
      <c r="A2592" t="s">
        <v>26</v>
      </c>
      <c r="B2592" t="s">
        <v>27</v>
      </c>
      <c r="C2592" t="s">
        <v>28</v>
      </c>
      <c r="D2592" t="s">
        <v>29</v>
      </c>
      <c r="E2592" t="str">
        <f>"109TNMX25739"</f>
        <v>109TNMX25739</v>
      </c>
      <c r="F2592" t="s">
        <v>30</v>
      </c>
      <c r="I2592" t="s">
        <v>89</v>
      </c>
      <c r="J2592" t="s">
        <v>90</v>
      </c>
      <c r="N2592" t="s">
        <v>5492</v>
      </c>
      <c r="O2592" t="s">
        <v>34</v>
      </c>
      <c r="P2592">
        <v>8</v>
      </c>
      <c r="Q2592">
        <v>202109</v>
      </c>
      <c r="R2592">
        <v>20220327</v>
      </c>
      <c r="S2592" t="s">
        <v>5493</v>
      </c>
      <c r="T2592">
        <v>20220405</v>
      </c>
      <c r="U2592" t="s">
        <v>75</v>
      </c>
      <c r="V2592" t="s">
        <v>265</v>
      </c>
      <c r="W2592" t="s">
        <v>5494</v>
      </c>
      <c r="X2592" t="s">
        <v>878</v>
      </c>
      <c r="Y2592" t="s">
        <v>1055</v>
      </c>
      <c r="Z2592" t="s">
        <v>36</v>
      </c>
    </row>
    <row r="2593" spans="1:26" x14ac:dyDescent="0.25">
      <c r="A2593" t="s">
        <v>26</v>
      </c>
      <c r="B2593" t="s">
        <v>27</v>
      </c>
      <c r="C2593" t="s">
        <v>28</v>
      </c>
      <c r="D2593" t="s">
        <v>37</v>
      </c>
      <c r="E2593" t="str">
        <f>"109TNRL0K046"</f>
        <v>109TNRL0K046</v>
      </c>
      <c r="F2593" t="s">
        <v>30</v>
      </c>
      <c r="I2593" t="s">
        <v>76</v>
      </c>
      <c r="J2593" t="s">
        <v>77</v>
      </c>
      <c r="N2593" t="s">
        <v>5495</v>
      </c>
      <c r="O2593" t="s">
        <v>34</v>
      </c>
      <c r="P2593">
        <v>8</v>
      </c>
      <c r="Q2593">
        <v>202109</v>
      </c>
      <c r="R2593">
        <v>20211003</v>
      </c>
      <c r="S2593" t="s">
        <v>5496</v>
      </c>
      <c r="T2593">
        <v>20220405</v>
      </c>
      <c r="Z2593" t="s">
        <v>36</v>
      </c>
    </row>
    <row r="2594" spans="1:26" x14ac:dyDescent="0.25">
      <c r="A2594" t="s">
        <v>26</v>
      </c>
      <c r="B2594" t="s">
        <v>27</v>
      </c>
      <c r="C2594" t="s">
        <v>28</v>
      </c>
      <c r="D2594" t="s">
        <v>42</v>
      </c>
      <c r="E2594" t="str">
        <f>"110TNJJ2K260"</f>
        <v>110TNJJ2K260</v>
      </c>
      <c r="F2594" t="s">
        <v>30</v>
      </c>
      <c r="I2594" t="s">
        <v>57</v>
      </c>
      <c r="J2594" t="s">
        <v>90</v>
      </c>
      <c r="N2594" t="s">
        <v>5497</v>
      </c>
      <c r="O2594" t="s">
        <v>34</v>
      </c>
      <c r="P2594">
        <v>7</v>
      </c>
      <c r="Q2594">
        <v>202110</v>
      </c>
      <c r="R2594">
        <v>20211122</v>
      </c>
      <c r="S2594" t="s">
        <v>5498</v>
      </c>
      <c r="T2594">
        <v>20220405</v>
      </c>
      <c r="U2594" t="s">
        <v>144</v>
      </c>
      <c r="Z2594" t="s">
        <v>36</v>
      </c>
    </row>
    <row r="2595" spans="1:26" x14ac:dyDescent="0.25">
      <c r="A2595" t="s">
        <v>26</v>
      </c>
      <c r="B2595" t="s">
        <v>27</v>
      </c>
      <c r="C2595" t="s">
        <v>28</v>
      </c>
      <c r="D2595" t="s">
        <v>115</v>
      </c>
      <c r="E2595" t="str">
        <f>"110TNKF11493"</f>
        <v>110TNKF11493</v>
      </c>
      <c r="F2595" t="s">
        <v>30</v>
      </c>
      <c r="I2595" t="s">
        <v>89</v>
      </c>
      <c r="J2595" t="s">
        <v>77</v>
      </c>
      <c r="N2595" t="s">
        <v>5499</v>
      </c>
      <c r="O2595" t="s">
        <v>34</v>
      </c>
      <c r="P2595">
        <v>7</v>
      </c>
      <c r="Q2595">
        <v>202110</v>
      </c>
      <c r="R2595">
        <v>20220216</v>
      </c>
      <c r="S2595" t="s">
        <v>5500</v>
      </c>
      <c r="T2595">
        <v>20220405</v>
      </c>
      <c r="Z2595" t="s">
        <v>36</v>
      </c>
    </row>
    <row r="2596" spans="1:26" x14ac:dyDescent="0.25">
      <c r="A2596" t="s">
        <v>26</v>
      </c>
      <c r="B2596" t="s">
        <v>27</v>
      </c>
      <c r="C2596" t="s">
        <v>28</v>
      </c>
      <c r="D2596" t="s">
        <v>29</v>
      </c>
      <c r="E2596" t="str">
        <f>"105TNVS2H383"</f>
        <v>105TNVS2H383</v>
      </c>
      <c r="F2596" t="s">
        <v>30</v>
      </c>
      <c r="I2596" t="s">
        <v>57</v>
      </c>
      <c r="J2596" t="s">
        <v>90</v>
      </c>
      <c r="N2596" t="s">
        <v>5501</v>
      </c>
      <c r="O2596" t="s">
        <v>34</v>
      </c>
      <c r="P2596">
        <v>12</v>
      </c>
      <c r="Q2596">
        <v>202105</v>
      </c>
      <c r="R2596">
        <v>20211101</v>
      </c>
      <c r="S2596" t="s">
        <v>5502</v>
      </c>
      <c r="T2596">
        <v>20220405</v>
      </c>
      <c r="U2596" t="s">
        <v>144</v>
      </c>
      <c r="Z2596" t="s">
        <v>36</v>
      </c>
    </row>
    <row r="2597" spans="1:26" x14ac:dyDescent="0.25">
      <c r="A2597" t="s">
        <v>26</v>
      </c>
      <c r="B2597" t="s">
        <v>27</v>
      </c>
      <c r="C2597" t="s">
        <v>28</v>
      </c>
      <c r="D2597" t="s">
        <v>46</v>
      </c>
      <c r="E2597" t="str">
        <f>"201TNVS2S935"</f>
        <v>201TNVS2S935</v>
      </c>
      <c r="F2597" t="s">
        <v>30</v>
      </c>
      <c r="I2597" t="s">
        <v>38</v>
      </c>
      <c r="J2597" t="s">
        <v>90</v>
      </c>
      <c r="N2597" t="s">
        <v>5503</v>
      </c>
      <c r="O2597" t="s">
        <v>34</v>
      </c>
      <c r="P2597">
        <v>4</v>
      </c>
      <c r="Q2597">
        <v>202201</v>
      </c>
      <c r="R2597">
        <v>20220315</v>
      </c>
      <c r="S2597" t="s">
        <v>5504</v>
      </c>
      <c r="T2597">
        <v>20220405</v>
      </c>
      <c r="U2597" t="s">
        <v>211</v>
      </c>
      <c r="Z2597" t="s">
        <v>36</v>
      </c>
    </row>
    <row r="2598" spans="1:26" x14ac:dyDescent="0.25">
      <c r="A2598" t="s">
        <v>26</v>
      </c>
      <c r="B2598" t="s">
        <v>27</v>
      </c>
      <c r="C2598" t="s">
        <v>28</v>
      </c>
      <c r="D2598" t="s">
        <v>29</v>
      </c>
      <c r="E2598" t="str">
        <f>"105TNABOF808"</f>
        <v>105TNABOF808</v>
      </c>
      <c r="F2598" t="s">
        <v>30</v>
      </c>
      <c r="I2598" t="s">
        <v>71</v>
      </c>
      <c r="J2598" t="s">
        <v>90</v>
      </c>
      <c r="N2598" t="s">
        <v>5505</v>
      </c>
      <c r="O2598" t="s">
        <v>34</v>
      </c>
      <c r="P2598">
        <v>12</v>
      </c>
      <c r="Q2598">
        <v>202105</v>
      </c>
      <c r="R2598">
        <v>20220328</v>
      </c>
      <c r="S2598" t="s">
        <v>5506</v>
      </c>
      <c r="T2598">
        <v>20220405</v>
      </c>
      <c r="U2598" t="s">
        <v>179</v>
      </c>
      <c r="Z2598" t="s">
        <v>36</v>
      </c>
    </row>
    <row r="2599" spans="1:26" x14ac:dyDescent="0.25">
      <c r="A2599" t="s">
        <v>26</v>
      </c>
      <c r="B2599" t="s">
        <v>27</v>
      </c>
      <c r="C2599" t="s">
        <v>28</v>
      </c>
      <c r="D2599" t="s">
        <v>64</v>
      </c>
      <c r="E2599" t="str">
        <f>"111TNCZ0B515"</f>
        <v>111TNCZ0B515</v>
      </c>
      <c r="F2599" t="s">
        <v>30</v>
      </c>
      <c r="I2599" t="s">
        <v>38</v>
      </c>
      <c r="J2599" t="s">
        <v>778</v>
      </c>
      <c r="N2599" t="s">
        <v>5507</v>
      </c>
      <c r="O2599" t="s">
        <v>34</v>
      </c>
      <c r="P2599">
        <v>6</v>
      </c>
      <c r="Q2599">
        <v>202111</v>
      </c>
      <c r="R2599">
        <v>20211118</v>
      </c>
      <c r="S2599" t="s">
        <v>5508</v>
      </c>
      <c r="T2599">
        <v>20220405</v>
      </c>
      <c r="Z2599" t="s">
        <v>36</v>
      </c>
    </row>
    <row r="2600" spans="1:26" x14ac:dyDescent="0.25">
      <c r="A2600" t="s">
        <v>26</v>
      </c>
      <c r="B2600" t="s">
        <v>27</v>
      </c>
      <c r="C2600" t="s">
        <v>28</v>
      </c>
      <c r="D2600" t="s">
        <v>42</v>
      </c>
      <c r="E2600" t="str">
        <f>"110TNRL1B366"</f>
        <v>110TNRL1B366</v>
      </c>
      <c r="F2600" t="s">
        <v>30</v>
      </c>
      <c r="I2600" t="s">
        <v>47</v>
      </c>
      <c r="J2600" t="s">
        <v>163</v>
      </c>
      <c r="N2600" t="s">
        <v>5509</v>
      </c>
      <c r="O2600" t="s">
        <v>34</v>
      </c>
      <c r="P2600">
        <v>7</v>
      </c>
      <c r="Q2600">
        <v>202110</v>
      </c>
      <c r="R2600">
        <v>20220314</v>
      </c>
      <c r="S2600" t="s">
        <v>5510</v>
      </c>
      <c r="T2600">
        <v>20220405</v>
      </c>
      <c r="Z2600" t="s">
        <v>36</v>
      </c>
    </row>
    <row r="2601" spans="1:26" x14ac:dyDescent="0.25">
      <c r="A2601" t="s">
        <v>26</v>
      </c>
      <c r="B2601" t="s">
        <v>27</v>
      </c>
      <c r="C2601" t="s">
        <v>28</v>
      </c>
      <c r="D2601" t="s">
        <v>133</v>
      </c>
      <c r="E2601" t="str">
        <f>"009TNFA15827"</f>
        <v>009TNFA15827</v>
      </c>
      <c r="F2601" t="s">
        <v>30</v>
      </c>
      <c r="I2601" t="s">
        <v>38</v>
      </c>
      <c r="J2601" t="s">
        <v>90</v>
      </c>
      <c r="N2601" t="s">
        <v>5511</v>
      </c>
      <c r="O2601" t="s">
        <v>34</v>
      </c>
      <c r="P2601">
        <v>20</v>
      </c>
      <c r="Q2601">
        <v>202009</v>
      </c>
      <c r="R2601">
        <v>20211023</v>
      </c>
      <c r="S2601" t="s">
        <v>5512</v>
      </c>
      <c r="T2601">
        <v>20220405</v>
      </c>
      <c r="U2601" t="s">
        <v>1718</v>
      </c>
      <c r="V2601" t="s">
        <v>5513</v>
      </c>
      <c r="W2601" t="s">
        <v>5514</v>
      </c>
      <c r="Z2601" t="s">
        <v>36</v>
      </c>
    </row>
    <row r="2602" spans="1:26" x14ac:dyDescent="0.25">
      <c r="A2602" t="s">
        <v>26</v>
      </c>
      <c r="B2602" t="s">
        <v>27</v>
      </c>
      <c r="C2602" t="s">
        <v>28</v>
      </c>
      <c r="D2602" t="s">
        <v>29</v>
      </c>
      <c r="E2602" t="str">
        <f>"110TNYT2E466"</f>
        <v>110TNYT2E466</v>
      </c>
      <c r="F2602" t="s">
        <v>30</v>
      </c>
      <c r="I2602" t="s">
        <v>31</v>
      </c>
      <c r="J2602" t="s">
        <v>77</v>
      </c>
      <c r="N2602" t="s">
        <v>5515</v>
      </c>
      <c r="O2602" t="s">
        <v>34</v>
      </c>
      <c r="P2602">
        <v>7</v>
      </c>
      <c r="Q2602">
        <v>202110</v>
      </c>
      <c r="R2602">
        <v>20220303</v>
      </c>
      <c r="S2602" t="s">
        <v>5516</v>
      </c>
      <c r="T2602">
        <v>20220405</v>
      </c>
      <c r="Z2602" t="s">
        <v>36</v>
      </c>
    </row>
    <row r="2603" spans="1:26" x14ac:dyDescent="0.25">
      <c r="A2603" t="s">
        <v>26</v>
      </c>
      <c r="B2603" t="s">
        <v>27</v>
      </c>
      <c r="C2603" t="s">
        <v>28</v>
      </c>
      <c r="D2603" t="s">
        <v>166</v>
      </c>
      <c r="E2603" t="str">
        <f>"103TNKF2P461"</f>
        <v>103TNKF2P461</v>
      </c>
      <c r="F2603" t="s">
        <v>30</v>
      </c>
      <c r="I2603" t="s">
        <v>71</v>
      </c>
      <c r="J2603" t="s">
        <v>90</v>
      </c>
      <c r="N2603" t="s">
        <v>5517</v>
      </c>
      <c r="O2603" t="s">
        <v>34</v>
      </c>
      <c r="P2603">
        <v>14</v>
      </c>
      <c r="Q2603">
        <v>202103</v>
      </c>
      <c r="R2603">
        <v>20211108</v>
      </c>
      <c r="S2603" t="s">
        <v>5518</v>
      </c>
      <c r="T2603">
        <v>20220405</v>
      </c>
      <c r="U2603" t="s">
        <v>149</v>
      </c>
      <c r="V2603" t="s">
        <v>2433</v>
      </c>
      <c r="Z2603" t="s">
        <v>36</v>
      </c>
    </row>
    <row r="2604" spans="1:26" x14ac:dyDescent="0.25">
      <c r="A2604" t="s">
        <v>26</v>
      </c>
      <c r="B2604" t="s">
        <v>27</v>
      </c>
      <c r="C2604" t="s">
        <v>28</v>
      </c>
      <c r="D2604" t="s">
        <v>115</v>
      </c>
      <c r="E2604" t="str">
        <f>"110TNBK0H309"</f>
        <v>110TNBK0H309</v>
      </c>
      <c r="F2604" t="s">
        <v>30</v>
      </c>
      <c r="I2604" t="s">
        <v>82</v>
      </c>
      <c r="J2604" t="s">
        <v>1719</v>
      </c>
      <c r="N2604" t="s">
        <v>5519</v>
      </c>
      <c r="O2604" t="s">
        <v>34</v>
      </c>
      <c r="P2604">
        <v>7</v>
      </c>
      <c r="Q2604">
        <v>202110</v>
      </c>
      <c r="R2604">
        <v>20220322</v>
      </c>
      <c r="S2604" t="s">
        <v>5520</v>
      </c>
      <c r="T2604">
        <v>20220405</v>
      </c>
      <c r="Z2604" t="s">
        <v>36</v>
      </c>
    </row>
    <row r="2605" spans="1:26" x14ac:dyDescent="0.25">
      <c r="A2605" t="s">
        <v>26</v>
      </c>
      <c r="B2605" t="s">
        <v>27</v>
      </c>
      <c r="C2605" t="s">
        <v>28</v>
      </c>
      <c r="D2605" t="s">
        <v>380</v>
      </c>
      <c r="E2605" t="str">
        <f>"202TNKF1C165"</f>
        <v>202TNKF1C165</v>
      </c>
      <c r="F2605" t="s">
        <v>30</v>
      </c>
      <c r="I2605" t="s">
        <v>38</v>
      </c>
      <c r="J2605" t="s">
        <v>77</v>
      </c>
      <c r="N2605" t="s">
        <v>5521</v>
      </c>
      <c r="O2605" t="s">
        <v>34</v>
      </c>
      <c r="P2605">
        <v>3</v>
      </c>
      <c r="Q2605">
        <v>202202</v>
      </c>
      <c r="R2605">
        <v>20220314</v>
      </c>
      <c r="S2605" t="s">
        <v>5522</v>
      </c>
      <c r="T2605">
        <v>20220405</v>
      </c>
      <c r="Z2605" t="s">
        <v>36</v>
      </c>
    </row>
    <row r="2606" spans="1:26" x14ac:dyDescent="0.25">
      <c r="A2606" t="s">
        <v>26</v>
      </c>
      <c r="B2606" t="s">
        <v>27</v>
      </c>
      <c r="C2606" t="s">
        <v>28</v>
      </c>
      <c r="D2606" t="s">
        <v>29</v>
      </c>
      <c r="E2606" t="str">
        <f>"111TNHM04649"</f>
        <v>111TNHM04649</v>
      </c>
      <c r="F2606" t="s">
        <v>30</v>
      </c>
      <c r="I2606" t="s">
        <v>123</v>
      </c>
      <c r="J2606" t="s">
        <v>52</v>
      </c>
      <c r="N2606" t="s">
        <v>5523</v>
      </c>
      <c r="O2606" t="s">
        <v>34</v>
      </c>
      <c r="P2606">
        <v>6</v>
      </c>
      <c r="Q2606">
        <v>202111</v>
      </c>
      <c r="R2606">
        <v>20220325</v>
      </c>
      <c r="S2606" t="s">
        <v>5524</v>
      </c>
      <c r="T2606">
        <v>20220405</v>
      </c>
      <c r="U2606" t="s">
        <v>1184</v>
      </c>
      <c r="V2606" t="s">
        <v>5525</v>
      </c>
      <c r="Z2606" t="s">
        <v>36</v>
      </c>
    </row>
    <row r="2607" spans="1:26" x14ac:dyDescent="0.25">
      <c r="A2607" t="s">
        <v>26</v>
      </c>
      <c r="B2607" t="s">
        <v>27</v>
      </c>
      <c r="C2607" t="s">
        <v>28</v>
      </c>
      <c r="D2607" t="s">
        <v>42</v>
      </c>
      <c r="E2607" t="str">
        <f>"108TNEP14164"</f>
        <v>108TNEP14164</v>
      </c>
      <c r="F2607" t="s">
        <v>30</v>
      </c>
      <c r="I2607" t="s">
        <v>89</v>
      </c>
      <c r="J2607" t="s">
        <v>58</v>
      </c>
      <c r="N2607" t="s">
        <v>5526</v>
      </c>
      <c r="O2607" t="s">
        <v>34</v>
      </c>
      <c r="P2607">
        <v>9</v>
      </c>
      <c r="Q2607">
        <v>202108</v>
      </c>
      <c r="R2607">
        <v>20211215</v>
      </c>
      <c r="S2607" t="s">
        <v>5527</v>
      </c>
      <c r="T2607">
        <v>20220405</v>
      </c>
      <c r="U2607" t="s">
        <v>180</v>
      </c>
      <c r="Z2607" t="s">
        <v>36</v>
      </c>
    </row>
    <row r="2608" spans="1:26" x14ac:dyDescent="0.25">
      <c r="A2608" t="s">
        <v>26</v>
      </c>
      <c r="B2608" t="s">
        <v>27</v>
      </c>
      <c r="C2608" t="s">
        <v>28</v>
      </c>
      <c r="D2608" t="s">
        <v>29</v>
      </c>
      <c r="E2608" t="str">
        <f>"108TNPC2A520"</f>
        <v>108TNPC2A520</v>
      </c>
      <c r="F2608" t="s">
        <v>30</v>
      </c>
      <c r="I2608" t="s">
        <v>57</v>
      </c>
      <c r="J2608" t="s">
        <v>39</v>
      </c>
      <c r="N2608" t="s">
        <v>5528</v>
      </c>
      <c r="O2608" t="s">
        <v>34</v>
      </c>
      <c r="P2608">
        <v>9</v>
      </c>
      <c r="Q2608">
        <v>202108</v>
      </c>
      <c r="R2608">
        <v>20220328</v>
      </c>
      <c r="S2608" t="s">
        <v>5529</v>
      </c>
      <c r="T2608">
        <v>20220405</v>
      </c>
      <c r="Z2608" t="s">
        <v>36</v>
      </c>
    </row>
    <row r="2609" spans="1:26" x14ac:dyDescent="0.25">
      <c r="A2609" t="s">
        <v>26</v>
      </c>
      <c r="B2609" t="s">
        <v>27</v>
      </c>
      <c r="C2609" t="s">
        <v>28</v>
      </c>
      <c r="D2609" t="s">
        <v>37</v>
      </c>
      <c r="E2609" t="str">
        <f>"112TNXR0H922"</f>
        <v>112TNXR0H922</v>
      </c>
      <c r="F2609" t="s">
        <v>30</v>
      </c>
      <c r="I2609" t="s">
        <v>82</v>
      </c>
      <c r="J2609" t="s">
        <v>163</v>
      </c>
      <c r="N2609" t="s">
        <v>5530</v>
      </c>
      <c r="O2609" t="s">
        <v>34</v>
      </c>
      <c r="P2609">
        <v>5</v>
      </c>
      <c r="Q2609">
        <v>202112</v>
      </c>
      <c r="R2609">
        <v>20220130</v>
      </c>
      <c r="S2609" t="s">
        <v>5531</v>
      </c>
      <c r="T2609">
        <v>20220405</v>
      </c>
      <c r="Z2609" t="s">
        <v>36</v>
      </c>
    </row>
    <row r="2610" spans="1:26" x14ac:dyDescent="0.25">
      <c r="A2610" t="s">
        <v>26</v>
      </c>
      <c r="B2610" t="s">
        <v>27</v>
      </c>
      <c r="C2610" t="s">
        <v>28</v>
      </c>
      <c r="D2610" t="s">
        <v>29</v>
      </c>
      <c r="E2610" t="str">
        <f>"104TNFA1X723"</f>
        <v>104TNFA1X723</v>
      </c>
      <c r="F2610" t="s">
        <v>30</v>
      </c>
      <c r="I2610" t="s">
        <v>31</v>
      </c>
      <c r="J2610" t="s">
        <v>130</v>
      </c>
      <c r="N2610" t="s">
        <v>5532</v>
      </c>
      <c r="O2610" t="s">
        <v>34</v>
      </c>
      <c r="P2610">
        <v>13</v>
      </c>
      <c r="Q2610">
        <v>202104</v>
      </c>
      <c r="R2610">
        <v>20220402</v>
      </c>
      <c r="S2610" t="s">
        <v>5533</v>
      </c>
      <c r="T2610">
        <v>20220405</v>
      </c>
      <c r="Z2610" t="s">
        <v>36</v>
      </c>
    </row>
    <row r="2611" spans="1:26" x14ac:dyDescent="0.25">
      <c r="A2611" t="s">
        <v>26</v>
      </c>
      <c r="B2611" t="s">
        <v>27</v>
      </c>
      <c r="C2611" t="s">
        <v>28</v>
      </c>
      <c r="D2611" t="s">
        <v>37</v>
      </c>
      <c r="E2611" t="str">
        <f>"201TNFA2Y387"</f>
        <v>201TNFA2Y387</v>
      </c>
      <c r="F2611" t="s">
        <v>30</v>
      </c>
      <c r="I2611" t="s">
        <v>38</v>
      </c>
      <c r="J2611" t="s">
        <v>48</v>
      </c>
      <c r="N2611" t="s">
        <v>5534</v>
      </c>
      <c r="O2611" t="s">
        <v>34</v>
      </c>
      <c r="P2611">
        <v>4</v>
      </c>
      <c r="Q2611">
        <v>202201</v>
      </c>
      <c r="R2611">
        <v>20220330</v>
      </c>
      <c r="S2611" t="s">
        <v>5535</v>
      </c>
      <c r="T2611">
        <v>20220405</v>
      </c>
      <c r="Z2611" t="s">
        <v>36</v>
      </c>
    </row>
    <row r="2612" spans="1:26" x14ac:dyDescent="0.25">
      <c r="A2612" t="s">
        <v>26</v>
      </c>
      <c r="B2612" t="s">
        <v>27</v>
      </c>
      <c r="C2612" t="s">
        <v>28</v>
      </c>
      <c r="D2612" t="s">
        <v>46</v>
      </c>
      <c r="E2612" t="str">
        <f>"201TNZN2Q173"</f>
        <v>201TNZN2Q173</v>
      </c>
      <c r="F2612" t="s">
        <v>30</v>
      </c>
      <c r="I2612" t="s">
        <v>123</v>
      </c>
      <c r="J2612" t="s">
        <v>52</v>
      </c>
      <c r="N2612" t="s">
        <v>5536</v>
      </c>
      <c r="O2612" t="s">
        <v>34</v>
      </c>
      <c r="P2612">
        <v>4</v>
      </c>
      <c r="Q2612">
        <v>202201</v>
      </c>
      <c r="R2612">
        <v>20220303</v>
      </c>
      <c r="S2612" t="s">
        <v>5537</v>
      </c>
      <c r="T2612">
        <v>20220406</v>
      </c>
      <c r="U2612" t="s">
        <v>5538</v>
      </c>
      <c r="Z2612" t="s">
        <v>36</v>
      </c>
    </row>
    <row r="2613" spans="1:26" x14ac:dyDescent="0.25">
      <c r="A2613" t="s">
        <v>26</v>
      </c>
      <c r="B2613" t="s">
        <v>27</v>
      </c>
      <c r="C2613" t="s">
        <v>28</v>
      </c>
      <c r="D2613" t="s">
        <v>46</v>
      </c>
      <c r="E2613" t="str">
        <f>"201TNKF2R077"</f>
        <v>201TNKF2R077</v>
      </c>
      <c r="F2613" t="s">
        <v>30</v>
      </c>
      <c r="I2613" t="s">
        <v>31</v>
      </c>
      <c r="J2613" t="s">
        <v>58</v>
      </c>
      <c r="N2613" t="s">
        <v>5539</v>
      </c>
      <c r="O2613" t="s">
        <v>34</v>
      </c>
      <c r="P2613">
        <v>4</v>
      </c>
      <c r="Q2613">
        <v>202201</v>
      </c>
      <c r="R2613">
        <v>20220306</v>
      </c>
      <c r="S2613" t="s">
        <v>5540</v>
      </c>
      <c r="T2613">
        <v>20220406</v>
      </c>
      <c r="U2613" t="s">
        <v>211</v>
      </c>
      <c r="V2613" t="s">
        <v>128</v>
      </c>
      <c r="Z2613" t="s">
        <v>36</v>
      </c>
    </row>
    <row r="2614" spans="1:26" x14ac:dyDescent="0.25">
      <c r="A2614" t="s">
        <v>26</v>
      </c>
      <c r="B2614" t="s">
        <v>27</v>
      </c>
      <c r="C2614" t="s">
        <v>28</v>
      </c>
      <c r="D2614" t="s">
        <v>115</v>
      </c>
      <c r="E2614" t="str">
        <f>"201TNBK12181"</f>
        <v>201TNBK12181</v>
      </c>
      <c r="F2614" t="s">
        <v>30</v>
      </c>
      <c r="I2614" t="s">
        <v>31</v>
      </c>
      <c r="J2614" t="s">
        <v>32</v>
      </c>
      <c r="N2614" t="s">
        <v>5541</v>
      </c>
      <c r="O2614" t="s">
        <v>34</v>
      </c>
      <c r="P2614">
        <v>4</v>
      </c>
      <c r="Q2614">
        <v>202201</v>
      </c>
      <c r="R2614">
        <v>20220312</v>
      </c>
      <c r="S2614" t="s">
        <v>5542</v>
      </c>
      <c r="T2614">
        <v>20220406</v>
      </c>
      <c r="Z2614" t="s">
        <v>36</v>
      </c>
    </row>
    <row r="2615" spans="1:26" x14ac:dyDescent="0.25">
      <c r="A2615" t="s">
        <v>26</v>
      </c>
      <c r="B2615" t="s">
        <v>27</v>
      </c>
      <c r="C2615" t="s">
        <v>28</v>
      </c>
      <c r="D2615" t="s">
        <v>46</v>
      </c>
      <c r="E2615" t="str">
        <f>"110TNVS1X007"</f>
        <v>110TNVS1X007</v>
      </c>
      <c r="F2615" t="s">
        <v>30</v>
      </c>
      <c r="I2615" t="s">
        <v>129</v>
      </c>
      <c r="J2615" t="s">
        <v>58</v>
      </c>
      <c r="N2615" t="s">
        <v>5543</v>
      </c>
      <c r="O2615" t="s">
        <v>34</v>
      </c>
      <c r="P2615">
        <v>7</v>
      </c>
      <c r="Q2615">
        <v>202110</v>
      </c>
      <c r="R2615">
        <v>20211201</v>
      </c>
      <c r="S2615" t="s">
        <v>5544</v>
      </c>
      <c r="T2615">
        <v>20220406</v>
      </c>
      <c r="U2615" t="s">
        <v>452</v>
      </c>
      <c r="V2615" t="s">
        <v>5151</v>
      </c>
      <c r="W2615" t="s">
        <v>5545</v>
      </c>
      <c r="X2615" t="s">
        <v>325</v>
      </c>
      <c r="Z2615" t="s">
        <v>36</v>
      </c>
    </row>
    <row r="2616" spans="1:26" x14ac:dyDescent="0.25">
      <c r="A2616" t="s">
        <v>26</v>
      </c>
      <c r="B2616" t="s">
        <v>27</v>
      </c>
      <c r="C2616" t="s">
        <v>28</v>
      </c>
      <c r="D2616" t="s">
        <v>133</v>
      </c>
      <c r="E2616" t="str">
        <f>"110TNMX0K235"</f>
        <v>110TNMX0K235</v>
      </c>
      <c r="F2616" t="s">
        <v>30</v>
      </c>
      <c r="I2616" t="s">
        <v>129</v>
      </c>
      <c r="J2616" t="s">
        <v>90</v>
      </c>
      <c r="N2616" t="s">
        <v>5546</v>
      </c>
      <c r="O2616" t="s">
        <v>34</v>
      </c>
      <c r="P2616">
        <v>7</v>
      </c>
      <c r="Q2616">
        <v>202110</v>
      </c>
      <c r="R2616">
        <v>20211122</v>
      </c>
      <c r="S2616" t="s">
        <v>5547</v>
      </c>
      <c r="T2616">
        <v>20220406</v>
      </c>
      <c r="U2616" t="s">
        <v>1575</v>
      </c>
      <c r="Z2616" t="s">
        <v>36</v>
      </c>
    </row>
    <row r="2617" spans="1:26" x14ac:dyDescent="0.25">
      <c r="A2617" t="s">
        <v>26</v>
      </c>
      <c r="B2617" t="s">
        <v>27</v>
      </c>
      <c r="C2617" t="s">
        <v>28</v>
      </c>
      <c r="D2617" t="s">
        <v>29</v>
      </c>
      <c r="E2617" t="str">
        <f>"110TNXR2N442"</f>
        <v>110TNXR2N442</v>
      </c>
      <c r="F2617" t="s">
        <v>30</v>
      </c>
      <c r="I2617" t="s">
        <v>31</v>
      </c>
      <c r="J2617" t="s">
        <v>58</v>
      </c>
      <c r="N2617" t="s">
        <v>5548</v>
      </c>
      <c r="O2617" t="s">
        <v>34</v>
      </c>
      <c r="P2617">
        <v>7</v>
      </c>
      <c r="Q2617">
        <v>202110</v>
      </c>
      <c r="R2617">
        <v>20220115</v>
      </c>
      <c r="S2617" t="s">
        <v>5549</v>
      </c>
      <c r="T2617">
        <v>20220406</v>
      </c>
      <c r="U2617" t="s">
        <v>144</v>
      </c>
      <c r="Z2617" t="s">
        <v>36</v>
      </c>
    </row>
    <row r="2618" spans="1:26" x14ac:dyDescent="0.25">
      <c r="A2618" t="s">
        <v>26</v>
      </c>
      <c r="B2618" t="s">
        <v>27</v>
      </c>
      <c r="C2618" t="s">
        <v>28</v>
      </c>
      <c r="D2618" t="s">
        <v>133</v>
      </c>
      <c r="E2618" t="str">
        <f>"106TNGY2L007"</f>
        <v>106TNGY2L007</v>
      </c>
      <c r="F2618" t="s">
        <v>30</v>
      </c>
      <c r="I2618" t="s">
        <v>38</v>
      </c>
      <c r="J2618" t="s">
        <v>58</v>
      </c>
      <c r="N2618" t="s">
        <v>5550</v>
      </c>
      <c r="O2618" t="s">
        <v>34</v>
      </c>
      <c r="P2618">
        <v>11</v>
      </c>
      <c r="Q2618">
        <v>202106</v>
      </c>
      <c r="R2618">
        <v>20211215</v>
      </c>
      <c r="S2618" t="s">
        <v>5551</v>
      </c>
      <c r="T2618">
        <v>20220406</v>
      </c>
      <c r="U2618" t="s">
        <v>267</v>
      </c>
      <c r="Z2618" t="s">
        <v>36</v>
      </c>
    </row>
    <row r="2619" spans="1:26" x14ac:dyDescent="0.25">
      <c r="A2619" t="s">
        <v>26</v>
      </c>
      <c r="B2619" t="s">
        <v>27</v>
      </c>
      <c r="C2619" t="s">
        <v>28</v>
      </c>
      <c r="D2619" t="s">
        <v>380</v>
      </c>
      <c r="E2619" t="str">
        <f>"110TNQD0G676"</f>
        <v>110TNQD0G676</v>
      </c>
      <c r="F2619" t="s">
        <v>30</v>
      </c>
      <c r="I2619" t="s">
        <v>31</v>
      </c>
      <c r="J2619" t="s">
        <v>58</v>
      </c>
      <c r="N2619" t="s">
        <v>5552</v>
      </c>
      <c r="O2619" t="s">
        <v>34</v>
      </c>
      <c r="P2619">
        <v>7</v>
      </c>
      <c r="Q2619">
        <v>202110</v>
      </c>
      <c r="R2619">
        <v>20211105</v>
      </c>
      <c r="S2619" t="s">
        <v>5553</v>
      </c>
      <c r="T2619">
        <v>20220406</v>
      </c>
      <c r="U2619" t="s">
        <v>128</v>
      </c>
      <c r="Z2619" t="s">
        <v>36</v>
      </c>
    </row>
    <row r="2620" spans="1:26" x14ac:dyDescent="0.25">
      <c r="A2620" t="s">
        <v>26</v>
      </c>
      <c r="B2620" t="s">
        <v>27</v>
      </c>
      <c r="C2620" t="s">
        <v>28</v>
      </c>
      <c r="D2620" t="s">
        <v>29</v>
      </c>
      <c r="E2620" t="str">
        <f>"111TNKF0E157"</f>
        <v>111TNKF0E157</v>
      </c>
      <c r="F2620" t="s">
        <v>30</v>
      </c>
      <c r="I2620" t="s">
        <v>31</v>
      </c>
      <c r="J2620" t="s">
        <v>32</v>
      </c>
      <c r="N2620" t="s">
        <v>5554</v>
      </c>
      <c r="O2620" t="s">
        <v>34</v>
      </c>
      <c r="P2620">
        <v>6</v>
      </c>
      <c r="Q2620">
        <v>202111</v>
      </c>
      <c r="R2620">
        <v>20220215</v>
      </c>
      <c r="S2620" t="s">
        <v>5555</v>
      </c>
      <c r="T2620">
        <v>20220406</v>
      </c>
      <c r="Z2620" t="s">
        <v>36</v>
      </c>
    </row>
    <row r="2621" spans="1:26" x14ac:dyDescent="0.25">
      <c r="A2621" t="s">
        <v>26</v>
      </c>
      <c r="B2621" t="s">
        <v>27</v>
      </c>
      <c r="C2621" t="s">
        <v>28</v>
      </c>
      <c r="D2621" t="s">
        <v>133</v>
      </c>
      <c r="E2621" t="str">
        <f>"112TNEP01380"</f>
        <v>112TNEP01380</v>
      </c>
      <c r="F2621" t="s">
        <v>30</v>
      </c>
      <c r="I2621" t="s">
        <v>38</v>
      </c>
      <c r="J2621" t="s">
        <v>58</v>
      </c>
      <c r="N2621" t="s">
        <v>5556</v>
      </c>
      <c r="O2621" t="s">
        <v>34</v>
      </c>
      <c r="P2621">
        <v>5</v>
      </c>
      <c r="Q2621">
        <v>202112</v>
      </c>
      <c r="R2621">
        <v>20220103</v>
      </c>
      <c r="S2621" t="s">
        <v>5557</v>
      </c>
      <c r="T2621">
        <v>20220406</v>
      </c>
      <c r="U2621" t="s">
        <v>128</v>
      </c>
      <c r="Z2621" t="s">
        <v>36</v>
      </c>
    </row>
    <row r="2622" spans="1:26" x14ac:dyDescent="0.25">
      <c r="A2622" t="s">
        <v>26</v>
      </c>
      <c r="B2622" t="s">
        <v>27</v>
      </c>
      <c r="C2622" t="s">
        <v>28</v>
      </c>
      <c r="D2622" t="s">
        <v>64</v>
      </c>
      <c r="E2622" t="str">
        <f>"106TNWG1J865"</f>
        <v>106TNWG1J865</v>
      </c>
      <c r="F2622" t="s">
        <v>30</v>
      </c>
      <c r="I2622" t="s">
        <v>38</v>
      </c>
      <c r="J2622" t="s">
        <v>58</v>
      </c>
      <c r="N2622" t="s">
        <v>5558</v>
      </c>
      <c r="O2622" t="s">
        <v>34</v>
      </c>
      <c r="P2622">
        <v>11</v>
      </c>
      <c r="Q2622">
        <v>202106</v>
      </c>
      <c r="R2622">
        <v>20220108</v>
      </c>
      <c r="S2622" t="s">
        <v>5559</v>
      </c>
      <c r="T2622">
        <v>20220406</v>
      </c>
      <c r="U2622" t="s">
        <v>264</v>
      </c>
      <c r="V2622" t="s">
        <v>111</v>
      </c>
      <c r="Z2622" t="s">
        <v>36</v>
      </c>
    </row>
    <row r="2623" spans="1:26" x14ac:dyDescent="0.25">
      <c r="A2623" t="s">
        <v>26</v>
      </c>
      <c r="B2623" t="s">
        <v>27</v>
      </c>
      <c r="C2623" t="s">
        <v>28</v>
      </c>
      <c r="D2623" t="s">
        <v>46</v>
      </c>
      <c r="E2623" t="str">
        <f>"106TNYT1E546"</f>
        <v>106TNYT1E546</v>
      </c>
      <c r="F2623" t="s">
        <v>30</v>
      </c>
      <c r="I2623" t="s">
        <v>38</v>
      </c>
      <c r="J2623" t="s">
        <v>58</v>
      </c>
      <c r="N2623" t="s">
        <v>5560</v>
      </c>
      <c r="O2623" t="s">
        <v>34</v>
      </c>
      <c r="P2623">
        <v>11</v>
      </c>
      <c r="Q2623">
        <v>202106</v>
      </c>
      <c r="R2623">
        <v>20211015</v>
      </c>
      <c r="S2623" t="s">
        <v>5561</v>
      </c>
      <c r="T2623">
        <v>20220406</v>
      </c>
      <c r="U2623" t="s">
        <v>3144</v>
      </c>
      <c r="Z2623" t="s">
        <v>36</v>
      </c>
    </row>
    <row r="2624" spans="1:26" x14ac:dyDescent="0.25">
      <c r="A2624" t="s">
        <v>26</v>
      </c>
      <c r="B2624" t="s">
        <v>27</v>
      </c>
      <c r="C2624" t="s">
        <v>28</v>
      </c>
      <c r="D2624" t="s">
        <v>46</v>
      </c>
      <c r="E2624" t="str">
        <f>"201TNEP2M676"</f>
        <v>201TNEP2M676</v>
      </c>
      <c r="F2624" t="s">
        <v>30</v>
      </c>
      <c r="I2624" t="s">
        <v>475</v>
      </c>
      <c r="J2624" t="s">
        <v>90</v>
      </c>
      <c r="N2624" t="s">
        <v>5562</v>
      </c>
      <c r="O2624" t="s">
        <v>34</v>
      </c>
      <c r="P2624">
        <v>4</v>
      </c>
      <c r="Q2624">
        <v>202201</v>
      </c>
      <c r="R2624">
        <v>20220306</v>
      </c>
      <c r="S2624" t="s">
        <v>5563</v>
      </c>
      <c r="T2624">
        <v>20220406</v>
      </c>
      <c r="U2624" t="s">
        <v>722</v>
      </c>
      <c r="V2624" t="s">
        <v>75</v>
      </c>
      <c r="Z2624" t="s">
        <v>36</v>
      </c>
    </row>
    <row r="2625" spans="1:26" x14ac:dyDescent="0.25">
      <c r="A2625" t="s">
        <v>26</v>
      </c>
      <c r="B2625" t="s">
        <v>27</v>
      </c>
      <c r="C2625" t="s">
        <v>28</v>
      </c>
      <c r="D2625" t="s">
        <v>29</v>
      </c>
      <c r="E2625" t="str">
        <f>"107TNPC1J566"</f>
        <v>107TNPC1J566</v>
      </c>
      <c r="F2625" t="s">
        <v>30</v>
      </c>
      <c r="I2625" t="s">
        <v>38</v>
      </c>
      <c r="J2625" t="s">
        <v>39</v>
      </c>
      <c r="N2625" t="s">
        <v>5564</v>
      </c>
      <c r="O2625" t="s">
        <v>34</v>
      </c>
      <c r="P2625">
        <v>10</v>
      </c>
      <c r="Q2625">
        <v>202107</v>
      </c>
      <c r="R2625">
        <v>20211231</v>
      </c>
      <c r="S2625" t="s">
        <v>5565</v>
      </c>
      <c r="T2625">
        <v>20220406</v>
      </c>
      <c r="Z2625" t="s">
        <v>36</v>
      </c>
    </row>
    <row r="2626" spans="1:26" x14ac:dyDescent="0.25">
      <c r="A2626" t="s">
        <v>26</v>
      </c>
      <c r="B2626" t="s">
        <v>27</v>
      </c>
      <c r="C2626" t="s">
        <v>28</v>
      </c>
      <c r="D2626" t="s">
        <v>64</v>
      </c>
      <c r="E2626" t="str">
        <f>"103TNNHTC055"</f>
        <v>103TNNHTC055</v>
      </c>
      <c r="F2626" t="s">
        <v>30</v>
      </c>
      <c r="I2626" t="s">
        <v>129</v>
      </c>
      <c r="J2626" t="s">
        <v>32</v>
      </c>
      <c r="N2626" t="s">
        <v>5566</v>
      </c>
      <c r="O2626" t="s">
        <v>34</v>
      </c>
      <c r="P2626">
        <v>14</v>
      </c>
      <c r="Q2626">
        <v>202103</v>
      </c>
      <c r="R2626">
        <v>20220101</v>
      </c>
      <c r="S2626" t="s">
        <v>5567</v>
      </c>
      <c r="T2626">
        <v>20220406</v>
      </c>
      <c r="Z2626" t="s">
        <v>36</v>
      </c>
    </row>
    <row r="2627" spans="1:26" x14ac:dyDescent="0.25">
      <c r="A2627" t="s">
        <v>26</v>
      </c>
      <c r="B2627" t="s">
        <v>27</v>
      </c>
      <c r="C2627" t="s">
        <v>28</v>
      </c>
      <c r="D2627" t="s">
        <v>42</v>
      </c>
      <c r="E2627" t="str">
        <f>"003TNNH1T647"</f>
        <v>003TNNH1T647</v>
      </c>
      <c r="F2627" t="s">
        <v>30</v>
      </c>
      <c r="I2627" t="s">
        <v>57</v>
      </c>
      <c r="J2627" t="s">
        <v>58</v>
      </c>
      <c r="N2627" t="s">
        <v>5568</v>
      </c>
      <c r="O2627" t="s">
        <v>34</v>
      </c>
      <c r="P2627">
        <v>26</v>
      </c>
      <c r="Q2627">
        <v>202003</v>
      </c>
      <c r="R2627">
        <v>20220313</v>
      </c>
      <c r="S2627" t="s">
        <v>5569</v>
      </c>
      <c r="T2627">
        <v>20220406</v>
      </c>
      <c r="U2627" t="s">
        <v>144</v>
      </c>
      <c r="V2627" t="s">
        <v>2753</v>
      </c>
      <c r="W2627" t="s">
        <v>5570</v>
      </c>
      <c r="Z2627" t="s">
        <v>36</v>
      </c>
    </row>
    <row r="2628" spans="1:26" x14ac:dyDescent="0.25">
      <c r="A2628" t="s">
        <v>26</v>
      </c>
      <c r="B2628" t="s">
        <v>27</v>
      </c>
      <c r="C2628" t="s">
        <v>28</v>
      </c>
      <c r="D2628" t="s">
        <v>37</v>
      </c>
      <c r="E2628" t="str">
        <f>"109TNAB21328"</f>
        <v>109TNAB21328</v>
      </c>
      <c r="F2628" t="s">
        <v>30</v>
      </c>
      <c r="I2628" t="s">
        <v>57</v>
      </c>
      <c r="J2628" t="s">
        <v>1719</v>
      </c>
      <c r="N2628" t="s">
        <v>5571</v>
      </c>
      <c r="O2628" t="s">
        <v>34</v>
      </c>
      <c r="P2628">
        <v>8</v>
      </c>
      <c r="Q2628">
        <v>202109</v>
      </c>
      <c r="R2628">
        <v>20220122</v>
      </c>
      <c r="S2628" t="s">
        <v>5572</v>
      </c>
      <c r="T2628">
        <v>20220406</v>
      </c>
      <c r="Z2628" t="s">
        <v>36</v>
      </c>
    </row>
    <row r="2629" spans="1:26" x14ac:dyDescent="0.25">
      <c r="A2629" t="s">
        <v>26</v>
      </c>
      <c r="B2629" t="s">
        <v>27</v>
      </c>
      <c r="C2629" t="s">
        <v>28</v>
      </c>
      <c r="D2629" t="s">
        <v>29</v>
      </c>
      <c r="E2629" t="str">
        <f>"107TNHM07905"</f>
        <v>107TNHM07905</v>
      </c>
      <c r="F2629" t="s">
        <v>30</v>
      </c>
      <c r="I2629" t="s">
        <v>57</v>
      </c>
      <c r="J2629" t="s">
        <v>43</v>
      </c>
      <c r="N2629" t="s">
        <v>5573</v>
      </c>
      <c r="O2629" t="s">
        <v>34</v>
      </c>
      <c r="P2629">
        <v>10</v>
      </c>
      <c r="Q2629">
        <v>202107</v>
      </c>
      <c r="R2629">
        <v>20211117</v>
      </c>
      <c r="S2629" t="s">
        <v>5574</v>
      </c>
      <c r="T2629">
        <v>20220406</v>
      </c>
      <c r="Z2629" t="s">
        <v>36</v>
      </c>
    </row>
    <row r="2630" spans="1:26" x14ac:dyDescent="0.25">
      <c r="A2630" t="s">
        <v>26</v>
      </c>
      <c r="B2630" t="s">
        <v>27</v>
      </c>
      <c r="C2630" t="s">
        <v>28</v>
      </c>
      <c r="D2630" t="s">
        <v>380</v>
      </c>
      <c r="E2630" t="str">
        <f>"201TNYT1E850"</f>
        <v>201TNYT1E850</v>
      </c>
      <c r="F2630" t="s">
        <v>30</v>
      </c>
      <c r="I2630" t="s">
        <v>157</v>
      </c>
      <c r="J2630" t="s">
        <v>39</v>
      </c>
      <c r="N2630" t="s">
        <v>5575</v>
      </c>
      <c r="O2630" t="s">
        <v>34</v>
      </c>
      <c r="P2630">
        <v>4</v>
      </c>
      <c r="Q2630">
        <v>202201</v>
      </c>
      <c r="R2630">
        <v>20220327</v>
      </c>
      <c r="S2630" t="s">
        <v>5576</v>
      </c>
      <c r="T2630">
        <v>20220406</v>
      </c>
      <c r="Z2630" t="s">
        <v>36</v>
      </c>
    </row>
    <row r="2631" spans="1:26" x14ac:dyDescent="0.25">
      <c r="A2631" t="s">
        <v>26</v>
      </c>
      <c r="B2631" t="s">
        <v>27</v>
      </c>
      <c r="C2631" t="s">
        <v>28</v>
      </c>
      <c r="D2631" t="s">
        <v>46</v>
      </c>
      <c r="E2631" t="str">
        <f>"110TNFA23691"</f>
        <v>110TNFA23691</v>
      </c>
      <c r="F2631" t="s">
        <v>30</v>
      </c>
      <c r="I2631" t="s">
        <v>646</v>
      </c>
      <c r="J2631" t="s">
        <v>48</v>
      </c>
      <c r="N2631" t="s">
        <v>5577</v>
      </c>
      <c r="O2631" t="s">
        <v>34</v>
      </c>
      <c r="P2631">
        <v>7</v>
      </c>
      <c r="Q2631">
        <v>202110</v>
      </c>
      <c r="R2631">
        <v>20220307</v>
      </c>
      <c r="S2631" t="s">
        <v>5578</v>
      </c>
      <c r="T2631">
        <v>20220406</v>
      </c>
      <c r="Z2631" t="s">
        <v>36</v>
      </c>
    </row>
    <row r="2632" spans="1:26" x14ac:dyDescent="0.25">
      <c r="A2632" t="s">
        <v>26</v>
      </c>
      <c r="B2632" t="s">
        <v>27</v>
      </c>
      <c r="C2632" t="s">
        <v>28</v>
      </c>
      <c r="D2632" t="s">
        <v>115</v>
      </c>
      <c r="E2632" t="str">
        <f>"110TNJJ1C900"</f>
        <v>110TNJJ1C900</v>
      </c>
      <c r="F2632" t="s">
        <v>30</v>
      </c>
      <c r="I2632" t="s">
        <v>31</v>
      </c>
      <c r="J2632" t="s">
        <v>32</v>
      </c>
      <c r="N2632" t="s">
        <v>5579</v>
      </c>
      <c r="O2632" t="s">
        <v>34</v>
      </c>
      <c r="P2632">
        <v>7</v>
      </c>
      <c r="Q2632">
        <v>202110</v>
      </c>
      <c r="R2632">
        <v>20211115</v>
      </c>
      <c r="S2632" t="s">
        <v>5580</v>
      </c>
      <c r="T2632">
        <v>20220406</v>
      </c>
      <c r="Z2632" t="s">
        <v>36</v>
      </c>
    </row>
    <row r="2633" spans="1:26" x14ac:dyDescent="0.25">
      <c r="A2633" t="s">
        <v>26</v>
      </c>
      <c r="B2633" t="s">
        <v>27</v>
      </c>
      <c r="C2633" t="s">
        <v>28</v>
      </c>
      <c r="D2633" t="s">
        <v>133</v>
      </c>
      <c r="E2633" t="str">
        <f>"107TNAB04800"</f>
        <v>107TNAB04800</v>
      </c>
      <c r="F2633" t="s">
        <v>30</v>
      </c>
      <c r="I2633" t="s">
        <v>89</v>
      </c>
      <c r="J2633" t="s">
        <v>77</v>
      </c>
      <c r="N2633" t="s">
        <v>5581</v>
      </c>
      <c r="O2633" t="s">
        <v>34</v>
      </c>
      <c r="P2633">
        <v>10</v>
      </c>
      <c r="Q2633">
        <v>202107</v>
      </c>
      <c r="R2633">
        <v>20211024</v>
      </c>
      <c r="S2633" t="s">
        <v>5582</v>
      </c>
      <c r="T2633">
        <v>20220406</v>
      </c>
      <c r="Z2633" t="s">
        <v>36</v>
      </c>
    </row>
    <row r="2634" spans="1:26" x14ac:dyDescent="0.25">
      <c r="A2634" t="s">
        <v>26</v>
      </c>
      <c r="B2634" t="s">
        <v>27</v>
      </c>
      <c r="C2634" t="s">
        <v>28</v>
      </c>
      <c r="D2634" t="s">
        <v>42</v>
      </c>
      <c r="E2634" t="str">
        <f>"109TNHM0Y073"</f>
        <v>109TNHM0Y073</v>
      </c>
      <c r="F2634" t="s">
        <v>30</v>
      </c>
      <c r="I2634" t="s">
        <v>38</v>
      </c>
      <c r="J2634" t="s">
        <v>90</v>
      </c>
      <c r="N2634" t="s">
        <v>5583</v>
      </c>
      <c r="O2634" t="s">
        <v>34</v>
      </c>
      <c r="P2634">
        <v>8</v>
      </c>
      <c r="Q2634">
        <v>202109</v>
      </c>
      <c r="R2634">
        <v>20211022</v>
      </c>
      <c r="S2634" t="s">
        <v>5584</v>
      </c>
      <c r="T2634">
        <v>20220406</v>
      </c>
      <c r="U2634" t="s">
        <v>1224</v>
      </c>
      <c r="V2634" t="s">
        <v>114</v>
      </c>
      <c r="W2634" t="s">
        <v>211</v>
      </c>
      <c r="Z2634" t="s">
        <v>36</v>
      </c>
    </row>
    <row r="2635" spans="1:26" x14ac:dyDescent="0.25">
      <c r="A2635" t="s">
        <v>26</v>
      </c>
      <c r="B2635" t="s">
        <v>27</v>
      </c>
      <c r="C2635" t="s">
        <v>28</v>
      </c>
      <c r="D2635" t="s">
        <v>115</v>
      </c>
      <c r="E2635" t="str">
        <f>"110TNPC11744"</f>
        <v>110TNPC11744</v>
      </c>
      <c r="F2635" t="s">
        <v>30</v>
      </c>
      <c r="I2635" t="s">
        <v>38</v>
      </c>
      <c r="J2635" t="s">
        <v>90</v>
      </c>
      <c r="N2635" t="s">
        <v>5585</v>
      </c>
      <c r="O2635" t="s">
        <v>34</v>
      </c>
      <c r="P2635">
        <v>7</v>
      </c>
      <c r="Q2635">
        <v>202110</v>
      </c>
      <c r="R2635">
        <v>20211217</v>
      </c>
      <c r="S2635" t="s">
        <v>5586</v>
      </c>
      <c r="T2635">
        <v>20220406</v>
      </c>
      <c r="U2635" t="s">
        <v>211</v>
      </c>
      <c r="V2635" t="s">
        <v>3605</v>
      </c>
      <c r="W2635" t="s">
        <v>1110</v>
      </c>
      <c r="X2635" t="s">
        <v>236</v>
      </c>
      <c r="Y2635" t="s">
        <v>793</v>
      </c>
      <c r="Z2635" t="s">
        <v>36</v>
      </c>
    </row>
    <row r="2636" spans="1:26" x14ac:dyDescent="0.25">
      <c r="A2636" t="s">
        <v>26</v>
      </c>
      <c r="B2636" t="s">
        <v>27</v>
      </c>
      <c r="C2636" t="s">
        <v>28</v>
      </c>
      <c r="D2636" t="s">
        <v>37</v>
      </c>
      <c r="E2636" t="str">
        <f>"104TNBK2Q589"</f>
        <v>104TNBK2Q589</v>
      </c>
      <c r="F2636" t="s">
        <v>30</v>
      </c>
      <c r="I2636" t="s">
        <v>89</v>
      </c>
      <c r="J2636" t="s">
        <v>90</v>
      </c>
      <c r="N2636" t="s">
        <v>5587</v>
      </c>
      <c r="O2636" t="s">
        <v>34</v>
      </c>
      <c r="P2636">
        <v>13</v>
      </c>
      <c r="Q2636">
        <v>202104</v>
      </c>
      <c r="R2636">
        <v>20211028</v>
      </c>
      <c r="S2636" t="s">
        <v>5588</v>
      </c>
      <c r="T2636">
        <v>20220406</v>
      </c>
      <c r="U2636" t="s">
        <v>144</v>
      </c>
      <c r="Z2636" t="s">
        <v>36</v>
      </c>
    </row>
    <row r="2637" spans="1:26" x14ac:dyDescent="0.25">
      <c r="A2637" t="s">
        <v>26</v>
      </c>
      <c r="B2637" t="s">
        <v>27</v>
      </c>
      <c r="C2637" t="s">
        <v>28</v>
      </c>
      <c r="D2637" t="s">
        <v>166</v>
      </c>
      <c r="E2637" t="str">
        <f>"108TNGY31943"</f>
        <v>108TNGY31943</v>
      </c>
      <c r="F2637" t="s">
        <v>30</v>
      </c>
      <c r="I2637" t="s">
        <v>31</v>
      </c>
      <c r="J2637" t="s">
        <v>32</v>
      </c>
      <c r="N2637" t="s">
        <v>5589</v>
      </c>
      <c r="O2637" t="s">
        <v>34</v>
      </c>
      <c r="P2637">
        <v>9</v>
      </c>
      <c r="Q2637">
        <v>202108</v>
      </c>
      <c r="R2637">
        <v>20220401</v>
      </c>
      <c r="S2637" t="s">
        <v>5590</v>
      </c>
      <c r="T2637">
        <v>20220406</v>
      </c>
      <c r="Z2637" t="s">
        <v>36</v>
      </c>
    </row>
    <row r="2638" spans="1:26" x14ac:dyDescent="0.25">
      <c r="A2638" t="s">
        <v>26</v>
      </c>
      <c r="B2638" t="s">
        <v>27</v>
      </c>
      <c r="C2638" t="s">
        <v>28</v>
      </c>
      <c r="D2638" t="s">
        <v>380</v>
      </c>
      <c r="E2638" t="str">
        <f>"203TNXR07562"</f>
        <v>203TNXR07562</v>
      </c>
      <c r="F2638" t="s">
        <v>30</v>
      </c>
      <c r="I2638" t="s">
        <v>31</v>
      </c>
      <c r="J2638" t="s">
        <v>32</v>
      </c>
      <c r="N2638" t="s">
        <v>5591</v>
      </c>
      <c r="O2638" t="s">
        <v>34</v>
      </c>
      <c r="P2638">
        <v>2</v>
      </c>
      <c r="Q2638">
        <v>202203</v>
      </c>
      <c r="R2638">
        <v>20220325</v>
      </c>
      <c r="S2638" t="s">
        <v>5592</v>
      </c>
      <c r="T2638">
        <v>20220406</v>
      </c>
      <c r="Z2638" t="s">
        <v>36</v>
      </c>
    </row>
    <row r="2639" spans="1:26" x14ac:dyDescent="0.25">
      <c r="A2639" t="s">
        <v>26</v>
      </c>
      <c r="B2639" t="s">
        <v>27</v>
      </c>
      <c r="C2639" t="s">
        <v>28</v>
      </c>
      <c r="D2639" t="s">
        <v>37</v>
      </c>
      <c r="E2639" t="str">
        <f>"202TNKF0M429"</f>
        <v>202TNKF0M429</v>
      </c>
      <c r="F2639" t="s">
        <v>30</v>
      </c>
      <c r="I2639" t="s">
        <v>31</v>
      </c>
      <c r="J2639" t="s">
        <v>32</v>
      </c>
      <c r="N2639" t="s">
        <v>5593</v>
      </c>
      <c r="O2639" t="s">
        <v>34</v>
      </c>
      <c r="P2639">
        <v>3</v>
      </c>
      <c r="Q2639">
        <v>202202</v>
      </c>
      <c r="R2639">
        <v>20220226</v>
      </c>
      <c r="S2639" t="s">
        <v>5594</v>
      </c>
      <c r="T2639">
        <v>20220406</v>
      </c>
      <c r="Z2639" t="s">
        <v>36</v>
      </c>
    </row>
    <row r="2640" spans="1:26" x14ac:dyDescent="0.25">
      <c r="A2640" t="s">
        <v>26</v>
      </c>
      <c r="B2640" t="s">
        <v>27</v>
      </c>
      <c r="C2640" t="s">
        <v>28</v>
      </c>
      <c r="D2640" t="s">
        <v>46</v>
      </c>
      <c r="E2640" t="str">
        <f>"112TNUW1T942"</f>
        <v>112TNUW1T942</v>
      </c>
      <c r="F2640" t="s">
        <v>30</v>
      </c>
      <c r="I2640" t="s">
        <v>31</v>
      </c>
      <c r="J2640" t="s">
        <v>32</v>
      </c>
      <c r="N2640" t="s">
        <v>5595</v>
      </c>
      <c r="O2640" t="s">
        <v>34</v>
      </c>
      <c r="P2640">
        <v>5</v>
      </c>
      <c r="Q2640">
        <v>202112</v>
      </c>
      <c r="R2640">
        <v>20220115</v>
      </c>
      <c r="S2640" t="s">
        <v>5596</v>
      </c>
      <c r="T2640">
        <v>20220406</v>
      </c>
      <c r="Z2640" t="s">
        <v>36</v>
      </c>
    </row>
    <row r="2641" spans="1:26" x14ac:dyDescent="0.25">
      <c r="A2641" t="s">
        <v>26</v>
      </c>
      <c r="B2641" t="s">
        <v>27</v>
      </c>
      <c r="C2641" t="s">
        <v>28</v>
      </c>
      <c r="D2641" t="s">
        <v>29</v>
      </c>
      <c r="E2641" t="str">
        <f>"202TNEP0B892"</f>
        <v>202TNEP0B892</v>
      </c>
      <c r="F2641" t="s">
        <v>30</v>
      </c>
      <c r="I2641" t="s">
        <v>31</v>
      </c>
      <c r="J2641" t="s">
        <v>32</v>
      </c>
      <c r="N2641" t="s">
        <v>5597</v>
      </c>
      <c r="O2641" t="s">
        <v>34</v>
      </c>
      <c r="P2641">
        <v>3</v>
      </c>
      <c r="Q2641">
        <v>202202</v>
      </c>
      <c r="R2641">
        <v>20220402</v>
      </c>
      <c r="S2641" t="s">
        <v>5598</v>
      </c>
      <c r="T2641">
        <v>20220406</v>
      </c>
      <c r="Z2641" t="s">
        <v>36</v>
      </c>
    </row>
    <row r="2642" spans="1:26" x14ac:dyDescent="0.25">
      <c r="A2642" t="s">
        <v>26</v>
      </c>
      <c r="B2642" t="s">
        <v>27</v>
      </c>
      <c r="C2642" t="s">
        <v>28</v>
      </c>
      <c r="D2642" t="s">
        <v>133</v>
      </c>
      <c r="E2642" t="str">
        <f>"102TNXR0T354"</f>
        <v>102TNXR0T354</v>
      </c>
      <c r="F2642" t="s">
        <v>30</v>
      </c>
      <c r="I2642" t="s">
        <v>38</v>
      </c>
      <c r="J2642" t="s">
        <v>77</v>
      </c>
      <c r="N2642" t="s">
        <v>5599</v>
      </c>
      <c r="O2642" t="s">
        <v>34</v>
      </c>
      <c r="P2642">
        <v>15</v>
      </c>
      <c r="Q2642">
        <v>202102</v>
      </c>
      <c r="R2642">
        <v>20220128</v>
      </c>
      <c r="S2642" t="s">
        <v>5600</v>
      </c>
      <c r="T2642">
        <v>20220406</v>
      </c>
      <c r="Z2642" t="s">
        <v>36</v>
      </c>
    </row>
    <row r="2643" spans="1:26" x14ac:dyDescent="0.25">
      <c r="A2643" t="s">
        <v>26</v>
      </c>
      <c r="B2643" t="s">
        <v>27</v>
      </c>
      <c r="C2643" t="s">
        <v>28</v>
      </c>
      <c r="D2643" t="s">
        <v>115</v>
      </c>
      <c r="E2643" t="str">
        <f>"110TNYT0X818"</f>
        <v>110TNYT0X818</v>
      </c>
      <c r="F2643" t="s">
        <v>30</v>
      </c>
      <c r="I2643" t="s">
        <v>38</v>
      </c>
      <c r="J2643" t="s">
        <v>58</v>
      </c>
      <c r="N2643" t="s">
        <v>5601</v>
      </c>
      <c r="O2643" t="s">
        <v>34</v>
      </c>
      <c r="P2643">
        <v>7</v>
      </c>
      <c r="Q2643">
        <v>202110</v>
      </c>
      <c r="R2643">
        <v>20220328</v>
      </c>
      <c r="S2643" t="s">
        <v>5602</v>
      </c>
      <c r="T2643">
        <v>20220406</v>
      </c>
      <c r="U2643" t="s">
        <v>1110</v>
      </c>
      <c r="V2643" t="s">
        <v>236</v>
      </c>
      <c r="Z2643" t="s">
        <v>36</v>
      </c>
    </row>
    <row r="2644" spans="1:26" x14ac:dyDescent="0.25">
      <c r="A2644" t="s">
        <v>26</v>
      </c>
      <c r="B2644" t="s">
        <v>27</v>
      </c>
      <c r="C2644" t="s">
        <v>28</v>
      </c>
      <c r="D2644" t="s">
        <v>115</v>
      </c>
      <c r="E2644" t="str">
        <f>"109TNLE2S016"</f>
        <v>109TNLE2S016</v>
      </c>
      <c r="F2644" t="s">
        <v>30</v>
      </c>
      <c r="I2644" t="s">
        <v>57</v>
      </c>
      <c r="J2644" t="s">
        <v>568</v>
      </c>
      <c r="N2644" t="s">
        <v>5603</v>
      </c>
      <c r="O2644" t="s">
        <v>34</v>
      </c>
      <c r="P2644">
        <v>8</v>
      </c>
      <c r="Q2644">
        <v>202109</v>
      </c>
      <c r="R2644">
        <v>20220210</v>
      </c>
      <c r="S2644" t="s">
        <v>5604</v>
      </c>
      <c r="T2644">
        <v>20220406</v>
      </c>
      <c r="U2644" t="s">
        <v>211</v>
      </c>
      <c r="V2644" t="s">
        <v>206</v>
      </c>
      <c r="W2644" t="s">
        <v>128</v>
      </c>
      <c r="Z2644" t="s">
        <v>36</v>
      </c>
    </row>
    <row r="2645" spans="1:26" x14ac:dyDescent="0.25">
      <c r="A2645" t="s">
        <v>26</v>
      </c>
      <c r="B2645" t="s">
        <v>27</v>
      </c>
      <c r="C2645" t="s">
        <v>28</v>
      </c>
      <c r="D2645" t="s">
        <v>115</v>
      </c>
      <c r="E2645" t="str">
        <f>"202TNXR03234"</f>
        <v>202TNXR03234</v>
      </c>
      <c r="F2645" t="s">
        <v>30</v>
      </c>
      <c r="I2645" t="s">
        <v>38</v>
      </c>
      <c r="J2645" t="s">
        <v>130</v>
      </c>
      <c r="N2645" t="s">
        <v>5605</v>
      </c>
      <c r="O2645" t="s">
        <v>34</v>
      </c>
      <c r="P2645">
        <v>3</v>
      </c>
      <c r="Q2645">
        <v>202202</v>
      </c>
      <c r="R2645">
        <v>20220330</v>
      </c>
      <c r="S2645" t="s">
        <v>5606</v>
      </c>
      <c r="T2645">
        <v>20220406</v>
      </c>
      <c r="Z2645" t="s">
        <v>36</v>
      </c>
    </row>
    <row r="2646" spans="1:26" x14ac:dyDescent="0.25">
      <c r="A2646" t="s">
        <v>26</v>
      </c>
      <c r="B2646" t="s">
        <v>27</v>
      </c>
      <c r="C2646" t="s">
        <v>28</v>
      </c>
      <c r="D2646" t="s">
        <v>42</v>
      </c>
      <c r="E2646" t="str">
        <f>"201TNZN26373"</f>
        <v>201TNZN26373</v>
      </c>
      <c r="F2646" t="s">
        <v>30</v>
      </c>
      <c r="I2646" t="s">
        <v>89</v>
      </c>
      <c r="J2646" t="s">
        <v>90</v>
      </c>
      <c r="N2646" t="s">
        <v>5607</v>
      </c>
      <c r="O2646" t="s">
        <v>34</v>
      </c>
      <c r="P2646">
        <v>4</v>
      </c>
      <c r="Q2646">
        <v>202201</v>
      </c>
      <c r="R2646">
        <v>20220405</v>
      </c>
      <c r="S2646" t="s">
        <v>5608</v>
      </c>
      <c r="T2646">
        <v>20220406</v>
      </c>
      <c r="Z2646" t="s">
        <v>36</v>
      </c>
    </row>
    <row r="2647" spans="1:26" x14ac:dyDescent="0.25">
      <c r="A2647" t="s">
        <v>26</v>
      </c>
      <c r="B2647" t="s">
        <v>27</v>
      </c>
      <c r="C2647" t="s">
        <v>28</v>
      </c>
      <c r="D2647" t="s">
        <v>37</v>
      </c>
      <c r="E2647" t="str">
        <f>"110TNAB0T440"</f>
        <v>110TNAB0T440</v>
      </c>
      <c r="F2647" t="s">
        <v>30</v>
      </c>
      <c r="I2647" t="s">
        <v>129</v>
      </c>
      <c r="J2647" t="s">
        <v>39</v>
      </c>
      <c r="N2647" t="s">
        <v>5609</v>
      </c>
      <c r="O2647" t="s">
        <v>34</v>
      </c>
      <c r="P2647">
        <v>7</v>
      </c>
      <c r="Q2647">
        <v>202110</v>
      </c>
      <c r="R2647">
        <v>20220401</v>
      </c>
      <c r="S2647" t="s">
        <v>5610</v>
      </c>
      <c r="T2647">
        <v>20220406</v>
      </c>
      <c r="Z2647" t="s">
        <v>36</v>
      </c>
    </row>
    <row r="2648" spans="1:26" x14ac:dyDescent="0.25">
      <c r="A2648" t="s">
        <v>26</v>
      </c>
      <c r="B2648" t="s">
        <v>27</v>
      </c>
      <c r="C2648" t="s">
        <v>28</v>
      </c>
      <c r="D2648" t="s">
        <v>29</v>
      </c>
      <c r="E2648" t="str">
        <f>"108TNAB2D464"</f>
        <v>108TNAB2D464</v>
      </c>
      <c r="F2648" t="s">
        <v>30</v>
      </c>
      <c r="I2648" t="s">
        <v>47</v>
      </c>
      <c r="J2648" t="s">
        <v>58</v>
      </c>
      <c r="N2648" t="s">
        <v>5611</v>
      </c>
      <c r="O2648" t="s">
        <v>34</v>
      </c>
      <c r="P2648">
        <v>9</v>
      </c>
      <c r="Q2648">
        <v>202108</v>
      </c>
      <c r="R2648">
        <v>20211107</v>
      </c>
      <c r="S2648" t="s">
        <v>5612</v>
      </c>
      <c r="T2648">
        <v>20220406</v>
      </c>
      <c r="U2648" t="s">
        <v>144</v>
      </c>
      <c r="Z2648" t="s">
        <v>36</v>
      </c>
    </row>
    <row r="2649" spans="1:26" x14ac:dyDescent="0.25">
      <c r="A2649" t="s">
        <v>26</v>
      </c>
      <c r="B2649" t="s">
        <v>27</v>
      </c>
      <c r="C2649" t="s">
        <v>28</v>
      </c>
      <c r="D2649" t="s">
        <v>166</v>
      </c>
      <c r="E2649" t="str">
        <f>"108TNRL31934"</f>
        <v>108TNRL31934</v>
      </c>
      <c r="F2649" t="s">
        <v>30</v>
      </c>
      <c r="I2649" t="s">
        <v>31</v>
      </c>
      <c r="J2649" t="s">
        <v>77</v>
      </c>
      <c r="N2649" t="s">
        <v>5613</v>
      </c>
      <c r="O2649" t="s">
        <v>34</v>
      </c>
      <c r="P2649">
        <v>9</v>
      </c>
      <c r="Q2649">
        <v>202108</v>
      </c>
      <c r="R2649">
        <v>20211110</v>
      </c>
      <c r="S2649" t="s">
        <v>5614</v>
      </c>
      <c r="T2649">
        <v>20220406</v>
      </c>
      <c r="Z2649" t="s">
        <v>36</v>
      </c>
    </row>
    <row r="2650" spans="1:26" x14ac:dyDescent="0.25">
      <c r="A2650" t="s">
        <v>26</v>
      </c>
      <c r="B2650" t="s">
        <v>27</v>
      </c>
      <c r="C2650" t="s">
        <v>28</v>
      </c>
      <c r="D2650" t="s">
        <v>133</v>
      </c>
      <c r="E2650" t="str">
        <f>"108TNZN2G629"</f>
        <v>108TNZN2G629</v>
      </c>
      <c r="F2650" t="s">
        <v>30</v>
      </c>
      <c r="I2650" t="s">
        <v>38</v>
      </c>
      <c r="J2650" t="s">
        <v>39</v>
      </c>
      <c r="N2650" t="s">
        <v>5615</v>
      </c>
      <c r="O2650" t="s">
        <v>34</v>
      </c>
      <c r="P2650">
        <v>9</v>
      </c>
      <c r="Q2650">
        <v>202108</v>
      </c>
      <c r="R2650">
        <v>20211212</v>
      </c>
      <c r="S2650" t="s">
        <v>5616</v>
      </c>
      <c r="T2650">
        <v>20220406</v>
      </c>
      <c r="Z2650" t="s">
        <v>36</v>
      </c>
    </row>
    <row r="2651" spans="1:26" x14ac:dyDescent="0.25">
      <c r="A2651" t="s">
        <v>26</v>
      </c>
      <c r="B2651" t="s">
        <v>27</v>
      </c>
      <c r="C2651" t="s">
        <v>28</v>
      </c>
      <c r="D2651" t="s">
        <v>166</v>
      </c>
      <c r="E2651" t="str">
        <f>"110TNCZ2N019"</f>
        <v>110TNCZ2N019</v>
      </c>
      <c r="F2651" t="s">
        <v>30</v>
      </c>
      <c r="I2651" t="s">
        <v>123</v>
      </c>
      <c r="J2651" t="s">
        <v>271</v>
      </c>
      <c r="N2651" t="s">
        <v>5617</v>
      </c>
      <c r="O2651" t="s">
        <v>34</v>
      </c>
      <c r="P2651">
        <v>7</v>
      </c>
      <c r="Q2651">
        <v>202110</v>
      </c>
      <c r="R2651">
        <v>20220310</v>
      </c>
      <c r="S2651" t="s">
        <v>5618</v>
      </c>
      <c r="T2651">
        <v>20220406</v>
      </c>
      <c r="Z2651" t="s">
        <v>36</v>
      </c>
    </row>
    <row r="2652" spans="1:26" x14ac:dyDescent="0.25">
      <c r="A2652" t="s">
        <v>26</v>
      </c>
      <c r="B2652" t="s">
        <v>27</v>
      </c>
      <c r="C2652" t="s">
        <v>28</v>
      </c>
      <c r="D2652" t="s">
        <v>29</v>
      </c>
      <c r="E2652" t="str">
        <f>"201TNXR1Y186"</f>
        <v>201TNXR1Y186</v>
      </c>
      <c r="F2652" t="s">
        <v>30</v>
      </c>
      <c r="I2652" t="s">
        <v>31</v>
      </c>
      <c r="J2652" t="s">
        <v>86</v>
      </c>
      <c r="N2652" t="s">
        <v>5619</v>
      </c>
      <c r="O2652" t="s">
        <v>34</v>
      </c>
      <c r="P2652">
        <v>4</v>
      </c>
      <c r="Q2652">
        <v>202201</v>
      </c>
      <c r="R2652">
        <v>20220325</v>
      </c>
      <c r="S2652" t="s">
        <v>5620</v>
      </c>
      <c r="T2652">
        <v>20220406</v>
      </c>
      <c r="Z2652" t="s">
        <v>36</v>
      </c>
    </row>
    <row r="2653" spans="1:26" x14ac:dyDescent="0.25">
      <c r="A2653" t="s">
        <v>26</v>
      </c>
      <c r="B2653" t="s">
        <v>27</v>
      </c>
      <c r="C2653" t="s">
        <v>28</v>
      </c>
      <c r="D2653" t="s">
        <v>1052</v>
      </c>
      <c r="E2653" t="str">
        <f>"005TNUW1P942"</f>
        <v>005TNUW1P942</v>
      </c>
      <c r="F2653" t="s">
        <v>30</v>
      </c>
      <c r="I2653" t="s">
        <v>38</v>
      </c>
      <c r="J2653" t="s">
        <v>58</v>
      </c>
      <c r="N2653" t="s">
        <v>5621</v>
      </c>
      <c r="O2653" t="s">
        <v>34</v>
      </c>
      <c r="P2653">
        <v>24</v>
      </c>
      <c r="Q2653">
        <v>202005</v>
      </c>
      <c r="R2653">
        <v>20211201</v>
      </c>
      <c r="S2653" t="s">
        <v>5622</v>
      </c>
      <c r="T2653">
        <v>20220406</v>
      </c>
      <c r="U2653" t="s">
        <v>144</v>
      </c>
      <c r="Z2653" t="s">
        <v>36</v>
      </c>
    </row>
    <row r="2654" spans="1:26" x14ac:dyDescent="0.25">
      <c r="A2654" t="s">
        <v>26</v>
      </c>
      <c r="B2654" t="s">
        <v>27</v>
      </c>
      <c r="C2654" t="s">
        <v>28</v>
      </c>
      <c r="D2654" t="s">
        <v>29</v>
      </c>
      <c r="E2654" t="str">
        <f>"109TNVS2P663"</f>
        <v>109TNVS2P663</v>
      </c>
      <c r="F2654" t="s">
        <v>30</v>
      </c>
      <c r="I2654" t="s">
        <v>76</v>
      </c>
      <c r="J2654" t="s">
        <v>83</v>
      </c>
      <c r="N2654" t="s">
        <v>5623</v>
      </c>
      <c r="O2654" t="s">
        <v>34</v>
      </c>
      <c r="P2654">
        <v>8</v>
      </c>
      <c r="Q2654">
        <v>202109</v>
      </c>
      <c r="R2654">
        <v>20220222</v>
      </c>
      <c r="S2654" t="s">
        <v>5624</v>
      </c>
      <c r="T2654">
        <v>20220406</v>
      </c>
      <c r="Z2654" t="s">
        <v>36</v>
      </c>
    </row>
    <row r="2655" spans="1:26" x14ac:dyDescent="0.25">
      <c r="A2655" t="s">
        <v>26</v>
      </c>
      <c r="B2655" t="s">
        <v>27</v>
      </c>
      <c r="C2655" t="s">
        <v>28</v>
      </c>
      <c r="D2655" t="s">
        <v>115</v>
      </c>
      <c r="E2655" t="str">
        <f>"108TNBK09733"</f>
        <v>108TNBK09733</v>
      </c>
      <c r="F2655" t="s">
        <v>30</v>
      </c>
      <c r="I2655" t="s">
        <v>38</v>
      </c>
      <c r="J2655" t="s">
        <v>39</v>
      </c>
      <c r="N2655" t="s">
        <v>5625</v>
      </c>
      <c r="O2655" t="s">
        <v>34</v>
      </c>
      <c r="P2655">
        <v>9</v>
      </c>
      <c r="Q2655">
        <v>202108</v>
      </c>
      <c r="R2655">
        <v>20211214</v>
      </c>
      <c r="S2655" t="s">
        <v>5626</v>
      </c>
      <c r="T2655">
        <v>20220406</v>
      </c>
      <c r="Z2655" t="s">
        <v>36</v>
      </c>
    </row>
    <row r="2656" spans="1:26" x14ac:dyDescent="0.25">
      <c r="A2656" t="s">
        <v>26</v>
      </c>
      <c r="B2656" t="s">
        <v>27</v>
      </c>
      <c r="C2656" t="s">
        <v>28</v>
      </c>
      <c r="D2656" t="s">
        <v>37</v>
      </c>
      <c r="E2656" t="str">
        <f>"108TNKF1U189"</f>
        <v>108TNKF1U189</v>
      </c>
      <c r="F2656" t="s">
        <v>30</v>
      </c>
      <c r="I2656" t="s">
        <v>82</v>
      </c>
      <c r="J2656" t="s">
        <v>39</v>
      </c>
      <c r="N2656" t="s">
        <v>5627</v>
      </c>
      <c r="O2656" t="s">
        <v>34</v>
      </c>
      <c r="P2656">
        <v>9</v>
      </c>
      <c r="Q2656">
        <v>202108</v>
      </c>
      <c r="R2656">
        <v>20211020</v>
      </c>
      <c r="S2656" t="s">
        <v>5628</v>
      </c>
      <c r="T2656">
        <v>20220406</v>
      </c>
      <c r="Z2656" t="s">
        <v>36</v>
      </c>
    </row>
    <row r="2657" spans="1:26" x14ac:dyDescent="0.25">
      <c r="A2657" t="s">
        <v>26</v>
      </c>
      <c r="B2657" t="s">
        <v>27</v>
      </c>
      <c r="C2657" t="s">
        <v>28</v>
      </c>
      <c r="D2657" t="s">
        <v>46</v>
      </c>
      <c r="E2657" t="str">
        <f>"110TNPC2D536"</f>
        <v>110TNPC2D536</v>
      </c>
      <c r="F2657" t="s">
        <v>30</v>
      </c>
      <c r="I2657" t="s">
        <v>31</v>
      </c>
      <c r="J2657" t="s">
        <v>58</v>
      </c>
      <c r="N2657" t="s">
        <v>5629</v>
      </c>
      <c r="O2657" t="s">
        <v>34</v>
      </c>
      <c r="P2657">
        <v>7</v>
      </c>
      <c r="Q2657">
        <v>202110</v>
      </c>
      <c r="R2657">
        <v>20211125</v>
      </c>
      <c r="S2657" t="s">
        <v>5630</v>
      </c>
      <c r="T2657">
        <v>20220407</v>
      </c>
      <c r="U2657" t="s">
        <v>211</v>
      </c>
      <c r="Z2657" t="s">
        <v>36</v>
      </c>
    </row>
    <row r="2658" spans="1:26" x14ac:dyDescent="0.25">
      <c r="A2658" t="s">
        <v>26</v>
      </c>
      <c r="B2658" t="s">
        <v>27</v>
      </c>
      <c r="C2658" t="s">
        <v>28</v>
      </c>
      <c r="D2658" t="s">
        <v>29</v>
      </c>
      <c r="E2658" t="str">
        <f>"110TNGY2D999"</f>
        <v>110TNGY2D999</v>
      </c>
      <c r="F2658" t="s">
        <v>30</v>
      </c>
      <c r="I2658" t="s">
        <v>31</v>
      </c>
      <c r="J2658" t="s">
        <v>32</v>
      </c>
      <c r="N2658" t="s">
        <v>5631</v>
      </c>
      <c r="O2658" t="s">
        <v>34</v>
      </c>
      <c r="P2658">
        <v>7</v>
      </c>
      <c r="Q2658">
        <v>202110</v>
      </c>
      <c r="R2658">
        <v>20220125</v>
      </c>
      <c r="S2658" t="s">
        <v>5632</v>
      </c>
      <c r="T2658">
        <v>20220407</v>
      </c>
      <c r="Z2658" t="s">
        <v>36</v>
      </c>
    </row>
    <row r="2659" spans="1:26" x14ac:dyDescent="0.25">
      <c r="A2659" t="s">
        <v>26</v>
      </c>
      <c r="B2659" t="s">
        <v>27</v>
      </c>
      <c r="C2659" t="s">
        <v>28</v>
      </c>
      <c r="D2659" t="s">
        <v>133</v>
      </c>
      <c r="E2659" t="str">
        <f>"110TNWG05953"</f>
        <v>110TNWG05953</v>
      </c>
      <c r="F2659" t="s">
        <v>30</v>
      </c>
      <c r="I2659" t="s">
        <v>31</v>
      </c>
      <c r="J2659" t="s">
        <v>58</v>
      </c>
      <c r="N2659" t="s">
        <v>5633</v>
      </c>
      <c r="O2659" t="s">
        <v>34</v>
      </c>
      <c r="P2659">
        <v>7</v>
      </c>
      <c r="Q2659">
        <v>202110</v>
      </c>
      <c r="R2659">
        <v>20220217</v>
      </c>
      <c r="S2659" t="s">
        <v>5634</v>
      </c>
      <c r="T2659">
        <v>20220407</v>
      </c>
      <c r="U2659" t="s">
        <v>267</v>
      </c>
      <c r="Z2659" t="s">
        <v>36</v>
      </c>
    </row>
    <row r="2660" spans="1:26" x14ac:dyDescent="0.25">
      <c r="A2660" t="s">
        <v>26</v>
      </c>
      <c r="B2660" t="s">
        <v>27</v>
      </c>
      <c r="C2660" t="s">
        <v>28</v>
      </c>
      <c r="D2660" t="s">
        <v>133</v>
      </c>
      <c r="E2660" t="str">
        <f>"110TNVS0K031"</f>
        <v>110TNVS0K031</v>
      </c>
      <c r="F2660" t="s">
        <v>30</v>
      </c>
      <c r="I2660" t="s">
        <v>71</v>
      </c>
      <c r="J2660" t="s">
        <v>90</v>
      </c>
      <c r="N2660" t="s">
        <v>5635</v>
      </c>
      <c r="O2660" t="s">
        <v>34</v>
      </c>
      <c r="P2660">
        <v>7</v>
      </c>
      <c r="Q2660">
        <v>202110</v>
      </c>
      <c r="R2660">
        <v>20220310</v>
      </c>
      <c r="S2660" t="s">
        <v>5636</v>
      </c>
      <c r="T2660">
        <v>20220407</v>
      </c>
      <c r="Z2660" t="s">
        <v>36</v>
      </c>
    </row>
    <row r="2661" spans="1:26" x14ac:dyDescent="0.25">
      <c r="A2661" t="s">
        <v>26</v>
      </c>
      <c r="B2661" t="s">
        <v>27</v>
      </c>
      <c r="C2661" t="s">
        <v>28</v>
      </c>
      <c r="D2661" t="s">
        <v>29</v>
      </c>
      <c r="E2661" t="str">
        <f>"108TNLE1L592"</f>
        <v>108TNLE1L592</v>
      </c>
      <c r="F2661" t="s">
        <v>30</v>
      </c>
      <c r="I2661" t="s">
        <v>31</v>
      </c>
      <c r="J2661" t="s">
        <v>32</v>
      </c>
      <c r="N2661" t="s">
        <v>5637</v>
      </c>
      <c r="O2661" t="s">
        <v>34</v>
      </c>
      <c r="P2661">
        <v>9</v>
      </c>
      <c r="Q2661">
        <v>202108</v>
      </c>
      <c r="R2661">
        <v>20220122</v>
      </c>
      <c r="S2661" t="s">
        <v>5638</v>
      </c>
      <c r="T2661">
        <v>20220407</v>
      </c>
      <c r="Z2661" t="s">
        <v>36</v>
      </c>
    </row>
    <row r="2662" spans="1:26" x14ac:dyDescent="0.25">
      <c r="A2662" t="s">
        <v>26</v>
      </c>
      <c r="B2662" t="s">
        <v>27</v>
      </c>
      <c r="C2662" t="s">
        <v>28</v>
      </c>
      <c r="D2662" t="s">
        <v>29</v>
      </c>
      <c r="E2662" t="str">
        <f>"106TNSU10398"</f>
        <v>106TNSU10398</v>
      </c>
      <c r="F2662" t="s">
        <v>30</v>
      </c>
      <c r="I2662" t="s">
        <v>31</v>
      </c>
      <c r="J2662" t="s">
        <v>32</v>
      </c>
      <c r="N2662" t="s">
        <v>5639</v>
      </c>
      <c r="O2662" t="s">
        <v>34</v>
      </c>
      <c r="P2662">
        <v>11</v>
      </c>
      <c r="Q2662">
        <v>202106</v>
      </c>
      <c r="R2662">
        <v>20220208</v>
      </c>
      <c r="S2662" t="s">
        <v>5640</v>
      </c>
      <c r="T2662">
        <v>20220407</v>
      </c>
      <c r="Z2662" t="s">
        <v>36</v>
      </c>
    </row>
    <row r="2663" spans="1:26" x14ac:dyDescent="0.25">
      <c r="A2663" t="s">
        <v>26</v>
      </c>
      <c r="B2663" t="s">
        <v>27</v>
      </c>
      <c r="C2663" t="s">
        <v>28</v>
      </c>
      <c r="D2663" t="s">
        <v>115</v>
      </c>
      <c r="E2663" t="str">
        <f>"108TNRL1C910"</f>
        <v>108TNRL1C910</v>
      </c>
      <c r="F2663" t="s">
        <v>30</v>
      </c>
      <c r="I2663" t="s">
        <v>31</v>
      </c>
      <c r="J2663" t="s">
        <v>58</v>
      </c>
      <c r="N2663" t="s">
        <v>5641</v>
      </c>
      <c r="O2663" t="s">
        <v>34</v>
      </c>
      <c r="P2663">
        <v>9</v>
      </c>
      <c r="Q2663">
        <v>202108</v>
      </c>
      <c r="R2663">
        <v>20211117</v>
      </c>
      <c r="S2663" t="s">
        <v>5642</v>
      </c>
      <c r="T2663">
        <v>20220407</v>
      </c>
      <c r="U2663" t="s">
        <v>128</v>
      </c>
      <c r="Z2663" t="s">
        <v>36</v>
      </c>
    </row>
    <row r="2664" spans="1:26" x14ac:dyDescent="0.25">
      <c r="A2664" t="s">
        <v>26</v>
      </c>
      <c r="B2664" t="s">
        <v>27</v>
      </c>
      <c r="C2664" t="s">
        <v>28</v>
      </c>
      <c r="D2664" t="s">
        <v>46</v>
      </c>
      <c r="E2664" t="str">
        <f>"106TNKF0K205"</f>
        <v>106TNKF0K205</v>
      </c>
      <c r="F2664" t="s">
        <v>30</v>
      </c>
      <c r="I2664" t="s">
        <v>1511</v>
      </c>
      <c r="J2664" t="s">
        <v>90</v>
      </c>
      <c r="N2664" t="s">
        <v>5643</v>
      </c>
      <c r="O2664" t="s">
        <v>34</v>
      </c>
      <c r="P2664">
        <v>11</v>
      </c>
      <c r="Q2664">
        <v>202106</v>
      </c>
      <c r="R2664">
        <v>20220101</v>
      </c>
      <c r="S2664" t="s">
        <v>5644</v>
      </c>
      <c r="T2664">
        <v>20220407</v>
      </c>
      <c r="U2664" t="s">
        <v>265</v>
      </c>
      <c r="V2664" t="s">
        <v>151</v>
      </c>
      <c r="W2664" t="s">
        <v>5494</v>
      </c>
      <c r="X2664" t="s">
        <v>878</v>
      </c>
      <c r="Z2664" t="s">
        <v>36</v>
      </c>
    </row>
    <row r="2665" spans="1:26" x14ac:dyDescent="0.25">
      <c r="A2665" t="s">
        <v>26</v>
      </c>
      <c r="B2665" t="s">
        <v>27</v>
      </c>
      <c r="C2665" t="s">
        <v>28</v>
      </c>
      <c r="D2665" t="s">
        <v>46</v>
      </c>
      <c r="E2665" t="str">
        <f>"106TNHMOK193"</f>
        <v>106TNHMOK193</v>
      </c>
      <c r="F2665" t="s">
        <v>30</v>
      </c>
      <c r="I2665" t="s">
        <v>3995</v>
      </c>
      <c r="J2665" t="s">
        <v>90</v>
      </c>
      <c r="N2665" t="s">
        <v>5645</v>
      </c>
      <c r="O2665" t="s">
        <v>34</v>
      </c>
      <c r="P2665">
        <v>11</v>
      </c>
      <c r="Q2665">
        <v>202106</v>
      </c>
      <c r="R2665">
        <v>20220212</v>
      </c>
      <c r="S2665" t="s">
        <v>5646</v>
      </c>
      <c r="T2665">
        <v>20220407</v>
      </c>
      <c r="U2665" t="s">
        <v>75</v>
      </c>
      <c r="Z2665" t="s">
        <v>36</v>
      </c>
    </row>
    <row r="2666" spans="1:26" x14ac:dyDescent="0.25">
      <c r="A2666" t="s">
        <v>26</v>
      </c>
      <c r="B2666" t="s">
        <v>27</v>
      </c>
      <c r="C2666" t="s">
        <v>28</v>
      </c>
      <c r="D2666" t="s">
        <v>46</v>
      </c>
      <c r="E2666" t="str">
        <f>"104TNXR2T554"</f>
        <v>104TNXR2T554</v>
      </c>
      <c r="F2666" t="s">
        <v>30</v>
      </c>
      <c r="I2666" t="s">
        <v>31</v>
      </c>
      <c r="J2666" t="s">
        <v>58</v>
      </c>
      <c r="N2666" t="s">
        <v>5647</v>
      </c>
      <c r="O2666" t="s">
        <v>34</v>
      </c>
      <c r="P2666">
        <v>13</v>
      </c>
      <c r="Q2666">
        <v>202104</v>
      </c>
      <c r="R2666">
        <v>20211213</v>
      </c>
      <c r="S2666" t="s">
        <v>5648</v>
      </c>
      <c r="T2666">
        <v>20220407</v>
      </c>
      <c r="U2666" t="s">
        <v>144</v>
      </c>
      <c r="Z2666" t="s">
        <v>36</v>
      </c>
    </row>
    <row r="2667" spans="1:26" x14ac:dyDescent="0.25">
      <c r="A2667" t="s">
        <v>26</v>
      </c>
      <c r="B2667" t="s">
        <v>27</v>
      </c>
      <c r="C2667" t="s">
        <v>28</v>
      </c>
      <c r="D2667" t="s">
        <v>46</v>
      </c>
      <c r="E2667" t="str">
        <f>"108TNHM2B793"</f>
        <v>108TNHM2B793</v>
      </c>
      <c r="F2667" t="s">
        <v>30</v>
      </c>
      <c r="I2667" t="s">
        <v>31</v>
      </c>
      <c r="J2667" t="s">
        <v>58</v>
      </c>
      <c r="N2667" t="s">
        <v>5649</v>
      </c>
      <c r="O2667" t="s">
        <v>34</v>
      </c>
      <c r="P2667">
        <v>9</v>
      </c>
      <c r="Q2667">
        <v>202108</v>
      </c>
      <c r="R2667">
        <v>20211028</v>
      </c>
      <c r="S2667" t="s">
        <v>5650</v>
      </c>
      <c r="T2667">
        <v>20220407</v>
      </c>
      <c r="U2667" t="s">
        <v>5151</v>
      </c>
      <c r="Z2667" t="s">
        <v>36</v>
      </c>
    </row>
    <row r="2668" spans="1:26" x14ac:dyDescent="0.25">
      <c r="A2668" t="s">
        <v>26</v>
      </c>
      <c r="B2668" t="s">
        <v>27</v>
      </c>
      <c r="C2668" t="s">
        <v>28</v>
      </c>
      <c r="D2668" t="s">
        <v>380</v>
      </c>
      <c r="E2668" t="str">
        <f>"201TNHM1U993"</f>
        <v>201TNHM1U993</v>
      </c>
      <c r="F2668" t="s">
        <v>30</v>
      </c>
      <c r="I2668" t="s">
        <v>31</v>
      </c>
      <c r="J2668" t="s">
        <v>32</v>
      </c>
      <c r="N2668" t="s">
        <v>5651</v>
      </c>
      <c r="O2668" t="s">
        <v>34</v>
      </c>
      <c r="P2668">
        <v>4</v>
      </c>
      <c r="Q2668">
        <v>202201</v>
      </c>
      <c r="R2668">
        <v>20220325</v>
      </c>
      <c r="S2668" t="s">
        <v>5652</v>
      </c>
      <c r="T2668">
        <v>20220407</v>
      </c>
      <c r="Z2668" t="s">
        <v>36</v>
      </c>
    </row>
    <row r="2669" spans="1:26" x14ac:dyDescent="0.25">
      <c r="A2669" t="s">
        <v>26</v>
      </c>
      <c r="B2669" t="s">
        <v>27</v>
      </c>
      <c r="C2669" t="s">
        <v>28</v>
      </c>
      <c r="D2669" t="s">
        <v>115</v>
      </c>
      <c r="E2669" t="str">
        <f>"109TNYT22202"</f>
        <v>109TNYT22202</v>
      </c>
      <c r="F2669" t="s">
        <v>30</v>
      </c>
      <c r="I2669" t="s">
        <v>38</v>
      </c>
      <c r="J2669" t="s">
        <v>58</v>
      </c>
      <c r="N2669" t="s">
        <v>5653</v>
      </c>
      <c r="O2669" t="s">
        <v>34</v>
      </c>
      <c r="P2669">
        <v>8</v>
      </c>
      <c r="Q2669">
        <v>202109</v>
      </c>
      <c r="R2669">
        <v>20211127</v>
      </c>
      <c r="S2669" t="s">
        <v>5654</v>
      </c>
      <c r="T2669">
        <v>20220407</v>
      </c>
      <c r="U2669" t="s">
        <v>143</v>
      </c>
      <c r="V2669" t="s">
        <v>144</v>
      </c>
      <c r="W2669" t="s">
        <v>151</v>
      </c>
      <c r="X2669" t="s">
        <v>5655</v>
      </c>
      <c r="Z2669" t="s">
        <v>36</v>
      </c>
    </row>
    <row r="2670" spans="1:26" x14ac:dyDescent="0.25">
      <c r="A2670" t="s">
        <v>26</v>
      </c>
      <c r="B2670" t="s">
        <v>27</v>
      </c>
      <c r="C2670" t="s">
        <v>28</v>
      </c>
      <c r="D2670" t="s">
        <v>115</v>
      </c>
      <c r="E2670" t="str">
        <f>"202TNHM0G041"</f>
        <v>202TNHM0G041</v>
      </c>
      <c r="F2670" t="s">
        <v>30</v>
      </c>
      <c r="I2670" t="s">
        <v>31</v>
      </c>
      <c r="J2670" t="s">
        <v>58</v>
      </c>
      <c r="N2670" t="s">
        <v>5656</v>
      </c>
      <c r="O2670" t="s">
        <v>34</v>
      </c>
      <c r="P2670">
        <v>3</v>
      </c>
      <c r="Q2670">
        <v>202202</v>
      </c>
      <c r="R2670">
        <v>20220222</v>
      </c>
      <c r="S2670" t="s">
        <v>5657</v>
      </c>
      <c r="T2670">
        <v>20220407</v>
      </c>
      <c r="U2670" t="s">
        <v>128</v>
      </c>
      <c r="Z2670" t="s">
        <v>36</v>
      </c>
    </row>
    <row r="2671" spans="1:26" x14ac:dyDescent="0.25">
      <c r="A2671" t="s">
        <v>26</v>
      </c>
      <c r="B2671" t="s">
        <v>27</v>
      </c>
      <c r="C2671" t="s">
        <v>28</v>
      </c>
      <c r="D2671" t="s">
        <v>46</v>
      </c>
      <c r="E2671" t="str">
        <f>"110TNDV2D042"</f>
        <v>110TNDV2D042</v>
      </c>
      <c r="F2671" t="s">
        <v>30</v>
      </c>
      <c r="I2671" t="s">
        <v>31</v>
      </c>
      <c r="J2671" t="s">
        <v>32</v>
      </c>
      <c r="N2671" t="s">
        <v>5658</v>
      </c>
      <c r="O2671" t="s">
        <v>34</v>
      </c>
      <c r="P2671">
        <v>7</v>
      </c>
      <c r="Q2671">
        <v>202110</v>
      </c>
      <c r="R2671">
        <v>20211121</v>
      </c>
      <c r="S2671" t="s">
        <v>5659</v>
      </c>
      <c r="T2671">
        <v>20220407</v>
      </c>
      <c r="Z2671" t="s">
        <v>36</v>
      </c>
    </row>
    <row r="2672" spans="1:26" x14ac:dyDescent="0.25">
      <c r="A2672" t="s">
        <v>26</v>
      </c>
      <c r="B2672" t="s">
        <v>27</v>
      </c>
      <c r="C2672" t="s">
        <v>28</v>
      </c>
      <c r="D2672" t="s">
        <v>115</v>
      </c>
      <c r="E2672" t="str">
        <f>"106TNZM22061"</f>
        <v>106TNZM22061</v>
      </c>
      <c r="F2672" t="s">
        <v>30</v>
      </c>
      <c r="I2672" t="s">
        <v>38</v>
      </c>
      <c r="J2672" t="s">
        <v>840</v>
      </c>
      <c r="N2672" t="s">
        <v>5660</v>
      </c>
      <c r="O2672" t="s">
        <v>34</v>
      </c>
      <c r="P2672">
        <v>11</v>
      </c>
      <c r="Q2672">
        <v>202106</v>
      </c>
      <c r="R2672">
        <v>20220210</v>
      </c>
      <c r="S2672" t="s">
        <v>5661</v>
      </c>
      <c r="T2672">
        <v>20220407</v>
      </c>
      <c r="U2672" t="s">
        <v>236</v>
      </c>
      <c r="V2672" t="s">
        <v>339</v>
      </c>
      <c r="Z2672" t="s">
        <v>36</v>
      </c>
    </row>
    <row r="2673" spans="1:26" x14ac:dyDescent="0.25">
      <c r="A2673" t="s">
        <v>26</v>
      </c>
      <c r="B2673" t="s">
        <v>27</v>
      </c>
      <c r="C2673" t="s">
        <v>28</v>
      </c>
      <c r="D2673" t="s">
        <v>380</v>
      </c>
      <c r="E2673" t="str">
        <f>"111TNSUOH326"</f>
        <v>111TNSUOH326</v>
      </c>
      <c r="F2673" t="s">
        <v>30</v>
      </c>
      <c r="I2673" t="s">
        <v>38</v>
      </c>
      <c r="J2673" t="s">
        <v>58</v>
      </c>
      <c r="N2673" t="s">
        <v>5662</v>
      </c>
      <c r="O2673" t="s">
        <v>34</v>
      </c>
      <c r="P2673">
        <v>6</v>
      </c>
      <c r="Q2673">
        <v>202111</v>
      </c>
      <c r="R2673">
        <v>20211220</v>
      </c>
      <c r="S2673" t="s">
        <v>5663</v>
      </c>
      <c r="T2673">
        <v>20220407</v>
      </c>
      <c r="U2673" t="s">
        <v>205</v>
      </c>
      <c r="Z2673" t="s">
        <v>36</v>
      </c>
    </row>
    <row r="2674" spans="1:26" x14ac:dyDescent="0.25">
      <c r="A2674" t="s">
        <v>26</v>
      </c>
      <c r="B2674" t="s">
        <v>27</v>
      </c>
      <c r="C2674" t="s">
        <v>28</v>
      </c>
      <c r="D2674" t="s">
        <v>29</v>
      </c>
      <c r="E2674" t="str">
        <f>"107TNXR23642"</f>
        <v>107TNXR23642</v>
      </c>
      <c r="F2674" t="s">
        <v>30</v>
      </c>
      <c r="I2674" t="s">
        <v>157</v>
      </c>
      <c r="J2674" t="s">
        <v>58</v>
      </c>
      <c r="N2674" t="s">
        <v>5664</v>
      </c>
      <c r="O2674" t="s">
        <v>34</v>
      </c>
      <c r="P2674">
        <v>10</v>
      </c>
      <c r="Q2674">
        <v>202107</v>
      </c>
      <c r="R2674">
        <v>20211130</v>
      </c>
      <c r="S2674" t="s">
        <v>5665</v>
      </c>
      <c r="T2674">
        <v>20220407</v>
      </c>
      <c r="U2674" t="s">
        <v>265</v>
      </c>
      <c r="Z2674" t="s">
        <v>36</v>
      </c>
    </row>
    <row r="2675" spans="1:26" x14ac:dyDescent="0.25">
      <c r="A2675" t="s">
        <v>26</v>
      </c>
      <c r="B2675" t="s">
        <v>27</v>
      </c>
      <c r="C2675" t="s">
        <v>28</v>
      </c>
      <c r="D2675" t="s">
        <v>37</v>
      </c>
      <c r="E2675" t="str">
        <f>"111TNKF2G013"</f>
        <v>111TNKF2G013</v>
      </c>
      <c r="F2675" t="s">
        <v>30</v>
      </c>
      <c r="I2675" t="s">
        <v>31</v>
      </c>
      <c r="J2675" t="s">
        <v>32</v>
      </c>
      <c r="N2675" t="s">
        <v>5666</v>
      </c>
      <c r="O2675" t="s">
        <v>34</v>
      </c>
      <c r="P2675">
        <v>6</v>
      </c>
      <c r="Q2675">
        <v>202111</v>
      </c>
      <c r="R2675">
        <v>20211202</v>
      </c>
      <c r="S2675" t="s">
        <v>5667</v>
      </c>
      <c r="T2675">
        <v>20220407</v>
      </c>
      <c r="Z2675" t="s">
        <v>36</v>
      </c>
    </row>
    <row r="2676" spans="1:26" x14ac:dyDescent="0.25">
      <c r="A2676" t="s">
        <v>26</v>
      </c>
      <c r="B2676" t="s">
        <v>27</v>
      </c>
      <c r="C2676" t="s">
        <v>28</v>
      </c>
      <c r="D2676" t="s">
        <v>29</v>
      </c>
      <c r="E2676" t="str">
        <f>"108TNFA2W939"</f>
        <v>108TNFA2W939</v>
      </c>
      <c r="F2676" t="s">
        <v>30</v>
      </c>
      <c r="I2676" t="s">
        <v>31</v>
      </c>
      <c r="J2676" t="s">
        <v>32</v>
      </c>
      <c r="N2676" t="s">
        <v>5668</v>
      </c>
      <c r="O2676" t="s">
        <v>34</v>
      </c>
      <c r="P2676">
        <v>9</v>
      </c>
      <c r="Q2676">
        <v>202108</v>
      </c>
      <c r="R2676">
        <v>20220306</v>
      </c>
      <c r="S2676" t="s">
        <v>5669</v>
      </c>
      <c r="T2676">
        <v>20220407</v>
      </c>
      <c r="Z2676" t="s">
        <v>36</v>
      </c>
    </row>
    <row r="2677" spans="1:26" x14ac:dyDescent="0.25">
      <c r="A2677" t="s">
        <v>26</v>
      </c>
      <c r="B2677" t="s">
        <v>27</v>
      </c>
      <c r="C2677" t="s">
        <v>28</v>
      </c>
      <c r="D2677" t="s">
        <v>380</v>
      </c>
      <c r="E2677" t="str">
        <f>"202TNCZ14355"</f>
        <v>202TNCZ14355</v>
      </c>
      <c r="F2677" t="s">
        <v>30</v>
      </c>
      <c r="I2677" t="s">
        <v>31</v>
      </c>
      <c r="J2677" t="s">
        <v>32</v>
      </c>
      <c r="N2677" t="s">
        <v>5670</v>
      </c>
      <c r="O2677" t="s">
        <v>34</v>
      </c>
      <c r="P2677">
        <v>3</v>
      </c>
      <c r="Q2677">
        <v>202202</v>
      </c>
      <c r="R2677">
        <v>20220226</v>
      </c>
      <c r="S2677" t="s">
        <v>5671</v>
      </c>
      <c r="T2677">
        <v>20220407</v>
      </c>
      <c r="Z2677" t="s">
        <v>36</v>
      </c>
    </row>
    <row r="2678" spans="1:26" x14ac:dyDescent="0.25">
      <c r="A2678" t="s">
        <v>26</v>
      </c>
      <c r="B2678" t="s">
        <v>27</v>
      </c>
      <c r="C2678" t="s">
        <v>28</v>
      </c>
      <c r="D2678" t="s">
        <v>42</v>
      </c>
      <c r="E2678" t="str">
        <f>"109TNYT23882"</f>
        <v>109TNYT23882</v>
      </c>
      <c r="F2678" t="s">
        <v>30</v>
      </c>
      <c r="I2678" t="s">
        <v>123</v>
      </c>
      <c r="J2678" t="s">
        <v>271</v>
      </c>
      <c r="N2678" t="s">
        <v>5672</v>
      </c>
      <c r="O2678" t="s">
        <v>34</v>
      </c>
      <c r="P2678">
        <v>8</v>
      </c>
      <c r="Q2678">
        <v>202109</v>
      </c>
      <c r="R2678">
        <v>20220317</v>
      </c>
      <c r="S2678" t="s">
        <v>5673</v>
      </c>
      <c r="T2678">
        <v>20220407</v>
      </c>
      <c r="Z2678" t="s">
        <v>36</v>
      </c>
    </row>
    <row r="2679" spans="1:26" x14ac:dyDescent="0.25">
      <c r="A2679" t="s">
        <v>26</v>
      </c>
      <c r="B2679" t="s">
        <v>27</v>
      </c>
      <c r="C2679" t="s">
        <v>28</v>
      </c>
      <c r="D2679" t="s">
        <v>46</v>
      </c>
      <c r="E2679" t="str">
        <f>"110TNHM1H465"</f>
        <v>110TNHM1H465</v>
      </c>
      <c r="F2679" t="s">
        <v>30</v>
      </c>
      <c r="I2679" t="s">
        <v>129</v>
      </c>
      <c r="J2679" t="s">
        <v>39</v>
      </c>
      <c r="N2679" t="s">
        <v>5674</v>
      </c>
      <c r="O2679" t="s">
        <v>34</v>
      </c>
      <c r="P2679">
        <v>7</v>
      </c>
      <c r="Q2679">
        <v>202110</v>
      </c>
      <c r="R2679">
        <v>20211228</v>
      </c>
      <c r="S2679" t="s">
        <v>5675</v>
      </c>
      <c r="T2679">
        <v>20220407</v>
      </c>
      <c r="Z2679" t="s">
        <v>36</v>
      </c>
    </row>
    <row r="2680" spans="1:26" x14ac:dyDescent="0.25">
      <c r="A2680" t="s">
        <v>26</v>
      </c>
      <c r="B2680" t="s">
        <v>27</v>
      </c>
      <c r="C2680" t="s">
        <v>28</v>
      </c>
      <c r="D2680" t="s">
        <v>29</v>
      </c>
      <c r="E2680" t="str">
        <f>"109TNAB1D704"</f>
        <v>109TNAB1D704</v>
      </c>
      <c r="F2680" t="s">
        <v>30</v>
      </c>
      <c r="I2680" t="s">
        <v>31</v>
      </c>
      <c r="J2680" t="s">
        <v>32</v>
      </c>
      <c r="N2680" t="s">
        <v>5676</v>
      </c>
      <c r="O2680" t="s">
        <v>34</v>
      </c>
      <c r="P2680">
        <v>8</v>
      </c>
      <c r="Q2680">
        <v>202109</v>
      </c>
      <c r="R2680">
        <v>20211201</v>
      </c>
      <c r="S2680" t="s">
        <v>5677</v>
      </c>
      <c r="T2680">
        <v>20220407</v>
      </c>
      <c r="Z2680" t="s">
        <v>36</v>
      </c>
    </row>
    <row r="2681" spans="1:26" x14ac:dyDescent="0.25">
      <c r="A2681" t="s">
        <v>26</v>
      </c>
      <c r="B2681" t="s">
        <v>27</v>
      </c>
      <c r="C2681" t="s">
        <v>28</v>
      </c>
      <c r="D2681" t="s">
        <v>29</v>
      </c>
      <c r="E2681" t="str">
        <f>"108TNGY21623"</f>
        <v>108TNGY21623</v>
      </c>
      <c r="F2681" t="s">
        <v>30</v>
      </c>
      <c r="I2681" t="s">
        <v>31</v>
      </c>
      <c r="J2681" t="s">
        <v>32</v>
      </c>
      <c r="N2681" t="s">
        <v>5678</v>
      </c>
      <c r="O2681" t="s">
        <v>34</v>
      </c>
      <c r="P2681">
        <v>9</v>
      </c>
      <c r="Q2681">
        <v>202108</v>
      </c>
      <c r="R2681">
        <v>20220315</v>
      </c>
      <c r="S2681" t="s">
        <v>5679</v>
      </c>
      <c r="T2681">
        <v>20220407</v>
      </c>
      <c r="Z2681" t="s">
        <v>36</v>
      </c>
    </row>
    <row r="2682" spans="1:26" x14ac:dyDescent="0.25">
      <c r="A2682" t="s">
        <v>26</v>
      </c>
      <c r="B2682" t="s">
        <v>27</v>
      </c>
      <c r="C2682" t="s">
        <v>28</v>
      </c>
      <c r="D2682" t="s">
        <v>29</v>
      </c>
      <c r="E2682" t="str">
        <f>"112TNQD17716"</f>
        <v>112TNQD17716</v>
      </c>
      <c r="F2682" t="s">
        <v>30</v>
      </c>
      <c r="I2682" t="s">
        <v>38</v>
      </c>
      <c r="J2682" t="s">
        <v>58</v>
      </c>
      <c r="N2682" t="s">
        <v>5680</v>
      </c>
      <c r="O2682" t="s">
        <v>34</v>
      </c>
      <c r="P2682">
        <v>99</v>
      </c>
      <c r="Q2682">
        <v>201112</v>
      </c>
      <c r="R2682">
        <v>20211126</v>
      </c>
      <c r="S2682" t="s">
        <v>5681</v>
      </c>
      <c r="T2682">
        <v>20220407</v>
      </c>
      <c r="U2682" t="s">
        <v>211</v>
      </c>
      <c r="Z2682" t="s">
        <v>36</v>
      </c>
    </row>
    <row r="2683" spans="1:26" x14ac:dyDescent="0.25">
      <c r="A2683" t="s">
        <v>26</v>
      </c>
      <c r="B2683" t="s">
        <v>27</v>
      </c>
      <c r="C2683" t="s">
        <v>28</v>
      </c>
      <c r="D2683" t="s">
        <v>133</v>
      </c>
      <c r="E2683" t="str">
        <f>"108TNBK18301"</f>
        <v>108TNBK18301</v>
      </c>
      <c r="F2683" t="s">
        <v>30</v>
      </c>
      <c r="I2683" t="s">
        <v>123</v>
      </c>
      <c r="J2683" t="s">
        <v>77</v>
      </c>
      <c r="N2683" t="s">
        <v>5682</v>
      </c>
      <c r="O2683" t="s">
        <v>34</v>
      </c>
      <c r="P2683">
        <v>9</v>
      </c>
      <c r="Q2683">
        <v>202108</v>
      </c>
      <c r="R2683">
        <v>20220218</v>
      </c>
      <c r="S2683" t="s">
        <v>5683</v>
      </c>
      <c r="T2683">
        <v>20220407</v>
      </c>
      <c r="Z2683" t="s">
        <v>36</v>
      </c>
    </row>
    <row r="2684" spans="1:26" x14ac:dyDescent="0.25">
      <c r="A2684" t="s">
        <v>26</v>
      </c>
      <c r="B2684" t="s">
        <v>27</v>
      </c>
      <c r="C2684" t="s">
        <v>28</v>
      </c>
      <c r="D2684" t="s">
        <v>115</v>
      </c>
      <c r="E2684" t="str">
        <f>"110TNEP1K556"</f>
        <v>110TNEP1K556</v>
      </c>
      <c r="F2684" t="s">
        <v>30</v>
      </c>
      <c r="I2684" t="s">
        <v>31</v>
      </c>
      <c r="J2684" t="s">
        <v>58</v>
      </c>
      <c r="N2684" t="s">
        <v>5684</v>
      </c>
      <c r="O2684" t="s">
        <v>34</v>
      </c>
      <c r="P2684">
        <v>7</v>
      </c>
      <c r="Q2684">
        <v>202110</v>
      </c>
      <c r="R2684">
        <v>20220310</v>
      </c>
      <c r="S2684" t="s">
        <v>5685</v>
      </c>
      <c r="T2684">
        <v>20220407</v>
      </c>
      <c r="U2684" t="s">
        <v>55</v>
      </c>
      <c r="Z2684" t="s">
        <v>36</v>
      </c>
    </row>
    <row r="2685" spans="1:26" x14ac:dyDescent="0.25">
      <c r="A2685" t="s">
        <v>26</v>
      </c>
      <c r="B2685" t="s">
        <v>27</v>
      </c>
      <c r="C2685" t="s">
        <v>28</v>
      </c>
      <c r="D2685" t="s">
        <v>46</v>
      </c>
      <c r="E2685" t="str">
        <f>"202TNCZ2C667"</f>
        <v>202TNCZ2C667</v>
      </c>
      <c r="F2685" t="s">
        <v>30</v>
      </c>
      <c r="I2685" t="s">
        <v>57</v>
      </c>
      <c r="J2685" t="s">
        <v>58</v>
      </c>
      <c r="N2685" t="s">
        <v>5686</v>
      </c>
      <c r="O2685" t="s">
        <v>34</v>
      </c>
      <c r="P2685">
        <v>3</v>
      </c>
      <c r="Q2685">
        <v>202202</v>
      </c>
      <c r="R2685">
        <v>20220319</v>
      </c>
      <c r="S2685" t="s">
        <v>5687</v>
      </c>
      <c r="T2685">
        <v>20220407</v>
      </c>
      <c r="U2685" t="s">
        <v>270</v>
      </c>
      <c r="V2685" t="s">
        <v>61</v>
      </c>
      <c r="Z2685" t="s">
        <v>36</v>
      </c>
    </row>
    <row r="2686" spans="1:26" x14ac:dyDescent="0.25">
      <c r="A2686" t="s">
        <v>26</v>
      </c>
      <c r="B2686" t="s">
        <v>27</v>
      </c>
      <c r="C2686" t="s">
        <v>28</v>
      </c>
      <c r="D2686" t="s">
        <v>29</v>
      </c>
      <c r="E2686" t="str">
        <f>"107TNXR22466"</f>
        <v>107TNXR22466</v>
      </c>
      <c r="F2686" t="s">
        <v>30</v>
      </c>
      <c r="I2686" t="s">
        <v>31</v>
      </c>
      <c r="J2686" t="s">
        <v>43</v>
      </c>
      <c r="N2686" t="s">
        <v>5688</v>
      </c>
      <c r="O2686" t="s">
        <v>34</v>
      </c>
      <c r="P2686">
        <v>10</v>
      </c>
      <c r="Q2686">
        <v>202107</v>
      </c>
      <c r="R2686">
        <v>20211227</v>
      </c>
      <c r="S2686" t="s">
        <v>5689</v>
      </c>
      <c r="T2686">
        <v>20220407</v>
      </c>
      <c r="Z2686" t="s">
        <v>36</v>
      </c>
    </row>
    <row r="2687" spans="1:26" x14ac:dyDescent="0.25">
      <c r="A2687" t="s">
        <v>26</v>
      </c>
      <c r="B2687" t="s">
        <v>27</v>
      </c>
      <c r="C2687" t="s">
        <v>28</v>
      </c>
      <c r="D2687" t="s">
        <v>37</v>
      </c>
      <c r="E2687" t="str">
        <f>"104TNRL26934"</f>
        <v>104TNRL26934</v>
      </c>
      <c r="F2687" t="s">
        <v>30</v>
      </c>
      <c r="I2687" t="s">
        <v>38</v>
      </c>
      <c r="J2687" t="s">
        <v>32</v>
      </c>
      <c r="N2687" t="s">
        <v>5690</v>
      </c>
      <c r="O2687" t="s">
        <v>34</v>
      </c>
      <c r="P2687">
        <v>13</v>
      </c>
      <c r="Q2687">
        <v>202104</v>
      </c>
      <c r="R2687">
        <v>20220221</v>
      </c>
      <c r="S2687" t="s">
        <v>5691</v>
      </c>
      <c r="T2687">
        <v>20220407</v>
      </c>
      <c r="Z2687" t="s">
        <v>36</v>
      </c>
    </row>
    <row r="2688" spans="1:26" x14ac:dyDescent="0.25">
      <c r="A2688" t="s">
        <v>26</v>
      </c>
      <c r="B2688" t="s">
        <v>27</v>
      </c>
      <c r="C2688" t="s">
        <v>28</v>
      </c>
      <c r="D2688" t="s">
        <v>37</v>
      </c>
      <c r="E2688" t="str">
        <f>"110TNHMOT233"</f>
        <v>110TNHMOT233</v>
      </c>
      <c r="F2688" t="s">
        <v>30</v>
      </c>
      <c r="I2688" t="s">
        <v>31</v>
      </c>
      <c r="J2688" t="s">
        <v>58</v>
      </c>
      <c r="N2688" t="s">
        <v>5692</v>
      </c>
      <c r="O2688" t="s">
        <v>34</v>
      </c>
      <c r="P2688">
        <v>7</v>
      </c>
      <c r="Q2688">
        <v>202110</v>
      </c>
      <c r="R2688">
        <v>20211221</v>
      </c>
      <c r="S2688" t="s">
        <v>5693</v>
      </c>
      <c r="T2688">
        <v>20220407</v>
      </c>
      <c r="U2688" t="s">
        <v>264</v>
      </c>
      <c r="V2688" t="s">
        <v>111</v>
      </c>
      <c r="Z2688" t="s">
        <v>36</v>
      </c>
    </row>
    <row r="2689" spans="1:26" x14ac:dyDescent="0.25">
      <c r="A2689" t="s">
        <v>26</v>
      </c>
      <c r="B2689" t="s">
        <v>27</v>
      </c>
      <c r="C2689" t="s">
        <v>28</v>
      </c>
      <c r="D2689" t="s">
        <v>64</v>
      </c>
      <c r="E2689" t="str">
        <f>"106TNTQ1N969"</f>
        <v>106TNTQ1N969</v>
      </c>
      <c r="F2689" t="s">
        <v>30</v>
      </c>
      <c r="I2689" t="s">
        <v>38</v>
      </c>
      <c r="J2689" t="s">
        <v>58</v>
      </c>
      <c r="N2689" t="s">
        <v>5694</v>
      </c>
      <c r="O2689" t="s">
        <v>34</v>
      </c>
      <c r="P2689">
        <v>11</v>
      </c>
      <c r="Q2689">
        <v>202106</v>
      </c>
      <c r="R2689">
        <v>20220224</v>
      </c>
      <c r="S2689" t="s">
        <v>5695</v>
      </c>
      <c r="T2689">
        <v>20220407</v>
      </c>
      <c r="U2689" t="s">
        <v>128</v>
      </c>
      <c r="Z2689" t="s">
        <v>36</v>
      </c>
    </row>
    <row r="2690" spans="1:26" x14ac:dyDescent="0.25">
      <c r="A2690" t="s">
        <v>26</v>
      </c>
      <c r="B2690" t="s">
        <v>27</v>
      </c>
      <c r="C2690" t="s">
        <v>28</v>
      </c>
      <c r="D2690" t="s">
        <v>115</v>
      </c>
      <c r="E2690" t="str">
        <f>"105TNHM1G377"</f>
        <v>105TNHM1G377</v>
      </c>
      <c r="F2690" t="s">
        <v>30</v>
      </c>
      <c r="I2690" t="s">
        <v>57</v>
      </c>
      <c r="J2690" t="s">
        <v>58</v>
      </c>
      <c r="N2690" t="s">
        <v>5696</v>
      </c>
      <c r="O2690" t="s">
        <v>34</v>
      </c>
      <c r="P2690">
        <v>12</v>
      </c>
      <c r="Q2690">
        <v>202105</v>
      </c>
      <c r="R2690">
        <v>20220326</v>
      </c>
      <c r="S2690" t="s">
        <v>5697</v>
      </c>
      <c r="T2690">
        <v>20220407</v>
      </c>
      <c r="U2690" t="s">
        <v>114</v>
      </c>
      <c r="Z2690" t="s">
        <v>36</v>
      </c>
    </row>
    <row r="2691" spans="1:26" x14ac:dyDescent="0.25">
      <c r="A2691" t="s">
        <v>26</v>
      </c>
      <c r="B2691" t="s">
        <v>27</v>
      </c>
      <c r="C2691" t="s">
        <v>28</v>
      </c>
      <c r="D2691" t="s">
        <v>64</v>
      </c>
      <c r="E2691" t="str">
        <f>"106TNUW1K190"</f>
        <v>106TNUW1K190</v>
      </c>
      <c r="F2691" t="s">
        <v>30</v>
      </c>
      <c r="I2691" t="s">
        <v>57</v>
      </c>
      <c r="J2691" t="s">
        <v>39</v>
      </c>
      <c r="N2691" t="s">
        <v>5698</v>
      </c>
      <c r="O2691" t="s">
        <v>34</v>
      </c>
      <c r="P2691">
        <v>11</v>
      </c>
      <c r="Q2691">
        <v>202106</v>
      </c>
      <c r="R2691">
        <v>20211213</v>
      </c>
      <c r="S2691" t="s">
        <v>5699</v>
      </c>
      <c r="T2691">
        <v>20220407</v>
      </c>
      <c r="Z2691" t="s">
        <v>36</v>
      </c>
    </row>
    <row r="2692" spans="1:26" x14ac:dyDescent="0.25">
      <c r="A2692" t="s">
        <v>26</v>
      </c>
      <c r="B2692" t="s">
        <v>27</v>
      </c>
      <c r="C2692" t="s">
        <v>28</v>
      </c>
      <c r="D2692" t="s">
        <v>133</v>
      </c>
      <c r="E2692" t="str">
        <f>"107TNJJ27652"</f>
        <v>107TNJJ27652</v>
      </c>
      <c r="F2692" t="s">
        <v>30</v>
      </c>
      <c r="I2692" t="s">
        <v>82</v>
      </c>
      <c r="J2692" t="s">
        <v>83</v>
      </c>
      <c r="N2692" t="s">
        <v>5700</v>
      </c>
      <c r="O2692" t="s">
        <v>34</v>
      </c>
      <c r="P2692">
        <v>10</v>
      </c>
      <c r="Q2692">
        <v>202107</v>
      </c>
      <c r="R2692">
        <v>20211118</v>
      </c>
      <c r="S2692" t="s">
        <v>5701</v>
      </c>
      <c r="T2692">
        <v>20220407</v>
      </c>
      <c r="Z2692" t="s">
        <v>36</v>
      </c>
    </row>
    <row r="2693" spans="1:26" x14ac:dyDescent="0.25">
      <c r="A2693" t="s">
        <v>26</v>
      </c>
      <c r="B2693" t="s">
        <v>27</v>
      </c>
      <c r="C2693" t="s">
        <v>28</v>
      </c>
      <c r="D2693" t="s">
        <v>46</v>
      </c>
      <c r="E2693" t="str">
        <f>"202TNZN0S285"</f>
        <v>202TNZN0S285</v>
      </c>
      <c r="F2693" t="s">
        <v>30</v>
      </c>
      <c r="I2693" t="s">
        <v>31</v>
      </c>
      <c r="J2693" t="s">
        <v>48</v>
      </c>
      <c r="N2693" t="s">
        <v>5702</v>
      </c>
      <c r="O2693" t="s">
        <v>34</v>
      </c>
      <c r="P2693">
        <v>3</v>
      </c>
      <c r="Q2693">
        <v>202202</v>
      </c>
      <c r="R2693">
        <v>20220201</v>
      </c>
      <c r="S2693" t="s">
        <v>5703</v>
      </c>
      <c r="T2693">
        <v>20220407</v>
      </c>
      <c r="Z2693" t="s">
        <v>36</v>
      </c>
    </row>
    <row r="2694" spans="1:26" x14ac:dyDescent="0.25">
      <c r="A2694" t="s">
        <v>26</v>
      </c>
      <c r="B2694" t="s">
        <v>27</v>
      </c>
      <c r="C2694" t="s">
        <v>28</v>
      </c>
      <c r="D2694" t="s">
        <v>37</v>
      </c>
      <c r="E2694" t="str">
        <f>"011TNDV1A682"</f>
        <v>011TNDV1A682</v>
      </c>
      <c r="F2694" t="s">
        <v>30</v>
      </c>
      <c r="I2694" t="s">
        <v>71</v>
      </c>
      <c r="J2694" t="s">
        <v>90</v>
      </c>
      <c r="N2694" t="s">
        <v>5704</v>
      </c>
      <c r="O2694" t="s">
        <v>34</v>
      </c>
      <c r="P2694">
        <v>18</v>
      </c>
      <c r="Q2694">
        <v>202011</v>
      </c>
      <c r="R2694">
        <v>20220407</v>
      </c>
      <c r="S2694" t="s">
        <v>5705</v>
      </c>
      <c r="T2694">
        <v>20220407</v>
      </c>
      <c r="U2694" t="s">
        <v>1041</v>
      </c>
      <c r="Z2694" t="s">
        <v>36</v>
      </c>
    </row>
    <row r="2695" spans="1:26" x14ac:dyDescent="0.25">
      <c r="A2695" t="s">
        <v>26</v>
      </c>
      <c r="B2695" t="s">
        <v>27</v>
      </c>
      <c r="C2695" t="s">
        <v>28</v>
      </c>
      <c r="D2695" t="s">
        <v>166</v>
      </c>
      <c r="E2695" t="str">
        <f>"110TNAB10080"</f>
        <v>110TNAB10080</v>
      </c>
      <c r="F2695" t="s">
        <v>30</v>
      </c>
      <c r="I2695" t="s">
        <v>157</v>
      </c>
      <c r="J2695" t="s">
        <v>130</v>
      </c>
      <c r="N2695" t="s">
        <v>5706</v>
      </c>
      <c r="O2695" t="s">
        <v>34</v>
      </c>
      <c r="P2695">
        <v>7</v>
      </c>
      <c r="Q2695">
        <v>202110</v>
      </c>
      <c r="R2695">
        <v>20220315</v>
      </c>
      <c r="S2695" t="s">
        <v>5707</v>
      </c>
      <c r="T2695">
        <v>20220407</v>
      </c>
      <c r="Z2695" t="s">
        <v>36</v>
      </c>
    </row>
    <row r="2696" spans="1:26" x14ac:dyDescent="0.25">
      <c r="A2696" t="s">
        <v>26</v>
      </c>
      <c r="B2696" t="s">
        <v>27</v>
      </c>
      <c r="C2696" t="s">
        <v>28</v>
      </c>
      <c r="D2696" t="s">
        <v>133</v>
      </c>
      <c r="E2696" t="str">
        <f>"110TNCZ0K011"</f>
        <v>110TNCZ0K011</v>
      </c>
      <c r="F2696" t="s">
        <v>30</v>
      </c>
      <c r="I2696" t="s">
        <v>129</v>
      </c>
      <c r="J2696" t="s">
        <v>32</v>
      </c>
      <c r="N2696" t="s">
        <v>5708</v>
      </c>
      <c r="O2696" t="s">
        <v>34</v>
      </c>
      <c r="P2696">
        <v>7</v>
      </c>
      <c r="Q2696">
        <v>202110</v>
      </c>
      <c r="R2696">
        <v>20220303</v>
      </c>
      <c r="S2696" t="s">
        <v>5709</v>
      </c>
      <c r="T2696">
        <v>20220407</v>
      </c>
      <c r="Z2696" t="s">
        <v>36</v>
      </c>
    </row>
    <row r="2697" spans="1:26" x14ac:dyDescent="0.25">
      <c r="A2697" t="s">
        <v>2403</v>
      </c>
      <c r="B2697" t="s">
        <v>27</v>
      </c>
      <c r="C2697" t="s">
        <v>28</v>
      </c>
      <c r="D2697" t="s">
        <v>380</v>
      </c>
      <c r="E2697" t="str">
        <f>"112TNUW1R774"</f>
        <v>112TNUW1R774</v>
      </c>
      <c r="F2697" t="s">
        <v>2404</v>
      </c>
      <c r="N2697" t="s">
        <v>5710</v>
      </c>
      <c r="O2697" t="s">
        <v>34</v>
      </c>
      <c r="P2697">
        <v>5</v>
      </c>
      <c r="Q2697">
        <v>202112</v>
      </c>
      <c r="S2697">
        <v>917159643</v>
      </c>
      <c r="T2697">
        <v>20220408</v>
      </c>
      <c r="U2697" t="s">
        <v>2406</v>
      </c>
      <c r="V2697" t="s">
        <v>2407</v>
      </c>
      <c r="W2697" t="s">
        <v>2408</v>
      </c>
      <c r="X2697" t="s">
        <v>2413</v>
      </c>
      <c r="Y2697" t="s">
        <v>2414</v>
      </c>
      <c r="Z2697" t="s">
        <v>36</v>
      </c>
    </row>
    <row r="2698" spans="1:26" x14ac:dyDescent="0.25">
      <c r="A2698" t="s">
        <v>2403</v>
      </c>
      <c r="B2698" t="s">
        <v>27</v>
      </c>
      <c r="C2698" t="s">
        <v>28</v>
      </c>
      <c r="D2698" t="s">
        <v>29</v>
      </c>
      <c r="E2698" t="str">
        <f>"201TNLE0D536"</f>
        <v>201TNLE0D536</v>
      </c>
      <c r="F2698" t="s">
        <v>2404</v>
      </c>
      <c r="N2698" t="s">
        <v>5710</v>
      </c>
      <c r="O2698" t="s">
        <v>34</v>
      </c>
      <c r="P2698">
        <v>4</v>
      </c>
      <c r="Q2698">
        <v>202201</v>
      </c>
      <c r="S2698">
        <v>917159649</v>
      </c>
      <c r="T2698">
        <v>20220408</v>
      </c>
      <c r="U2698" t="s">
        <v>2406</v>
      </c>
      <c r="V2698" t="s">
        <v>2407</v>
      </c>
      <c r="W2698" t="s">
        <v>2408</v>
      </c>
      <c r="X2698" t="s">
        <v>2413</v>
      </c>
      <c r="Y2698" t="s">
        <v>2414</v>
      </c>
      <c r="Z2698" t="s">
        <v>36</v>
      </c>
    </row>
    <row r="2699" spans="1:26" x14ac:dyDescent="0.25">
      <c r="A2699" t="s">
        <v>2403</v>
      </c>
      <c r="B2699" t="s">
        <v>27</v>
      </c>
      <c r="C2699" t="s">
        <v>28</v>
      </c>
      <c r="D2699" t="s">
        <v>42</v>
      </c>
      <c r="E2699" t="str">
        <f>"112TNUW0E262"</f>
        <v>112TNUW0E262</v>
      </c>
      <c r="F2699" t="s">
        <v>2404</v>
      </c>
      <c r="N2699" t="s">
        <v>5710</v>
      </c>
      <c r="O2699" t="s">
        <v>34</v>
      </c>
      <c r="P2699">
        <v>5</v>
      </c>
      <c r="Q2699">
        <v>202112</v>
      </c>
      <c r="S2699">
        <v>917159650</v>
      </c>
      <c r="T2699">
        <v>20220408</v>
      </c>
      <c r="U2699" t="s">
        <v>2406</v>
      </c>
      <c r="V2699" t="s">
        <v>2407</v>
      </c>
      <c r="W2699" t="s">
        <v>2408</v>
      </c>
      <c r="X2699" t="s">
        <v>2413</v>
      </c>
      <c r="Y2699" t="s">
        <v>2414</v>
      </c>
      <c r="Z2699" t="s">
        <v>36</v>
      </c>
    </row>
    <row r="2700" spans="1:26" x14ac:dyDescent="0.25">
      <c r="A2700" t="s">
        <v>2403</v>
      </c>
      <c r="B2700" t="s">
        <v>27</v>
      </c>
      <c r="C2700" t="s">
        <v>28</v>
      </c>
      <c r="D2700" t="s">
        <v>585</v>
      </c>
      <c r="E2700" t="str">
        <f>"201TNFA2U227"</f>
        <v>201TNFA2U227</v>
      </c>
      <c r="F2700" t="s">
        <v>2404</v>
      </c>
      <c r="N2700" t="s">
        <v>2411</v>
      </c>
      <c r="O2700" t="s">
        <v>34</v>
      </c>
      <c r="P2700">
        <v>4</v>
      </c>
      <c r="Q2700">
        <v>202201</v>
      </c>
      <c r="S2700">
        <v>917177869</v>
      </c>
      <c r="T2700">
        <v>20220408</v>
      </c>
      <c r="U2700" t="s">
        <v>2406</v>
      </c>
      <c r="V2700" t="s">
        <v>2407</v>
      </c>
      <c r="W2700" t="s">
        <v>2408</v>
      </c>
      <c r="X2700" t="s">
        <v>2413</v>
      </c>
      <c r="Y2700" t="s">
        <v>2414</v>
      </c>
      <c r="Z2700" t="s">
        <v>36</v>
      </c>
    </row>
    <row r="2701" spans="1:26" x14ac:dyDescent="0.25">
      <c r="A2701" t="s">
        <v>2403</v>
      </c>
      <c r="B2701" t="s">
        <v>27</v>
      </c>
      <c r="C2701" t="s">
        <v>28</v>
      </c>
      <c r="D2701" t="s">
        <v>585</v>
      </c>
      <c r="E2701" t="str">
        <f>"201TNZN2U213"</f>
        <v>201TNZN2U213</v>
      </c>
      <c r="F2701" t="s">
        <v>2404</v>
      </c>
      <c r="N2701" t="s">
        <v>2411</v>
      </c>
      <c r="O2701" t="s">
        <v>34</v>
      </c>
      <c r="P2701">
        <v>4</v>
      </c>
      <c r="Q2701">
        <v>202201</v>
      </c>
      <c r="S2701">
        <v>917177893</v>
      </c>
      <c r="T2701">
        <v>20220408</v>
      </c>
      <c r="U2701" t="s">
        <v>2406</v>
      </c>
      <c r="V2701" t="s">
        <v>2407</v>
      </c>
      <c r="W2701" t="s">
        <v>2408</v>
      </c>
      <c r="X2701" t="s">
        <v>2413</v>
      </c>
      <c r="Y2701" t="s">
        <v>2414</v>
      </c>
      <c r="Z2701" t="s">
        <v>36</v>
      </c>
    </row>
    <row r="2702" spans="1:26" x14ac:dyDescent="0.25">
      <c r="A2702" t="s">
        <v>2403</v>
      </c>
      <c r="B2702" t="s">
        <v>27</v>
      </c>
      <c r="C2702" t="s">
        <v>28</v>
      </c>
      <c r="D2702" t="s">
        <v>380</v>
      </c>
      <c r="E2702" t="str">
        <f>"111TNDV2X538"</f>
        <v>111TNDV2X538</v>
      </c>
      <c r="F2702" t="s">
        <v>2404</v>
      </c>
      <c r="N2702" t="s">
        <v>2411</v>
      </c>
      <c r="O2702" t="s">
        <v>34</v>
      </c>
      <c r="P2702">
        <v>6</v>
      </c>
      <c r="Q2702">
        <v>202111</v>
      </c>
      <c r="S2702">
        <v>917177916</v>
      </c>
      <c r="T2702">
        <v>20220408</v>
      </c>
      <c r="U2702" t="s">
        <v>2406</v>
      </c>
      <c r="V2702" t="s">
        <v>2407</v>
      </c>
      <c r="W2702" t="s">
        <v>2408</v>
      </c>
      <c r="X2702" t="s">
        <v>2413</v>
      </c>
      <c r="Y2702" t="s">
        <v>2414</v>
      </c>
      <c r="Z2702" t="s">
        <v>36</v>
      </c>
    </row>
    <row r="2703" spans="1:26" x14ac:dyDescent="0.25">
      <c r="A2703" t="s">
        <v>2403</v>
      </c>
      <c r="B2703" t="s">
        <v>27</v>
      </c>
      <c r="C2703" t="s">
        <v>28</v>
      </c>
      <c r="D2703" t="s">
        <v>380</v>
      </c>
      <c r="E2703" t="str">
        <f>"112TNUW1W694"</f>
        <v>112TNUW1W694</v>
      </c>
      <c r="F2703" t="s">
        <v>2404</v>
      </c>
      <c r="N2703" t="s">
        <v>2411</v>
      </c>
      <c r="O2703" t="s">
        <v>34</v>
      </c>
      <c r="P2703">
        <v>5</v>
      </c>
      <c r="Q2703">
        <v>202112</v>
      </c>
      <c r="S2703">
        <v>917177931</v>
      </c>
      <c r="T2703">
        <v>20220408</v>
      </c>
      <c r="U2703" t="s">
        <v>2406</v>
      </c>
      <c r="V2703" t="s">
        <v>2407</v>
      </c>
      <c r="W2703" t="s">
        <v>2408</v>
      </c>
      <c r="X2703" t="s">
        <v>2413</v>
      </c>
      <c r="Y2703" t="s">
        <v>2414</v>
      </c>
      <c r="Z2703" t="s">
        <v>36</v>
      </c>
    </row>
    <row r="2704" spans="1:26" x14ac:dyDescent="0.25">
      <c r="A2704" t="s">
        <v>2403</v>
      </c>
      <c r="B2704" t="s">
        <v>27</v>
      </c>
      <c r="C2704" t="s">
        <v>28</v>
      </c>
      <c r="D2704" t="s">
        <v>46</v>
      </c>
      <c r="E2704" t="str">
        <f>"110TNNH94367"</f>
        <v>110TNNH94367</v>
      </c>
      <c r="F2704" t="s">
        <v>2404</v>
      </c>
      <c r="N2704" t="s">
        <v>2411</v>
      </c>
      <c r="O2704" t="s">
        <v>34</v>
      </c>
      <c r="P2704">
        <v>7</v>
      </c>
      <c r="Q2704">
        <v>202110</v>
      </c>
      <c r="S2704">
        <v>917178483</v>
      </c>
      <c r="T2704">
        <v>20220408</v>
      </c>
      <c r="U2704" t="s">
        <v>2406</v>
      </c>
      <c r="V2704" t="s">
        <v>2407</v>
      </c>
      <c r="W2704" t="s">
        <v>2408</v>
      </c>
      <c r="X2704" t="s">
        <v>2413</v>
      </c>
      <c r="Y2704" t="s">
        <v>2414</v>
      </c>
      <c r="Z2704" t="s">
        <v>36</v>
      </c>
    </row>
    <row r="2705" spans="1:26" x14ac:dyDescent="0.25">
      <c r="A2705" t="s">
        <v>2403</v>
      </c>
      <c r="B2705" t="s">
        <v>27</v>
      </c>
      <c r="C2705" t="s">
        <v>28</v>
      </c>
      <c r="D2705" t="s">
        <v>29</v>
      </c>
      <c r="E2705" t="str">
        <f>"201TNTQ0D585"</f>
        <v>201TNTQ0D585</v>
      </c>
      <c r="F2705" t="s">
        <v>2404</v>
      </c>
      <c r="N2705" t="s">
        <v>2411</v>
      </c>
      <c r="O2705" t="s">
        <v>34</v>
      </c>
      <c r="P2705">
        <v>4</v>
      </c>
      <c r="Q2705">
        <v>202201</v>
      </c>
      <c r="S2705">
        <v>917180439</v>
      </c>
      <c r="T2705">
        <v>20220408</v>
      </c>
      <c r="U2705" t="s">
        <v>2406</v>
      </c>
      <c r="V2705" t="s">
        <v>2407</v>
      </c>
      <c r="W2705" t="s">
        <v>2408</v>
      </c>
      <c r="X2705" t="s">
        <v>2413</v>
      </c>
      <c r="Y2705" t="s">
        <v>2414</v>
      </c>
      <c r="Z2705" t="s">
        <v>36</v>
      </c>
    </row>
    <row r="2706" spans="1:26" x14ac:dyDescent="0.25">
      <c r="A2706" t="s">
        <v>2403</v>
      </c>
      <c r="B2706" t="s">
        <v>27</v>
      </c>
      <c r="C2706" t="s">
        <v>28</v>
      </c>
      <c r="D2706" t="s">
        <v>29</v>
      </c>
      <c r="E2706" t="str">
        <f>"201TNMX1D091"</f>
        <v>201TNMX1D091</v>
      </c>
      <c r="F2706" t="s">
        <v>2404</v>
      </c>
      <c r="N2706" t="s">
        <v>2411</v>
      </c>
      <c r="O2706" t="s">
        <v>34</v>
      </c>
      <c r="P2706">
        <v>4</v>
      </c>
      <c r="Q2706">
        <v>202201</v>
      </c>
      <c r="S2706">
        <v>917180571</v>
      </c>
      <c r="T2706">
        <v>20220408</v>
      </c>
      <c r="U2706" t="s">
        <v>2406</v>
      </c>
      <c r="V2706" t="s">
        <v>2407</v>
      </c>
      <c r="W2706" t="s">
        <v>2408</v>
      </c>
      <c r="X2706" t="s">
        <v>2413</v>
      </c>
      <c r="Y2706" t="s">
        <v>2414</v>
      </c>
      <c r="Z2706" t="s">
        <v>36</v>
      </c>
    </row>
    <row r="2707" spans="1:26" x14ac:dyDescent="0.25">
      <c r="A2707" t="s">
        <v>2403</v>
      </c>
      <c r="B2707" t="s">
        <v>27</v>
      </c>
      <c r="C2707" t="s">
        <v>28</v>
      </c>
      <c r="D2707" t="s">
        <v>29</v>
      </c>
      <c r="E2707" t="str">
        <f>"112TNWG16793"</f>
        <v>112TNWG16793</v>
      </c>
      <c r="F2707" t="s">
        <v>2404</v>
      </c>
      <c r="N2707" t="s">
        <v>5711</v>
      </c>
      <c r="O2707" t="s">
        <v>34</v>
      </c>
      <c r="P2707">
        <v>5</v>
      </c>
      <c r="Q2707">
        <v>202112</v>
      </c>
      <c r="S2707">
        <v>917239414</v>
      </c>
      <c r="T2707">
        <v>20220408</v>
      </c>
      <c r="U2707" t="s">
        <v>2406</v>
      </c>
      <c r="V2707" t="s">
        <v>3583</v>
      </c>
      <c r="W2707" t="s">
        <v>2408</v>
      </c>
      <c r="X2707" t="s">
        <v>2409</v>
      </c>
      <c r="Y2707" t="s">
        <v>2410</v>
      </c>
      <c r="Z2707" t="s">
        <v>36</v>
      </c>
    </row>
    <row r="2708" spans="1:26" x14ac:dyDescent="0.25">
      <c r="A2708" t="s">
        <v>26</v>
      </c>
      <c r="B2708" t="s">
        <v>27</v>
      </c>
      <c r="C2708" t="s">
        <v>28</v>
      </c>
      <c r="D2708" t="s">
        <v>115</v>
      </c>
      <c r="E2708" t="str">
        <f>"104TNRL1U502"</f>
        <v>104TNRL1U502</v>
      </c>
      <c r="F2708" t="s">
        <v>30</v>
      </c>
      <c r="I2708" t="s">
        <v>38</v>
      </c>
      <c r="J2708" t="s">
        <v>58</v>
      </c>
      <c r="N2708" t="s">
        <v>5712</v>
      </c>
      <c r="O2708" t="s">
        <v>34</v>
      </c>
      <c r="P2708">
        <v>13</v>
      </c>
      <c r="Q2708">
        <v>202104</v>
      </c>
      <c r="R2708">
        <v>20211001</v>
      </c>
      <c r="S2708" t="s">
        <v>5713</v>
      </c>
      <c r="T2708">
        <v>20220408</v>
      </c>
      <c r="U2708" t="s">
        <v>3472</v>
      </c>
      <c r="V2708" t="s">
        <v>226</v>
      </c>
      <c r="W2708" t="s">
        <v>5168</v>
      </c>
      <c r="X2708" t="s">
        <v>206</v>
      </c>
      <c r="Z2708" t="s">
        <v>36</v>
      </c>
    </row>
    <row r="2709" spans="1:26" x14ac:dyDescent="0.25">
      <c r="A2709" t="s">
        <v>26</v>
      </c>
      <c r="B2709" t="s">
        <v>27</v>
      </c>
      <c r="C2709" t="s">
        <v>28</v>
      </c>
      <c r="D2709" t="s">
        <v>166</v>
      </c>
      <c r="E2709" t="str">
        <f>"108TNVS33567"</f>
        <v>108TNVS33567</v>
      </c>
      <c r="F2709" t="s">
        <v>30</v>
      </c>
      <c r="I2709" t="s">
        <v>31</v>
      </c>
      <c r="J2709" t="s">
        <v>32</v>
      </c>
      <c r="N2709" t="s">
        <v>5714</v>
      </c>
      <c r="O2709" t="s">
        <v>34</v>
      </c>
      <c r="P2709">
        <v>9</v>
      </c>
      <c r="Q2709">
        <v>202108</v>
      </c>
      <c r="R2709">
        <v>20220119</v>
      </c>
      <c r="S2709" t="s">
        <v>5715</v>
      </c>
      <c r="T2709">
        <v>20220408</v>
      </c>
      <c r="Z2709" t="s">
        <v>36</v>
      </c>
    </row>
    <row r="2710" spans="1:26" x14ac:dyDescent="0.25">
      <c r="A2710" t="s">
        <v>26</v>
      </c>
      <c r="B2710" t="s">
        <v>27</v>
      </c>
      <c r="C2710" t="s">
        <v>28</v>
      </c>
      <c r="D2710" t="s">
        <v>133</v>
      </c>
      <c r="E2710" t="str">
        <f>"010TNFA1V651"</f>
        <v>010TNFA1V651</v>
      </c>
      <c r="F2710" t="s">
        <v>30</v>
      </c>
      <c r="I2710" t="s">
        <v>38</v>
      </c>
      <c r="J2710" t="s">
        <v>90</v>
      </c>
      <c r="N2710" t="s">
        <v>5716</v>
      </c>
      <c r="O2710" t="s">
        <v>34</v>
      </c>
      <c r="P2710">
        <v>19</v>
      </c>
      <c r="Q2710">
        <v>202010</v>
      </c>
      <c r="R2710">
        <v>20211206</v>
      </c>
      <c r="S2710" t="s">
        <v>5717</v>
      </c>
      <c r="T2710">
        <v>20220408</v>
      </c>
      <c r="U2710" t="s">
        <v>206</v>
      </c>
      <c r="Z2710" t="s">
        <v>36</v>
      </c>
    </row>
    <row r="2711" spans="1:26" x14ac:dyDescent="0.25">
      <c r="A2711" t="s">
        <v>26</v>
      </c>
      <c r="B2711" t="s">
        <v>27</v>
      </c>
      <c r="C2711" t="s">
        <v>28</v>
      </c>
      <c r="D2711" t="s">
        <v>42</v>
      </c>
      <c r="E2711" t="str">
        <f>"111TNUW2K334"</f>
        <v>111TNUW2K334</v>
      </c>
      <c r="F2711" t="s">
        <v>30</v>
      </c>
      <c r="I2711" t="s">
        <v>57</v>
      </c>
      <c r="J2711" t="s">
        <v>90</v>
      </c>
      <c r="N2711" t="s">
        <v>5718</v>
      </c>
      <c r="O2711" t="s">
        <v>34</v>
      </c>
      <c r="P2711">
        <v>6</v>
      </c>
      <c r="Q2711">
        <v>202111</v>
      </c>
      <c r="R2711">
        <v>20220309</v>
      </c>
      <c r="S2711" t="s">
        <v>5719</v>
      </c>
      <c r="T2711">
        <v>20220408</v>
      </c>
      <c r="U2711" t="s">
        <v>2718</v>
      </c>
      <c r="V2711" t="s">
        <v>180</v>
      </c>
      <c r="Z2711" t="s">
        <v>36</v>
      </c>
    </row>
    <row r="2712" spans="1:26" x14ac:dyDescent="0.25">
      <c r="A2712" t="s">
        <v>26</v>
      </c>
      <c r="B2712" t="s">
        <v>27</v>
      </c>
      <c r="C2712" t="s">
        <v>28</v>
      </c>
      <c r="D2712" t="s">
        <v>42</v>
      </c>
      <c r="E2712" t="str">
        <f>"202TNSU01758"</f>
        <v>202TNSU01758</v>
      </c>
      <c r="F2712" t="s">
        <v>30</v>
      </c>
      <c r="I2712" t="s">
        <v>31</v>
      </c>
      <c r="J2712" t="s">
        <v>58</v>
      </c>
      <c r="N2712" t="s">
        <v>5720</v>
      </c>
      <c r="O2712" t="s">
        <v>34</v>
      </c>
      <c r="P2712">
        <v>3</v>
      </c>
      <c r="Q2712">
        <v>202202</v>
      </c>
      <c r="R2712">
        <v>20220224</v>
      </c>
      <c r="S2712" t="s">
        <v>5721</v>
      </c>
      <c r="T2712">
        <v>20220408</v>
      </c>
      <c r="U2712" t="s">
        <v>144</v>
      </c>
      <c r="Z2712" t="s">
        <v>36</v>
      </c>
    </row>
    <row r="2713" spans="1:26" x14ac:dyDescent="0.25">
      <c r="A2713" t="s">
        <v>26</v>
      </c>
      <c r="B2713" t="s">
        <v>27</v>
      </c>
      <c r="C2713" t="s">
        <v>28</v>
      </c>
      <c r="D2713" t="s">
        <v>29</v>
      </c>
      <c r="E2713" t="str">
        <f>"108TNZN0J525"</f>
        <v>108TNZN0J525</v>
      </c>
      <c r="F2713" t="s">
        <v>30</v>
      </c>
      <c r="I2713" t="s">
        <v>31</v>
      </c>
      <c r="J2713" t="s">
        <v>90</v>
      </c>
      <c r="N2713" t="s">
        <v>5722</v>
      </c>
      <c r="O2713" t="s">
        <v>34</v>
      </c>
      <c r="P2713">
        <v>9</v>
      </c>
      <c r="Q2713">
        <v>202108</v>
      </c>
      <c r="R2713">
        <v>20211025</v>
      </c>
      <c r="S2713" t="s">
        <v>5723</v>
      </c>
      <c r="T2713">
        <v>20220408</v>
      </c>
      <c r="U2713" t="s">
        <v>329</v>
      </c>
      <c r="V2713" t="s">
        <v>1348</v>
      </c>
      <c r="W2713" t="s">
        <v>5724</v>
      </c>
      <c r="X2713" t="s">
        <v>793</v>
      </c>
      <c r="Z2713" t="s">
        <v>36</v>
      </c>
    </row>
    <row r="2714" spans="1:26" x14ac:dyDescent="0.25">
      <c r="A2714" t="s">
        <v>26</v>
      </c>
      <c r="B2714" t="s">
        <v>27</v>
      </c>
      <c r="C2714" t="s">
        <v>28</v>
      </c>
      <c r="D2714" t="s">
        <v>29</v>
      </c>
      <c r="E2714" t="str">
        <f>"108TNZN1Z405"</f>
        <v>108TNZN1Z405</v>
      </c>
      <c r="F2714" t="s">
        <v>30</v>
      </c>
      <c r="I2714" t="s">
        <v>38</v>
      </c>
      <c r="J2714" t="s">
        <v>58</v>
      </c>
      <c r="N2714" t="s">
        <v>5725</v>
      </c>
      <c r="O2714" t="s">
        <v>34</v>
      </c>
      <c r="P2714">
        <v>9</v>
      </c>
      <c r="Q2714">
        <v>202108</v>
      </c>
      <c r="R2714">
        <v>20220325</v>
      </c>
      <c r="S2714" t="s">
        <v>5726</v>
      </c>
      <c r="T2714">
        <v>20220408</v>
      </c>
      <c r="U2714" t="s">
        <v>75</v>
      </c>
      <c r="V2714" t="s">
        <v>74</v>
      </c>
      <c r="Z2714" t="s">
        <v>36</v>
      </c>
    </row>
    <row r="2715" spans="1:26" x14ac:dyDescent="0.25">
      <c r="A2715" t="s">
        <v>26</v>
      </c>
      <c r="B2715" t="s">
        <v>27</v>
      </c>
      <c r="C2715" t="s">
        <v>28</v>
      </c>
      <c r="D2715" t="s">
        <v>29</v>
      </c>
      <c r="E2715" t="str">
        <f>"111TNZN26877"</f>
        <v>111TNZN26877</v>
      </c>
      <c r="F2715" t="s">
        <v>30</v>
      </c>
      <c r="I2715" t="s">
        <v>31</v>
      </c>
      <c r="J2715" t="s">
        <v>58</v>
      </c>
      <c r="N2715" t="s">
        <v>5727</v>
      </c>
      <c r="O2715" t="s">
        <v>34</v>
      </c>
      <c r="P2715">
        <v>6</v>
      </c>
      <c r="Q2715">
        <v>202111</v>
      </c>
      <c r="R2715">
        <v>20211223</v>
      </c>
      <c r="S2715" t="s">
        <v>5728</v>
      </c>
      <c r="T2715">
        <v>20220408</v>
      </c>
      <c r="U2715" t="s">
        <v>463</v>
      </c>
      <c r="Z2715" t="s">
        <v>36</v>
      </c>
    </row>
    <row r="2716" spans="1:26" x14ac:dyDescent="0.25">
      <c r="A2716" t="s">
        <v>26</v>
      </c>
      <c r="B2716" t="s">
        <v>27</v>
      </c>
      <c r="C2716" t="s">
        <v>28</v>
      </c>
      <c r="D2716" t="s">
        <v>115</v>
      </c>
      <c r="E2716" t="str">
        <f>"108TNTQ2B033"</f>
        <v>108TNTQ2B033</v>
      </c>
      <c r="F2716" t="s">
        <v>30</v>
      </c>
      <c r="I2716" t="s">
        <v>162</v>
      </c>
      <c r="J2716" t="s">
        <v>90</v>
      </c>
      <c r="N2716" t="s">
        <v>5729</v>
      </c>
      <c r="O2716" t="s">
        <v>34</v>
      </c>
      <c r="P2716">
        <v>9</v>
      </c>
      <c r="Q2716">
        <v>202108</v>
      </c>
      <c r="R2716">
        <v>20220208</v>
      </c>
      <c r="S2716" t="s">
        <v>5730</v>
      </c>
      <c r="T2716">
        <v>20220408</v>
      </c>
      <c r="U2716" t="s">
        <v>211</v>
      </c>
      <c r="Z2716" t="s">
        <v>36</v>
      </c>
    </row>
    <row r="2717" spans="1:26" x14ac:dyDescent="0.25">
      <c r="A2717" t="s">
        <v>26</v>
      </c>
      <c r="B2717" t="s">
        <v>27</v>
      </c>
      <c r="C2717" t="s">
        <v>28</v>
      </c>
      <c r="D2717" t="s">
        <v>37</v>
      </c>
      <c r="E2717" t="str">
        <f>"109TNSU2T414"</f>
        <v>109TNSU2T414</v>
      </c>
      <c r="F2717" t="s">
        <v>30</v>
      </c>
      <c r="I2717" t="s">
        <v>31</v>
      </c>
      <c r="J2717" t="s">
        <v>32</v>
      </c>
      <c r="N2717" t="s">
        <v>5731</v>
      </c>
      <c r="O2717" t="s">
        <v>34</v>
      </c>
      <c r="P2717">
        <v>8</v>
      </c>
      <c r="Q2717">
        <v>202109</v>
      </c>
      <c r="R2717">
        <v>20220222</v>
      </c>
      <c r="S2717" t="s">
        <v>5732</v>
      </c>
      <c r="T2717">
        <v>20220408</v>
      </c>
      <c r="Z2717" t="s">
        <v>36</v>
      </c>
    </row>
    <row r="2718" spans="1:26" x14ac:dyDescent="0.25">
      <c r="A2718" t="s">
        <v>26</v>
      </c>
      <c r="B2718" t="s">
        <v>27</v>
      </c>
      <c r="C2718" t="s">
        <v>28</v>
      </c>
      <c r="D2718" t="s">
        <v>29</v>
      </c>
      <c r="E2718" t="str">
        <f>"902TNLE08488"</f>
        <v>902TNLE08488</v>
      </c>
      <c r="F2718" t="s">
        <v>30</v>
      </c>
      <c r="I2718" t="s">
        <v>71</v>
      </c>
      <c r="J2718" t="s">
        <v>58</v>
      </c>
      <c r="N2718" t="s">
        <v>5733</v>
      </c>
      <c r="O2718" t="s">
        <v>34</v>
      </c>
      <c r="P2718">
        <v>39</v>
      </c>
      <c r="Q2718">
        <v>201902</v>
      </c>
      <c r="R2718">
        <v>20220317</v>
      </c>
      <c r="S2718" t="s">
        <v>5734</v>
      </c>
      <c r="T2718">
        <v>20220408</v>
      </c>
      <c r="U2718" t="s">
        <v>205</v>
      </c>
      <c r="Z2718" t="s">
        <v>36</v>
      </c>
    </row>
    <row r="2719" spans="1:26" x14ac:dyDescent="0.25">
      <c r="A2719" t="s">
        <v>26</v>
      </c>
      <c r="B2719" t="s">
        <v>27</v>
      </c>
      <c r="C2719" t="s">
        <v>28</v>
      </c>
      <c r="D2719" t="s">
        <v>115</v>
      </c>
      <c r="E2719" t="str">
        <f>"107TNWG1Y201"</f>
        <v>107TNWG1Y201</v>
      </c>
      <c r="F2719" t="s">
        <v>30</v>
      </c>
      <c r="I2719" t="s">
        <v>38</v>
      </c>
      <c r="J2719" t="s">
        <v>58</v>
      </c>
      <c r="N2719" t="s">
        <v>5735</v>
      </c>
      <c r="O2719" t="s">
        <v>34</v>
      </c>
      <c r="P2719">
        <v>10</v>
      </c>
      <c r="Q2719">
        <v>202107</v>
      </c>
      <c r="R2719">
        <v>20220312</v>
      </c>
      <c r="S2719" t="s">
        <v>5736</v>
      </c>
      <c r="T2719">
        <v>20220408</v>
      </c>
      <c r="U2719" t="s">
        <v>144</v>
      </c>
      <c r="Z2719" t="s">
        <v>36</v>
      </c>
    </row>
    <row r="2720" spans="1:26" x14ac:dyDescent="0.25">
      <c r="A2720" t="s">
        <v>26</v>
      </c>
      <c r="B2720" t="s">
        <v>27</v>
      </c>
      <c r="C2720" t="s">
        <v>28</v>
      </c>
      <c r="D2720" t="s">
        <v>64</v>
      </c>
      <c r="E2720" t="str">
        <f>"907TNQD0F900"</f>
        <v>907TNQD0F900</v>
      </c>
      <c r="F2720" t="s">
        <v>30</v>
      </c>
      <c r="I2720" t="s">
        <v>82</v>
      </c>
      <c r="J2720" t="s">
        <v>90</v>
      </c>
      <c r="N2720" t="s">
        <v>5737</v>
      </c>
      <c r="O2720" t="s">
        <v>34</v>
      </c>
      <c r="P2720">
        <v>34</v>
      </c>
      <c r="Q2720">
        <v>201907</v>
      </c>
      <c r="R2720">
        <v>20220111</v>
      </c>
      <c r="S2720" t="s">
        <v>5738</v>
      </c>
      <c r="T2720">
        <v>20220408</v>
      </c>
      <c r="U2720" t="s">
        <v>149</v>
      </c>
      <c r="Z2720" t="s">
        <v>36</v>
      </c>
    </row>
    <row r="2721" spans="1:26" x14ac:dyDescent="0.25">
      <c r="A2721" t="s">
        <v>26</v>
      </c>
      <c r="B2721" t="s">
        <v>27</v>
      </c>
      <c r="C2721" t="s">
        <v>28</v>
      </c>
      <c r="D2721" t="s">
        <v>46</v>
      </c>
      <c r="E2721" t="str">
        <f>"109TNDV1T218"</f>
        <v>109TNDV1T218</v>
      </c>
      <c r="F2721" t="s">
        <v>30</v>
      </c>
      <c r="I2721" t="s">
        <v>31</v>
      </c>
      <c r="J2721" t="s">
        <v>32</v>
      </c>
      <c r="N2721" t="s">
        <v>5739</v>
      </c>
      <c r="O2721" t="s">
        <v>34</v>
      </c>
      <c r="P2721">
        <v>8</v>
      </c>
      <c r="Q2721">
        <v>202109</v>
      </c>
      <c r="R2721">
        <v>20211013</v>
      </c>
      <c r="S2721" t="s">
        <v>5740</v>
      </c>
      <c r="T2721">
        <v>20220408</v>
      </c>
      <c r="Z2721" t="s">
        <v>36</v>
      </c>
    </row>
    <row r="2722" spans="1:26" x14ac:dyDescent="0.25">
      <c r="A2722" t="s">
        <v>26</v>
      </c>
      <c r="B2722" t="s">
        <v>27</v>
      </c>
      <c r="C2722" t="s">
        <v>28</v>
      </c>
      <c r="D2722" t="s">
        <v>46</v>
      </c>
      <c r="E2722" t="str">
        <f>"110TNJJOE348"</f>
        <v>110TNJJOE348</v>
      </c>
      <c r="F2722" t="s">
        <v>30</v>
      </c>
      <c r="I2722" t="s">
        <v>31</v>
      </c>
      <c r="J2722" t="s">
        <v>32</v>
      </c>
      <c r="N2722" t="s">
        <v>5741</v>
      </c>
      <c r="O2722" t="s">
        <v>34</v>
      </c>
      <c r="P2722">
        <v>7</v>
      </c>
      <c r="Q2722">
        <v>202110</v>
      </c>
      <c r="R2722">
        <v>20211102</v>
      </c>
      <c r="S2722" t="s">
        <v>5742</v>
      </c>
      <c r="T2722">
        <v>20220408</v>
      </c>
      <c r="Z2722" t="s">
        <v>36</v>
      </c>
    </row>
    <row r="2723" spans="1:26" x14ac:dyDescent="0.25">
      <c r="A2723" t="s">
        <v>26</v>
      </c>
      <c r="B2723" t="s">
        <v>27</v>
      </c>
      <c r="C2723" t="s">
        <v>28</v>
      </c>
      <c r="D2723" t="s">
        <v>115</v>
      </c>
      <c r="E2723" t="str">
        <f>"110TNAB1D664"</f>
        <v>110TNAB1D664</v>
      </c>
      <c r="F2723" t="s">
        <v>30</v>
      </c>
      <c r="I2723" t="s">
        <v>31</v>
      </c>
      <c r="J2723" t="s">
        <v>32</v>
      </c>
      <c r="N2723" t="s">
        <v>5743</v>
      </c>
      <c r="O2723" t="s">
        <v>34</v>
      </c>
      <c r="P2723">
        <v>7</v>
      </c>
      <c r="Q2723">
        <v>202110</v>
      </c>
      <c r="R2723">
        <v>20220221</v>
      </c>
      <c r="S2723" t="s">
        <v>5744</v>
      </c>
      <c r="T2723">
        <v>20220408</v>
      </c>
      <c r="Z2723" t="s">
        <v>36</v>
      </c>
    </row>
    <row r="2724" spans="1:26" x14ac:dyDescent="0.25">
      <c r="A2724" t="s">
        <v>26</v>
      </c>
      <c r="B2724" t="s">
        <v>27</v>
      </c>
      <c r="C2724" t="s">
        <v>28</v>
      </c>
      <c r="D2724" t="s">
        <v>64</v>
      </c>
      <c r="E2724" t="str">
        <f>"202TNLE2S760"</f>
        <v>202TNLE2S760</v>
      </c>
      <c r="F2724" t="s">
        <v>30</v>
      </c>
      <c r="I2724" t="s">
        <v>475</v>
      </c>
      <c r="J2724" t="s">
        <v>32</v>
      </c>
      <c r="N2724" t="s">
        <v>5745</v>
      </c>
      <c r="O2724" t="s">
        <v>34</v>
      </c>
      <c r="P2724">
        <v>3</v>
      </c>
      <c r="Q2724">
        <v>202202</v>
      </c>
      <c r="R2724">
        <v>20220401</v>
      </c>
      <c r="S2724" t="s">
        <v>5746</v>
      </c>
      <c r="T2724">
        <v>20220408</v>
      </c>
      <c r="Z2724" t="s">
        <v>36</v>
      </c>
    </row>
    <row r="2725" spans="1:26" x14ac:dyDescent="0.25">
      <c r="A2725" t="s">
        <v>26</v>
      </c>
      <c r="B2725" t="s">
        <v>27</v>
      </c>
      <c r="C2725" t="s">
        <v>28</v>
      </c>
      <c r="D2725" t="s">
        <v>29</v>
      </c>
      <c r="E2725" t="str">
        <f>"111TNJJTW332"</f>
        <v>111TNJJTW332</v>
      </c>
      <c r="F2725" t="s">
        <v>30</v>
      </c>
      <c r="I2725" t="s">
        <v>31</v>
      </c>
      <c r="J2725" t="s">
        <v>32</v>
      </c>
      <c r="N2725" t="s">
        <v>5747</v>
      </c>
      <c r="O2725" t="s">
        <v>34</v>
      </c>
      <c r="P2725">
        <v>6</v>
      </c>
      <c r="Q2725">
        <v>202111</v>
      </c>
      <c r="R2725">
        <v>20220320</v>
      </c>
      <c r="S2725" t="s">
        <v>5748</v>
      </c>
      <c r="T2725">
        <v>20220408</v>
      </c>
      <c r="Z2725" t="s">
        <v>36</v>
      </c>
    </row>
    <row r="2726" spans="1:26" x14ac:dyDescent="0.25">
      <c r="A2726" t="s">
        <v>26</v>
      </c>
      <c r="B2726" t="s">
        <v>27</v>
      </c>
      <c r="C2726" t="s">
        <v>28</v>
      </c>
      <c r="D2726" t="s">
        <v>37</v>
      </c>
      <c r="E2726" t="str">
        <f>"108TNWG0A593"</f>
        <v>108TNWG0A593</v>
      </c>
      <c r="F2726" t="s">
        <v>30</v>
      </c>
      <c r="I2726" t="s">
        <v>31</v>
      </c>
      <c r="J2726" t="s">
        <v>32</v>
      </c>
      <c r="N2726" t="s">
        <v>5749</v>
      </c>
      <c r="O2726" t="s">
        <v>34</v>
      </c>
      <c r="P2726">
        <v>9</v>
      </c>
      <c r="Q2726">
        <v>202108</v>
      </c>
      <c r="R2726">
        <v>20220201</v>
      </c>
      <c r="S2726" t="s">
        <v>5750</v>
      </c>
      <c r="T2726">
        <v>20220408</v>
      </c>
      <c r="Z2726" t="s">
        <v>36</v>
      </c>
    </row>
    <row r="2727" spans="1:26" x14ac:dyDescent="0.25">
      <c r="A2727" t="s">
        <v>26</v>
      </c>
      <c r="B2727" t="s">
        <v>27</v>
      </c>
      <c r="C2727" t="s">
        <v>28</v>
      </c>
      <c r="D2727" t="s">
        <v>380</v>
      </c>
      <c r="E2727" t="str">
        <f>"201TNPC2H576"</f>
        <v>201TNPC2H576</v>
      </c>
      <c r="F2727" t="s">
        <v>30</v>
      </c>
      <c r="I2727" t="s">
        <v>31</v>
      </c>
      <c r="J2727" t="s">
        <v>32</v>
      </c>
      <c r="N2727" t="s">
        <v>5751</v>
      </c>
      <c r="O2727" t="s">
        <v>34</v>
      </c>
      <c r="P2727">
        <v>4</v>
      </c>
      <c r="Q2727">
        <v>202201</v>
      </c>
      <c r="R2727">
        <v>20220115</v>
      </c>
      <c r="S2727" t="s">
        <v>5752</v>
      </c>
      <c r="T2727">
        <v>20220408</v>
      </c>
      <c r="Z2727" t="s">
        <v>36</v>
      </c>
    </row>
    <row r="2728" spans="1:26" x14ac:dyDescent="0.25">
      <c r="A2728" t="s">
        <v>26</v>
      </c>
      <c r="B2728" t="s">
        <v>27</v>
      </c>
      <c r="C2728" t="s">
        <v>28</v>
      </c>
      <c r="D2728" t="s">
        <v>380</v>
      </c>
      <c r="E2728" t="str">
        <f>"112TNHM1W801"</f>
        <v>112TNHM1W801</v>
      </c>
      <c r="F2728" t="s">
        <v>30</v>
      </c>
      <c r="I2728" t="s">
        <v>38</v>
      </c>
      <c r="J2728" t="s">
        <v>163</v>
      </c>
      <c r="N2728" t="s">
        <v>5753</v>
      </c>
      <c r="O2728" t="s">
        <v>34</v>
      </c>
      <c r="P2728">
        <v>5</v>
      </c>
      <c r="Q2728">
        <v>202112</v>
      </c>
      <c r="R2728">
        <v>20220316</v>
      </c>
      <c r="S2728" t="s">
        <v>5754</v>
      </c>
      <c r="T2728">
        <v>20220408</v>
      </c>
      <c r="Z2728" t="s">
        <v>36</v>
      </c>
    </row>
    <row r="2729" spans="1:26" x14ac:dyDescent="0.25">
      <c r="A2729" t="s">
        <v>26</v>
      </c>
      <c r="B2729" t="s">
        <v>27</v>
      </c>
      <c r="C2729" t="s">
        <v>28</v>
      </c>
      <c r="D2729" t="s">
        <v>133</v>
      </c>
      <c r="E2729" t="str">
        <f>"105TNZN00453"</f>
        <v>105TNZN00453</v>
      </c>
      <c r="F2729" t="s">
        <v>30</v>
      </c>
      <c r="I2729" t="s">
        <v>31</v>
      </c>
      <c r="J2729" t="s">
        <v>32</v>
      </c>
      <c r="N2729" t="s">
        <v>5755</v>
      </c>
      <c r="O2729" t="s">
        <v>34</v>
      </c>
      <c r="P2729">
        <v>12</v>
      </c>
      <c r="Q2729">
        <v>202105</v>
      </c>
      <c r="R2729">
        <v>20211011</v>
      </c>
      <c r="S2729" t="s">
        <v>5756</v>
      </c>
      <c r="T2729">
        <v>20220408</v>
      </c>
      <c r="Z2729" t="s">
        <v>36</v>
      </c>
    </row>
    <row r="2730" spans="1:26" x14ac:dyDescent="0.25">
      <c r="A2730" t="s">
        <v>26</v>
      </c>
      <c r="B2730" t="s">
        <v>27</v>
      </c>
      <c r="C2730" t="s">
        <v>28</v>
      </c>
      <c r="D2730" t="s">
        <v>42</v>
      </c>
      <c r="E2730" t="str">
        <f>"107TNFA1C539"</f>
        <v>107TNFA1C539</v>
      </c>
      <c r="F2730" t="s">
        <v>30</v>
      </c>
      <c r="I2730" t="s">
        <v>123</v>
      </c>
      <c r="J2730" t="s">
        <v>52</v>
      </c>
      <c r="N2730" t="s">
        <v>5757</v>
      </c>
      <c r="O2730" t="s">
        <v>34</v>
      </c>
      <c r="P2730">
        <v>10</v>
      </c>
      <c r="Q2730">
        <v>202107</v>
      </c>
      <c r="R2730">
        <v>20220106</v>
      </c>
      <c r="S2730" t="s">
        <v>5758</v>
      </c>
      <c r="T2730">
        <v>20220408</v>
      </c>
      <c r="Z2730" t="s">
        <v>36</v>
      </c>
    </row>
    <row r="2731" spans="1:26" x14ac:dyDescent="0.25">
      <c r="A2731" t="s">
        <v>26</v>
      </c>
      <c r="B2731" t="s">
        <v>27</v>
      </c>
      <c r="C2731" t="s">
        <v>28</v>
      </c>
      <c r="D2731" t="s">
        <v>29</v>
      </c>
      <c r="E2731" t="str">
        <f>"108TNPC00064"</f>
        <v>108TNPC00064</v>
      </c>
      <c r="F2731" t="s">
        <v>30</v>
      </c>
      <c r="I2731" t="s">
        <v>31</v>
      </c>
      <c r="J2731" t="s">
        <v>32</v>
      </c>
      <c r="N2731" t="s">
        <v>5759</v>
      </c>
      <c r="O2731" t="s">
        <v>34</v>
      </c>
      <c r="P2731">
        <v>9</v>
      </c>
      <c r="Q2731">
        <v>202108</v>
      </c>
      <c r="R2731">
        <v>20220206</v>
      </c>
      <c r="S2731" t="s">
        <v>5760</v>
      </c>
      <c r="T2731">
        <v>20220408</v>
      </c>
      <c r="Z2731" t="s">
        <v>36</v>
      </c>
    </row>
    <row r="2732" spans="1:26" x14ac:dyDescent="0.25">
      <c r="A2732" t="s">
        <v>26</v>
      </c>
      <c r="B2732" t="s">
        <v>27</v>
      </c>
      <c r="C2732" t="s">
        <v>28</v>
      </c>
      <c r="D2732" t="s">
        <v>42</v>
      </c>
      <c r="E2732" t="str">
        <f>"112TNPC0M032"</f>
        <v>112TNPC0M032</v>
      </c>
      <c r="F2732" t="s">
        <v>30</v>
      </c>
      <c r="I2732" t="s">
        <v>76</v>
      </c>
      <c r="J2732" t="s">
        <v>77</v>
      </c>
      <c r="N2732" t="s">
        <v>5761</v>
      </c>
      <c r="O2732" t="s">
        <v>34</v>
      </c>
      <c r="P2732">
        <v>5</v>
      </c>
      <c r="Q2732">
        <v>202112</v>
      </c>
      <c r="R2732">
        <v>20220205</v>
      </c>
      <c r="S2732" t="s">
        <v>5762</v>
      </c>
      <c r="T2732">
        <v>20220408</v>
      </c>
      <c r="Z2732" t="s">
        <v>36</v>
      </c>
    </row>
    <row r="2733" spans="1:26" x14ac:dyDescent="0.25">
      <c r="A2733" t="s">
        <v>26</v>
      </c>
      <c r="B2733" t="s">
        <v>27</v>
      </c>
      <c r="C2733" t="s">
        <v>28</v>
      </c>
      <c r="D2733" t="s">
        <v>64</v>
      </c>
      <c r="E2733" t="str">
        <f>"112TNHM0V385"</f>
        <v>112TNHM0V385</v>
      </c>
      <c r="F2733" t="s">
        <v>30</v>
      </c>
      <c r="I2733" t="s">
        <v>157</v>
      </c>
      <c r="J2733" t="s">
        <v>39</v>
      </c>
      <c r="N2733" t="s">
        <v>5763</v>
      </c>
      <c r="O2733" t="s">
        <v>34</v>
      </c>
      <c r="P2733">
        <v>5</v>
      </c>
      <c r="Q2733">
        <v>202112</v>
      </c>
      <c r="R2733">
        <v>20220105</v>
      </c>
      <c r="S2733" t="s">
        <v>5764</v>
      </c>
      <c r="T2733">
        <v>20220408</v>
      </c>
      <c r="Z2733" t="s">
        <v>36</v>
      </c>
    </row>
    <row r="2734" spans="1:26" x14ac:dyDescent="0.25">
      <c r="A2734" t="s">
        <v>26</v>
      </c>
      <c r="B2734" t="s">
        <v>27</v>
      </c>
      <c r="C2734" t="s">
        <v>28</v>
      </c>
      <c r="D2734" t="s">
        <v>115</v>
      </c>
      <c r="E2734" t="str">
        <f>"110TNEP0B900"</f>
        <v>110TNEP0B900</v>
      </c>
      <c r="F2734" t="s">
        <v>30</v>
      </c>
      <c r="I2734" t="s">
        <v>31</v>
      </c>
      <c r="J2734" t="s">
        <v>32</v>
      </c>
      <c r="N2734" t="s">
        <v>5765</v>
      </c>
      <c r="O2734" t="s">
        <v>34</v>
      </c>
      <c r="P2734">
        <v>7</v>
      </c>
      <c r="Q2734">
        <v>202110</v>
      </c>
      <c r="R2734">
        <v>20211218</v>
      </c>
      <c r="S2734" t="s">
        <v>5766</v>
      </c>
      <c r="T2734">
        <v>20220408</v>
      </c>
      <c r="Z2734" t="s">
        <v>36</v>
      </c>
    </row>
    <row r="2735" spans="1:26" x14ac:dyDescent="0.25">
      <c r="A2735" t="s">
        <v>26</v>
      </c>
      <c r="B2735" t="s">
        <v>27</v>
      </c>
      <c r="C2735" t="s">
        <v>28</v>
      </c>
      <c r="D2735" t="s">
        <v>46</v>
      </c>
      <c r="E2735" t="str">
        <f>"110TNSU19694"</f>
        <v>110TNSU19694</v>
      </c>
      <c r="F2735" t="s">
        <v>30</v>
      </c>
      <c r="I2735" t="s">
        <v>31</v>
      </c>
      <c r="J2735" t="s">
        <v>32</v>
      </c>
      <c r="N2735" t="s">
        <v>5767</v>
      </c>
      <c r="O2735" t="s">
        <v>34</v>
      </c>
      <c r="P2735">
        <v>7</v>
      </c>
      <c r="Q2735">
        <v>202110</v>
      </c>
      <c r="R2735">
        <v>20211127</v>
      </c>
      <c r="S2735" t="s">
        <v>5768</v>
      </c>
      <c r="T2735">
        <v>20220408</v>
      </c>
      <c r="Z2735" t="s">
        <v>36</v>
      </c>
    </row>
    <row r="2736" spans="1:26" x14ac:dyDescent="0.25">
      <c r="A2736" t="s">
        <v>26</v>
      </c>
      <c r="B2736" t="s">
        <v>27</v>
      </c>
      <c r="C2736" t="s">
        <v>28</v>
      </c>
      <c r="D2736" t="s">
        <v>37</v>
      </c>
      <c r="E2736" t="str">
        <f>"111TNGY1M999"</f>
        <v>111TNGY1M999</v>
      </c>
      <c r="F2736" t="s">
        <v>30</v>
      </c>
      <c r="I2736" t="s">
        <v>162</v>
      </c>
      <c r="J2736" t="s">
        <v>39</v>
      </c>
      <c r="N2736" t="s">
        <v>520</v>
      </c>
      <c r="O2736" t="s">
        <v>34</v>
      </c>
      <c r="P2736">
        <v>6</v>
      </c>
      <c r="Q2736">
        <v>202111</v>
      </c>
      <c r="R2736">
        <v>20220305</v>
      </c>
      <c r="S2736" t="s">
        <v>5769</v>
      </c>
      <c r="T2736">
        <v>20220408</v>
      </c>
      <c r="Z2736" t="s">
        <v>36</v>
      </c>
    </row>
    <row r="2737" spans="1:26" x14ac:dyDescent="0.25">
      <c r="A2737" t="s">
        <v>26</v>
      </c>
      <c r="B2737" t="s">
        <v>27</v>
      </c>
      <c r="C2737" t="s">
        <v>28</v>
      </c>
      <c r="D2737" t="s">
        <v>42</v>
      </c>
      <c r="E2737" t="str">
        <f>"202TNFA01891"</f>
        <v>202TNFA01891</v>
      </c>
      <c r="F2737" t="s">
        <v>30</v>
      </c>
      <c r="I2737" t="s">
        <v>38</v>
      </c>
      <c r="J2737" t="s">
        <v>77</v>
      </c>
      <c r="N2737" t="s">
        <v>5770</v>
      </c>
      <c r="O2737" t="s">
        <v>34</v>
      </c>
      <c r="P2737">
        <v>3</v>
      </c>
      <c r="Q2737">
        <v>202202</v>
      </c>
      <c r="R2737">
        <v>20220316</v>
      </c>
      <c r="S2737" t="s">
        <v>5771</v>
      </c>
      <c r="T2737">
        <v>20220408</v>
      </c>
      <c r="Z2737" t="s">
        <v>36</v>
      </c>
    </row>
    <row r="2738" spans="1:26" x14ac:dyDescent="0.25">
      <c r="A2738" t="s">
        <v>26</v>
      </c>
      <c r="B2738" t="s">
        <v>27</v>
      </c>
      <c r="C2738" t="s">
        <v>28</v>
      </c>
      <c r="D2738" t="s">
        <v>166</v>
      </c>
      <c r="E2738" t="str">
        <f>"109TNRL2V134"</f>
        <v>109TNRL2V134</v>
      </c>
      <c r="F2738" t="s">
        <v>30</v>
      </c>
      <c r="I2738" t="s">
        <v>38</v>
      </c>
      <c r="J2738" t="s">
        <v>90</v>
      </c>
      <c r="N2738" t="s">
        <v>5772</v>
      </c>
      <c r="O2738" t="s">
        <v>34</v>
      </c>
      <c r="P2738">
        <v>8</v>
      </c>
      <c r="Q2738">
        <v>202109</v>
      </c>
      <c r="R2738">
        <v>20211030</v>
      </c>
      <c r="S2738" t="s">
        <v>5773</v>
      </c>
      <c r="T2738">
        <v>20220408</v>
      </c>
      <c r="U2738" t="s">
        <v>205</v>
      </c>
      <c r="Z2738" t="s">
        <v>36</v>
      </c>
    </row>
    <row r="2739" spans="1:26" x14ac:dyDescent="0.25">
      <c r="A2739" t="s">
        <v>26</v>
      </c>
      <c r="B2739" t="s">
        <v>27</v>
      </c>
      <c r="C2739" t="s">
        <v>28</v>
      </c>
      <c r="D2739" t="s">
        <v>166</v>
      </c>
      <c r="E2739" t="str">
        <f>"202TNWG24713"</f>
        <v>202TNWG24713</v>
      </c>
      <c r="F2739" t="s">
        <v>30</v>
      </c>
      <c r="I2739" t="s">
        <v>123</v>
      </c>
      <c r="J2739" t="s">
        <v>32</v>
      </c>
      <c r="N2739" t="s">
        <v>5774</v>
      </c>
      <c r="O2739" t="s">
        <v>34</v>
      </c>
      <c r="P2739">
        <v>3</v>
      </c>
      <c r="Q2739">
        <v>202202</v>
      </c>
      <c r="R2739">
        <v>20220224</v>
      </c>
      <c r="S2739" t="s">
        <v>5775</v>
      </c>
      <c r="T2739">
        <v>20220408</v>
      </c>
      <c r="Z2739" t="s">
        <v>36</v>
      </c>
    </row>
    <row r="2740" spans="1:26" x14ac:dyDescent="0.25">
      <c r="A2740" t="s">
        <v>26</v>
      </c>
      <c r="B2740" t="s">
        <v>27</v>
      </c>
      <c r="C2740" t="s">
        <v>28</v>
      </c>
      <c r="D2740" t="s">
        <v>29</v>
      </c>
      <c r="E2740" t="str">
        <f>"106TNJJ1D900"</f>
        <v>106TNJJ1D900</v>
      </c>
      <c r="F2740" t="s">
        <v>30</v>
      </c>
      <c r="I2740" t="s">
        <v>475</v>
      </c>
      <c r="J2740" t="s">
        <v>48</v>
      </c>
      <c r="N2740" t="s">
        <v>5776</v>
      </c>
      <c r="O2740" t="s">
        <v>34</v>
      </c>
      <c r="P2740">
        <v>11</v>
      </c>
      <c r="Q2740">
        <v>202106</v>
      </c>
      <c r="R2740">
        <v>20211109</v>
      </c>
      <c r="S2740" t="s">
        <v>5777</v>
      </c>
      <c r="T2740">
        <v>20220408</v>
      </c>
      <c r="Z2740" t="s">
        <v>36</v>
      </c>
    </row>
    <row r="2741" spans="1:26" x14ac:dyDescent="0.25">
      <c r="A2741" t="s">
        <v>26</v>
      </c>
      <c r="B2741" t="s">
        <v>27</v>
      </c>
      <c r="C2741" t="s">
        <v>28</v>
      </c>
      <c r="D2741" t="s">
        <v>64</v>
      </c>
      <c r="E2741" t="str">
        <f>"112TNPC1J440"</f>
        <v>112TNPC1J440</v>
      </c>
      <c r="F2741" t="s">
        <v>30</v>
      </c>
      <c r="I2741" t="s">
        <v>123</v>
      </c>
      <c r="J2741" t="s">
        <v>39</v>
      </c>
      <c r="N2741" t="s">
        <v>5778</v>
      </c>
      <c r="O2741" t="s">
        <v>34</v>
      </c>
      <c r="P2741">
        <v>5</v>
      </c>
      <c r="Q2741">
        <v>202112</v>
      </c>
      <c r="R2741">
        <v>20220404</v>
      </c>
      <c r="S2741" t="s">
        <v>5779</v>
      </c>
      <c r="T2741">
        <v>20220408</v>
      </c>
      <c r="Z2741" t="s">
        <v>36</v>
      </c>
    </row>
    <row r="2742" spans="1:26" x14ac:dyDescent="0.25">
      <c r="A2742" t="s">
        <v>26</v>
      </c>
      <c r="B2742" t="s">
        <v>27</v>
      </c>
      <c r="C2742" t="s">
        <v>28</v>
      </c>
      <c r="D2742" t="s">
        <v>115</v>
      </c>
      <c r="E2742" t="str">
        <f>"105TNLE22368"</f>
        <v>105TNLE22368</v>
      </c>
      <c r="F2742" t="s">
        <v>30</v>
      </c>
      <c r="I2742" t="s">
        <v>38</v>
      </c>
      <c r="J2742" t="s">
        <v>58</v>
      </c>
      <c r="N2742" t="s">
        <v>5780</v>
      </c>
      <c r="O2742" t="s">
        <v>34</v>
      </c>
      <c r="P2742">
        <v>12</v>
      </c>
      <c r="Q2742">
        <v>202105</v>
      </c>
      <c r="R2742">
        <v>20211230</v>
      </c>
      <c r="S2742" t="s">
        <v>5781</v>
      </c>
      <c r="T2742">
        <v>20220408</v>
      </c>
      <c r="U2742" t="s">
        <v>643</v>
      </c>
      <c r="Z2742" t="s">
        <v>36</v>
      </c>
    </row>
    <row r="2743" spans="1:26" x14ac:dyDescent="0.25">
      <c r="A2743" t="s">
        <v>26</v>
      </c>
      <c r="B2743" t="s">
        <v>27</v>
      </c>
      <c r="C2743" t="s">
        <v>28</v>
      </c>
      <c r="D2743" t="s">
        <v>46</v>
      </c>
      <c r="E2743" t="str">
        <f>"106TNXR1D730"</f>
        <v>106TNXR1D730</v>
      </c>
      <c r="F2743" t="s">
        <v>30</v>
      </c>
      <c r="I2743" t="s">
        <v>89</v>
      </c>
      <c r="J2743" t="s">
        <v>1719</v>
      </c>
      <c r="N2743" t="s">
        <v>5782</v>
      </c>
      <c r="O2743" t="s">
        <v>34</v>
      </c>
      <c r="P2743">
        <v>11</v>
      </c>
      <c r="Q2743">
        <v>202106</v>
      </c>
      <c r="R2743">
        <v>20211124</v>
      </c>
      <c r="S2743" t="s">
        <v>5783</v>
      </c>
      <c r="T2743">
        <v>20220408</v>
      </c>
      <c r="Z2743" t="s">
        <v>36</v>
      </c>
    </row>
    <row r="2744" spans="1:26" x14ac:dyDescent="0.25">
      <c r="A2744" t="s">
        <v>26</v>
      </c>
      <c r="B2744" t="s">
        <v>27</v>
      </c>
      <c r="C2744" t="s">
        <v>28</v>
      </c>
      <c r="D2744" t="s">
        <v>29</v>
      </c>
      <c r="E2744" t="str">
        <f>"105TNAB14120"</f>
        <v>105TNAB14120</v>
      </c>
      <c r="F2744" t="s">
        <v>30</v>
      </c>
      <c r="I2744" t="s">
        <v>38</v>
      </c>
      <c r="J2744" t="s">
        <v>39</v>
      </c>
      <c r="N2744" t="s">
        <v>5784</v>
      </c>
      <c r="O2744" t="s">
        <v>34</v>
      </c>
      <c r="P2744">
        <v>12</v>
      </c>
      <c r="Q2744">
        <v>202105</v>
      </c>
      <c r="R2744">
        <v>20220308</v>
      </c>
      <c r="S2744" t="s">
        <v>5785</v>
      </c>
      <c r="T2744">
        <v>20220408</v>
      </c>
      <c r="Z2744" t="s">
        <v>36</v>
      </c>
    </row>
    <row r="2745" spans="1:26" x14ac:dyDescent="0.25">
      <c r="A2745" t="s">
        <v>26</v>
      </c>
      <c r="B2745" t="s">
        <v>27</v>
      </c>
      <c r="C2745" t="s">
        <v>28</v>
      </c>
      <c r="D2745" t="s">
        <v>29</v>
      </c>
      <c r="E2745" t="str">
        <f>"105TNMX27843"</f>
        <v>105TNMX27843</v>
      </c>
      <c r="F2745" t="s">
        <v>30</v>
      </c>
      <c r="I2745" t="s">
        <v>47</v>
      </c>
      <c r="J2745" t="s">
        <v>39</v>
      </c>
      <c r="N2745" t="s">
        <v>5786</v>
      </c>
      <c r="O2745" t="s">
        <v>34</v>
      </c>
      <c r="P2745">
        <v>12</v>
      </c>
      <c r="Q2745">
        <v>202105</v>
      </c>
      <c r="R2745">
        <v>20220401</v>
      </c>
      <c r="S2745" t="s">
        <v>5787</v>
      </c>
      <c r="T2745">
        <v>20220408</v>
      </c>
      <c r="Z2745" t="s">
        <v>36</v>
      </c>
    </row>
    <row r="2746" spans="1:26" x14ac:dyDescent="0.25">
      <c r="A2746" t="s">
        <v>26</v>
      </c>
      <c r="B2746" t="s">
        <v>27</v>
      </c>
      <c r="C2746" t="s">
        <v>28</v>
      </c>
      <c r="D2746" t="s">
        <v>37</v>
      </c>
      <c r="E2746" t="str">
        <f>"112TNXROX370"</f>
        <v>112TNXROX370</v>
      </c>
      <c r="F2746" t="s">
        <v>30</v>
      </c>
      <c r="I2746" t="s">
        <v>123</v>
      </c>
      <c r="J2746" t="s">
        <v>271</v>
      </c>
      <c r="N2746" t="s">
        <v>5788</v>
      </c>
      <c r="O2746" t="s">
        <v>34</v>
      </c>
      <c r="P2746">
        <v>5</v>
      </c>
      <c r="Q2746">
        <v>202112</v>
      </c>
      <c r="R2746">
        <v>20220129</v>
      </c>
      <c r="S2746" t="s">
        <v>5789</v>
      </c>
      <c r="T2746">
        <v>20220408</v>
      </c>
      <c r="Z2746" t="s">
        <v>36</v>
      </c>
    </row>
    <row r="2747" spans="1:26" x14ac:dyDescent="0.25">
      <c r="A2747" t="s">
        <v>26</v>
      </c>
      <c r="B2747" t="s">
        <v>27</v>
      </c>
      <c r="C2747" t="s">
        <v>28</v>
      </c>
      <c r="D2747" t="s">
        <v>29</v>
      </c>
      <c r="E2747" t="str">
        <f>"201TNXR29818"</f>
        <v>201TNXR29818</v>
      </c>
      <c r="F2747" t="s">
        <v>30</v>
      </c>
      <c r="I2747" t="s">
        <v>38</v>
      </c>
      <c r="J2747" t="s">
        <v>58</v>
      </c>
      <c r="N2747" t="s">
        <v>5790</v>
      </c>
      <c r="O2747" t="s">
        <v>34</v>
      </c>
      <c r="P2747">
        <v>4</v>
      </c>
      <c r="Q2747">
        <v>202201</v>
      </c>
      <c r="R2747">
        <v>20220401</v>
      </c>
      <c r="S2747" t="s">
        <v>5791</v>
      </c>
      <c r="T2747">
        <v>20220408</v>
      </c>
      <c r="U2747" t="s">
        <v>463</v>
      </c>
      <c r="V2747" t="s">
        <v>74</v>
      </c>
      <c r="Z2747" t="s">
        <v>36</v>
      </c>
    </row>
    <row r="2748" spans="1:26" x14ac:dyDescent="0.25">
      <c r="A2748" t="s">
        <v>26</v>
      </c>
      <c r="B2748" t="s">
        <v>27</v>
      </c>
      <c r="C2748" t="s">
        <v>28</v>
      </c>
      <c r="D2748" t="s">
        <v>42</v>
      </c>
      <c r="E2748" t="str">
        <f>"106TNTQ2D081"</f>
        <v>106TNTQ2D081</v>
      </c>
      <c r="F2748" t="s">
        <v>30</v>
      </c>
      <c r="I2748" t="s">
        <v>38</v>
      </c>
      <c r="J2748" t="s">
        <v>58</v>
      </c>
      <c r="N2748" t="s">
        <v>5792</v>
      </c>
      <c r="O2748" t="s">
        <v>34</v>
      </c>
      <c r="P2748">
        <v>11</v>
      </c>
      <c r="Q2748">
        <v>202106</v>
      </c>
      <c r="R2748">
        <v>20220121</v>
      </c>
      <c r="S2748" t="s">
        <v>5793</v>
      </c>
      <c r="T2748">
        <v>20220408</v>
      </c>
      <c r="U2748" t="s">
        <v>1012</v>
      </c>
      <c r="V2748" t="s">
        <v>180</v>
      </c>
      <c r="W2748" t="s">
        <v>496</v>
      </c>
      <c r="X2748" t="s">
        <v>878</v>
      </c>
      <c r="Z2748" t="s">
        <v>36</v>
      </c>
    </row>
    <row r="2749" spans="1:26" x14ac:dyDescent="0.25">
      <c r="A2749" t="s">
        <v>26</v>
      </c>
      <c r="B2749" t="s">
        <v>27</v>
      </c>
      <c r="C2749" t="s">
        <v>28</v>
      </c>
      <c r="D2749" t="s">
        <v>29</v>
      </c>
      <c r="E2749" t="str">
        <f>"108TNRL04334"</f>
        <v>108TNRL04334</v>
      </c>
      <c r="F2749" t="s">
        <v>30</v>
      </c>
      <c r="I2749" t="s">
        <v>71</v>
      </c>
      <c r="J2749" t="s">
        <v>116</v>
      </c>
      <c r="N2749" t="s">
        <v>5794</v>
      </c>
      <c r="O2749" t="s">
        <v>34</v>
      </c>
      <c r="P2749">
        <v>9</v>
      </c>
      <c r="Q2749">
        <v>202108</v>
      </c>
      <c r="R2749">
        <v>20211202</v>
      </c>
      <c r="S2749" t="s">
        <v>5795</v>
      </c>
      <c r="T2749">
        <v>20220408</v>
      </c>
      <c r="Z2749" t="s">
        <v>36</v>
      </c>
    </row>
    <row r="2750" spans="1:26" x14ac:dyDescent="0.25">
      <c r="A2750" t="s">
        <v>26</v>
      </c>
      <c r="B2750" t="s">
        <v>27</v>
      </c>
      <c r="C2750" t="s">
        <v>28</v>
      </c>
      <c r="D2750" t="s">
        <v>29</v>
      </c>
      <c r="E2750" t="str">
        <f>"108TNQD04268"</f>
        <v>108TNQD04268</v>
      </c>
      <c r="F2750" t="s">
        <v>30</v>
      </c>
      <c r="I2750" t="s">
        <v>71</v>
      </c>
      <c r="J2750" t="s">
        <v>116</v>
      </c>
      <c r="N2750" t="s">
        <v>5796</v>
      </c>
      <c r="O2750" t="s">
        <v>34</v>
      </c>
      <c r="P2750">
        <v>9</v>
      </c>
      <c r="Q2750">
        <v>202108</v>
      </c>
      <c r="R2750">
        <v>20220316</v>
      </c>
      <c r="S2750" t="s">
        <v>5797</v>
      </c>
      <c r="T2750">
        <v>20220408</v>
      </c>
      <c r="Z2750" t="s">
        <v>36</v>
      </c>
    </row>
    <row r="2751" spans="1:26" x14ac:dyDescent="0.25">
      <c r="A2751" t="s">
        <v>26</v>
      </c>
      <c r="B2751" t="s">
        <v>27</v>
      </c>
      <c r="C2751" t="s">
        <v>28</v>
      </c>
      <c r="D2751" t="s">
        <v>29</v>
      </c>
      <c r="E2751" t="str">
        <f>"111TNNH18559"</f>
        <v>111TNNH18559</v>
      </c>
      <c r="F2751" t="s">
        <v>30</v>
      </c>
      <c r="I2751" t="s">
        <v>31</v>
      </c>
      <c r="J2751" t="s">
        <v>765</v>
      </c>
      <c r="N2751" t="s">
        <v>5798</v>
      </c>
      <c r="O2751" t="s">
        <v>34</v>
      </c>
      <c r="P2751">
        <v>6</v>
      </c>
      <c r="Q2751">
        <v>202111</v>
      </c>
      <c r="R2751">
        <v>20211101</v>
      </c>
      <c r="S2751" t="s">
        <v>5799</v>
      </c>
      <c r="T2751">
        <v>20220408</v>
      </c>
      <c r="Z2751" t="s">
        <v>36</v>
      </c>
    </row>
    <row r="2752" spans="1:26" x14ac:dyDescent="0.25">
      <c r="A2752" t="s">
        <v>26</v>
      </c>
      <c r="B2752" t="s">
        <v>27</v>
      </c>
      <c r="C2752" t="s">
        <v>28</v>
      </c>
      <c r="D2752" t="s">
        <v>166</v>
      </c>
      <c r="E2752" t="str">
        <f>"007TNKF1M245"</f>
        <v>007TNKF1M245</v>
      </c>
      <c r="F2752" t="s">
        <v>30</v>
      </c>
      <c r="I2752" t="s">
        <v>162</v>
      </c>
      <c r="J2752" t="s">
        <v>58</v>
      </c>
      <c r="N2752" t="s">
        <v>5800</v>
      </c>
      <c r="O2752" t="s">
        <v>34</v>
      </c>
      <c r="P2752">
        <v>22</v>
      </c>
      <c r="Q2752">
        <v>202007</v>
      </c>
      <c r="R2752">
        <v>20220307</v>
      </c>
      <c r="S2752" t="s">
        <v>5801</v>
      </c>
      <c r="T2752">
        <v>20220408</v>
      </c>
      <c r="U2752" t="s">
        <v>149</v>
      </c>
      <c r="Z2752" t="s">
        <v>36</v>
      </c>
    </row>
    <row r="2753" spans="1:26" x14ac:dyDescent="0.25">
      <c r="A2753" t="s">
        <v>26</v>
      </c>
      <c r="B2753" t="s">
        <v>27</v>
      </c>
      <c r="C2753" t="s">
        <v>28</v>
      </c>
      <c r="D2753" t="s">
        <v>133</v>
      </c>
      <c r="E2753" t="str">
        <f>"111TNHM1C169"</f>
        <v>111TNHM1C169</v>
      </c>
      <c r="F2753" t="s">
        <v>30</v>
      </c>
      <c r="I2753" t="s">
        <v>38</v>
      </c>
      <c r="J2753" t="s">
        <v>58</v>
      </c>
      <c r="N2753" t="s">
        <v>5802</v>
      </c>
      <c r="O2753" t="s">
        <v>34</v>
      </c>
      <c r="P2753">
        <v>6</v>
      </c>
      <c r="Q2753">
        <v>202111</v>
      </c>
      <c r="R2753">
        <v>20220302</v>
      </c>
      <c r="S2753" t="s">
        <v>5803</v>
      </c>
      <c r="T2753">
        <v>20220409</v>
      </c>
      <c r="U2753" t="s">
        <v>236</v>
      </c>
      <c r="Z2753" t="s">
        <v>36</v>
      </c>
    </row>
    <row r="2754" spans="1:26" x14ac:dyDescent="0.25">
      <c r="A2754" t="s">
        <v>26</v>
      </c>
      <c r="B2754" t="s">
        <v>27</v>
      </c>
      <c r="C2754" t="s">
        <v>28</v>
      </c>
      <c r="D2754" t="s">
        <v>380</v>
      </c>
      <c r="E2754" t="str">
        <f>"111TNGY2W831"</f>
        <v>111TNGY2W831</v>
      </c>
      <c r="F2754" t="s">
        <v>30</v>
      </c>
      <c r="I2754" t="s">
        <v>47</v>
      </c>
      <c r="J2754" t="s">
        <v>90</v>
      </c>
      <c r="N2754" t="s">
        <v>5804</v>
      </c>
      <c r="O2754" t="s">
        <v>34</v>
      </c>
      <c r="P2754">
        <v>6</v>
      </c>
      <c r="Q2754">
        <v>202111</v>
      </c>
      <c r="R2754">
        <v>20211128</v>
      </c>
      <c r="S2754" t="s">
        <v>5805</v>
      </c>
      <c r="T2754">
        <v>20220409</v>
      </c>
      <c r="U2754" t="s">
        <v>229</v>
      </c>
      <c r="V2754" t="s">
        <v>1383</v>
      </c>
      <c r="Z2754" t="s">
        <v>36</v>
      </c>
    </row>
    <row r="2755" spans="1:26" x14ac:dyDescent="0.25">
      <c r="A2755" t="s">
        <v>2403</v>
      </c>
      <c r="B2755" t="s">
        <v>27</v>
      </c>
      <c r="C2755" t="s">
        <v>28</v>
      </c>
      <c r="D2755" t="s">
        <v>380</v>
      </c>
      <c r="E2755" t="str">
        <f>"111TNLE100080"</f>
        <v>111TNLE100080</v>
      </c>
      <c r="F2755" t="s">
        <v>2404</v>
      </c>
      <c r="N2755" t="s">
        <v>5806</v>
      </c>
      <c r="O2755" t="s">
        <v>34</v>
      </c>
      <c r="P2755">
        <v>6</v>
      </c>
      <c r="Q2755">
        <v>202111</v>
      </c>
      <c r="S2755">
        <v>917167570</v>
      </c>
      <c r="T2755">
        <v>20220411</v>
      </c>
      <c r="U2755" t="s">
        <v>2406</v>
      </c>
      <c r="V2755" t="s">
        <v>3583</v>
      </c>
      <c r="W2755" t="s">
        <v>2408</v>
      </c>
      <c r="X2755" t="s">
        <v>2409</v>
      </c>
      <c r="Y2755" t="s">
        <v>2410</v>
      </c>
      <c r="Z2755" t="s">
        <v>36</v>
      </c>
    </row>
    <row r="2756" spans="1:26" x14ac:dyDescent="0.25">
      <c r="A2756" t="s">
        <v>26</v>
      </c>
      <c r="B2756" t="s">
        <v>27</v>
      </c>
      <c r="C2756" t="s">
        <v>28</v>
      </c>
      <c r="D2756" t="s">
        <v>29</v>
      </c>
      <c r="E2756" t="str">
        <f>"009TNEP0P292"</f>
        <v>009TNEP0P292</v>
      </c>
      <c r="F2756" t="s">
        <v>30</v>
      </c>
      <c r="I2756" t="s">
        <v>31</v>
      </c>
      <c r="J2756" t="s">
        <v>58</v>
      </c>
      <c r="N2756" t="s">
        <v>5807</v>
      </c>
      <c r="O2756" t="s">
        <v>34</v>
      </c>
      <c r="P2756">
        <v>20</v>
      </c>
      <c r="Q2756">
        <v>202009</v>
      </c>
      <c r="R2756">
        <v>20220209</v>
      </c>
      <c r="S2756" t="s">
        <v>5808</v>
      </c>
      <c r="T2756">
        <v>20220411</v>
      </c>
      <c r="U2756" t="s">
        <v>265</v>
      </c>
      <c r="Z2756" t="s">
        <v>36</v>
      </c>
    </row>
    <row r="2757" spans="1:26" x14ac:dyDescent="0.25">
      <c r="A2757" t="s">
        <v>26</v>
      </c>
      <c r="B2757" t="s">
        <v>27</v>
      </c>
      <c r="C2757" t="s">
        <v>28</v>
      </c>
      <c r="D2757" t="s">
        <v>380</v>
      </c>
      <c r="E2757" t="str">
        <f>"201TNDV2W474"</f>
        <v>201TNDV2W474</v>
      </c>
      <c r="F2757" t="s">
        <v>30</v>
      </c>
      <c r="I2757" t="s">
        <v>31</v>
      </c>
      <c r="J2757" t="s">
        <v>58</v>
      </c>
      <c r="N2757" t="s">
        <v>5809</v>
      </c>
      <c r="O2757" t="s">
        <v>34</v>
      </c>
      <c r="P2757">
        <v>4</v>
      </c>
      <c r="Q2757">
        <v>202201</v>
      </c>
      <c r="R2757">
        <v>20220130</v>
      </c>
      <c r="S2757" t="s">
        <v>5810</v>
      </c>
      <c r="T2757">
        <v>20220411</v>
      </c>
      <c r="U2757" t="s">
        <v>144</v>
      </c>
      <c r="V2757" t="s">
        <v>1383</v>
      </c>
      <c r="Z2757" t="s">
        <v>36</v>
      </c>
    </row>
    <row r="2758" spans="1:26" x14ac:dyDescent="0.25">
      <c r="A2758" t="s">
        <v>26</v>
      </c>
      <c r="B2758" t="s">
        <v>27</v>
      </c>
      <c r="C2758" t="s">
        <v>28</v>
      </c>
      <c r="D2758" t="s">
        <v>46</v>
      </c>
      <c r="E2758" t="str">
        <f>"111TNRL09326"</f>
        <v>111TNRL09326</v>
      </c>
      <c r="F2758" t="s">
        <v>30</v>
      </c>
      <c r="I2758" t="s">
        <v>31</v>
      </c>
      <c r="J2758" t="s">
        <v>32</v>
      </c>
      <c r="N2758" t="s">
        <v>5811</v>
      </c>
      <c r="O2758" t="s">
        <v>34</v>
      </c>
      <c r="P2758">
        <v>6</v>
      </c>
      <c r="Q2758">
        <v>202111</v>
      </c>
      <c r="R2758">
        <v>20211121</v>
      </c>
      <c r="S2758" t="s">
        <v>5812</v>
      </c>
      <c r="T2758">
        <v>20220411</v>
      </c>
      <c r="Z2758" t="s">
        <v>36</v>
      </c>
    </row>
    <row r="2759" spans="1:26" x14ac:dyDescent="0.25">
      <c r="A2759" t="s">
        <v>26</v>
      </c>
      <c r="B2759" t="s">
        <v>27</v>
      </c>
      <c r="C2759" t="s">
        <v>28</v>
      </c>
      <c r="D2759" t="s">
        <v>133</v>
      </c>
      <c r="E2759" t="str">
        <f>"102TNFA0T211"</f>
        <v>102TNFA0T211</v>
      </c>
      <c r="F2759" t="s">
        <v>30</v>
      </c>
      <c r="I2759" t="s">
        <v>31</v>
      </c>
      <c r="J2759" t="s">
        <v>58</v>
      </c>
      <c r="N2759" t="s">
        <v>5813</v>
      </c>
      <c r="O2759" t="s">
        <v>34</v>
      </c>
      <c r="P2759">
        <v>15</v>
      </c>
      <c r="Q2759">
        <v>202102</v>
      </c>
      <c r="R2759">
        <v>20220112</v>
      </c>
      <c r="S2759" t="s">
        <v>5814</v>
      </c>
      <c r="T2759">
        <v>20220411</v>
      </c>
      <c r="U2759" t="s">
        <v>144</v>
      </c>
      <c r="V2759" t="s">
        <v>211</v>
      </c>
      <c r="Z2759" t="s">
        <v>36</v>
      </c>
    </row>
    <row r="2760" spans="1:26" x14ac:dyDescent="0.25">
      <c r="A2760" t="s">
        <v>26</v>
      </c>
      <c r="B2760" t="s">
        <v>27</v>
      </c>
      <c r="C2760" t="s">
        <v>28</v>
      </c>
      <c r="D2760" t="s">
        <v>46</v>
      </c>
      <c r="E2760" t="str">
        <f>"112TNDV1N706"</f>
        <v>112TNDV1N706</v>
      </c>
      <c r="F2760" t="s">
        <v>30</v>
      </c>
      <c r="I2760" t="s">
        <v>31</v>
      </c>
      <c r="J2760" t="s">
        <v>58</v>
      </c>
      <c r="N2760" t="s">
        <v>5815</v>
      </c>
      <c r="O2760" t="s">
        <v>34</v>
      </c>
      <c r="P2760">
        <v>5</v>
      </c>
      <c r="Q2760">
        <v>202112</v>
      </c>
      <c r="R2760">
        <v>20220205</v>
      </c>
      <c r="S2760" t="s">
        <v>5816</v>
      </c>
      <c r="T2760">
        <v>20220411</v>
      </c>
      <c r="U2760" t="s">
        <v>144</v>
      </c>
      <c r="Z2760" t="s">
        <v>36</v>
      </c>
    </row>
    <row r="2761" spans="1:26" x14ac:dyDescent="0.25">
      <c r="A2761" t="s">
        <v>26</v>
      </c>
      <c r="B2761" t="s">
        <v>27</v>
      </c>
      <c r="C2761" t="s">
        <v>28</v>
      </c>
      <c r="D2761" t="s">
        <v>585</v>
      </c>
      <c r="E2761" t="str">
        <f>"202TNVS1N959"</f>
        <v>202TNVS1N959</v>
      </c>
      <c r="F2761" t="s">
        <v>30</v>
      </c>
      <c r="I2761" t="s">
        <v>31</v>
      </c>
      <c r="J2761" t="s">
        <v>32</v>
      </c>
      <c r="N2761" t="s">
        <v>5817</v>
      </c>
      <c r="O2761" t="s">
        <v>34</v>
      </c>
      <c r="P2761">
        <v>3</v>
      </c>
      <c r="Q2761">
        <v>202202</v>
      </c>
      <c r="R2761">
        <v>20220315</v>
      </c>
      <c r="S2761" t="s">
        <v>5818</v>
      </c>
      <c r="T2761">
        <v>20220411</v>
      </c>
      <c r="Z2761" t="s">
        <v>36</v>
      </c>
    </row>
    <row r="2762" spans="1:26" x14ac:dyDescent="0.25">
      <c r="A2762" t="s">
        <v>26</v>
      </c>
      <c r="B2762" t="s">
        <v>27</v>
      </c>
      <c r="C2762" t="s">
        <v>28</v>
      </c>
      <c r="D2762" t="s">
        <v>133</v>
      </c>
      <c r="E2762" t="str">
        <f>"109TNHM10417"</f>
        <v>109TNHM10417</v>
      </c>
      <c r="F2762" t="s">
        <v>30</v>
      </c>
      <c r="I2762" t="s">
        <v>31</v>
      </c>
      <c r="J2762" t="s">
        <v>32</v>
      </c>
      <c r="N2762" t="s">
        <v>5819</v>
      </c>
      <c r="O2762" t="s">
        <v>34</v>
      </c>
      <c r="P2762">
        <v>8</v>
      </c>
      <c r="Q2762">
        <v>202109</v>
      </c>
      <c r="R2762">
        <v>20211214</v>
      </c>
      <c r="S2762" t="s">
        <v>5820</v>
      </c>
      <c r="T2762">
        <v>20220411</v>
      </c>
      <c r="Z2762" t="s">
        <v>36</v>
      </c>
    </row>
    <row r="2763" spans="1:26" x14ac:dyDescent="0.25">
      <c r="A2763" t="s">
        <v>26</v>
      </c>
      <c r="B2763" t="s">
        <v>27</v>
      </c>
      <c r="C2763" t="s">
        <v>28</v>
      </c>
      <c r="D2763" t="s">
        <v>37</v>
      </c>
      <c r="E2763" t="str">
        <f>"110TNJJ15796"</f>
        <v>110TNJJ15796</v>
      </c>
      <c r="F2763" t="s">
        <v>30</v>
      </c>
      <c r="I2763" t="s">
        <v>31</v>
      </c>
      <c r="J2763" t="s">
        <v>58</v>
      </c>
      <c r="N2763" t="s">
        <v>5821</v>
      </c>
      <c r="O2763" t="s">
        <v>34</v>
      </c>
      <c r="P2763">
        <v>7</v>
      </c>
      <c r="Q2763">
        <v>202110</v>
      </c>
      <c r="R2763">
        <v>20211029</v>
      </c>
      <c r="S2763" t="s">
        <v>5822</v>
      </c>
      <c r="T2763">
        <v>20220411</v>
      </c>
      <c r="U2763" t="s">
        <v>144</v>
      </c>
      <c r="Z2763" t="s">
        <v>36</v>
      </c>
    </row>
    <row r="2764" spans="1:26" x14ac:dyDescent="0.25">
      <c r="A2764" t="s">
        <v>26</v>
      </c>
      <c r="B2764" t="s">
        <v>27</v>
      </c>
      <c r="C2764" t="s">
        <v>28</v>
      </c>
      <c r="D2764" t="s">
        <v>115</v>
      </c>
      <c r="E2764" t="str">
        <f>"202TNMX17363"</f>
        <v>202TNMX17363</v>
      </c>
      <c r="F2764" t="s">
        <v>30</v>
      </c>
      <c r="I2764" t="s">
        <v>646</v>
      </c>
      <c r="J2764" t="s">
        <v>90</v>
      </c>
      <c r="N2764" t="s">
        <v>5823</v>
      </c>
      <c r="O2764" t="s">
        <v>34</v>
      </c>
      <c r="P2764">
        <v>3</v>
      </c>
      <c r="Q2764">
        <v>202202</v>
      </c>
      <c r="R2764">
        <v>20220215</v>
      </c>
      <c r="S2764" t="s">
        <v>5824</v>
      </c>
      <c r="T2764">
        <v>20220411</v>
      </c>
      <c r="U2764" t="s">
        <v>339</v>
      </c>
      <c r="V2764" t="s">
        <v>313</v>
      </c>
      <c r="Z2764" t="s">
        <v>36</v>
      </c>
    </row>
    <row r="2765" spans="1:26" x14ac:dyDescent="0.25">
      <c r="A2765" t="s">
        <v>26</v>
      </c>
      <c r="B2765" t="s">
        <v>27</v>
      </c>
      <c r="C2765" t="s">
        <v>28</v>
      </c>
      <c r="D2765" t="s">
        <v>42</v>
      </c>
      <c r="E2765" t="str">
        <f>"202TNXR02466"</f>
        <v>202TNXR02466</v>
      </c>
      <c r="F2765" t="s">
        <v>30</v>
      </c>
      <c r="I2765" t="s">
        <v>31</v>
      </c>
      <c r="J2765" t="s">
        <v>32</v>
      </c>
      <c r="N2765" t="s">
        <v>5825</v>
      </c>
      <c r="O2765" t="s">
        <v>34</v>
      </c>
      <c r="P2765">
        <v>3</v>
      </c>
      <c r="Q2765">
        <v>202202</v>
      </c>
      <c r="R2765">
        <v>20220218</v>
      </c>
      <c r="S2765" t="s">
        <v>5826</v>
      </c>
      <c r="T2765">
        <v>20220411</v>
      </c>
      <c r="Z2765" t="s">
        <v>36</v>
      </c>
    </row>
    <row r="2766" spans="1:26" x14ac:dyDescent="0.25">
      <c r="A2766" t="s">
        <v>26</v>
      </c>
      <c r="B2766" t="s">
        <v>27</v>
      </c>
      <c r="C2766" t="s">
        <v>28</v>
      </c>
      <c r="D2766" t="s">
        <v>46</v>
      </c>
      <c r="E2766" t="str">
        <f>"201TNZN0E653"</f>
        <v>201TNZN0E653</v>
      </c>
      <c r="F2766" t="s">
        <v>30</v>
      </c>
      <c r="I2766" t="s">
        <v>31</v>
      </c>
      <c r="J2766" t="s">
        <v>32</v>
      </c>
      <c r="N2766" t="s">
        <v>5827</v>
      </c>
      <c r="O2766" t="s">
        <v>34</v>
      </c>
      <c r="P2766">
        <v>4</v>
      </c>
      <c r="Q2766">
        <v>202201</v>
      </c>
      <c r="R2766">
        <v>20220314</v>
      </c>
      <c r="S2766" t="s">
        <v>5828</v>
      </c>
      <c r="T2766">
        <v>20220411</v>
      </c>
      <c r="Z2766" t="s">
        <v>36</v>
      </c>
    </row>
    <row r="2767" spans="1:26" x14ac:dyDescent="0.25">
      <c r="A2767" t="s">
        <v>26</v>
      </c>
      <c r="B2767" t="s">
        <v>27</v>
      </c>
      <c r="C2767" t="s">
        <v>28</v>
      </c>
      <c r="D2767" t="s">
        <v>46</v>
      </c>
      <c r="E2767" t="str">
        <f>"110TNZN1R293"</f>
        <v>110TNZN1R293</v>
      </c>
      <c r="F2767" t="s">
        <v>30</v>
      </c>
      <c r="I2767" t="s">
        <v>31</v>
      </c>
      <c r="J2767" t="s">
        <v>32</v>
      </c>
      <c r="N2767" t="s">
        <v>5829</v>
      </c>
      <c r="O2767" t="s">
        <v>34</v>
      </c>
      <c r="P2767">
        <v>7</v>
      </c>
      <c r="Q2767">
        <v>202110</v>
      </c>
      <c r="R2767">
        <v>20220210</v>
      </c>
      <c r="S2767" t="s">
        <v>5830</v>
      </c>
      <c r="T2767">
        <v>20220411</v>
      </c>
      <c r="Z2767" t="s">
        <v>36</v>
      </c>
    </row>
    <row r="2768" spans="1:26" x14ac:dyDescent="0.25">
      <c r="A2768" t="s">
        <v>26</v>
      </c>
      <c r="B2768" t="s">
        <v>27</v>
      </c>
      <c r="C2768" t="s">
        <v>28</v>
      </c>
      <c r="D2768" t="s">
        <v>37</v>
      </c>
      <c r="E2768" t="str">
        <f>"110TNFA0N739"</f>
        <v>110TNFA0N739</v>
      </c>
      <c r="F2768" t="s">
        <v>30</v>
      </c>
      <c r="I2768" t="s">
        <v>31</v>
      </c>
      <c r="J2768" t="s">
        <v>58</v>
      </c>
      <c r="N2768" t="s">
        <v>5831</v>
      </c>
      <c r="O2768" t="s">
        <v>34</v>
      </c>
      <c r="P2768">
        <v>7</v>
      </c>
      <c r="Q2768">
        <v>202110</v>
      </c>
      <c r="R2768">
        <v>20220215</v>
      </c>
      <c r="S2768" t="s">
        <v>5832</v>
      </c>
      <c r="T2768">
        <v>20220411</v>
      </c>
      <c r="U2768" t="s">
        <v>144</v>
      </c>
      <c r="Z2768" t="s">
        <v>36</v>
      </c>
    </row>
    <row r="2769" spans="1:26" x14ac:dyDescent="0.25">
      <c r="A2769" t="s">
        <v>26</v>
      </c>
      <c r="B2769" t="s">
        <v>27</v>
      </c>
      <c r="C2769" t="s">
        <v>28</v>
      </c>
      <c r="D2769" t="s">
        <v>115</v>
      </c>
      <c r="E2769" t="str">
        <f>"107TNLEOW352"</f>
        <v>107TNLEOW352</v>
      </c>
      <c r="F2769" t="s">
        <v>30</v>
      </c>
      <c r="I2769" t="s">
        <v>31</v>
      </c>
      <c r="J2769" t="s">
        <v>58</v>
      </c>
      <c r="N2769" t="s">
        <v>5833</v>
      </c>
      <c r="O2769" t="s">
        <v>34</v>
      </c>
      <c r="P2769">
        <v>10</v>
      </c>
      <c r="Q2769">
        <v>202107</v>
      </c>
      <c r="R2769">
        <v>20211130</v>
      </c>
      <c r="S2769" t="s">
        <v>5834</v>
      </c>
      <c r="T2769">
        <v>20220411</v>
      </c>
      <c r="U2769" t="s">
        <v>206</v>
      </c>
      <c r="V2769" t="s">
        <v>369</v>
      </c>
      <c r="Z2769" t="s">
        <v>36</v>
      </c>
    </row>
    <row r="2770" spans="1:26" x14ac:dyDescent="0.25">
      <c r="A2770" t="s">
        <v>26</v>
      </c>
      <c r="B2770" t="s">
        <v>27</v>
      </c>
      <c r="C2770" t="s">
        <v>28</v>
      </c>
      <c r="D2770" t="s">
        <v>37</v>
      </c>
      <c r="E2770" t="str">
        <f>"111TNTQ1H217"</f>
        <v>111TNTQ1H217</v>
      </c>
      <c r="F2770" t="s">
        <v>30</v>
      </c>
      <c r="I2770" t="s">
        <v>31</v>
      </c>
      <c r="J2770" t="s">
        <v>58</v>
      </c>
      <c r="N2770" t="s">
        <v>5835</v>
      </c>
      <c r="O2770" t="s">
        <v>34</v>
      </c>
      <c r="P2770">
        <v>6</v>
      </c>
      <c r="Q2770">
        <v>202111</v>
      </c>
      <c r="R2770">
        <v>20220222</v>
      </c>
      <c r="S2770" t="s">
        <v>5836</v>
      </c>
      <c r="T2770">
        <v>20220411</v>
      </c>
      <c r="U2770" t="s">
        <v>5837</v>
      </c>
      <c r="Z2770" t="s">
        <v>36</v>
      </c>
    </row>
    <row r="2771" spans="1:26" x14ac:dyDescent="0.25">
      <c r="A2771" t="s">
        <v>26</v>
      </c>
      <c r="B2771" t="s">
        <v>27</v>
      </c>
      <c r="C2771" t="s">
        <v>28</v>
      </c>
      <c r="D2771" t="s">
        <v>46</v>
      </c>
      <c r="E2771" t="str">
        <f>"112TNLE1U288"</f>
        <v>112TNLE1U288</v>
      </c>
      <c r="F2771" t="s">
        <v>30</v>
      </c>
      <c r="I2771" t="s">
        <v>31</v>
      </c>
      <c r="J2771" t="s">
        <v>58</v>
      </c>
      <c r="N2771" t="s">
        <v>5838</v>
      </c>
      <c r="O2771" t="s">
        <v>34</v>
      </c>
      <c r="P2771">
        <v>5</v>
      </c>
      <c r="Q2771">
        <v>202112</v>
      </c>
      <c r="R2771">
        <v>20220316</v>
      </c>
      <c r="S2771" t="s">
        <v>5839</v>
      </c>
      <c r="T2771">
        <v>20220411</v>
      </c>
      <c r="U2771" t="s">
        <v>114</v>
      </c>
      <c r="Z2771" t="s">
        <v>36</v>
      </c>
    </row>
    <row r="2772" spans="1:26" x14ac:dyDescent="0.25">
      <c r="A2772" t="s">
        <v>26</v>
      </c>
      <c r="B2772" t="s">
        <v>27</v>
      </c>
      <c r="C2772" t="s">
        <v>28</v>
      </c>
      <c r="D2772" t="s">
        <v>37</v>
      </c>
      <c r="E2772" t="str">
        <f>"108TNAB0A760"</f>
        <v>108TNAB0A760</v>
      </c>
      <c r="F2772" t="s">
        <v>30</v>
      </c>
      <c r="I2772" t="s">
        <v>31</v>
      </c>
      <c r="J2772" t="s">
        <v>32</v>
      </c>
      <c r="N2772" t="s">
        <v>5840</v>
      </c>
      <c r="O2772" t="s">
        <v>34</v>
      </c>
      <c r="P2772">
        <v>9</v>
      </c>
      <c r="Q2772">
        <v>202108</v>
      </c>
      <c r="R2772">
        <v>20211129</v>
      </c>
      <c r="S2772" t="s">
        <v>5841</v>
      </c>
      <c r="T2772">
        <v>20220411</v>
      </c>
      <c r="Z2772" t="s">
        <v>36</v>
      </c>
    </row>
    <row r="2773" spans="1:26" x14ac:dyDescent="0.25">
      <c r="A2773" t="s">
        <v>26</v>
      </c>
      <c r="B2773" t="s">
        <v>27</v>
      </c>
      <c r="C2773" t="s">
        <v>28</v>
      </c>
      <c r="D2773" t="s">
        <v>29</v>
      </c>
      <c r="E2773" t="str">
        <f>"201TNUW2R342"</f>
        <v>201TNUW2R342</v>
      </c>
      <c r="F2773" t="s">
        <v>30</v>
      </c>
      <c r="I2773" t="s">
        <v>123</v>
      </c>
      <c r="J2773" t="s">
        <v>163</v>
      </c>
      <c r="N2773" t="s">
        <v>5842</v>
      </c>
      <c r="O2773" t="s">
        <v>34</v>
      </c>
      <c r="P2773">
        <v>4</v>
      </c>
      <c r="Q2773">
        <v>202201</v>
      </c>
      <c r="R2773">
        <v>20220314</v>
      </c>
      <c r="S2773" t="s">
        <v>5843</v>
      </c>
      <c r="T2773">
        <v>20220411</v>
      </c>
      <c r="Z2773" t="s">
        <v>36</v>
      </c>
    </row>
    <row r="2774" spans="1:26" x14ac:dyDescent="0.25">
      <c r="A2774" t="s">
        <v>26</v>
      </c>
      <c r="B2774" t="s">
        <v>27</v>
      </c>
      <c r="C2774" t="s">
        <v>28</v>
      </c>
      <c r="D2774" t="s">
        <v>115</v>
      </c>
      <c r="E2774" t="str">
        <f>"108TNSU2A742"</f>
        <v>108TNSU2A742</v>
      </c>
      <c r="F2774" t="s">
        <v>30</v>
      </c>
      <c r="I2774" t="s">
        <v>31</v>
      </c>
      <c r="J2774" t="s">
        <v>58</v>
      </c>
      <c r="N2774" t="s">
        <v>5844</v>
      </c>
      <c r="O2774" t="s">
        <v>34</v>
      </c>
      <c r="P2774">
        <v>9</v>
      </c>
      <c r="Q2774">
        <v>202108</v>
      </c>
      <c r="R2774">
        <v>20211215</v>
      </c>
      <c r="S2774" t="s">
        <v>5845</v>
      </c>
      <c r="T2774">
        <v>20220411</v>
      </c>
      <c r="U2774" t="s">
        <v>144</v>
      </c>
      <c r="Z2774" t="s">
        <v>36</v>
      </c>
    </row>
    <row r="2775" spans="1:26" x14ac:dyDescent="0.25">
      <c r="A2775" t="s">
        <v>26</v>
      </c>
      <c r="B2775" t="s">
        <v>27</v>
      </c>
      <c r="C2775" t="s">
        <v>28</v>
      </c>
      <c r="D2775" t="s">
        <v>37</v>
      </c>
      <c r="E2775" t="str">
        <f>"201TNLE10608"</f>
        <v>201TNLE10608</v>
      </c>
      <c r="F2775" t="s">
        <v>30</v>
      </c>
      <c r="I2775" t="s">
        <v>31</v>
      </c>
      <c r="J2775" t="s">
        <v>32</v>
      </c>
      <c r="N2775" t="s">
        <v>5846</v>
      </c>
      <c r="O2775" t="s">
        <v>34</v>
      </c>
      <c r="P2775">
        <v>4</v>
      </c>
      <c r="Q2775">
        <v>202201</v>
      </c>
      <c r="R2775">
        <v>20220221</v>
      </c>
      <c r="S2775" t="s">
        <v>5847</v>
      </c>
      <c r="T2775">
        <v>20220411</v>
      </c>
      <c r="Z2775" t="s">
        <v>36</v>
      </c>
    </row>
    <row r="2776" spans="1:26" x14ac:dyDescent="0.25">
      <c r="A2776" t="s">
        <v>26</v>
      </c>
      <c r="B2776" t="s">
        <v>27</v>
      </c>
      <c r="C2776" t="s">
        <v>28</v>
      </c>
      <c r="D2776" t="s">
        <v>46</v>
      </c>
      <c r="E2776" t="str">
        <f>"110TNFA28635"</f>
        <v>110TNFA28635</v>
      </c>
      <c r="F2776" t="s">
        <v>30</v>
      </c>
      <c r="I2776" t="s">
        <v>38</v>
      </c>
      <c r="J2776" t="s">
        <v>1239</v>
      </c>
      <c r="N2776" t="s">
        <v>5848</v>
      </c>
      <c r="O2776" t="s">
        <v>34</v>
      </c>
      <c r="P2776">
        <v>7</v>
      </c>
      <c r="Q2776">
        <v>202110</v>
      </c>
      <c r="R2776">
        <v>20211116</v>
      </c>
      <c r="S2776" t="s">
        <v>5849</v>
      </c>
      <c r="T2776">
        <v>20220411</v>
      </c>
      <c r="U2776" t="s">
        <v>1232</v>
      </c>
      <c r="Z2776" t="s">
        <v>36</v>
      </c>
    </row>
    <row r="2777" spans="1:26" x14ac:dyDescent="0.25">
      <c r="A2777" t="s">
        <v>26</v>
      </c>
      <c r="B2777" t="s">
        <v>27</v>
      </c>
      <c r="C2777" t="s">
        <v>28</v>
      </c>
      <c r="D2777" t="s">
        <v>29</v>
      </c>
      <c r="E2777" t="str">
        <f>"112TNHM18193"</f>
        <v>112TNHM18193</v>
      </c>
      <c r="F2777" t="s">
        <v>30</v>
      </c>
      <c r="I2777" t="s">
        <v>31</v>
      </c>
      <c r="J2777" t="s">
        <v>58</v>
      </c>
      <c r="N2777" t="s">
        <v>5850</v>
      </c>
      <c r="O2777" t="s">
        <v>34</v>
      </c>
      <c r="P2777">
        <v>5</v>
      </c>
      <c r="Q2777">
        <v>202112</v>
      </c>
      <c r="R2777">
        <v>20220316</v>
      </c>
      <c r="S2777" t="s">
        <v>5851</v>
      </c>
      <c r="T2777">
        <v>20220411</v>
      </c>
      <c r="U2777" t="s">
        <v>74</v>
      </c>
      <c r="V2777" t="s">
        <v>1388</v>
      </c>
      <c r="Z2777" t="s">
        <v>36</v>
      </c>
    </row>
    <row r="2778" spans="1:26" x14ac:dyDescent="0.25">
      <c r="A2778" t="s">
        <v>26</v>
      </c>
      <c r="B2778" t="s">
        <v>27</v>
      </c>
      <c r="C2778" t="s">
        <v>28</v>
      </c>
      <c r="D2778" t="s">
        <v>64</v>
      </c>
      <c r="E2778" t="str">
        <f>"108TNWG2K793"</f>
        <v>108TNWG2K793</v>
      </c>
      <c r="F2778" t="s">
        <v>30</v>
      </c>
      <c r="I2778" t="s">
        <v>38</v>
      </c>
      <c r="J2778" t="s">
        <v>77</v>
      </c>
      <c r="N2778" t="s">
        <v>5852</v>
      </c>
      <c r="O2778" t="s">
        <v>34</v>
      </c>
      <c r="P2778">
        <v>9</v>
      </c>
      <c r="Q2778">
        <v>202108</v>
      </c>
      <c r="R2778">
        <v>20211110</v>
      </c>
      <c r="S2778" t="s">
        <v>5853</v>
      </c>
      <c r="T2778">
        <v>20220411</v>
      </c>
      <c r="Z2778" t="s">
        <v>36</v>
      </c>
    </row>
    <row r="2779" spans="1:26" x14ac:dyDescent="0.25">
      <c r="A2779" t="s">
        <v>26</v>
      </c>
      <c r="B2779" t="s">
        <v>27</v>
      </c>
      <c r="C2779" t="s">
        <v>28</v>
      </c>
      <c r="D2779" t="s">
        <v>29</v>
      </c>
      <c r="E2779" t="str">
        <f>"111TNEP21508"</f>
        <v>111TNEP21508</v>
      </c>
      <c r="F2779" t="s">
        <v>30</v>
      </c>
      <c r="I2779" t="s">
        <v>71</v>
      </c>
      <c r="J2779" t="s">
        <v>568</v>
      </c>
      <c r="N2779" t="s">
        <v>5854</v>
      </c>
      <c r="O2779" t="s">
        <v>34</v>
      </c>
      <c r="P2779">
        <v>6</v>
      </c>
      <c r="Q2779">
        <v>202111</v>
      </c>
      <c r="R2779">
        <v>20220325</v>
      </c>
      <c r="S2779" t="s">
        <v>5855</v>
      </c>
      <c r="T2779">
        <v>20220411</v>
      </c>
      <c r="Z2779" t="s">
        <v>36</v>
      </c>
    </row>
    <row r="2780" spans="1:26" x14ac:dyDescent="0.25">
      <c r="A2780" t="s">
        <v>26</v>
      </c>
      <c r="B2780" t="s">
        <v>27</v>
      </c>
      <c r="C2780" t="s">
        <v>28</v>
      </c>
      <c r="D2780" t="s">
        <v>42</v>
      </c>
      <c r="E2780" t="str">
        <f>"109TNAB1Z544"</f>
        <v>109TNAB1Z544</v>
      </c>
      <c r="F2780" t="s">
        <v>30</v>
      </c>
      <c r="I2780" t="s">
        <v>31</v>
      </c>
      <c r="J2780" t="s">
        <v>58</v>
      </c>
      <c r="N2780" t="s">
        <v>5856</v>
      </c>
      <c r="O2780" t="s">
        <v>34</v>
      </c>
      <c r="P2780">
        <v>8</v>
      </c>
      <c r="Q2780">
        <v>202109</v>
      </c>
      <c r="R2780">
        <v>20211008</v>
      </c>
      <c r="S2780" t="s">
        <v>5857</v>
      </c>
      <c r="T2780">
        <v>20220411</v>
      </c>
      <c r="U2780" t="s">
        <v>128</v>
      </c>
      <c r="Z2780" t="s">
        <v>36</v>
      </c>
    </row>
    <row r="2781" spans="1:26" x14ac:dyDescent="0.25">
      <c r="A2781" t="s">
        <v>26</v>
      </c>
      <c r="B2781" t="s">
        <v>27</v>
      </c>
      <c r="C2781" t="s">
        <v>28</v>
      </c>
      <c r="D2781" t="s">
        <v>46</v>
      </c>
      <c r="E2781" t="str">
        <f>"110TNDV1G906"</f>
        <v>110TNDV1G906</v>
      </c>
      <c r="F2781" t="s">
        <v>30</v>
      </c>
      <c r="I2781" t="s">
        <v>475</v>
      </c>
      <c r="J2781" t="s">
        <v>32</v>
      </c>
      <c r="N2781" t="s">
        <v>5858</v>
      </c>
      <c r="O2781" t="s">
        <v>34</v>
      </c>
      <c r="P2781">
        <v>7</v>
      </c>
      <c r="Q2781">
        <v>202110</v>
      </c>
      <c r="R2781">
        <v>20211110</v>
      </c>
      <c r="S2781" t="s">
        <v>5859</v>
      </c>
      <c r="T2781">
        <v>20220411</v>
      </c>
      <c r="Z2781" t="s">
        <v>36</v>
      </c>
    </row>
    <row r="2782" spans="1:26" x14ac:dyDescent="0.25">
      <c r="A2782" t="s">
        <v>26</v>
      </c>
      <c r="B2782" t="s">
        <v>27</v>
      </c>
      <c r="C2782" t="s">
        <v>28</v>
      </c>
      <c r="D2782" t="s">
        <v>37</v>
      </c>
      <c r="E2782" t="str">
        <f>"108TNRL16766"</f>
        <v>108TNRL16766</v>
      </c>
      <c r="F2782" t="s">
        <v>30</v>
      </c>
      <c r="I2782" t="s">
        <v>157</v>
      </c>
      <c r="J2782" t="s">
        <v>130</v>
      </c>
      <c r="N2782" t="s">
        <v>5860</v>
      </c>
      <c r="O2782" t="s">
        <v>34</v>
      </c>
      <c r="P2782">
        <v>9</v>
      </c>
      <c r="Q2782">
        <v>202108</v>
      </c>
      <c r="R2782">
        <v>20211109</v>
      </c>
      <c r="S2782" t="s">
        <v>5861</v>
      </c>
      <c r="T2782">
        <v>20220411</v>
      </c>
      <c r="U2782" t="s">
        <v>56</v>
      </c>
      <c r="Z2782" t="s">
        <v>36</v>
      </c>
    </row>
    <row r="2783" spans="1:26" x14ac:dyDescent="0.25">
      <c r="A2783" t="s">
        <v>26</v>
      </c>
      <c r="B2783" t="s">
        <v>27</v>
      </c>
      <c r="C2783" t="s">
        <v>28</v>
      </c>
      <c r="D2783" t="s">
        <v>42</v>
      </c>
      <c r="E2783" t="str">
        <f>"110TNQD2L036"</f>
        <v>110TNQD2L036</v>
      </c>
      <c r="F2783" t="s">
        <v>30</v>
      </c>
      <c r="I2783" t="s">
        <v>31</v>
      </c>
      <c r="J2783" t="s">
        <v>32</v>
      </c>
      <c r="N2783" t="s">
        <v>5862</v>
      </c>
      <c r="O2783" t="s">
        <v>34</v>
      </c>
      <c r="P2783">
        <v>7</v>
      </c>
      <c r="Q2783">
        <v>202110</v>
      </c>
      <c r="R2783">
        <v>20211120</v>
      </c>
      <c r="S2783" t="s">
        <v>5863</v>
      </c>
      <c r="T2783">
        <v>20220411</v>
      </c>
      <c r="Z2783" t="s">
        <v>36</v>
      </c>
    </row>
    <row r="2784" spans="1:26" x14ac:dyDescent="0.25">
      <c r="A2784" t="s">
        <v>26</v>
      </c>
      <c r="B2784" t="s">
        <v>27</v>
      </c>
      <c r="C2784" t="s">
        <v>28</v>
      </c>
      <c r="D2784" t="s">
        <v>42</v>
      </c>
      <c r="E2784" t="str">
        <f>"012TNSUOY382"</f>
        <v>012TNSUOY382</v>
      </c>
      <c r="F2784" t="s">
        <v>30</v>
      </c>
      <c r="I2784" t="s">
        <v>31</v>
      </c>
      <c r="J2784" t="s">
        <v>32</v>
      </c>
      <c r="N2784" t="s">
        <v>5864</v>
      </c>
      <c r="O2784" t="s">
        <v>34</v>
      </c>
      <c r="P2784">
        <v>17</v>
      </c>
      <c r="Q2784">
        <v>202012</v>
      </c>
      <c r="R2784">
        <v>20220120</v>
      </c>
      <c r="S2784" t="s">
        <v>5865</v>
      </c>
      <c r="T2784">
        <v>20220411</v>
      </c>
      <c r="Z2784" t="s">
        <v>36</v>
      </c>
    </row>
    <row r="2785" spans="1:26" x14ac:dyDescent="0.25">
      <c r="A2785" t="s">
        <v>26</v>
      </c>
      <c r="B2785" t="s">
        <v>27</v>
      </c>
      <c r="C2785" t="s">
        <v>28</v>
      </c>
      <c r="D2785" t="s">
        <v>29</v>
      </c>
      <c r="E2785" t="str">
        <f>"106TNCZ27675"</f>
        <v>106TNCZ27675</v>
      </c>
      <c r="F2785" t="s">
        <v>30</v>
      </c>
      <c r="I2785" t="s">
        <v>123</v>
      </c>
      <c r="J2785" t="s">
        <v>163</v>
      </c>
      <c r="N2785" t="s">
        <v>5842</v>
      </c>
      <c r="O2785" t="s">
        <v>34</v>
      </c>
      <c r="P2785">
        <v>11</v>
      </c>
      <c r="Q2785">
        <v>202106</v>
      </c>
      <c r="R2785">
        <v>20211126</v>
      </c>
      <c r="S2785" t="s">
        <v>5866</v>
      </c>
      <c r="T2785">
        <v>20220411</v>
      </c>
      <c r="Z2785" t="s">
        <v>36</v>
      </c>
    </row>
    <row r="2786" spans="1:26" x14ac:dyDescent="0.25">
      <c r="A2786" t="s">
        <v>26</v>
      </c>
      <c r="B2786" t="s">
        <v>27</v>
      </c>
      <c r="C2786" t="s">
        <v>28</v>
      </c>
      <c r="D2786" t="s">
        <v>166</v>
      </c>
      <c r="E2786" t="str">
        <f>"110TNNH2T311"</f>
        <v>110TNNH2T311</v>
      </c>
      <c r="F2786" t="s">
        <v>30</v>
      </c>
      <c r="I2786" t="s">
        <v>31</v>
      </c>
      <c r="J2786" t="s">
        <v>32</v>
      </c>
      <c r="N2786" t="s">
        <v>5867</v>
      </c>
      <c r="O2786" t="s">
        <v>34</v>
      </c>
      <c r="P2786">
        <v>7</v>
      </c>
      <c r="Q2786">
        <v>202110</v>
      </c>
      <c r="R2786">
        <v>20211205</v>
      </c>
      <c r="S2786" t="s">
        <v>5868</v>
      </c>
      <c r="T2786">
        <v>20220411</v>
      </c>
      <c r="Z2786" t="s">
        <v>36</v>
      </c>
    </row>
    <row r="2787" spans="1:26" x14ac:dyDescent="0.25">
      <c r="A2787" t="s">
        <v>26</v>
      </c>
      <c r="B2787" t="s">
        <v>27</v>
      </c>
      <c r="C2787" t="s">
        <v>28</v>
      </c>
      <c r="D2787" t="s">
        <v>64</v>
      </c>
      <c r="E2787" t="str">
        <f>"201TNDV0C266"</f>
        <v>201TNDV0C266</v>
      </c>
      <c r="F2787" t="s">
        <v>30</v>
      </c>
      <c r="I2787" t="s">
        <v>31</v>
      </c>
      <c r="J2787" t="s">
        <v>32</v>
      </c>
      <c r="N2787" t="s">
        <v>5869</v>
      </c>
      <c r="O2787" t="s">
        <v>34</v>
      </c>
      <c r="P2787">
        <v>4</v>
      </c>
      <c r="Q2787">
        <v>202201</v>
      </c>
      <c r="R2787">
        <v>20220218</v>
      </c>
      <c r="S2787" t="s">
        <v>5870</v>
      </c>
      <c r="T2787">
        <v>20220411</v>
      </c>
      <c r="Z2787" t="s">
        <v>36</v>
      </c>
    </row>
    <row r="2788" spans="1:26" x14ac:dyDescent="0.25">
      <c r="A2788" t="s">
        <v>26</v>
      </c>
      <c r="B2788" t="s">
        <v>27</v>
      </c>
      <c r="C2788" t="s">
        <v>28</v>
      </c>
      <c r="D2788" t="s">
        <v>380</v>
      </c>
      <c r="E2788" t="str">
        <f>"201TNUW2G614"</f>
        <v>201TNUW2G614</v>
      </c>
      <c r="F2788" t="s">
        <v>30</v>
      </c>
      <c r="I2788" t="s">
        <v>31</v>
      </c>
      <c r="J2788" t="s">
        <v>32</v>
      </c>
      <c r="N2788" t="s">
        <v>5871</v>
      </c>
      <c r="O2788" t="s">
        <v>34</v>
      </c>
      <c r="P2788">
        <v>4</v>
      </c>
      <c r="Q2788">
        <v>202201</v>
      </c>
      <c r="R2788">
        <v>20220327</v>
      </c>
      <c r="S2788" t="s">
        <v>5872</v>
      </c>
      <c r="T2788">
        <v>20220411</v>
      </c>
      <c r="Z2788" t="s">
        <v>36</v>
      </c>
    </row>
    <row r="2789" spans="1:26" x14ac:dyDescent="0.25">
      <c r="A2789" t="s">
        <v>26</v>
      </c>
      <c r="B2789" t="s">
        <v>27</v>
      </c>
      <c r="C2789" t="s">
        <v>28</v>
      </c>
      <c r="D2789" t="s">
        <v>133</v>
      </c>
      <c r="E2789" t="str">
        <f>"106TNQD0G476"</f>
        <v>106TNQD0G476</v>
      </c>
      <c r="F2789" t="s">
        <v>30</v>
      </c>
      <c r="I2789" t="s">
        <v>31</v>
      </c>
      <c r="J2789" t="s">
        <v>90</v>
      </c>
      <c r="N2789" t="s">
        <v>5873</v>
      </c>
      <c r="O2789" t="s">
        <v>34</v>
      </c>
      <c r="P2789">
        <v>11</v>
      </c>
      <c r="Q2789">
        <v>202106</v>
      </c>
      <c r="R2789">
        <v>20211130</v>
      </c>
      <c r="S2789" t="s">
        <v>5874</v>
      </c>
      <c r="T2789">
        <v>20220411</v>
      </c>
      <c r="U2789" t="s">
        <v>211</v>
      </c>
      <c r="Z2789" t="s">
        <v>36</v>
      </c>
    </row>
    <row r="2790" spans="1:26" x14ac:dyDescent="0.25">
      <c r="A2790" t="s">
        <v>26</v>
      </c>
      <c r="B2790" t="s">
        <v>27</v>
      </c>
      <c r="C2790" t="s">
        <v>28</v>
      </c>
      <c r="D2790" t="s">
        <v>64</v>
      </c>
      <c r="E2790" t="str">
        <f>"112TNEP1K284"</f>
        <v>112TNEP1K284</v>
      </c>
      <c r="F2790" t="s">
        <v>30</v>
      </c>
      <c r="I2790" t="s">
        <v>129</v>
      </c>
      <c r="J2790" t="s">
        <v>77</v>
      </c>
      <c r="N2790" t="s">
        <v>5875</v>
      </c>
      <c r="O2790" t="s">
        <v>34</v>
      </c>
      <c r="P2790">
        <v>5</v>
      </c>
      <c r="Q2790">
        <v>202112</v>
      </c>
      <c r="R2790">
        <v>20220127</v>
      </c>
      <c r="S2790" t="s">
        <v>5876</v>
      </c>
      <c r="T2790">
        <v>20220411</v>
      </c>
      <c r="Z2790" t="s">
        <v>36</v>
      </c>
    </row>
    <row r="2791" spans="1:26" x14ac:dyDescent="0.25">
      <c r="A2791" t="s">
        <v>26</v>
      </c>
      <c r="B2791" t="s">
        <v>27</v>
      </c>
      <c r="C2791" t="s">
        <v>28</v>
      </c>
      <c r="D2791" t="s">
        <v>42</v>
      </c>
      <c r="E2791" t="str">
        <f>"201TNMX35259"</f>
        <v>201TNMX35259</v>
      </c>
      <c r="F2791" t="s">
        <v>30</v>
      </c>
      <c r="I2791" t="s">
        <v>89</v>
      </c>
      <c r="J2791" t="s">
        <v>77</v>
      </c>
      <c r="N2791" t="s">
        <v>5877</v>
      </c>
      <c r="O2791" t="s">
        <v>34</v>
      </c>
      <c r="P2791">
        <v>4</v>
      </c>
      <c r="Q2791">
        <v>202201</v>
      </c>
      <c r="R2791">
        <v>20220206</v>
      </c>
      <c r="S2791" t="s">
        <v>5878</v>
      </c>
      <c r="T2791">
        <v>20220411</v>
      </c>
      <c r="U2791" t="s">
        <v>5879</v>
      </c>
      <c r="Z2791" t="s">
        <v>36</v>
      </c>
    </row>
    <row r="2792" spans="1:26" x14ac:dyDescent="0.25">
      <c r="A2792" t="s">
        <v>26</v>
      </c>
      <c r="B2792" t="s">
        <v>27</v>
      </c>
      <c r="C2792" t="s">
        <v>28</v>
      </c>
      <c r="D2792" t="s">
        <v>115</v>
      </c>
      <c r="E2792" t="str">
        <f>"109TNMX0C107"</f>
        <v>109TNMX0C107</v>
      </c>
      <c r="F2792" t="s">
        <v>30</v>
      </c>
      <c r="I2792" t="s">
        <v>38</v>
      </c>
      <c r="J2792" t="s">
        <v>941</v>
      </c>
      <c r="N2792" t="s">
        <v>5880</v>
      </c>
      <c r="O2792" t="s">
        <v>34</v>
      </c>
      <c r="P2792">
        <v>8</v>
      </c>
      <c r="Q2792">
        <v>202109</v>
      </c>
      <c r="R2792">
        <v>20220119</v>
      </c>
      <c r="S2792" t="s">
        <v>5881</v>
      </c>
      <c r="T2792">
        <v>20220411</v>
      </c>
      <c r="Z2792" t="s">
        <v>36</v>
      </c>
    </row>
    <row r="2793" spans="1:26" x14ac:dyDescent="0.25">
      <c r="A2793" t="s">
        <v>26</v>
      </c>
      <c r="B2793" t="s">
        <v>27</v>
      </c>
      <c r="C2793" t="s">
        <v>28</v>
      </c>
      <c r="D2793" t="s">
        <v>37</v>
      </c>
      <c r="E2793" t="str">
        <f>"111TNCZ1N883"</f>
        <v>111TNCZ1N883</v>
      </c>
      <c r="F2793" t="s">
        <v>30</v>
      </c>
      <c r="I2793" t="s">
        <v>38</v>
      </c>
      <c r="J2793" t="s">
        <v>43</v>
      </c>
      <c r="N2793" t="s">
        <v>5882</v>
      </c>
      <c r="O2793" t="s">
        <v>34</v>
      </c>
      <c r="P2793">
        <v>6</v>
      </c>
      <c r="Q2793">
        <v>202111</v>
      </c>
      <c r="R2793">
        <v>20220117</v>
      </c>
      <c r="S2793" t="s">
        <v>5883</v>
      </c>
      <c r="T2793">
        <v>20220411</v>
      </c>
      <c r="Z2793" t="s">
        <v>36</v>
      </c>
    </row>
    <row r="2794" spans="1:26" x14ac:dyDescent="0.25">
      <c r="A2794" t="s">
        <v>26</v>
      </c>
      <c r="B2794" t="s">
        <v>27</v>
      </c>
      <c r="C2794" t="s">
        <v>28</v>
      </c>
      <c r="D2794" t="s">
        <v>115</v>
      </c>
      <c r="E2794" t="str">
        <f>"105TNCZ2T451"</f>
        <v>105TNCZ2T451</v>
      </c>
      <c r="F2794" t="s">
        <v>30</v>
      </c>
      <c r="I2794" t="s">
        <v>38</v>
      </c>
      <c r="J2794" t="s">
        <v>43</v>
      </c>
      <c r="N2794" t="s">
        <v>5884</v>
      </c>
      <c r="O2794" t="s">
        <v>34</v>
      </c>
      <c r="P2794">
        <v>12</v>
      </c>
      <c r="Q2794">
        <v>202105</v>
      </c>
      <c r="R2794">
        <v>20220108</v>
      </c>
      <c r="S2794" t="s">
        <v>5885</v>
      </c>
      <c r="T2794">
        <v>20220411</v>
      </c>
      <c r="Z2794" t="s">
        <v>36</v>
      </c>
    </row>
    <row r="2795" spans="1:26" x14ac:dyDescent="0.25">
      <c r="A2795" t="s">
        <v>26</v>
      </c>
      <c r="B2795" t="s">
        <v>27</v>
      </c>
      <c r="C2795" t="s">
        <v>28</v>
      </c>
      <c r="D2795" t="s">
        <v>37</v>
      </c>
      <c r="E2795" t="str">
        <f>"110TNUW2V086"</f>
        <v>110TNUW2V086</v>
      </c>
      <c r="F2795" t="s">
        <v>30</v>
      </c>
      <c r="I2795" t="s">
        <v>31</v>
      </c>
      <c r="J2795" t="s">
        <v>32</v>
      </c>
      <c r="N2795" t="s">
        <v>5886</v>
      </c>
      <c r="O2795" t="s">
        <v>34</v>
      </c>
      <c r="P2795">
        <v>7</v>
      </c>
      <c r="Q2795">
        <v>202110</v>
      </c>
      <c r="R2795">
        <v>20211031</v>
      </c>
      <c r="S2795" t="s">
        <v>5887</v>
      </c>
      <c r="T2795">
        <v>20220411</v>
      </c>
      <c r="Z2795" t="s">
        <v>36</v>
      </c>
    </row>
    <row r="2796" spans="1:26" x14ac:dyDescent="0.25">
      <c r="A2796" t="s">
        <v>26</v>
      </c>
      <c r="B2796" t="s">
        <v>27</v>
      </c>
      <c r="C2796" t="s">
        <v>28</v>
      </c>
      <c r="D2796" t="s">
        <v>46</v>
      </c>
      <c r="E2796" t="str">
        <f>"202TNJJOY356"</f>
        <v>202TNJJOY356</v>
      </c>
      <c r="F2796" t="s">
        <v>30</v>
      </c>
      <c r="I2796" t="s">
        <v>31</v>
      </c>
      <c r="J2796" t="s">
        <v>32</v>
      </c>
      <c r="N2796" t="s">
        <v>5888</v>
      </c>
      <c r="O2796" t="s">
        <v>34</v>
      </c>
      <c r="P2796">
        <v>3</v>
      </c>
      <c r="Q2796">
        <v>202202</v>
      </c>
      <c r="R2796">
        <v>20220329</v>
      </c>
      <c r="S2796" t="s">
        <v>5889</v>
      </c>
      <c r="T2796">
        <v>20220411</v>
      </c>
      <c r="Z2796" t="s">
        <v>36</v>
      </c>
    </row>
    <row r="2797" spans="1:26" x14ac:dyDescent="0.25">
      <c r="A2797" t="s">
        <v>26</v>
      </c>
      <c r="B2797" t="s">
        <v>27</v>
      </c>
      <c r="C2797" t="s">
        <v>28</v>
      </c>
      <c r="D2797" t="s">
        <v>37</v>
      </c>
      <c r="E2797" t="str">
        <f>"111TNRL2K534"</f>
        <v>111TNRL2K534</v>
      </c>
      <c r="F2797" t="s">
        <v>30</v>
      </c>
      <c r="I2797" t="s">
        <v>89</v>
      </c>
      <c r="J2797" t="s">
        <v>90</v>
      </c>
      <c r="N2797" t="s">
        <v>5890</v>
      </c>
      <c r="O2797" t="s">
        <v>34</v>
      </c>
      <c r="P2797">
        <v>6</v>
      </c>
      <c r="Q2797">
        <v>202111</v>
      </c>
      <c r="R2797">
        <v>20220103</v>
      </c>
      <c r="S2797" t="s">
        <v>5891</v>
      </c>
      <c r="T2797">
        <v>20220411</v>
      </c>
      <c r="U2797" t="s">
        <v>180</v>
      </c>
      <c r="V2797" t="s">
        <v>151</v>
      </c>
      <c r="Z2797" t="s">
        <v>36</v>
      </c>
    </row>
    <row r="2798" spans="1:26" x14ac:dyDescent="0.25">
      <c r="A2798" t="s">
        <v>26</v>
      </c>
      <c r="B2798" t="s">
        <v>27</v>
      </c>
      <c r="C2798" t="s">
        <v>28</v>
      </c>
      <c r="D2798" t="s">
        <v>64</v>
      </c>
      <c r="E2798" t="str">
        <f>"110TNWG25825"</f>
        <v>110TNWG25825</v>
      </c>
      <c r="F2798" t="s">
        <v>30</v>
      </c>
      <c r="I2798" t="s">
        <v>31</v>
      </c>
      <c r="J2798" t="s">
        <v>32</v>
      </c>
      <c r="N2798" t="s">
        <v>5892</v>
      </c>
      <c r="O2798" t="s">
        <v>34</v>
      </c>
      <c r="P2798">
        <v>7</v>
      </c>
      <c r="Q2798">
        <v>202110</v>
      </c>
      <c r="R2798">
        <v>20220128</v>
      </c>
      <c r="S2798" t="s">
        <v>5893</v>
      </c>
      <c r="T2798">
        <v>20220411</v>
      </c>
      <c r="Z2798" t="s">
        <v>36</v>
      </c>
    </row>
    <row r="2799" spans="1:26" x14ac:dyDescent="0.25">
      <c r="A2799" t="s">
        <v>26</v>
      </c>
      <c r="B2799" t="s">
        <v>27</v>
      </c>
      <c r="C2799" t="s">
        <v>28</v>
      </c>
      <c r="D2799" t="s">
        <v>64</v>
      </c>
      <c r="E2799" t="str">
        <f>"111TNVS23103"</f>
        <v>111TNVS23103</v>
      </c>
      <c r="F2799" t="s">
        <v>30</v>
      </c>
      <c r="I2799" t="s">
        <v>76</v>
      </c>
      <c r="J2799" t="s">
        <v>163</v>
      </c>
      <c r="N2799" t="s">
        <v>5894</v>
      </c>
      <c r="O2799" t="s">
        <v>34</v>
      </c>
      <c r="P2799">
        <v>6</v>
      </c>
      <c r="Q2799">
        <v>202111</v>
      </c>
      <c r="R2799">
        <v>20220331</v>
      </c>
      <c r="S2799" t="s">
        <v>5895</v>
      </c>
      <c r="T2799">
        <v>20220411</v>
      </c>
      <c r="Z2799" t="s">
        <v>36</v>
      </c>
    </row>
    <row r="2800" spans="1:26" x14ac:dyDescent="0.25">
      <c r="A2800" t="s">
        <v>26</v>
      </c>
      <c r="B2800" t="s">
        <v>27</v>
      </c>
      <c r="C2800" t="s">
        <v>28</v>
      </c>
      <c r="D2800" t="s">
        <v>29</v>
      </c>
      <c r="E2800" t="str">
        <f>"111TNJJ1W620"</f>
        <v>111TNJJ1W620</v>
      </c>
      <c r="F2800" t="s">
        <v>30</v>
      </c>
      <c r="I2800" t="s">
        <v>89</v>
      </c>
      <c r="J2800" t="s">
        <v>555</v>
      </c>
      <c r="N2800" t="s">
        <v>5896</v>
      </c>
      <c r="O2800" t="s">
        <v>34</v>
      </c>
      <c r="P2800">
        <v>6</v>
      </c>
      <c r="Q2800">
        <v>202111</v>
      </c>
      <c r="R2800">
        <v>20211208</v>
      </c>
      <c r="S2800" t="s">
        <v>5897</v>
      </c>
      <c r="T2800">
        <v>20220411</v>
      </c>
      <c r="Z2800" t="s">
        <v>36</v>
      </c>
    </row>
    <row r="2801" spans="1:26" x14ac:dyDescent="0.25">
      <c r="A2801" t="s">
        <v>26</v>
      </c>
      <c r="B2801" t="s">
        <v>27</v>
      </c>
      <c r="C2801" t="s">
        <v>28</v>
      </c>
      <c r="D2801" t="s">
        <v>46</v>
      </c>
      <c r="E2801" t="str">
        <f>"111TNBK2A733"</f>
        <v>111TNBK2A733</v>
      </c>
      <c r="F2801" t="s">
        <v>30</v>
      </c>
      <c r="I2801" t="s">
        <v>57</v>
      </c>
      <c r="J2801" t="s">
        <v>819</v>
      </c>
      <c r="N2801" t="s">
        <v>5898</v>
      </c>
      <c r="O2801" t="s">
        <v>34</v>
      </c>
      <c r="P2801">
        <v>6</v>
      </c>
      <c r="Q2801">
        <v>202111</v>
      </c>
      <c r="R2801">
        <v>20211226</v>
      </c>
      <c r="S2801" t="s">
        <v>5899</v>
      </c>
      <c r="T2801">
        <v>20220411</v>
      </c>
      <c r="Z2801" t="s">
        <v>36</v>
      </c>
    </row>
    <row r="2802" spans="1:26" x14ac:dyDescent="0.25">
      <c r="A2802" t="s">
        <v>26</v>
      </c>
      <c r="B2802" t="s">
        <v>27</v>
      </c>
      <c r="C2802" t="s">
        <v>28</v>
      </c>
      <c r="D2802" t="s">
        <v>133</v>
      </c>
      <c r="E2802" t="str">
        <f>"010TNSU1W326"</f>
        <v>010TNSU1W326</v>
      </c>
      <c r="F2802" t="s">
        <v>30</v>
      </c>
      <c r="I2802" t="s">
        <v>38</v>
      </c>
      <c r="J2802" t="s">
        <v>90</v>
      </c>
      <c r="N2802" t="s">
        <v>5900</v>
      </c>
      <c r="O2802" t="s">
        <v>34</v>
      </c>
      <c r="P2802">
        <v>19</v>
      </c>
      <c r="Q2802">
        <v>202010</v>
      </c>
      <c r="R2802">
        <v>20211105</v>
      </c>
      <c r="S2802" t="s">
        <v>5901</v>
      </c>
      <c r="T2802">
        <v>20220411</v>
      </c>
      <c r="U2802" t="s">
        <v>5902</v>
      </c>
      <c r="V2802" t="s">
        <v>239</v>
      </c>
      <c r="W2802" t="s">
        <v>5903</v>
      </c>
      <c r="Z2802" t="s">
        <v>36</v>
      </c>
    </row>
    <row r="2803" spans="1:26" x14ac:dyDescent="0.25">
      <c r="A2803" t="s">
        <v>26</v>
      </c>
      <c r="B2803" t="s">
        <v>27</v>
      </c>
      <c r="C2803" t="s">
        <v>28</v>
      </c>
      <c r="D2803" t="s">
        <v>29</v>
      </c>
      <c r="E2803" t="str">
        <f>"111TNQD24476"</f>
        <v>111TNQD24476</v>
      </c>
      <c r="F2803" t="s">
        <v>30</v>
      </c>
      <c r="I2803" t="s">
        <v>57</v>
      </c>
      <c r="J2803" t="s">
        <v>58</v>
      </c>
      <c r="N2803" t="s">
        <v>5904</v>
      </c>
      <c r="O2803" t="s">
        <v>34</v>
      </c>
      <c r="P2803">
        <v>6</v>
      </c>
      <c r="Q2803">
        <v>202111</v>
      </c>
      <c r="R2803">
        <v>20220402</v>
      </c>
      <c r="S2803" t="s">
        <v>5904</v>
      </c>
      <c r="T2803">
        <v>20220411</v>
      </c>
      <c r="U2803" t="s">
        <v>128</v>
      </c>
      <c r="V2803" t="s">
        <v>5905</v>
      </c>
      <c r="Z2803" t="s">
        <v>36</v>
      </c>
    </row>
    <row r="2804" spans="1:26" x14ac:dyDescent="0.25">
      <c r="A2804" t="s">
        <v>26</v>
      </c>
      <c r="B2804" t="s">
        <v>27</v>
      </c>
      <c r="C2804" t="s">
        <v>28</v>
      </c>
      <c r="D2804" t="s">
        <v>29</v>
      </c>
      <c r="E2804" t="str">
        <f>"105TNYT00330"</f>
        <v>105TNYT00330</v>
      </c>
      <c r="F2804" t="s">
        <v>30</v>
      </c>
      <c r="I2804" t="s">
        <v>1153</v>
      </c>
      <c r="J2804" t="s">
        <v>83</v>
      </c>
      <c r="N2804" t="s">
        <v>5906</v>
      </c>
      <c r="O2804" t="s">
        <v>34</v>
      </c>
      <c r="P2804">
        <v>12</v>
      </c>
      <c r="Q2804">
        <v>202105</v>
      </c>
      <c r="R2804">
        <v>20220324</v>
      </c>
      <c r="S2804" t="s">
        <v>5907</v>
      </c>
      <c r="T2804">
        <v>20220411</v>
      </c>
      <c r="Z2804" t="s">
        <v>36</v>
      </c>
    </row>
    <row r="2805" spans="1:26" x14ac:dyDescent="0.25">
      <c r="A2805" t="s">
        <v>26</v>
      </c>
      <c r="B2805" t="s">
        <v>27</v>
      </c>
      <c r="C2805" t="s">
        <v>28</v>
      </c>
      <c r="D2805" t="s">
        <v>37</v>
      </c>
      <c r="E2805" t="str">
        <f>"106TNLE2P264"</f>
        <v>106TNLE2P264</v>
      </c>
      <c r="F2805" t="s">
        <v>30</v>
      </c>
      <c r="I2805" t="s">
        <v>71</v>
      </c>
      <c r="J2805" t="s">
        <v>77</v>
      </c>
      <c r="N2805" t="s">
        <v>5908</v>
      </c>
      <c r="O2805" t="s">
        <v>34</v>
      </c>
      <c r="P2805">
        <v>11</v>
      </c>
      <c r="Q2805">
        <v>202106</v>
      </c>
      <c r="R2805">
        <v>20211026</v>
      </c>
      <c r="S2805" t="s">
        <v>5909</v>
      </c>
      <c r="T2805">
        <v>20220411</v>
      </c>
      <c r="Z2805" t="s">
        <v>36</v>
      </c>
    </row>
    <row r="2806" spans="1:26" x14ac:dyDescent="0.25">
      <c r="A2806" t="s">
        <v>26</v>
      </c>
      <c r="B2806" t="s">
        <v>27</v>
      </c>
      <c r="C2806" t="s">
        <v>28</v>
      </c>
      <c r="D2806" t="s">
        <v>42</v>
      </c>
      <c r="E2806" t="str">
        <f>"110TNZN1A509"</f>
        <v>110TNZN1A509</v>
      </c>
      <c r="F2806" t="s">
        <v>30</v>
      </c>
      <c r="I2806" t="s">
        <v>38</v>
      </c>
      <c r="J2806" t="s">
        <v>58</v>
      </c>
      <c r="N2806" t="s">
        <v>5910</v>
      </c>
      <c r="O2806" t="s">
        <v>34</v>
      </c>
      <c r="P2806">
        <v>7</v>
      </c>
      <c r="Q2806">
        <v>202110</v>
      </c>
      <c r="R2806">
        <v>20211025</v>
      </c>
      <c r="S2806" t="s">
        <v>5911</v>
      </c>
      <c r="T2806">
        <v>20220411</v>
      </c>
      <c r="U2806" t="s">
        <v>1041</v>
      </c>
      <c r="Z2806" t="s">
        <v>36</v>
      </c>
    </row>
    <row r="2807" spans="1:26" x14ac:dyDescent="0.25">
      <c r="A2807" t="s">
        <v>26</v>
      </c>
      <c r="B2807" t="s">
        <v>27</v>
      </c>
      <c r="C2807" t="s">
        <v>28</v>
      </c>
      <c r="D2807" t="s">
        <v>29</v>
      </c>
      <c r="E2807" t="str">
        <f>"901TNMX05171"</f>
        <v>901TNMX05171</v>
      </c>
      <c r="F2807" t="s">
        <v>30</v>
      </c>
      <c r="I2807" t="s">
        <v>89</v>
      </c>
      <c r="J2807" t="s">
        <v>77</v>
      </c>
      <c r="N2807" t="s">
        <v>5912</v>
      </c>
      <c r="O2807" t="s">
        <v>34</v>
      </c>
      <c r="P2807">
        <v>40</v>
      </c>
      <c r="Q2807">
        <v>201901</v>
      </c>
      <c r="R2807">
        <v>20220407</v>
      </c>
      <c r="S2807" t="s">
        <v>5913</v>
      </c>
      <c r="T2807">
        <v>20220411</v>
      </c>
      <c r="Z2807" t="s">
        <v>36</v>
      </c>
    </row>
    <row r="2808" spans="1:26" x14ac:dyDescent="0.25">
      <c r="A2808" t="s">
        <v>26</v>
      </c>
      <c r="B2808" t="s">
        <v>27</v>
      </c>
      <c r="C2808" t="s">
        <v>28</v>
      </c>
      <c r="D2808" t="s">
        <v>29</v>
      </c>
      <c r="E2808" t="str">
        <f>"108TNHM0N369"</f>
        <v>108TNHM0N369</v>
      </c>
      <c r="F2808" t="s">
        <v>30</v>
      </c>
      <c r="I2808" t="s">
        <v>38</v>
      </c>
      <c r="J2808" t="s">
        <v>90</v>
      </c>
      <c r="N2808" t="s">
        <v>5914</v>
      </c>
      <c r="O2808" t="s">
        <v>34</v>
      </c>
      <c r="P2808">
        <v>9</v>
      </c>
      <c r="Q2808">
        <v>202108</v>
      </c>
      <c r="R2808">
        <v>20211009</v>
      </c>
      <c r="S2808" t="s">
        <v>5915</v>
      </c>
      <c r="T2808">
        <v>20220411</v>
      </c>
      <c r="U2808" t="s">
        <v>1796</v>
      </c>
      <c r="Z2808" t="s">
        <v>36</v>
      </c>
    </row>
    <row r="2809" spans="1:26" x14ac:dyDescent="0.25">
      <c r="A2809" t="s">
        <v>26</v>
      </c>
      <c r="B2809" t="s">
        <v>27</v>
      </c>
      <c r="C2809" t="s">
        <v>28</v>
      </c>
      <c r="D2809" t="s">
        <v>42</v>
      </c>
      <c r="E2809" t="str">
        <f>"109TNLE1F960"</f>
        <v>109TNLE1F960</v>
      </c>
      <c r="F2809" t="s">
        <v>30</v>
      </c>
      <c r="I2809" t="s">
        <v>31</v>
      </c>
      <c r="J2809" t="s">
        <v>32</v>
      </c>
      <c r="N2809" t="s">
        <v>5916</v>
      </c>
      <c r="O2809" t="s">
        <v>34</v>
      </c>
      <c r="P2809">
        <v>8</v>
      </c>
      <c r="Q2809">
        <v>202109</v>
      </c>
      <c r="R2809">
        <v>20211122</v>
      </c>
      <c r="S2809" t="s">
        <v>5917</v>
      </c>
      <c r="T2809">
        <v>20220411</v>
      </c>
      <c r="Z2809" t="s">
        <v>36</v>
      </c>
    </row>
    <row r="2810" spans="1:26" x14ac:dyDescent="0.25">
      <c r="A2810" t="s">
        <v>26</v>
      </c>
      <c r="B2810" t="s">
        <v>27</v>
      </c>
      <c r="C2810" t="s">
        <v>28</v>
      </c>
      <c r="D2810" t="s">
        <v>29</v>
      </c>
      <c r="E2810" t="str">
        <f>"201TNCZ0Z563"</f>
        <v>201TNCZ0Z563</v>
      </c>
      <c r="F2810" t="s">
        <v>30</v>
      </c>
      <c r="I2810" t="s">
        <v>89</v>
      </c>
      <c r="J2810" t="s">
        <v>271</v>
      </c>
      <c r="N2810" t="s">
        <v>5918</v>
      </c>
      <c r="O2810" t="s">
        <v>34</v>
      </c>
      <c r="P2810">
        <v>4</v>
      </c>
      <c r="Q2810">
        <v>202201</v>
      </c>
      <c r="R2810">
        <v>20220313</v>
      </c>
      <c r="S2810" t="s">
        <v>5919</v>
      </c>
      <c r="T2810">
        <v>20220411</v>
      </c>
      <c r="Z2810" t="s">
        <v>36</v>
      </c>
    </row>
    <row r="2811" spans="1:26" x14ac:dyDescent="0.25">
      <c r="A2811" t="s">
        <v>26</v>
      </c>
      <c r="B2811" t="s">
        <v>27</v>
      </c>
      <c r="C2811" t="s">
        <v>28</v>
      </c>
      <c r="D2811" t="s">
        <v>42</v>
      </c>
      <c r="E2811" t="str">
        <f>"111TNUW0F638"</f>
        <v>111TNUW0F638</v>
      </c>
      <c r="F2811" t="s">
        <v>30</v>
      </c>
      <c r="I2811" t="s">
        <v>910</v>
      </c>
      <c r="J2811" t="s">
        <v>43</v>
      </c>
      <c r="N2811" t="s">
        <v>5920</v>
      </c>
      <c r="O2811" t="s">
        <v>34</v>
      </c>
      <c r="P2811">
        <v>6</v>
      </c>
      <c r="Q2811">
        <v>202111</v>
      </c>
      <c r="R2811">
        <v>20211127</v>
      </c>
      <c r="S2811" t="s">
        <v>5921</v>
      </c>
      <c r="T2811">
        <v>20220411</v>
      </c>
      <c r="Z2811" t="s">
        <v>36</v>
      </c>
    </row>
    <row r="2812" spans="1:26" x14ac:dyDescent="0.25">
      <c r="A2812" t="s">
        <v>26</v>
      </c>
      <c r="B2812" t="s">
        <v>27</v>
      </c>
      <c r="C2812" t="s">
        <v>28</v>
      </c>
      <c r="D2812" t="s">
        <v>133</v>
      </c>
      <c r="E2812" t="str">
        <f>"202TNDV05506"</f>
        <v>202TNDV05506</v>
      </c>
      <c r="F2812" t="s">
        <v>30</v>
      </c>
      <c r="I2812" t="s">
        <v>97</v>
      </c>
      <c r="J2812" t="s">
        <v>83</v>
      </c>
      <c r="N2812" t="s">
        <v>5922</v>
      </c>
      <c r="O2812" t="s">
        <v>34</v>
      </c>
      <c r="P2812">
        <v>3</v>
      </c>
      <c r="Q2812">
        <v>202202</v>
      </c>
      <c r="R2812">
        <v>20220328</v>
      </c>
      <c r="S2812" t="s">
        <v>5923</v>
      </c>
      <c r="T2812">
        <v>20220411</v>
      </c>
      <c r="Z2812" t="s">
        <v>36</v>
      </c>
    </row>
    <row r="2813" spans="1:26" x14ac:dyDescent="0.25">
      <c r="A2813" t="s">
        <v>26</v>
      </c>
      <c r="B2813" t="s">
        <v>27</v>
      </c>
      <c r="C2813" t="s">
        <v>28</v>
      </c>
      <c r="D2813" t="s">
        <v>29</v>
      </c>
      <c r="E2813" t="str">
        <f>"201TNXR1E362"</f>
        <v>201TNXR1E362</v>
      </c>
      <c r="F2813" t="s">
        <v>30</v>
      </c>
      <c r="I2813" t="s">
        <v>97</v>
      </c>
      <c r="J2813" t="s">
        <v>83</v>
      </c>
      <c r="N2813" t="s">
        <v>5924</v>
      </c>
      <c r="O2813" t="s">
        <v>34</v>
      </c>
      <c r="P2813">
        <v>4</v>
      </c>
      <c r="Q2813">
        <v>202201</v>
      </c>
      <c r="R2813">
        <v>20220323</v>
      </c>
      <c r="S2813" t="s">
        <v>5925</v>
      </c>
      <c r="T2813">
        <v>20220411</v>
      </c>
      <c r="Z2813" t="s">
        <v>36</v>
      </c>
    </row>
    <row r="2814" spans="1:26" x14ac:dyDescent="0.25">
      <c r="A2814" t="s">
        <v>26</v>
      </c>
      <c r="B2814" t="s">
        <v>27</v>
      </c>
      <c r="C2814" t="s">
        <v>28</v>
      </c>
      <c r="D2814" t="s">
        <v>115</v>
      </c>
      <c r="E2814" t="str">
        <f>"101TNQD1C836"</f>
        <v>101TNQD1C836</v>
      </c>
      <c r="F2814" t="s">
        <v>30</v>
      </c>
      <c r="I2814" t="s">
        <v>76</v>
      </c>
      <c r="J2814" t="s">
        <v>90</v>
      </c>
      <c r="N2814" t="s">
        <v>5926</v>
      </c>
      <c r="O2814" t="s">
        <v>34</v>
      </c>
      <c r="P2814">
        <v>16</v>
      </c>
      <c r="Q2814">
        <v>202101</v>
      </c>
      <c r="R2814">
        <v>20211103</v>
      </c>
      <c r="S2814" t="s">
        <v>5927</v>
      </c>
      <c r="T2814">
        <v>20220411</v>
      </c>
      <c r="U2814" t="s">
        <v>226</v>
      </c>
      <c r="V2814" t="s">
        <v>3472</v>
      </c>
      <c r="Z2814" t="s">
        <v>36</v>
      </c>
    </row>
    <row r="2815" spans="1:26" x14ac:dyDescent="0.25">
      <c r="A2815" t="s">
        <v>26</v>
      </c>
      <c r="B2815" t="s">
        <v>27</v>
      </c>
      <c r="C2815" t="s">
        <v>28</v>
      </c>
      <c r="D2815" t="s">
        <v>133</v>
      </c>
      <c r="E2815" t="str">
        <f>"108TNZN2G677"</f>
        <v>108TNZN2G677</v>
      </c>
      <c r="F2815" t="s">
        <v>30</v>
      </c>
      <c r="I2815" t="s">
        <v>89</v>
      </c>
      <c r="J2815" t="s">
        <v>58</v>
      </c>
      <c r="N2815" t="s">
        <v>5928</v>
      </c>
      <c r="O2815" t="s">
        <v>34</v>
      </c>
      <c r="P2815">
        <v>9</v>
      </c>
      <c r="Q2815">
        <v>202108</v>
      </c>
      <c r="R2815">
        <v>20220113</v>
      </c>
      <c r="S2815" t="s">
        <v>5929</v>
      </c>
      <c r="T2815">
        <v>20220411</v>
      </c>
      <c r="U2815" t="s">
        <v>211</v>
      </c>
      <c r="Z2815" t="s">
        <v>36</v>
      </c>
    </row>
    <row r="2816" spans="1:26" x14ac:dyDescent="0.25">
      <c r="A2816" t="s">
        <v>26</v>
      </c>
      <c r="B2816" t="s">
        <v>27</v>
      </c>
      <c r="C2816" t="s">
        <v>28</v>
      </c>
      <c r="D2816" t="s">
        <v>380</v>
      </c>
      <c r="E2816" t="str">
        <f>"201TNXR1T746"</f>
        <v>201TNXR1T746</v>
      </c>
      <c r="F2816" t="s">
        <v>30</v>
      </c>
      <c r="I2816" t="s">
        <v>57</v>
      </c>
      <c r="J2816" t="s">
        <v>1239</v>
      </c>
      <c r="N2816" t="s">
        <v>5930</v>
      </c>
      <c r="O2816" t="s">
        <v>34</v>
      </c>
      <c r="P2816">
        <v>4</v>
      </c>
      <c r="Q2816">
        <v>202201</v>
      </c>
      <c r="R2816">
        <v>20220120</v>
      </c>
      <c r="S2816" t="s">
        <v>5931</v>
      </c>
      <c r="T2816">
        <v>20220411</v>
      </c>
      <c r="U2816" t="s">
        <v>659</v>
      </c>
      <c r="V2816" t="s">
        <v>660</v>
      </c>
      <c r="W2816" t="s">
        <v>5932</v>
      </c>
      <c r="Z2816" t="s">
        <v>36</v>
      </c>
    </row>
    <row r="2817" spans="1:26" x14ac:dyDescent="0.25">
      <c r="A2817" t="s">
        <v>26</v>
      </c>
      <c r="B2817" t="s">
        <v>27</v>
      </c>
      <c r="C2817" t="s">
        <v>28</v>
      </c>
      <c r="D2817" t="s">
        <v>46</v>
      </c>
      <c r="E2817" t="str">
        <f>"111TNPC1L488"</f>
        <v>111TNPC1L488</v>
      </c>
      <c r="F2817" t="s">
        <v>30</v>
      </c>
      <c r="I2817" t="s">
        <v>31</v>
      </c>
      <c r="J2817" t="s">
        <v>58</v>
      </c>
      <c r="N2817" t="s">
        <v>5289</v>
      </c>
      <c r="O2817" t="s">
        <v>34</v>
      </c>
      <c r="P2817">
        <v>6</v>
      </c>
      <c r="Q2817">
        <v>202111</v>
      </c>
      <c r="R2817">
        <v>20220315</v>
      </c>
      <c r="S2817" t="s">
        <v>5933</v>
      </c>
      <c r="T2817">
        <v>20220411</v>
      </c>
      <c r="U2817" t="s">
        <v>114</v>
      </c>
      <c r="Z2817" t="s">
        <v>36</v>
      </c>
    </row>
    <row r="2818" spans="1:26" x14ac:dyDescent="0.25">
      <c r="A2818" t="s">
        <v>26</v>
      </c>
      <c r="B2818" t="s">
        <v>27</v>
      </c>
      <c r="C2818" t="s">
        <v>28</v>
      </c>
      <c r="D2818" t="s">
        <v>42</v>
      </c>
      <c r="E2818" t="str">
        <f>"110TNEP2K252"</f>
        <v>110TNEP2K252</v>
      </c>
      <c r="F2818" t="s">
        <v>30</v>
      </c>
      <c r="I2818" t="s">
        <v>31</v>
      </c>
      <c r="J2818" t="s">
        <v>90</v>
      </c>
      <c r="N2818" t="s">
        <v>244</v>
      </c>
      <c r="O2818" t="s">
        <v>34</v>
      </c>
      <c r="P2818">
        <v>7</v>
      </c>
      <c r="Q2818">
        <v>202110</v>
      </c>
      <c r="R2818">
        <v>20211120</v>
      </c>
      <c r="S2818" t="s">
        <v>5934</v>
      </c>
      <c r="T2818">
        <v>20220411</v>
      </c>
      <c r="U2818" t="s">
        <v>94</v>
      </c>
      <c r="Z2818" t="s">
        <v>36</v>
      </c>
    </row>
    <row r="2819" spans="1:26" x14ac:dyDescent="0.25">
      <c r="A2819" t="s">
        <v>26</v>
      </c>
      <c r="B2819" t="s">
        <v>27</v>
      </c>
      <c r="C2819" t="s">
        <v>28</v>
      </c>
      <c r="D2819" t="s">
        <v>380</v>
      </c>
      <c r="E2819" t="str">
        <f>"201TNGY2G991"</f>
        <v>201TNGY2G991</v>
      </c>
      <c r="F2819" t="s">
        <v>30</v>
      </c>
      <c r="I2819" t="s">
        <v>38</v>
      </c>
      <c r="J2819" t="s">
        <v>90</v>
      </c>
      <c r="N2819" t="s">
        <v>5935</v>
      </c>
      <c r="O2819" t="s">
        <v>34</v>
      </c>
      <c r="P2819">
        <v>4</v>
      </c>
      <c r="Q2819">
        <v>202201</v>
      </c>
      <c r="R2819">
        <v>20220227</v>
      </c>
      <c r="S2819" t="s">
        <v>5936</v>
      </c>
      <c r="T2819">
        <v>20220412</v>
      </c>
      <c r="U2819" t="s">
        <v>211</v>
      </c>
      <c r="Z2819" t="s">
        <v>36</v>
      </c>
    </row>
    <row r="2820" spans="1:26" x14ac:dyDescent="0.25">
      <c r="A2820" t="s">
        <v>26</v>
      </c>
      <c r="B2820" t="s">
        <v>27</v>
      </c>
      <c r="C2820" t="s">
        <v>28</v>
      </c>
      <c r="D2820" t="s">
        <v>37</v>
      </c>
      <c r="E2820" t="str">
        <f>"109TNZN2P333"</f>
        <v>109TNZN2P333</v>
      </c>
      <c r="F2820" t="s">
        <v>30</v>
      </c>
      <c r="I2820" t="s">
        <v>31</v>
      </c>
      <c r="J2820" t="s">
        <v>58</v>
      </c>
      <c r="N2820" t="s">
        <v>5937</v>
      </c>
      <c r="O2820" t="s">
        <v>34</v>
      </c>
      <c r="P2820">
        <v>8</v>
      </c>
      <c r="Q2820">
        <v>202109</v>
      </c>
      <c r="R2820">
        <v>20211130</v>
      </c>
      <c r="S2820" t="s">
        <v>5938</v>
      </c>
      <c r="T2820">
        <v>20220412</v>
      </c>
      <c r="U2820" t="s">
        <v>1846</v>
      </c>
      <c r="Z2820" t="s">
        <v>36</v>
      </c>
    </row>
    <row r="2821" spans="1:26" x14ac:dyDescent="0.25">
      <c r="A2821" t="s">
        <v>26</v>
      </c>
      <c r="B2821" t="s">
        <v>27</v>
      </c>
      <c r="C2821" t="s">
        <v>28</v>
      </c>
      <c r="D2821" t="s">
        <v>133</v>
      </c>
      <c r="E2821" t="str">
        <f>"103TNTQ1R913"</f>
        <v>103TNTQ1R913</v>
      </c>
      <c r="F2821" t="s">
        <v>30</v>
      </c>
      <c r="I2821" t="s">
        <v>31</v>
      </c>
      <c r="J2821" t="s">
        <v>32</v>
      </c>
      <c r="N2821" t="s">
        <v>5939</v>
      </c>
      <c r="O2821" t="s">
        <v>34</v>
      </c>
      <c r="P2821">
        <v>14</v>
      </c>
      <c r="Q2821">
        <v>202103</v>
      </c>
      <c r="R2821">
        <v>20211004</v>
      </c>
      <c r="S2821" t="s">
        <v>5940</v>
      </c>
      <c r="T2821">
        <v>20220412</v>
      </c>
      <c r="Z2821" t="s">
        <v>36</v>
      </c>
    </row>
    <row r="2822" spans="1:26" x14ac:dyDescent="0.25">
      <c r="A2822" t="s">
        <v>26</v>
      </c>
      <c r="B2822" t="s">
        <v>27</v>
      </c>
      <c r="C2822" t="s">
        <v>28</v>
      </c>
      <c r="D2822" t="s">
        <v>133</v>
      </c>
      <c r="E2822" t="str">
        <f>"109TNMX2N451"</f>
        <v>109TNMX2N451</v>
      </c>
      <c r="F2822" t="s">
        <v>30</v>
      </c>
      <c r="I2822" t="s">
        <v>31</v>
      </c>
      <c r="J2822" t="s">
        <v>58</v>
      </c>
      <c r="N2822" t="s">
        <v>5941</v>
      </c>
      <c r="O2822" t="s">
        <v>34</v>
      </c>
      <c r="P2822">
        <v>8</v>
      </c>
      <c r="Q2822">
        <v>202109</v>
      </c>
      <c r="R2822">
        <v>20220119</v>
      </c>
      <c r="S2822" t="s">
        <v>5942</v>
      </c>
      <c r="T2822">
        <v>20220412</v>
      </c>
      <c r="U2822" t="s">
        <v>1110</v>
      </c>
      <c r="V2822" t="s">
        <v>1227</v>
      </c>
      <c r="W2822" t="s">
        <v>236</v>
      </c>
      <c r="Z2822" t="s">
        <v>36</v>
      </c>
    </row>
    <row r="2823" spans="1:26" x14ac:dyDescent="0.25">
      <c r="A2823" t="s">
        <v>26</v>
      </c>
      <c r="B2823" t="s">
        <v>27</v>
      </c>
      <c r="C2823" t="s">
        <v>28</v>
      </c>
      <c r="D2823" t="s">
        <v>133</v>
      </c>
      <c r="E2823" t="str">
        <f>"202TNDV1D002"</f>
        <v>202TNDV1D002</v>
      </c>
      <c r="F2823" t="s">
        <v>30</v>
      </c>
      <c r="I2823" t="s">
        <v>89</v>
      </c>
      <c r="J2823" t="s">
        <v>2300</v>
      </c>
      <c r="N2823" t="s">
        <v>5943</v>
      </c>
      <c r="O2823" t="s">
        <v>34</v>
      </c>
      <c r="P2823">
        <v>3</v>
      </c>
      <c r="Q2823">
        <v>202202</v>
      </c>
      <c r="R2823">
        <v>20220305</v>
      </c>
      <c r="S2823" t="s">
        <v>5944</v>
      </c>
      <c r="T2823">
        <v>20220412</v>
      </c>
      <c r="U2823" t="s">
        <v>339</v>
      </c>
      <c r="V2823" t="s">
        <v>1718</v>
      </c>
      <c r="W2823" t="s">
        <v>267</v>
      </c>
      <c r="X2823" t="s">
        <v>1110</v>
      </c>
      <c r="Y2823" t="s">
        <v>236</v>
      </c>
      <c r="Z2823" t="s">
        <v>36</v>
      </c>
    </row>
    <row r="2824" spans="1:26" x14ac:dyDescent="0.25">
      <c r="A2824" t="s">
        <v>26</v>
      </c>
      <c r="B2824" t="s">
        <v>27</v>
      </c>
      <c r="C2824" t="s">
        <v>28</v>
      </c>
      <c r="D2824" t="s">
        <v>380</v>
      </c>
      <c r="E2824" t="str">
        <f>"112TNQD0Z644"</f>
        <v>112TNQD0Z644</v>
      </c>
      <c r="F2824" t="s">
        <v>30</v>
      </c>
      <c r="I2824" t="s">
        <v>71</v>
      </c>
      <c r="J2824" t="s">
        <v>90</v>
      </c>
      <c r="N2824" t="s">
        <v>5945</v>
      </c>
      <c r="O2824" t="s">
        <v>34</v>
      </c>
      <c r="P2824">
        <v>5</v>
      </c>
      <c r="Q2824">
        <v>202112</v>
      </c>
      <c r="R2824">
        <v>20220128</v>
      </c>
      <c r="S2824" t="s">
        <v>5946</v>
      </c>
      <c r="T2824">
        <v>20220412</v>
      </c>
      <c r="U2824" t="s">
        <v>4019</v>
      </c>
      <c r="V2824" t="s">
        <v>5947</v>
      </c>
      <c r="W2824" t="s">
        <v>1383</v>
      </c>
      <c r="Z2824" t="s">
        <v>36</v>
      </c>
    </row>
    <row r="2825" spans="1:26" x14ac:dyDescent="0.25">
      <c r="A2825" t="s">
        <v>26</v>
      </c>
      <c r="B2825" t="s">
        <v>27</v>
      </c>
      <c r="C2825" t="s">
        <v>28</v>
      </c>
      <c r="D2825" t="s">
        <v>29</v>
      </c>
      <c r="E2825" t="str">
        <f>"109TNMH0M599"</f>
        <v>109TNMH0M599</v>
      </c>
      <c r="F2825" t="s">
        <v>30</v>
      </c>
      <c r="I2825" t="s">
        <v>31</v>
      </c>
      <c r="J2825" t="s">
        <v>32</v>
      </c>
      <c r="N2825" t="s">
        <v>5948</v>
      </c>
      <c r="O2825" t="s">
        <v>34</v>
      </c>
      <c r="P2825">
        <v>8</v>
      </c>
      <c r="Q2825">
        <v>202109</v>
      </c>
      <c r="R2825">
        <v>20211108</v>
      </c>
      <c r="S2825" t="s">
        <v>5949</v>
      </c>
      <c r="T2825">
        <v>20220412</v>
      </c>
      <c r="Z2825" t="s">
        <v>36</v>
      </c>
    </row>
    <row r="2826" spans="1:26" x14ac:dyDescent="0.25">
      <c r="A2826" t="s">
        <v>26</v>
      </c>
      <c r="B2826" t="s">
        <v>27</v>
      </c>
      <c r="C2826" t="s">
        <v>28</v>
      </c>
      <c r="D2826" t="s">
        <v>42</v>
      </c>
      <c r="E2826" t="str">
        <f>"110TNCZ1B299"</f>
        <v>110TNCZ1B299</v>
      </c>
      <c r="F2826" t="s">
        <v>30</v>
      </c>
      <c r="I2826" t="s">
        <v>586</v>
      </c>
      <c r="J2826" t="s">
        <v>39</v>
      </c>
      <c r="N2826" t="s">
        <v>5950</v>
      </c>
      <c r="O2826" t="s">
        <v>34</v>
      </c>
      <c r="P2826">
        <v>7</v>
      </c>
      <c r="Q2826">
        <v>202110</v>
      </c>
      <c r="R2826">
        <v>20211216</v>
      </c>
      <c r="S2826" t="s">
        <v>5951</v>
      </c>
      <c r="T2826">
        <v>20220412</v>
      </c>
      <c r="Z2826" t="s">
        <v>36</v>
      </c>
    </row>
    <row r="2827" spans="1:26" x14ac:dyDescent="0.25">
      <c r="A2827" t="s">
        <v>26</v>
      </c>
      <c r="B2827" t="s">
        <v>27</v>
      </c>
      <c r="C2827" t="s">
        <v>28</v>
      </c>
      <c r="D2827" t="s">
        <v>29</v>
      </c>
      <c r="E2827" t="str">
        <f>"909TNPC0P160"</f>
        <v>909TNPC0P160</v>
      </c>
      <c r="F2827" t="s">
        <v>30</v>
      </c>
      <c r="I2827" t="s">
        <v>31</v>
      </c>
      <c r="J2827" t="s">
        <v>90</v>
      </c>
      <c r="N2827" t="s">
        <v>5952</v>
      </c>
      <c r="O2827" t="s">
        <v>34</v>
      </c>
      <c r="P2827">
        <v>32</v>
      </c>
      <c r="Q2827">
        <v>201909</v>
      </c>
      <c r="R2827">
        <v>20220401</v>
      </c>
      <c r="S2827" t="s">
        <v>5953</v>
      </c>
      <c r="T2827">
        <v>20220412</v>
      </c>
      <c r="U2827" t="s">
        <v>5954</v>
      </c>
      <c r="V2827" t="s">
        <v>75</v>
      </c>
      <c r="Z2827" t="s">
        <v>36</v>
      </c>
    </row>
    <row r="2828" spans="1:26" x14ac:dyDescent="0.25">
      <c r="A2828" t="s">
        <v>26</v>
      </c>
      <c r="B2828" t="s">
        <v>27</v>
      </c>
      <c r="C2828" t="s">
        <v>28</v>
      </c>
      <c r="D2828" t="s">
        <v>29</v>
      </c>
      <c r="E2828" t="str">
        <f>"105TNUW27906"</f>
        <v>105TNUW27906</v>
      </c>
      <c r="F2828" t="s">
        <v>30</v>
      </c>
      <c r="I2828" t="s">
        <v>123</v>
      </c>
      <c r="J2828" t="s">
        <v>58</v>
      </c>
      <c r="N2828" t="s">
        <v>5955</v>
      </c>
      <c r="O2828" t="s">
        <v>34</v>
      </c>
      <c r="P2828">
        <v>12</v>
      </c>
      <c r="Q2828">
        <v>202105</v>
      </c>
      <c r="R2828">
        <v>20211112</v>
      </c>
      <c r="S2828" t="s">
        <v>5956</v>
      </c>
      <c r="T2828">
        <v>20220412</v>
      </c>
      <c r="U2828" t="s">
        <v>75</v>
      </c>
      <c r="V2828" t="s">
        <v>267</v>
      </c>
      <c r="Z2828" t="s">
        <v>36</v>
      </c>
    </row>
    <row r="2829" spans="1:26" x14ac:dyDescent="0.25">
      <c r="A2829" t="s">
        <v>26</v>
      </c>
      <c r="B2829" t="s">
        <v>27</v>
      </c>
      <c r="C2829" t="s">
        <v>28</v>
      </c>
      <c r="D2829" t="s">
        <v>64</v>
      </c>
      <c r="E2829" t="str">
        <f>"106TNMX0Z027"</f>
        <v>106TNMX0Z027</v>
      </c>
      <c r="F2829" t="s">
        <v>30</v>
      </c>
      <c r="I2829" t="s">
        <v>38</v>
      </c>
      <c r="J2829" t="s">
        <v>39</v>
      </c>
      <c r="N2829" t="s">
        <v>5957</v>
      </c>
      <c r="O2829" t="s">
        <v>34</v>
      </c>
      <c r="P2829">
        <v>11</v>
      </c>
      <c r="Q2829">
        <v>202106</v>
      </c>
      <c r="R2829">
        <v>20220112</v>
      </c>
      <c r="S2829" t="s">
        <v>5958</v>
      </c>
      <c r="T2829">
        <v>20220412</v>
      </c>
      <c r="Z2829" t="s">
        <v>36</v>
      </c>
    </row>
    <row r="2830" spans="1:26" x14ac:dyDescent="0.25">
      <c r="A2830" t="s">
        <v>26</v>
      </c>
      <c r="B2830" t="s">
        <v>27</v>
      </c>
      <c r="C2830" t="s">
        <v>28</v>
      </c>
      <c r="D2830" t="s">
        <v>115</v>
      </c>
      <c r="E2830" t="str">
        <f>"201TNAB33224"</f>
        <v>201TNAB33224</v>
      </c>
      <c r="F2830" t="s">
        <v>30</v>
      </c>
      <c r="I2830" t="s">
        <v>129</v>
      </c>
      <c r="J2830" t="s">
        <v>39</v>
      </c>
      <c r="N2830" t="s">
        <v>5959</v>
      </c>
      <c r="O2830" t="s">
        <v>34</v>
      </c>
      <c r="P2830">
        <v>4</v>
      </c>
      <c r="Q2830">
        <v>202201</v>
      </c>
      <c r="R2830">
        <v>20220325</v>
      </c>
      <c r="S2830" t="s">
        <v>5960</v>
      </c>
      <c r="T2830">
        <v>20220412</v>
      </c>
      <c r="Z2830" t="s">
        <v>36</v>
      </c>
    </row>
    <row r="2831" spans="1:26" x14ac:dyDescent="0.25">
      <c r="A2831" t="s">
        <v>26</v>
      </c>
      <c r="B2831" t="s">
        <v>27</v>
      </c>
      <c r="C2831" t="s">
        <v>28</v>
      </c>
      <c r="D2831" t="s">
        <v>46</v>
      </c>
      <c r="E2831" t="str">
        <f>"110TNDV2D042"</f>
        <v>110TNDV2D042</v>
      </c>
      <c r="F2831" t="s">
        <v>30</v>
      </c>
      <c r="I2831" t="s">
        <v>76</v>
      </c>
      <c r="J2831" t="s">
        <v>77</v>
      </c>
      <c r="N2831" t="s">
        <v>5961</v>
      </c>
      <c r="O2831" t="s">
        <v>34</v>
      </c>
      <c r="P2831">
        <v>7</v>
      </c>
      <c r="Q2831">
        <v>202110</v>
      </c>
      <c r="R2831">
        <v>20211121</v>
      </c>
      <c r="S2831" t="s">
        <v>5962</v>
      </c>
      <c r="T2831">
        <v>20220412</v>
      </c>
      <c r="Z2831" t="s">
        <v>36</v>
      </c>
    </row>
    <row r="2832" spans="1:26" x14ac:dyDescent="0.25">
      <c r="A2832" t="s">
        <v>26</v>
      </c>
      <c r="B2832" t="s">
        <v>27</v>
      </c>
      <c r="C2832" t="s">
        <v>28</v>
      </c>
      <c r="D2832" t="s">
        <v>42</v>
      </c>
      <c r="E2832" t="str">
        <f>"107TNXR13106"</f>
        <v>107TNXR13106</v>
      </c>
      <c r="F2832" t="s">
        <v>30</v>
      </c>
      <c r="I2832" t="s">
        <v>475</v>
      </c>
      <c r="J2832" t="s">
        <v>32</v>
      </c>
      <c r="N2832" t="s">
        <v>5963</v>
      </c>
      <c r="O2832" t="s">
        <v>34</v>
      </c>
      <c r="P2832">
        <v>10</v>
      </c>
      <c r="Q2832">
        <v>202107</v>
      </c>
      <c r="R2832">
        <v>20220128</v>
      </c>
      <c r="S2832" t="s">
        <v>5964</v>
      </c>
      <c r="T2832">
        <v>20220412</v>
      </c>
      <c r="Z2832" t="s">
        <v>36</v>
      </c>
    </row>
    <row r="2833" spans="1:26" x14ac:dyDescent="0.25">
      <c r="A2833" t="s">
        <v>26</v>
      </c>
      <c r="B2833" t="s">
        <v>27</v>
      </c>
      <c r="C2833" t="s">
        <v>28</v>
      </c>
      <c r="D2833" t="s">
        <v>29</v>
      </c>
      <c r="E2833" t="str">
        <f>"105TNQD19988"</f>
        <v>105TNQD19988</v>
      </c>
      <c r="F2833" t="s">
        <v>30</v>
      </c>
      <c r="I2833" t="s">
        <v>76</v>
      </c>
      <c r="J2833" t="s">
        <v>77</v>
      </c>
      <c r="N2833" t="s">
        <v>5965</v>
      </c>
      <c r="O2833" t="s">
        <v>34</v>
      </c>
      <c r="P2833">
        <v>12</v>
      </c>
      <c r="Q2833">
        <v>202105</v>
      </c>
      <c r="R2833">
        <v>20211129</v>
      </c>
      <c r="S2833" t="s">
        <v>5966</v>
      </c>
      <c r="T2833">
        <v>20220412</v>
      </c>
      <c r="Z2833" t="s">
        <v>36</v>
      </c>
    </row>
    <row r="2834" spans="1:26" x14ac:dyDescent="0.25">
      <c r="A2834" t="s">
        <v>26</v>
      </c>
      <c r="B2834" t="s">
        <v>27</v>
      </c>
      <c r="C2834" t="s">
        <v>28</v>
      </c>
      <c r="D2834" t="s">
        <v>29</v>
      </c>
      <c r="E2834" t="str">
        <f>"011TNPC1H560"</f>
        <v>011TNPC1H560</v>
      </c>
      <c r="F2834" t="s">
        <v>30</v>
      </c>
      <c r="I2834" t="s">
        <v>57</v>
      </c>
      <c r="J2834" t="s">
        <v>90</v>
      </c>
      <c r="N2834" t="s">
        <v>5967</v>
      </c>
      <c r="O2834" t="s">
        <v>34</v>
      </c>
      <c r="P2834">
        <v>18</v>
      </c>
      <c r="Q2834">
        <v>202011</v>
      </c>
      <c r="R2834">
        <v>20220324</v>
      </c>
      <c r="S2834" t="s">
        <v>5968</v>
      </c>
      <c r="T2834">
        <v>20220412</v>
      </c>
      <c r="U2834" t="s">
        <v>2651</v>
      </c>
      <c r="V2834" t="s">
        <v>4104</v>
      </c>
      <c r="W2834" t="s">
        <v>144</v>
      </c>
      <c r="Z2834" t="s">
        <v>36</v>
      </c>
    </row>
    <row r="2835" spans="1:26" x14ac:dyDescent="0.25">
      <c r="A2835" t="s">
        <v>26</v>
      </c>
      <c r="B2835" t="s">
        <v>27</v>
      </c>
      <c r="C2835" t="s">
        <v>28</v>
      </c>
      <c r="D2835" t="s">
        <v>380</v>
      </c>
      <c r="E2835" t="str">
        <f>"201TNWG1T145"</f>
        <v>201TNWG1T145</v>
      </c>
      <c r="F2835" t="s">
        <v>30</v>
      </c>
      <c r="I2835" t="s">
        <v>129</v>
      </c>
      <c r="J2835" t="s">
        <v>568</v>
      </c>
      <c r="N2835" t="s">
        <v>5969</v>
      </c>
      <c r="O2835" t="s">
        <v>34</v>
      </c>
      <c r="P2835">
        <v>4</v>
      </c>
      <c r="Q2835">
        <v>202201</v>
      </c>
      <c r="R2835">
        <v>20220323</v>
      </c>
      <c r="S2835" t="s">
        <v>5970</v>
      </c>
      <c r="T2835">
        <v>20220412</v>
      </c>
      <c r="Z2835" t="s">
        <v>36</v>
      </c>
    </row>
    <row r="2836" spans="1:26" x14ac:dyDescent="0.25">
      <c r="A2836" t="s">
        <v>26</v>
      </c>
      <c r="B2836" t="s">
        <v>27</v>
      </c>
      <c r="C2836" t="s">
        <v>28</v>
      </c>
      <c r="D2836" t="s">
        <v>46</v>
      </c>
      <c r="E2836" t="str">
        <f>"202TNABQW064"</f>
        <v>202TNABQW064</v>
      </c>
      <c r="F2836" t="s">
        <v>30</v>
      </c>
      <c r="I2836" t="s">
        <v>123</v>
      </c>
      <c r="J2836" t="s">
        <v>48</v>
      </c>
      <c r="N2836" t="s">
        <v>5971</v>
      </c>
      <c r="O2836" t="s">
        <v>34</v>
      </c>
      <c r="P2836">
        <v>3</v>
      </c>
      <c r="Q2836">
        <v>202202</v>
      </c>
      <c r="R2836">
        <v>20220401</v>
      </c>
      <c r="S2836" t="s">
        <v>5972</v>
      </c>
      <c r="T2836">
        <v>20220412</v>
      </c>
      <c r="U2836" t="s">
        <v>3660</v>
      </c>
      <c r="V2836" t="s">
        <v>5973</v>
      </c>
      <c r="W2836" t="s">
        <v>111</v>
      </c>
      <c r="X2836" t="s">
        <v>5974</v>
      </c>
      <c r="Z2836" t="s">
        <v>36</v>
      </c>
    </row>
    <row r="2837" spans="1:26" x14ac:dyDescent="0.25">
      <c r="A2837" t="s">
        <v>26</v>
      </c>
      <c r="B2837" t="s">
        <v>27</v>
      </c>
      <c r="C2837" t="s">
        <v>28</v>
      </c>
      <c r="D2837" t="s">
        <v>46</v>
      </c>
      <c r="E2837" t="str">
        <f>"110TNNH29615"</f>
        <v>110TNNH29615</v>
      </c>
      <c r="F2837" t="s">
        <v>30</v>
      </c>
      <c r="I2837" t="s">
        <v>47</v>
      </c>
      <c r="J2837" t="s">
        <v>90</v>
      </c>
      <c r="N2837" t="s">
        <v>5975</v>
      </c>
      <c r="O2837" t="s">
        <v>34</v>
      </c>
      <c r="P2837">
        <v>7</v>
      </c>
      <c r="Q2837">
        <v>202110</v>
      </c>
      <c r="R2837">
        <v>20211113</v>
      </c>
      <c r="S2837" t="s">
        <v>5976</v>
      </c>
      <c r="T2837">
        <v>20220412</v>
      </c>
      <c r="U2837" t="s">
        <v>722</v>
      </c>
      <c r="V2837" t="s">
        <v>75</v>
      </c>
      <c r="W2837" t="s">
        <v>5977</v>
      </c>
      <c r="X2837" t="s">
        <v>128</v>
      </c>
      <c r="Z2837" t="s">
        <v>36</v>
      </c>
    </row>
    <row r="2838" spans="1:26" x14ac:dyDescent="0.25">
      <c r="A2838" t="s">
        <v>26</v>
      </c>
      <c r="B2838" t="s">
        <v>27</v>
      </c>
      <c r="C2838" t="s">
        <v>28</v>
      </c>
      <c r="D2838" t="s">
        <v>29</v>
      </c>
      <c r="E2838" t="str">
        <f>"901TNTQ0B553"</f>
        <v>901TNTQ0B553</v>
      </c>
      <c r="F2838" t="s">
        <v>30</v>
      </c>
      <c r="I2838" t="s">
        <v>129</v>
      </c>
      <c r="J2838" t="s">
        <v>58</v>
      </c>
      <c r="N2838" t="s">
        <v>5978</v>
      </c>
      <c r="O2838" t="s">
        <v>34</v>
      </c>
      <c r="P2838">
        <v>40</v>
      </c>
      <c r="Q2838">
        <v>201901</v>
      </c>
      <c r="R2838">
        <v>20220403</v>
      </c>
      <c r="S2838" t="s">
        <v>5979</v>
      </c>
      <c r="T2838">
        <v>20220412</v>
      </c>
      <c r="U2838" t="s">
        <v>5151</v>
      </c>
      <c r="Z2838" t="s">
        <v>36</v>
      </c>
    </row>
    <row r="2839" spans="1:26" x14ac:dyDescent="0.25">
      <c r="A2839" t="s">
        <v>26</v>
      </c>
      <c r="B2839" t="s">
        <v>27</v>
      </c>
      <c r="C2839" t="s">
        <v>28</v>
      </c>
      <c r="D2839" t="s">
        <v>29</v>
      </c>
      <c r="E2839" t="str">
        <f>"106TNUW01622"</f>
        <v>106TNUW01622</v>
      </c>
      <c r="F2839" t="s">
        <v>30</v>
      </c>
      <c r="I2839" t="s">
        <v>38</v>
      </c>
      <c r="J2839" t="s">
        <v>90</v>
      </c>
      <c r="N2839" t="s">
        <v>5980</v>
      </c>
      <c r="O2839" t="s">
        <v>34</v>
      </c>
      <c r="P2839">
        <v>11</v>
      </c>
      <c r="Q2839">
        <v>202106</v>
      </c>
      <c r="R2839">
        <v>20211115</v>
      </c>
      <c r="S2839" t="s">
        <v>5981</v>
      </c>
      <c r="T2839">
        <v>20220412</v>
      </c>
      <c r="U2839" t="s">
        <v>5954</v>
      </c>
      <c r="V2839" t="s">
        <v>144</v>
      </c>
      <c r="Z2839" t="s">
        <v>36</v>
      </c>
    </row>
    <row r="2840" spans="1:26" x14ac:dyDescent="0.25">
      <c r="A2840" t="s">
        <v>26</v>
      </c>
      <c r="B2840" t="s">
        <v>27</v>
      </c>
      <c r="C2840" t="s">
        <v>28</v>
      </c>
      <c r="D2840" t="s">
        <v>29</v>
      </c>
      <c r="E2840" t="str">
        <f>"107TNJJ03196"</f>
        <v>107TNJJ03196</v>
      </c>
      <c r="F2840" t="s">
        <v>30</v>
      </c>
      <c r="I2840" t="s">
        <v>38</v>
      </c>
      <c r="J2840" t="s">
        <v>58</v>
      </c>
      <c r="N2840" t="s">
        <v>5982</v>
      </c>
      <c r="O2840" t="s">
        <v>34</v>
      </c>
      <c r="P2840">
        <v>10</v>
      </c>
      <c r="Q2840">
        <v>202107</v>
      </c>
      <c r="R2840">
        <v>20211111</v>
      </c>
      <c r="S2840" t="s">
        <v>5983</v>
      </c>
      <c r="T2840">
        <v>20220412</v>
      </c>
      <c r="U2840" t="s">
        <v>151</v>
      </c>
      <c r="Z2840" t="s">
        <v>36</v>
      </c>
    </row>
    <row r="2841" spans="1:26" x14ac:dyDescent="0.25">
      <c r="A2841" t="s">
        <v>26</v>
      </c>
      <c r="B2841" t="s">
        <v>27</v>
      </c>
      <c r="C2841" t="s">
        <v>28</v>
      </c>
      <c r="D2841" t="s">
        <v>115</v>
      </c>
      <c r="E2841" t="str">
        <f>"106TNNH21231"</f>
        <v>106TNNH21231</v>
      </c>
      <c r="F2841" t="s">
        <v>30</v>
      </c>
      <c r="I2841" t="s">
        <v>57</v>
      </c>
      <c r="J2841" t="s">
        <v>58</v>
      </c>
      <c r="N2841" t="s">
        <v>5984</v>
      </c>
      <c r="O2841" t="s">
        <v>34</v>
      </c>
      <c r="P2841">
        <v>11</v>
      </c>
      <c r="Q2841">
        <v>202106</v>
      </c>
      <c r="R2841">
        <v>20220404</v>
      </c>
      <c r="S2841" t="s">
        <v>5985</v>
      </c>
      <c r="T2841">
        <v>20220412</v>
      </c>
      <c r="U2841" t="s">
        <v>144</v>
      </c>
      <c r="V2841" t="s">
        <v>4104</v>
      </c>
      <c r="Z2841" t="s">
        <v>36</v>
      </c>
    </row>
    <row r="2842" spans="1:26" x14ac:dyDescent="0.25">
      <c r="A2842" t="s">
        <v>26</v>
      </c>
      <c r="B2842" t="s">
        <v>27</v>
      </c>
      <c r="C2842" t="s">
        <v>28</v>
      </c>
      <c r="D2842" t="s">
        <v>115</v>
      </c>
      <c r="E2842" t="str">
        <f>"009TNBK0K349"</f>
        <v>009TNBK0K349</v>
      </c>
      <c r="F2842" t="s">
        <v>30</v>
      </c>
      <c r="I2842" t="s">
        <v>38</v>
      </c>
      <c r="J2842" t="s">
        <v>90</v>
      </c>
      <c r="N2842" t="s">
        <v>5986</v>
      </c>
      <c r="O2842" t="s">
        <v>34</v>
      </c>
      <c r="P2842">
        <v>20</v>
      </c>
      <c r="Q2842">
        <v>202009</v>
      </c>
      <c r="R2842">
        <v>20220327</v>
      </c>
      <c r="S2842" t="s">
        <v>5987</v>
      </c>
      <c r="T2842">
        <v>20220412</v>
      </c>
      <c r="U2842" t="s">
        <v>1575</v>
      </c>
      <c r="Z2842" t="s">
        <v>36</v>
      </c>
    </row>
    <row r="2843" spans="1:26" x14ac:dyDescent="0.25">
      <c r="A2843" t="s">
        <v>26</v>
      </c>
      <c r="B2843" t="s">
        <v>27</v>
      </c>
      <c r="C2843" t="s">
        <v>28</v>
      </c>
      <c r="D2843" t="s">
        <v>115</v>
      </c>
      <c r="E2843" t="str">
        <f>"108TNYT04002"</f>
        <v>108TNYT04002</v>
      </c>
      <c r="F2843" t="s">
        <v>30</v>
      </c>
      <c r="I2843" t="s">
        <v>586</v>
      </c>
      <c r="J2843" t="s">
        <v>39</v>
      </c>
      <c r="N2843" t="s">
        <v>5988</v>
      </c>
      <c r="O2843" t="s">
        <v>34</v>
      </c>
      <c r="P2843">
        <v>9</v>
      </c>
      <c r="Q2843">
        <v>202108</v>
      </c>
      <c r="R2843">
        <v>20211207</v>
      </c>
      <c r="S2843" t="s">
        <v>5989</v>
      </c>
      <c r="T2843">
        <v>20220412</v>
      </c>
      <c r="Z2843" t="s">
        <v>36</v>
      </c>
    </row>
    <row r="2844" spans="1:26" x14ac:dyDescent="0.25">
      <c r="A2844" t="s">
        <v>26</v>
      </c>
      <c r="B2844" t="s">
        <v>27</v>
      </c>
      <c r="C2844" t="s">
        <v>28</v>
      </c>
      <c r="D2844" t="s">
        <v>585</v>
      </c>
      <c r="E2844" t="str">
        <f>"109TNXR2C802"</f>
        <v>109TNXR2C802</v>
      </c>
      <c r="F2844" t="s">
        <v>30</v>
      </c>
      <c r="I2844" t="s">
        <v>134</v>
      </c>
      <c r="J2844" t="s">
        <v>77</v>
      </c>
      <c r="N2844" t="s">
        <v>5990</v>
      </c>
      <c r="O2844" t="s">
        <v>34</v>
      </c>
      <c r="P2844">
        <v>8</v>
      </c>
      <c r="Q2844">
        <v>202109</v>
      </c>
      <c r="R2844">
        <v>20220204</v>
      </c>
      <c r="S2844" t="s">
        <v>5991</v>
      </c>
      <c r="T2844">
        <v>20220412</v>
      </c>
      <c r="Z2844" t="s">
        <v>36</v>
      </c>
    </row>
    <row r="2845" spans="1:26" x14ac:dyDescent="0.25">
      <c r="A2845" t="s">
        <v>26</v>
      </c>
      <c r="B2845" t="s">
        <v>27</v>
      </c>
      <c r="C2845" t="s">
        <v>28</v>
      </c>
      <c r="D2845" t="s">
        <v>29</v>
      </c>
      <c r="E2845" t="str">
        <f>"201TNVS1X663"</f>
        <v>201TNVS1X663</v>
      </c>
      <c r="F2845" t="s">
        <v>30</v>
      </c>
      <c r="I2845" t="s">
        <v>38</v>
      </c>
      <c r="J2845" t="s">
        <v>39</v>
      </c>
      <c r="N2845" t="s">
        <v>5992</v>
      </c>
      <c r="O2845" t="s">
        <v>34</v>
      </c>
      <c r="P2845">
        <v>4</v>
      </c>
      <c r="Q2845">
        <v>202201</v>
      </c>
      <c r="R2845">
        <v>20220402</v>
      </c>
      <c r="S2845" t="s">
        <v>5993</v>
      </c>
      <c r="T2845">
        <v>20220412</v>
      </c>
      <c r="Z2845" t="s">
        <v>36</v>
      </c>
    </row>
    <row r="2846" spans="1:26" x14ac:dyDescent="0.25">
      <c r="A2846" t="s">
        <v>26</v>
      </c>
      <c r="B2846" t="s">
        <v>27</v>
      </c>
      <c r="C2846" t="s">
        <v>28</v>
      </c>
      <c r="D2846" t="s">
        <v>46</v>
      </c>
      <c r="E2846" t="str">
        <f>"110TNUW1W246"</f>
        <v>110TNUW1W246</v>
      </c>
      <c r="F2846" t="s">
        <v>30</v>
      </c>
      <c r="I2846" t="s">
        <v>31</v>
      </c>
      <c r="J2846" t="s">
        <v>77</v>
      </c>
      <c r="N2846" t="s">
        <v>5994</v>
      </c>
      <c r="O2846" t="s">
        <v>34</v>
      </c>
      <c r="P2846">
        <v>7</v>
      </c>
      <c r="Q2846">
        <v>202110</v>
      </c>
      <c r="R2846">
        <v>20220401</v>
      </c>
      <c r="S2846" t="s">
        <v>5995</v>
      </c>
      <c r="T2846">
        <v>20220412</v>
      </c>
      <c r="Z2846" t="s">
        <v>36</v>
      </c>
    </row>
    <row r="2847" spans="1:26" x14ac:dyDescent="0.25">
      <c r="A2847" t="s">
        <v>26</v>
      </c>
      <c r="B2847" t="s">
        <v>27</v>
      </c>
      <c r="C2847" t="s">
        <v>28</v>
      </c>
      <c r="D2847" t="s">
        <v>133</v>
      </c>
      <c r="E2847" t="str">
        <f>"106TNFA2L211"</f>
        <v>106TNFA2L211</v>
      </c>
      <c r="F2847" t="s">
        <v>30</v>
      </c>
      <c r="I2847" t="s">
        <v>31</v>
      </c>
      <c r="J2847" t="s">
        <v>58</v>
      </c>
      <c r="N2847" t="s">
        <v>5996</v>
      </c>
      <c r="O2847" t="s">
        <v>34</v>
      </c>
      <c r="P2847">
        <v>11</v>
      </c>
      <c r="Q2847">
        <v>202106</v>
      </c>
      <c r="R2847">
        <v>20211201</v>
      </c>
      <c r="S2847" t="s">
        <v>5997</v>
      </c>
      <c r="T2847">
        <v>20220413</v>
      </c>
      <c r="U2847" t="s">
        <v>270</v>
      </c>
      <c r="Z2847" t="s">
        <v>36</v>
      </c>
    </row>
    <row r="2848" spans="1:26" x14ac:dyDescent="0.25">
      <c r="A2848" t="s">
        <v>26</v>
      </c>
      <c r="B2848" t="s">
        <v>27</v>
      </c>
      <c r="C2848" t="s">
        <v>28</v>
      </c>
      <c r="D2848" t="s">
        <v>42</v>
      </c>
      <c r="E2848" t="str">
        <f>"109TNRL1N886"</f>
        <v>109TNRL1N886</v>
      </c>
      <c r="F2848" t="s">
        <v>30</v>
      </c>
      <c r="I2848" t="s">
        <v>31</v>
      </c>
      <c r="J2848" t="s">
        <v>32</v>
      </c>
      <c r="N2848" t="s">
        <v>5998</v>
      </c>
      <c r="O2848" t="s">
        <v>34</v>
      </c>
      <c r="P2848">
        <v>8</v>
      </c>
      <c r="Q2848">
        <v>202109</v>
      </c>
      <c r="R2848">
        <v>20220221</v>
      </c>
      <c r="S2848" t="s">
        <v>5999</v>
      </c>
      <c r="T2848">
        <v>20220413</v>
      </c>
      <c r="Z2848" t="s">
        <v>36</v>
      </c>
    </row>
    <row r="2849" spans="1:26" x14ac:dyDescent="0.25">
      <c r="A2849" t="s">
        <v>26</v>
      </c>
      <c r="B2849" t="s">
        <v>27</v>
      </c>
      <c r="C2849" t="s">
        <v>28</v>
      </c>
      <c r="D2849" t="s">
        <v>42</v>
      </c>
      <c r="E2849" t="str">
        <f>"201TNYT1M850"</f>
        <v>201TNYT1M850</v>
      </c>
      <c r="F2849" t="s">
        <v>30</v>
      </c>
      <c r="I2849" t="s">
        <v>31</v>
      </c>
      <c r="J2849" t="s">
        <v>32</v>
      </c>
      <c r="N2849" t="s">
        <v>6000</v>
      </c>
      <c r="O2849" t="s">
        <v>34</v>
      </c>
      <c r="P2849">
        <v>4</v>
      </c>
      <c r="Q2849">
        <v>202201</v>
      </c>
      <c r="R2849">
        <v>20220224</v>
      </c>
      <c r="S2849" t="s">
        <v>6001</v>
      </c>
      <c r="T2849">
        <v>20220413</v>
      </c>
      <c r="Z2849" t="s">
        <v>36</v>
      </c>
    </row>
    <row r="2850" spans="1:26" x14ac:dyDescent="0.25">
      <c r="A2850" t="s">
        <v>26</v>
      </c>
      <c r="B2850" t="s">
        <v>27</v>
      </c>
      <c r="C2850" t="s">
        <v>28</v>
      </c>
      <c r="D2850" t="s">
        <v>46</v>
      </c>
      <c r="E2850" t="str">
        <f>"109TNKF2D037"</f>
        <v>109TNKF2D037</v>
      </c>
      <c r="F2850" t="s">
        <v>30</v>
      </c>
      <c r="I2850" t="s">
        <v>31</v>
      </c>
      <c r="J2850" t="s">
        <v>32</v>
      </c>
      <c r="N2850" t="s">
        <v>6002</v>
      </c>
      <c r="O2850" t="s">
        <v>34</v>
      </c>
      <c r="P2850">
        <v>8</v>
      </c>
      <c r="Q2850">
        <v>202109</v>
      </c>
      <c r="R2850">
        <v>20211111</v>
      </c>
      <c r="S2850" t="s">
        <v>6003</v>
      </c>
      <c r="T2850">
        <v>20220413</v>
      </c>
      <c r="Z2850" t="s">
        <v>36</v>
      </c>
    </row>
    <row r="2851" spans="1:26" x14ac:dyDescent="0.25">
      <c r="A2851" t="s">
        <v>26</v>
      </c>
      <c r="B2851" t="s">
        <v>27</v>
      </c>
      <c r="C2851" t="s">
        <v>28</v>
      </c>
      <c r="D2851" t="s">
        <v>115</v>
      </c>
      <c r="E2851" t="str">
        <f>"107TNZN0V901"</f>
        <v>107TNZN0V901</v>
      </c>
      <c r="F2851" t="s">
        <v>30</v>
      </c>
      <c r="I2851" t="s">
        <v>31</v>
      </c>
      <c r="J2851" t="s">
        <v>58</v>
      </c>
      <c r="N2851" t="s">
        <v>6004</v>
      </c>
      <c r="O2851" t="s">
        <v>34</v>
      </c>
      <c r="P2851">
        <v>10</v>
      </c>
      <c r="Q2851">
        <v>202107</v>
      </c>
      <c r="R2851">
        <v>20211221</v>
      </c>
      <c r="S2851" t="s">
        <v>6005</v>
      </c>
      <c r="T2851">
        <v>20220413</v>
      </c>
      <c r="U2851" t="s">
        <v>226</v>
      </c>
      <c r="V2851" t="s">
        <v>3472</v>
      </c>
      <c r="W2851" t="s">
        <v>206</v>
      </c>
      <c r="Z2851" t="s">
        <v>36</v>
      </c>
    </row>
    <row r="2852" spans="1:26" x14ac:dyDescent="0.25">
      <c r="A2852" t="s">
        <v>26</v>
      </c>
      <c r="B2852" t="s">
        <v>27</v>
      </c>
      <c r="C2852" t="s">
        <v>28</v>
      </c>
      <c r="D2852" t="s">
        <v>29</v>
      </c>
      <c r="E2852" t="str">
        <f>"109TNHM0M489"</f>
        <v>109TNHM0M489</v>
      </c>
      <c r="F2852" t="s">
        <v>30</v>
      </c>
      <c r="I2852" t="s">
        <v>38</v>
      </c>
      <c r="J2852" t="s">
        <v>90</v>
      </c>
      <c r="N2852" t="s">
        <v>6006</v>
      </c>
      <c r="O2852" t="s">
        <v>34</v>
      </c>
      <c r="P2852">
        <v>8</v>
      </c>
      <c r="Q2852">
        <v>202109</v>
      </c>
      <c r="R2852">
        <v>20211023</v>
      </c>
      <c r="S2852" t="s">
        <v>6007</v>
      </c>
      <c r="T2852">
        <v>20220413</v>
      </c>
      <c r="U2852" t="s">
        <v>211</v>
      </c>
      <c r="Z2852" t="s">
        <v>36</v>
      </c>
    </row>
    <row r="2853" spans="1:26" x14ac:dyDescent="0.25">
      <c r="A2853" t="s">
        <v>26</v>
      </c>
      <c r="B2853" t="s">
        <v>27</v>
      </c>
      <c r="C2853" t="s">
        <v>28</v>
      </c>
      <c r="D2853" t="s">
        <v>166</v>
      </c>
      <c r="E2853" t="str">
        <f>"108TNHM33569"</f>
        <v>108TNHM33569</v>
      </c>
      <c r="F2853" t="s">
        <v>30</v>
      </c>
      <c r="I2853" t="s">
        <v>38</v>
      </c>
      <c r="J2853" t="s">
        <v>271</v>
      </c>
      <c r="N2853" t="s">
        <v>6008</v>
      </c>
      <c r="O2853" t="s">
        <v>34</v>
      </c>
      <c r="P2853">
        <v>9</v>
      </c>
      <c r="Q2853">
        <v>202108</v>
      </c>
      <c r="R2853">
        <v>20211115</v>
      </c>
      <c r="S2853" t="s">
        <v>6009</v>
      </c>
      <c r="T2853">
        <v>20220413</v>
      </c>
      <c r="U2853" t="s">
        <v>6010</v>
      </c>
      <c r="V2853" t="s">
        <v>6011</v>
      </c>
      <c r="W2853" t="s">
        <v>6012</v>
      </c>
      <c r="Z2853" t="s">
        <v>36</v>
      </c>
    </row>
    <row r="2854" spans="1:26" x14ac:dyDescent="0.25">
      <c r="A2854" t="s">
        <v>26</v>
      </c>
      <c r="B2854" t="s">
        <v>27</v>
      </c>
      <c r="C2854" t="s">
        <v>28</v>
      </c>
      <c r="D2854" t="s">
        <v>29</v>
      </c>
      <c r="E2854" t="str">
        <f>"111TNMX21771"</f>
        <v>111TNMX21771</v>
      </c>
      <c r="F2854" t="s">
        <v>30</v>
      </c>
      <c r="I2854" t="s">
        <v>31</v>
      </c>
      <c r="J2854" t="s">
        <v>32</v>
      </c>
      <c r="N2854" t="s">
        <v>6013</v>
      </c>
      <c r="O2854" t="s">
        <v>34</v>
      </c>
      <c r="P2854">
        <v>6</v>
      </c>
      <c r="Q2854">
        <v>202111</v>
      </c>
      <c r="R2854">
        <v>20211101</v>
      </c>
      <c r="S2854" t="s">
        <v>6014</v>
      </c>
      <c r="T2854">
        <v>20220413</v>
      </c>
      <c r="Z2854" t="s">
        <v>36</v>
      </c>
    </row>
    <row r="2855" spans="1:26" x14ac:dyDescent="0.25">
      <c r="A2855" t="s">
        <v>26</v>
      </c>
      <c r="B2855" t="s">
        <v>27</v>
      </c>
      <c r="C2855" t="s">
        <v>28</v>
      </c>
      <c r="D2855" t="s">
        <v>42</v>
      </c>
      <c r="E2855" t="str">
        <f>"101TNBK1W997"</f>
        <v>101TNBK1W997</v>
      </c>
      <c r="F2855" t="s">
        <v>30</v>
      </c>
      <c r="I2855" t="s">
        <v>31</v>
      </c>
      <c r="J2855" t="s">
        <v>32</v>
      </c>
      <c r="N2855" t="s">
        <v>6015</v>
      </c>
      <c r="O2855" t="s">
        <v>34</v>
      </c>
      <c r="P2855">
        <v>16</v>
      </c>
      <c r="Q2855">
        <v>202101</v>
      </c>
      <c r="R2855">
        <v>20211126</v>
      </c>
      <c r="S2855" t="s">
        <v>6016</v>
      </c>
      <c r="T2855">
        <v>20220413</v>
      </c>
      <c r="Z2855" t="s">
        <v>36</v>
      </c>
    </row>
    <row r="2856" spans="1:26" x14ac:dyDescent="0.25">
      <c r="A2856" t="s">
        <v>26</v>
      </c>
      <c r="B2856" t="s">
        <v>27</v>
      </c>
      <c r="C2856" t="s">
        <v>28</v>
      </c>
      <c r="D2856" t="s">
        <v>42</v>
      </c>
      <c r="E2856" t="str">
        <f>"202TNPCOL992"</f>
        <v>202TNPCOL992</v>
      </c>
      <c r="F2856" t="s">
        <v>30</v>
      </c>
      <c r="I2856" t="s">
        <v>38</v>
      </c>
      <c r="J2856" t="s">
        <v>39</v>
      </c>
      <c r="N2856" t="s">
        <v>6017</v>
      </c>
      <c r="O2856" t="s">
        <v>34</v>
      </c>
      <c r="P2856">
        <v>3</v>
      </c>
      <c r="Q2856">
        <v>202202</v>
      </c>
      <c r="R2856">
        <v>20220225</v>
      </c>
      <c r="S2856" t="s">
        <v>6018</v>
      </c>
      <c r="T2856">
        <v>20220413</v>
      </c>
      <c r="Z2856" t="s">
        <v>36</v>
      </c>
    </row>
    <row r="2857" spans="1:26" x14ac:dyDescent="0.25">
      <c r="A2857" t="s">
        <v>26</v>
      </c>
      <c r="B2857" t="s">
        <v>27</v>
      </c>
      <c r="C2857" t="s">
        <v>28</v>
      </c>
      <c r="D2857" t="s">
        <v>46</v>
      </c>
      <c r="E2857" t="str">
        <f>"110TNVS19399"</f>
        <v>110TNVS19399</v>
      </c>
      <c r="F2857" t="s">
        <v>30</v>
      </c>
      <c r="I2857" t="s">
        <v>129</v>
      </c>
      <c r="J2857" t="s">
        <v>163</v>
      </c>
      <c r="N2857" t="s">
        <v>6019</v>
      </c>
      <c r="O2857" t="s">
        <v>34</v>
      </c>
      <c r="P2857">
        <v>7</v>
      </c>
      <c r="Q2857">
        <v>202110</v>
      </c>
      <c r="R2857">
        <v>20211104</v>
      </c>
      <c r="S2857" t="s">
        <v>6020</v>
      </c>
      <c r="T2857">
        <v>20220413</v>
      </c>
      <c r="Z2857" t="s">
        <v>36</v>
      </c>
    </row>
    <row r="2858" spans="1:26" x14ac:dyDescent="0.25">
      <c r="A2858" t="s">
        <v>26</v>
      </c>
      <c r="B2858" t="s">
        <v>27</v>
      </c>
      <c r="C2858" t="s">
        <v>28</v>
      </c>
      <c r="D2858" t="s">
        <v>46</v>
      </c>
      <c r="E2858" t="str">
        <f>"201TNTQ2R817"</f>
        <v>201TNTQ2R817</v>
      </c>
      <c r="F2858" t="s">
        <v>30</v>
      </c>
      <c r="I2858" t="s">
        <v>31</v>
      </c>
      <c r="J2858" t="s">
        <v>90</v>
      </c>
      <c r="N2858" t="s">
        <v>6021</v>
      </c>
      <c r="O2858" t="s">
        <v>34</v>
      </c>
      <c r="P2858">
        <v>4</v>
      </c>
      <c r="Q2858">
        <v>202201</v>
      </c>
      <c r="R2858">
        <v>20220311</v>
      </c>
      <c r="S2858" t="s">
        <v>6022</v>
      </c>
      <c r="T2858">
        <v>20220413</v>
      </c>
      <c r="U2858" t="s">
        <v>722</v>
      </c>
      <c r="V2858" t="s">
        <v>1818</v>
      </c>
      <c r="W2858" t="s">
        <v>75</v>
      </c>
      <c r="X2858" t="s">
        <v>74</v>
      </c>
      <c r="Z2858" t="s">
        <v>36</v>
      </c>
    </row>
    <row r="2859" spans="1:26" x14ac:dyDescent="0.25">
      <c r="A2859" t="s">
        <v>26</v>
      </c>
      <c r="B2859" t="s">
        <v>27</v>
      </c>
      <c r="C2859" t="s">
        <v>28</v>
      </c>
      <c r="D2859" t="s">
        <v>380</v>
      </c>
      <c r="E2859" t="str">
        <f>"201TNWG02385"</f>
        <v>201TNWG02385</v>
      </c>
      <c r="F2859" t="s">
        <v>30</v>
      </c>
      <c r="I2859" t="s">
        <v>31</v>
      </c>
      <c r="J2859" t="s">
        <v>32</v>
      </c>
      <c r="N2859" t="s">
        <v>6023</v>
      </c>
      <c r="O2859" t="s">
        <v>34</v>
      </c>
      <c r="P2859">
        <v>4</v>
      </c>
      <c r="Q2859">
        <v>202201</v>
      </c>
      <c r="R2859">
        <v>20220223</v>
      </c>
      <c r="S2859" t="s">
        <v>6024</v>
      </c>
      <c r="T2859">
        <v>20220413</v>
      </c>
      <c r="Z2859" t="s">
        <v>36</v>
      </c>
    </row>
    <row r="2860" spans="1:26" x14ac:dyDescent="0.25">
      <c r="A2860" t="s">
        <v>26</v>
      </c>
      <c r="B2860" t="s">
        <v>27</v>
      </c>
      <c r="C2860" t="s">
        <v>28</v>
      </c>
      <c r="D2860" t="s">
        <v>46</v>
      </c>
      <c r="E2860" t="str">
        <f>"111TNTQ03073"</f>
        <v>111TNTQ03073</v>
      </c>
      <c r="F2860" t="s">
        <v>30</v>
      </c>
      <c r="I2860" t="s">
        <v>129</v>
      </c>
      <c r="J2860" t="s">
        <v>163</v>
      </c>
      <c r="N2860" t="s">
        <v>6025</v>
      </c>
      <c r="O2860" t="s">
        <v>34</v>
      </c>
      <c r="P2860">
        <v>6</v>
      </c>
      <c r="Q2860">
        <v>202111</v>
      </c>
      <c r="R2860">
        <v>20211118</v>
      </c>
      <c r="S2860" t="s">
        <v>6026</v>
      </c>
      <c r="T2860">
        <v>20220413</v>
      </c>
      <c r="Z2860" t="s">
        <v>36</v>
      </c>
    </row>
    <row r="2861" spans="1:26" x14ac:dyDescent="0.25">
      <c r="A2861" t="s">
        <v>26</v>
      </c>
      <c r="B2861" t="s">
        <v>27</v>
      </c>
      <c r="C2861" t="s">
        <v>28</v>
      </c>
      <c r="D2861" t="s">
        <v>29</v>
      </c>
      <c r="E2861" t="str">
        <f>"108TNBK0T069"</f>
        <v>108TNBK0T069</v>
      </c>
      <c r="F2861" t="s">
        <v>30</v>
      </c>
      <c r="I2861" t="s">
        <v>31</v>
      </c>
      <c r="J2861" t="s">
        <v>32</v>
      </c>
      <c r="N2861" t="s">
        <v>6027</v>
      </c>
      <c r="O2861" t="s">
        <v>34</v>
      </c>
      <c r="P2861">
        <v>9</v>
      </c>
      <c r="Q2861">
        <v>202108</v>
      </c>
      <c r="R2861">
        <v>20211201</v>
      </c>
      <c r="S2861" t="s">
        <v>6028</v>
      </c>
      <c r="T2861">
        <v>20220413</v>
      </c>
      <c r="Z2861" t="s">
        <v>36</v>
      </c>
    </row>
    <row r="2862" spans="1:26" x14ac:dyDescent="0.25">
      <c r="A2862" t="s">
        <v>26</v>
      </c>
      <c r="B2862" t="s">
        <v>27</v>
      </c>
      <c r="C2862" t="s">
        <v>28</v>
      </c>
      <c r="D2862" t="s">
        <v>46</v>
      </c>
      <c r="E2862" t="str">
        <f>"110TNKF01293"</f>
        <v>110TNKF01293</v>
      </c>
      <c r="F2862" t="s">
        <v>30</v>
      </c>
      <c r="I2862" t="s">
        <v>129</v>
      </c>
      <c r="J2862" t="s">
        <v>39</v>
      </c>
      <c r="N2862" t="s">
        <v>6029</v>
      </c>
      <c r="O2862" t="s">
        <v>34</v>
      </c>
      <c r="P2862">
        <v>7</v>
      </c>
      <c r="Q2862">
        <v>202110</v>
      </c>
      <c r="R2862">
        <v>20211228</v>
      </c>
      <c r="S2862" t="s">
        <v>6030</v>
      </c>
      <c r="T2862">
        <v>20220413</v>
      </c>
      <c r="Z2862" t="s">
        <v>36</v>
      </c>
    </row>
    <row r="2863" spans="1:26" x14ac:dyDescent="0.25">
      <c r="A2863" t="s">
        <v>26</v>
      </c>
      <c r="B2863" t="s">
        <v>27</v>
      </c>
      <c r="C2863" t="s">
        <v>28</v>
      </c>
      <c r="D2863" t="s">
        <v>29</v>
      </c>
      <c r="E2863" t="str">
        <f>"104TNJJ2A676"</f>
        <v>104TNJJ2A676</v>
      </c>
      <c r="F2863" t="s">
        <v>30</v>
      </c>
      <c r="I2863" t="s">
        <v>38</v>
      </c>
      <c r="J2863" t="s">
        <v>77</v>
      </c>
      <c r="N2863" t="s">
        <v>6031</v>
      </c>
      <c r="O2863" t="s">
        <v>34</v>
      </c>
      <c r="P2863">
        <v>13</v>
      </c>
      <c r="Q2863">
        <v>202104</v>
      </c>
      <c r="R2863">
        <v>20220401</v>
      </c>
      <c r="S2863" t="s">
        <v>6032</v>
      </c>
      <c r="T2863">
        <v>20220413</v>
      </c>
      <c r="Z2863" t="s">
        <v>36</v>
      </c>
    </row>
    <row r="2864" spans="1:26" x14ac:dyDescent="0.25">
      <c r="A2864" t="s">
        <v>26</v>
      </c>
      <c r="B2864" t="s">
        <v>27</v>
      </c>
      <c r="C2864" t="s">
        <v>28</v>
      </c>
      <c r="D2864" t="s">
        <v>46</v>
      </c>
      <c r="E2864" t="str">
        <f>"110TNWG1W537"</f>
        <v>110TNWG1W537</v>
      </c>
      <c r="F2864" t="s">
        <v>30</v>
      </c>
      <c r="I2864" t="s">
        <v>31</v>
      </c>
      <c r="J2864" t="s">
        <v>32</v>
      </c>
      <c r="N2864" t="s">
        <v>6033</v>
      </c>
      <c r="O2864" t="s">
        <v>34</v>
      </c>
      <c r="P2864">
        <v>7</v>
      </c>
      <c r="Q2864">
        <v>202110</v>
      </c>
      <c r="R2864">
        <v>20211221</v>
      </c>
      <c r="S2864" t="s">
        <v>6034</v>
      </c>
      <c r="T2864">
        <v>20220413</v>
      </c>
      <c r="Z2864" t="s">
        <v>36</v>
      </c>
    </row>
    <row r="2865" spans="1:26" x14ac:dyDescent="0.25">
      <c r="A2865" t="s">
        <v>26</v>
      </c>
      <c r="B2865" t="s">
        <v>27</v>
      </c>
      <c r="C2865" t="s">
        <v>28</v>
      </c>
      <c r="D2865" t="s">
        <v>133</v>
      </c>
      <c r="E2865" t="str">
        <f>"106TNZN1S749"</f>
        <v>106TNZN1S749</v>
      </c>
      <c r="F2865" t="s">
        <v>30</v>
      </c>
      <c r="I2865" t="s">
        <v>38</v>
      </c>
      <c r="J2865" t="s">
        <v>58</v>
      </c>
      <c r="N2865" t="s">
        <v>6035</v>
      </c>
      <c r="O2865" t="s">
        <v>34</v>
      </c>
      <c r="P2865">
        <v>11</v>
      </c>
      <c r="Q2865">
        <v>202106</v>
      </c>
      <c r="R2865">
        <v>20211021</v>
      </c>
      <c r="S2865" t="s">
        <v>6036</v>
      </c>
      <c r="T2865">
        <v>20220413</v>
      </c>
      <c r="U2865" t="s">
        <v>236</v>
      </c>
      <c r="V2865" t="s">
        <v>1110</v>
      </c>
      <c r="Z2865" t="s">
        <v>36</v>
      </c>
    </row>
    <row r="2866" spans="1:26" x14ac:dyDescent="0.25">
      <c r="A2866" t="s">
        <v>26</v>
      </c>
      <c r="B2866" t="s">
        <v>27</v>
      </c>
      <c r="C2866" t="s">
        <v>28</v>
      </c>
      <c r="D2866" t="s">
        <v>29</v>
      </c>
      <c r="E2866" t="str">
        <f>"109TNLE06056"</f>
        <v>109TNLE06056</v>
      </c>
      <c r="F2866" t="s">
        <v>30</v>
      </c>
      <c r="I2866" t="s">
        <v>89</v>
      </c>
      <c r="J2866" t="s">
        <v>86</v>
      </c>
      <c r="N2866" t="s">
        <v>6037</v>
      </c>
      <c r="O2866" t="s">
        <v>34</v>
      </c>
      <c r="P2866">
        <v>8</v>
      </c>
      <c r="Q2866">
        <v>202109</v>
      </c>
      <c r="R2866">
        <v>20220408</v>
      </c>
      <c r="S2866" t="s">
        <v>6038</v>
      </c>
      <c r="T2866">
        <v>20220413</v>
      </c>
      <c r="Z2866" t="s">
        <v>36</v>
      </c>
    </row>
    <row r="2867" spans="1:26" x14ac:dyDescent="0.25">
      <c r="A2867" t="s">
        <v>26</v>
      </c>
      <c r="B2867" t="s">
        <v>27</v>
      </c>
      <c r="C2867" t="s">
        <v>28</v>
      </c>
      <c r="D2867" t="s">
        <v>29</v>
      </c>
      <c r="E2867" t="str">
        <f>"107TNZN22453"</f>
        <v>107TNZN22453</v>
      </c>
      <c r="F2867" t="s">
        <v>30</v>
      </c>
      <c r="I2867" t="s">
        <v>31</v>
      </c>
      <c r="J2867" t="s">
        <v>32</v>
      </c>
      <c r="N2867" t="s">
        <v>6039</v>
      </c>
      <c r="O2867" t="s">
        <v>34</v>
      </c>
      <c r="P2867">
        <v>10</v>
      </c>
      <c r="Q2867">
        <v>202107</v>
      </c>
      <c r="R2867">
        <v>20220228</v>
      </c>
      <c r="S2867" t="s">
        <v>6040</v>
      </c>
      <c r="T2867">
        <v>20220413</v>
      </c>
      <c r="Z2867" t="s">
        <v>36</v>
      </c>
    </row>
    <row r="2868" spans="1:26" x14ac:dyDescent="0.25">
      <c r="A2868" t="s">
        <v>26</v>
      </c>
      <c r="B2868" t="s">
        <v>27</v>
      </c>
      <c r="C2868" t="s">
        <v>28</v>
      </c>
      <c r="D2868" t="s">
        <v>42</v>
      </c>
      <c r="E2868" t="str">
        <f>"109TNTQ24129"</f>
        <v>109TNTQ24129</v>
      </c>
      <c r="F2868" t="s">
        <v>30</v>
      </c>
      <c r="I2868" t="s">
        <v>57</v>
      </c>
      <c r="J2868" t="s">
        <v>39</v>
      </c>
      <c r="N2868" t="s">
        <v>6041</v>
      </c>
      <c r="O2868" t="s">
        <v>34</v>
      </c>
      <c r="P2868">
        <v>8</v>
      </c>
      <c r="Q2868">
        <v>202109</v>
      </c>
      <c r="R2868">
        <v>20211221</v>
      </c>
      <c r="S2868" t="s">
        <v>6042</v>
      </c>
      <c r="T2868">
        <v>20220413</v>
      </c>
      <c r="Z2868" t="s">
        <v>36</v>
      </c>
    </row>
    <row r="2869" spans="1:26" x14ac:dyDescent="0.25">
      <c r="A2869" t="s">
        <v>26</v>
      </c>
      <c r="B2869" t="s">
        <v>27</v>
      </c>
      <c r="C2869" t="s">
        <v>28</v>
      </c>
      <c r="D2869" t="s">
        <v>29</v>
      </c>
      <c r="E2869" t="str">
        <f>"109TNEP0A764"</f>
        <v>109TNEP0A764</v>
      </c>
      <c r="F2869" t="s">
        <v>30</v>
      </c>
      <c r="I2869" t="s">
        <v>38</v>
      </c>
      <c r="J2869" t="s">
        <v>90</v>
      </c>
      <c r="N2869" t="s">
        <v>6043</v>
      </c>
      <c r="O2869" t="s">
        <v>34</v>
      </c>
      <c r="P2869">
        <v>8</v>
      </c>
      <c r="Q2869">
        <v>202109</v>
      </c>
      <c r="R2869">
        <v>20220120</v>
      </c>
      <c r="S2869" t="s">
        <v>6044</v>
      </c>
      <c r="T2869">
        <v>20220413</v>
      </c>
      <c r="Z2869" t="s">
        <v>36</v>
      </c>
    </row>
    <row r="2870" spans="1:26" x14ac:dyDescent="0.25">
      <c r="A2870" t="s">
        <v>26</v>
      </c>
      <c r="B2870" t="s">
        <v>27</v>
      </c>
      <c r="C2870" t="s">
        <v>28</v>
      </c>
      <c r="D2870" t="s">
        <v>46</v>
      </c>
      <c r="E2870" t="str">
        <f>"112TNFA1U251"</f>
        <v>112TNFA1U251</v>
      </c>
      <c r="F2870" t="s">
        <v>30</v>
      </c>
      <c r="I2870" t="s">
        <v>57</v>
      </c>
      <c r="J2870" t="s">
        <v>58</v>
      </c>
      <c r="N2870" t="s">
        <v>6045</v>
      </c>
      <c r="O2870" t="s">
        <v>34</v>
      </c>
      <c r="P2870">
        <v>5</v>
      </c>
      <c r="Q2870">
        <v>202112</v>
      </c>
      <c r="R2870">
        <v>20220108</v>
      </c>
      <c r="S2870" t="s">
        <v>6046</v>
      </c>
      <c r="T2870">
        <v>20220413</v>
      </c>
      <c r="U2870" t="s">
        <v>114</v>
      </c>
      <c r="Z2870" t="s">
        <v>36</v>
      </c>
    </row>
    <row r="2871" spans="1:26" x14ac:dyDescent="0.25">
      <c r="A2871" t="s">
        <v>26</v>
      </c>
      <c r="B2871" t="s">
        <v>27</v>
      </c>
      <c r="C2871" t="s">
        <v>28</v>
      </c>
      <c r="D2871" t="s">
        <v>46</v>
      </c>
      <c r="E2871" t="str">
        <f>"111TNDV29402"</f>
        <v>111TNDV29402</v>
      </c>
      <c r="F2871" t="s">
        <v>30</v>
      </c>
      <c r="I2871" t="s">
        <v>123</v>
      </c>
      <c r="J2871" t="s">
        <v>77</v>
      </c>
      <c r="N2871" t="s">
        <v>6047</v>
      </c>
      <c r="O2871" t="s">
        <v>34</v>
      </c>
      <c r="P2871">
        <v>6</v>
      </c>
      <c r="Q2871">
        <v>202111</v>
      </c>
      <c r="R2871">
        <v>20220406</v>
      </c>
      <c r="S2871" t="s">
        <v>6048</v>
      </c>
      <c r="T2871">
        <v>20220413</v>
      </c>
      <c r="Z2871" t="s">
        <v>36</v>
      </c>
    </row>
    <row r="2872" spans="1:26" x14ac:dyDescent="0.25">
      <c r="A2872" t="s">
        <v>26</v>
      </c>
      <c r="B2872" t="s">
        <v>27</v>
      </c>
      <c r="C2872" t="s">
        <v>28</v>
      </c>
      <c r="D2872" t="s">
        <v>166</v>
      </c>
      <c r="E2872" t="str">
        <f>"111TNWG1F985"</f>
        <v>111TNWG1F985</v>
      </c>
      <c r="F2872" t="s">
        <v>30</v>
      </c>
      <c r="I2872" t="s">
        <v>2006</v>
      </c>
      <c r="J2872" t="s">
        <v>77</v>
      </c>
      <c r="N2872" t="s">
        <v>6049</v>
      </c>
      <c r="O2872" t="s">
        <v>34</v>
      </c>
      <c r="P2872">
        <v>6</v>
      </c>
      <c r="Q2872">
        <v>202111</v>
      </c>
      <c r="R2872">
        <v>20211130</v>
      </c>
      <c r="S2872" t="s">
        <v>6050</v>
      </c>
      <c r="T2872">
        <v>20220413</v>
      </c>
      <c r="Z2872" t="s">
        <v>36</v>
      </c>
    </row>
    <row r="2873" spans="1:26" x14ac:dyDescent="0.25">
      <c r="A2873" t="s">
        <v>26</v>
      </c>
      <c r="B2873" t="s">
        <v>27</v>
      </c>
      <c r="C2873" t="s">
        <v>28</v>
      </c>
      <c r="D2873" t="s">
        <v>46</v>
      </c>
      <c r="E2873" t="str">
        <f>"111TNPC12760"</f>
        <v>111TNPC12760</v>
      </c>
      <c r="F2873" t="s">
        <v>30</v>
      </c>
      <c r="I2873" t="s">
        <v>51</v>
      </c>
      <c r="J2873" t="s">
        <v>130</v>
      </c>
      <c r="N2873" t="s">
        <v>6051</v>
      </c>
      <c r="O2873" t="s">
        <v>34</v>
      </c>
      <c r="P2873">
        <v>6</v>
      </c>
      <c r="Q2873">
        <v>202111</v>
      </c>
      <c r="R2873">
        <v>20220405</v>
      </c>
      <c r="S2873" t="s">
        <v>6052</v>
      </c>
      <c r="T2873">
        <v>20220413</v>
      </c>
      <c r="Z2873" t="s">
        <v>36</v>
      </c>
    </row>
    <row r="2874" spans="1:26" x14ac:dyDescent="0.25">
      <c r="A2874" t="s">
        <v>26</v>
      </c>
      <c r="B2874" t="s">
        <v>27</v>
      </c>
      <c r="C2874" t="s">
        <v>28</v>
      </c>
      <c r="D2874" t="s">
        <v>115</v>
      </c>
      <c r="E2874" t="str">
        <f>"111TNMX0K915"</f>
        <v>111TNMX0K915</v>
      </c>
      <c r="F2874" t="s">
        <v>30</v>
      </c>
      <c r="I2874" t="s">
        <v>47</v>
      </c>
      <c r="J2874" t="s">
        <v>77</v>
      </c>
      <c r="N2874" t="s">
        <v>6053</v>
      </c>
      <c r="O2874" t="s">
        <v>34</v>
      </c>
      <c r="P2874">
        <v>6</v>
      </c>
      <c r="Q2874">
        <v>202111</v>
      </c>
      <c r="R2874">
        <v>20220308</v>
      </c>
      <c r="S2874" t="s">
        <v>6054</v>
      </c>
      <c r="T2874">
        <v>20220413</v>
      </c>
      <c r="Z2874" t="s">
        <v>36</v>
      </c>
    </row>
    <row r="2875" spans="1:26" x14ac:dyDescent="0.25">
      <c r="A2875" t="s">
        <v>26</v>
      </c>
      <c r="B2875" t="s">
        <v>27</v>
      </c>
      <c r="C2875" t="s">
        <v>28</v>
      </c>
      <c r="D2875" t="s">
        <v>29</v>
      </c>
      <c r="E2875" t="str">
        <f>"111TNAB0X576"</f>
        <v>111TNAB0X576</v>
      </c>
      <c r="F2875" t="s">
        <v>30</v>
      </c>
      <c r="I2875" t="s">
        <v>129</v>
      </c>
      <c r="J2875" t="s">
        <v>163</v>
      </c>
      <c r="N2875" t="s">
        <v>6055</v>
      </c>
      <c r="O2875" t="s">
        <v>34</v>
      </c>
      <c r="P2875">
        <v>6</v>
      </c>
      <c r="Q2875">
        <v>202111</v>
      </c>
      <c r="R2875">
        <v>20220325</v>
      </c>
      <c r="S2875" t="s">
        <v>6056</v>
      </c>
      <c r="T2875">
        <v>20220413</v>
      </c>
      <c r="Z2875" t="s">
        <v>36</v>
      </c>
    </row>
    <row r="2876" spans="1:26" x14ac:dyDescent="0.25">
      <c r="A2876" t="s">
        <v>26</v>
      </c>
      <c r="B2876" t="s">
        <v>27</v>
      </c>
      <c r="C2876" t="s">
        <v>28</v>
      </c>
      <c r="D2876" t="s">
        <v>29</v>
      </c>
      <c r="E2876" t="str">
        <f>"112TNXR1G858"</f>
        <v>112TNXR1G858</v>
      </c>
      <c r="F2876" t="s">
        <v>30</v>
      </c>
      <c r="I2876" t="s">
        <v>82</v>
      </c>
      <c r="J2876" t="s">
        <v>39</v>
      </c>
      <c r="N2876" t="s">
        <v>6057</v>
      </c>
      <c r="O2876" t="s">
        <v>34</v>
      </c>
      <c r="P2876">
        <v>5</v>
      </c>
      <c r="Q2876">
        <v>202112</v>
      </c>
      <c r="R2876">
        <v>20211226</v>
      </c>
      <c r="S2876" t="s">
        <v>6058</v>
      </c>
      <c r="T2876">
        <v>20220413</v>
      </c>
      <c r="Z2876" t="s">
        <v>36</v>
      </c>
    </row>
    <row r="2877" spans="1:26" x14ac:dyDescent="0.25">
      <c r="A2877" t="s">
        <v>26</v>
      </c>
      <c r="B2877" t="s">
        <v>27</v>
      </c>
      <c r="C2877" t="s">
        <v>28</v>
      </c>
      <c r="D2877" t="s">
        <v>133</v>
      </c>
      <c r="E2877" t="str">
        <f>"108TNJJ2P076"</f>
        <v>108TNJJ2P076</v>
      </c>
      <c r="F2877" t="s">
        <v>30</v>
      </c>
      <c r="I2877" t="s">
        <v>1153</v>
      </c>
      <c r="J2877" t="s">
        <v>39</v>
      </c>
      <c r="N2877" t="s">
        <v>6059</v>
      </c>
      <c r="O2877" t="s">
        <v>34</v>
      </c>
      <c r="P2877">
        <v>9</v>
      </c>
      <c r="Q2877">
        <v>202108</v>
      </c>
      <c r="R2877">
        <v>20211111</v>
      </c>
      <c r="S2877" t="s">
        <v>6060</v>
      </c>
      <c r="T2877">
        <v>20220413</v>
      </c>
      <c r="Z2877" t="s">
        <v>36</v>
      </c>
    </row>
    <row r="2878" spans="1:26" x14ac:dyDescent="0.25">
      <c r="A2878" t="s">
        <v>26</v>
      </c>
      <c r="B2878" t="s">
        <v>27</v>
      </c>
      <c r="C2878" t="s">
        <v>28</v>
      </c>
      <c r="D2878" t="s">
        <v>29</v>
      </c>
      <c r="E2878" t="str">
        <f>"201TNGY0Z807"</f>
        <v>201TNGY0Z807</v>
      </c>
      <c r="F2878" t="s">
        <v>30</v>
      </c>
      <c r="I2878" t="s">
        <v>97</v>
      </c>
      <c r="J2878" t="s">
        <v>58</v>
      </c>
      <c r="N2878" t="s">
        <v>6061</v>
      </c>
      <c r="O2878" t="s">
        <v>34</v>
      </c>
      <c r="P2878">
        <v>4</v>
      </c>
      <c r="Q2878">
        <v>202201</v>
      </c>
      <c r="R2878">
        <v>20220303</v>
      </c>
      <c r="S2878" t="s">
        <v>6062</v>
      </c>
      <c r="T2878">
        <v>20220413</v>
      </c>
      <c r="U2878" t="s">
        <v>61</v>
      </c>
      <c r="Z2878" t="s">
        <v>36</v>
      </c>
    </row>
    <row r="2879" spans="1:26" x14ac:dyDescent="0.25">
      <c r="A2879" t="s">
        <v>26</v>
      </c>
      <c r="B2879" t="s">
        <v>27</v>
      </c>
      <c r="C2879" t="s">
        <v>28</v>
      </c>
      <c r="D2879" t="s">
        <v>133</v>
      </c>
      <c r="E2879" t="str">
        <f>"109TNRL0H662"</f>
        <v>109TNRL0H662</v>
      </c>
      <c r="F2879" t="s">
        <v>30</v>
      </c>
      <c r="I2879" t="s">
        <v>97</v>
      </c>
      <c r="J2879" t="s">
        <v>90</v>
      </c>
      <c r="N2879" t="s">
        <v>6063</v>
      </c>
      <c r="O2879" t="s">
        <v>34</v>
      </c>
      <c r="P2879">
        <v>8</v>
      </c>
      <c r="Q2879">
        <v>202109</v>
      </c>
      <c r="R2879">
        <v>20211203</v>
      </c>
      <c r="S2879" t="s">
        <v>6064</v>
      </c>
      <c r="T2879">
        <v>20220413</v>
      </c>
      <c r="U2879" t="s">
        <v>211</v>
      </c>
      <c r="Z2879" t="s">
        <v>36</v>
      </c>
    </row>
    <row r="2880" spans="1:26" x14ac:dyDescent="0.25">
      <c r="A2880" t="s">
        <v>26</v>
      </c>
      <c r="B2880" t="s">
        <v>27</v>
      </c>
      <c r="C2880" t="s">
        <v>28</v>
      </c>
      <c r="D2880" t="s">
        <v>115</v>
      </c>
      <c r="E2880" t="str">
        <f>"109TNJJ2L524"</f>
        <v>109TNJJ2L524</v>
      </c>
      <c r="F2880" t="s">
        <v>30</v>
      </c>
      <c r="I2880" t="s">
        <v>38</v>
      </c>
      <c r="J2880" t="s">
        <v>90</v>
      </c>
      <c r="N2880" t="s">
        <v>6065</v>
      </c>
      <c r="O2880" t="s">
        <v>34</v>
      </c>
      <c r="P2880">
        <v>8</v>
      </c>
      <c r="Q2880">
        <v>202109</v>
      </c>
      <c r="R2880">
        <v>20220110</v>
      </c>
      <c r="S2880" t="s">
        <v>6066</v>
      </c>
      <c r="T2880">
        <v>20220413</v>
      </c>
      <c r="U2880" t="s">
        <v>1575</v>
      </c>
      <c r="Z2880" t="s">
        <v>36</v>
      </c>
    </row>
    <row r="2881" spans="1:26" x14ac:dyDescent="0.25">
      <c r="A2881" t="s">
        <v>26</v>
      </c>
      <c r="B2881" t="s">
        <v>27</v>
      </c>
      <c r="C2881" t="s">
        <v>28</v>
      </c>
      <c r="D2881" t="s">
        <v>115</v>
      </c>
      <c r="E2881" t="str">
        <f>"109TNWG1Z209"</f>
        <v>109TNWG1Z209</v>
      </c>
      <c r="F2881" t="s">
        <v>30</v>
      </c>
      <c r="I2881" t="s">
        <v>38</v>
      </c>
      <c r="J2881" t="s">
        <v>555</v>
      </c>
      <c r="N2881" t="s">
        <v>6067</v>
      </c>
      <c r="O2881" t="s">
        <v>34</v>
      </c>
      <c r="P2881">
        <v>8</v>
      </c>
      <c r="Q2881">
        <v>202109</v>
      </c>
      <c r="R2881">
        <v>20211105</v>
      </c>
      <c r="S2881" t="s">
        <v>6068</v>
      </c>
      <c r="T2881">
        <v>20220413</v>
      </c>
      <c r="Z2881" t="s">
        <v>36</v>
      </c>
    </row>
    <row r="2882" spans="1:26" x14ac:dyDescent="0.25">
      <c r="A2882" t="s">
        <v>26</v>
      </c>
      <c r="B2882" t="s">
        <v>27</v>
      </c>
      <c r="C2882" t="s">
        <v>28</v>
      </c>
      <c r="D2882" t="s">
        <v>46</v>
      </c>
      <c r="E2882" t="str">
        <f>"109TNAB1K120"</f>
        <v>109TNAB1K120</v>
      </c>
      <c r="F2882" t="s">
        <v>30</v>
      </c>
      <c r="I2882" t="s">
        <v>38</v>
      </c>
      <c r="J2882" t="s">
        <v>90</v>
      </c>
      <c r="N2882" t="s">
        <v>6069</v>
      </c>
      <c r="O2882" t="s">
        <v>34</v>
      </c>
      <c r="P2882">
        <v>8</v>
      </c>
      <c r="Q2882">
        <v>202109</v>
      </c>
      <c r="R2882">
        <v>20211116</v>
      </c>
      <c r="S2882" t="s">
        <v>6070</v>
      </c>
      <c r="T2882">
        <v>20220413</v>
      </c>
      <c r="U2882" t="s">
        <v>151</v>
      </c>
      <c r="Z2882" t="s">
        <v>36</v>
      </c>
    </row>
    <row r="2883" spans="1:26" x14ac:dyDescent="0.25">
      <c r="A2883" t="s">
        <v>26</v>
      </c>
      <c r="B2883" t="s">
        <v>27</v>
      </c>
      <c r="C2883" t="s">
        <v>28</v>
      </c>
      <c r="D2883" t="s">
        <v>115</v>
      </c>
      <c r="E2883" t="str">
        <f>"201TNCZ03619"</f>
        <v>201TNCZ03619</v>
      </c>
      <c r="F2883" t="s">
        <v>30</v>
      </c>
      <c r="I2883" t="s">
        <v>38</v>
      </c>
      <c r="J2883" t="s">
        <v>1719</v>
      </c>
      <c r="N2883" t="s">
        <v>6071</v>
      </c>
      <c r="O2883" t="s">
        <v>34</v>
      </c>
      <c r="P2883">
        <v>4</v>
      </c>
      <c r="Q2883">
        <v>202201</v>
      </c>
      <c r="R2883">
        <v>20220223</v>
      </c>
      <c r="S2883" t="s">
        <v>6072</v>
      </c>
      <c r="T2883">
        <v>20220413</v>
      </c>
      <c r="Z2883" t="s">
        <v>36</v>
      </c>
    </row>
    <row r="2884" spans="1:26" x14ac:dyDescent="0.25">
      <c r="A2884" t="s">
        <v>26</v>
      </c>
      <c r="B2884" t="s">
        <v>27</v>
      </c>
      <c r="C2884" t="s">
        <v>28</v>
      </c>
      <c r="D2884" t="s">
        <v>29</v>
      </c>
      <c r="E2884" t="str">
        <f>"006TNCZ18019"</f>
        <v>006TNCZ18019</v>
      </c>
      <c r="F2884" t="s">
        <v>30</v>
      </c>
      <c r="I2884" t="s">
        <v>71</v>
      </c>
      <c r="J2884" t="s">
        <v>48</v>
      </c>
      <c r="N2884" t="s">
        <v>6073</v>
      </c>
      <c r="O2884" t="s">
        <v>34</v>
      </c>
      <c r="P2884">
        <v>23</v>
      </c>
      <c r="Q2884">
        <v>202006</v>
      </c>
      <c r="R2884">
        <v>20211113</v>
      </c>
      <c r="S2884" t="s">
        <v>6074</v>
      </c>
      <c r="T2884">
        <v>20220413</v>
      </c>
      <c r="Z2884" t="s">
        <v>36</v>
      </c>
    </row>
    <row r="2885" spans="1:26" x14ac:dyDescent="0.25">
      <c r="A2885" t="s">
        <v>26</v>
      </c>
      <c r="B2885" t="s">
        <v>27</v>
      </c>
      <c r="C2885" t="s">
        <v>28</v>
      </c>
      <c r="D2885" t="s">
        <v>29</v>
      </c>
      <c r="E2885" t="str">
        <f>"201TNWG0V681"</f>
        <v>201TNWG0V681</v>
      </c>
      <c r="F2885" t="s">
        <v>30</v>
      </c>
      <c r="I2885" t="s">
        <v>57</v>
      </c>
      <c r="J2885" t="s">
        <v>58</v>
      </c>
      <c r="N2885" t="s">
        <v>6075</v>
      </c>
      <c r="O2885" t="s">
        <v>34</v>
      </c>
      <c r="P2885">
        <v>4</v>
      </c>
      <c r="Q2885">
        <v>202201</v>
      </c>
      <c r="R2885">
        <v>20220302</v>
      </c>
      <c r="S2885" t="s">
        <v>6076</v>
      </c>
      <c r="T2885">
        <v>20220413</v>
      </c>
      <c r="U2885" t="s">
        <v>144</v>
      </c>
      <c r="Z2885" t="s">
        <v>36</v>
      </c>
    </row>
    <row r="2886" spans="1:26" x14ac:dyDescent="0.25">
      <c r="A2886" t="s">
        <v>26</v>
      </c>
      <c r="B2886" t="s">
        <v>27</v>
      </c>
      <c r="C2886" t="s">
        <v>28</v>
      </c>
      <c r="D2886" t="s">
        <v>380</v>
      </c>
      <c r="E2886" t="str">
        <f>"111TNCZ1P099"</f>
        <v>111TNCZ1P099</v>
      </c>
      <c r="F2886" t="s">
        <v>30</v>
      </c>
      <c r="I2886" t="s">
        <v>89</v>
      </c>
      <c r="J2886" t="s">
        <v>58</v>
      </c>
      <c r="N2886" t="s">
        <v>6077</v>
      </c>
      <c r="O2886" t="s">
        <v>34</v>
      </c>
      <c r="P2886">
        <v>6</v>
      </c>
      <c r="Q2886">
        <v>202111</v>
      </c>
      <c r="R2886">
        <v>20211202</v>
      </c>
      <c r="S2886" t="s">
        <v>6078</v>
      </c>
      <c r="T2886">
        <v>20220413</v>
      </c>
      <c r="U2886" t="s">
        <v>496</v>
      </c>
      <c r="V2886" t="s">
        <v>497</v>
      </c>
      <c r="Z2886" t="s">
        <v>36</v>
      </c>
    </row>
    <row r="2887" spans="1:26" x14ac:dyDescent="0.25">
      <c r="A2887" t="s">
        <v>26</v>
      </c>
      <c r="B2887" t="s">
        <v>27</v>
      </c>
      <c r="C2887" t="s">
        <v>28</v>
      </c>
      <c r="D2887" t="s">
        <v>115</v>
      </c>
      <c r="E2887" t="str">
        <f>"110TNAB03840"</f>
        <v>110TNAB03840</v>
      </c>
      <c r="F2887" t="s">
        <v>30</v>
      </c>
      <c r="I2887" t="s">
        <v>38</v>
      </c>
      <c r="J2887" t="s">
        <v>43</v>
      </c>
      <c r="N2887" t="s">
        <v>6079</v>
      </c>
      <c r="O2887" t="s">
        <v>34</v>
      </c>
      <c r="P2887">
        <v>7</v>
      </c>
      <c r="Q2887">
        <v>202110</v>
      </c>
      <c r="R2887">
        <v>20211130</v>
      </c>
      <c r="S2887" t="s">
        <v>6080</v>
      </c>
      <c r="T2887">
        <v>20220413</v>
      </c>
      <c r="Z2887" t="s">
        <v>36</v>
      </c>
    </row>
    <row r="2888" spans="1:26" x14ac:dyDescent="0.25">
      <c r="A2888" t="s">
        <v>26</v>
      </c>
      <c r="B2888" t="s">
        <v>27</v>
      </c>
      <c r="C2888" t="s">
        <v>28</v>
      </c>
      <c r="D2888" t="s">
        <v>64</v>
      </c>
      <c r="E2888" t="str">
        <f>"112TNMX0C347"</f>
        <v>112TNMX0C347</v>
      </c>
      <c r="F2888" t="s">
        <v>30</v>
      </c>
      <c r="I2888" t="s">
        <v>31</v>
      </c>
      <c r="J2888" t="s">
        <v>58</v>
      </c>
      <c r="N2888" t="s">
        <v>6081</v>
      </c>
      <c r="O2888" t="s">
        <v>34</v>
      </c>
      <c r="P2888">
        <v>5</v>
      </c>
      <c r="Q2888">
        <v>202112</v>
      </c>
      <c r="R2888">
        <v>20220225</v>
      </c>
      <c r="S2888" t="s">
        <v>6082</v>
      </c>
      <c r="T2888">
        <v>20220413</v>
      </c>
      <c r="U2888" t="s">
        <v>6083</v>
      </c>
      <c r="Z2888" t="s">
        <v>36</v>
      </c>
    </row>
    <row r="2889" spans="1:26" x14ac:dyDescent="0.25">
      <c r="A2889" t="s">
        <v>26</v>
      </c>
      <c r="B2889" t="s">
        <v>27</v>
      </c>
      <c r="C2889" t="s">
        <v>28</v>
      </c>
      <c r="D2889" t="s">
        <v>29</v>
      </c>
      <c r="E2889" t="str">
        <f>"110TNVS1V063"</f>
        <v>110TNVS1V063</v>
      </c>
      <c r="F2889" t="s">
        <v>30</v>
      </c>
      <c r="I2889" t="s">
        <v>82</v>
      </c>
      <c r="J2889" t="s">
        <v>1719</v>
      </c>
      <c r="N2889" t="s">
        <v>6084</v>
      </c>
      <c r="O2889" t="s">
        <v>34</v>
      </c>
      <c r="P2889">
        <v>7</v>
      </c>
      <c r="Q2889">
        <v>202110</v>
      </c>
      <c r="R2889">
        <v>20211028</v>
      </c>
      <c r="S2889" t="s">
        <v>6085</v>
      </c>
      <c r="T2889">
        <v>20220413</v>
      </c>
      <c r="Z2889" t="s">
        <v>36</v>
      </c>
    </row>
    <row r="2890" spans="1:26" x14ac:dyDescent="0.25">
      <c r="A2890" t="s">
        <v>26</v>
      </c>
      <c r="B2890" t="s">
        <v>27</v>
      </c>
      <c r="C2890" t="s">
        <v>28</v>
      </c>
      <c r="D2890" t="s">
        <v>42</v>
      </c>
      <c r="E2890" t="str">
        <f>"107TNNH0Z039"</f>
        <v>107TNNH0Z039</v>
      </c>
      <c r="F2890" t="s">
        <v>30</v>
      </c>
      <c r="I2890" t="s">
        <v>97</v>
      </c>
      <c r="J2890" t="s">
        <v>1839</v>
      </c>
      <c r="N2890" t="s">
        <v>6086</v>
      </c>
      <c r="O2890" t="s">
        <v>34</v>
      </c>
      <c r="P2890">
        <v>10</v>
      </c>
      <c r="Q2890">
        <v>202107</v>
      </c>
      <c r="R2890">
        <v>20220106</v>
      </c>
      <c r="S2890" t="s">
        <v>6087</v>
      </c>
      <c r="T2890">
        <v>20220413</v>
      </c>
      <c r="Z2890" t="s">
        <v>36</v>
      </c>
    </row>
    <row r="2891" spans="1:26" x14ac:dyDescent="0.25">
      <c r="A2891" t="s">
        <v>26</v>
      </c>
      <c r="B2891" t="s">
        <v>27</v>
      </c>
      <c r="C2891" t="s">
        <v>28</v>
      </c>
      <c r="D2891" t="s">
        <v>115</v>
      </c>
      <c r="E2891" t="str">
        <f>"201TNKF12677"</f>
        <v>201TNKF12677</v>
      </c>
      <c r="F2891" t="s">
        <v>30</v>
      </c>
      <c r="I2891" t="s">
        <v>97</v>
      </c>
      <c r="J2891" t="s">
        <v>58</v>
      </c>
      <c r="N2891" t="s">
        <v>6088</v>
      </c>
      <c r="O2891" t="s">
        <v>34</v>
      </c>
      <c r="P2891">
        <v>4</v>
      </c>
      <c r="Q2891">
        <v>202201</v>
      </c>
      <c r="R2891">
        <v>20220303</v>
      </c>
      <c r="S2891" t="s">
        <v>6089</v>
      </c>
      <c r="T2891">
        <v>20220413</v>
      </c>
      <c r="U2891" t="s">
        <v>114</v>
      </c>
      <c r="Z2891" t="s">
        <v>36</v>
      </c>
    </row>
    <row r="2892" spans="1:26" x14ac:dyDescent="0.25">
      <c r="A2892" t="s">
        <v>26</v>
      </c>
      <c r="B2892" t="s">
        <v>27</v>
      </c>
      <c r="C2892" t="s">
        <v>28</v>
      </c>
      <c r="D2892" t="s">
        <v>166</v>
      </c>
      <c r="E2892" t="str">
        <f>"108TNLE33528"</f>
        <v>108TNLE33528</v>
      </c>
      <c r="F2892" t="s">
        <v>30</v>
      </c>
      <c r="I2892" t="s">
        <v>71</v>
      </c>
      <c r="J2892" t="s">
        <v>90</v>
      </c>
      <c r="N2892" t="s">
        <v>6090</v>
      </c>
      <c r="O2892" t="s">
        <v>34</v>
      </c>
      <c r="P2892">
        <v>9</v>
      </c>
      <c r="Q2892">
        <v>202108</v>
      </c>
      <c r="R2892">
        <v>20220210</v>
      </c>
      <c r="S2892" t="s">
        <v>6091</v>
      </c>
      <c r="T2892">
        <v>20220414</v>
      </c>
      <c r="U2892" t="s">
        <v>506</v>
      </c>
      <c r="V2892" t="s">
        <v>878</v>
      </c>
      <c r="W2892" t="s">
        <v>6092</v>
      </c>
      <c r="X2892" t="s">
        <v>727</v>
      </c>
      <c r="Y2892" t="s">
        <v>328</v>
      </c>
      <c r="Z2892" t="s">
        <v>36</v>
      </c>
    </row>
    <row r="2893" spans="1:26" x14ac:dyDescent="0.25">
      <c r="A2893" t="s">
        <v>26</v>
      </c>
      <c r="B2893" t="s">
        <v>27</v>
      </c>
      <c r="C2893" t="s">
        <v>28</v>
      </c>
      <c r="D2893" t="s">
        <v>29</v>
      </c>
      <c r="E2893" t="str">
        <f>"107TNWG1J681"</f>
        <v>107TNWG1J681</v>
      </c>
      <c r="F2893" t="s">
        <v>30</v>
      </c>
      <c r="I2893" t="s">
        <v>82</v>
      </c>
      <c r="J2893" t="s">
        <v>1839</v>
      </c>
      <c r="N2893" t="s">
        <v>6093</v>
      </c>
      <c r="O2893" t="s">
        <v>34</v>
      </c>
      <c r="P2893">
        <v>10</v>
      </c>
      <c r="Q2893">
        <v>202107</v>
      </c>
      <c r="R2893">
        <v>20211215</v>
      </c>
      <c r="S2893" t="s">
        <v>6094</v>
      </c>
      <c r="T2893">
        <v>20220414</v>
      </c>
      <c r="Z2893" t="s">
        <v>36</v>
      </c>
    </row>
    <row r="2894" spans="1:26" x14ac:dyDescent="0.25">
      <c r="A2894" t="s">
        <v>26</v>
      </c>
      <c r="B2894" t="s">
        <v>27</v>
      </c>
      <c r="C2894" t="s">
        <v>28</v>
      </c>
      <c r="D2894" t="s">
        <v>585</v>
      </c>
      <c r="E2894" t="str">
        <f>"202TNAB2Y680"</f>
        <v>202TNAB2Y680</v>
      </c>
      <c r="F2894" t="s">
        <v>30</v>
      </c>
      <c r="I2894" t="s">
        <v>31</v>
      </c>
      <c r="J2894" t="s">
        <v>58</v>
      </c>
      <c r="N2894" t="s">
        <v>6095</v>
      </c>
      <c r="O2894" t="s">
        <v>34</v>
      </c>
      <c r="P2894">
        <v>3</v>
      </c>
      <c r="Q2894">
        <v>202202</v>
      </c>
      <c r="R2894">
        <v>20220307</v>
      </c>
      <c r="S2894" t="s">
        <v>6096</v>
      </c>
      <c r="T2894">
        <v>20220414</v>
      </c>
      <c r="U2894" t="s">
        <v>5381</v>
      </c>
      <c r="V2894" t="s">
        <v>128</v>
      </c>
      <c r="Z2894" t="s">
        <v>36</v>
      </c>
    </row>
    <row r="2895" spans="1:26" x14ac:dyDescent="0.25">
      <c r="A2895" t="s">
        <v>26</v>
      </c>
      <c r="B2895" t="s">
        <v>27</v>
      </c>
      <c r="C2895" t="s">
        <v>28</v>
      </c>
      <c r="D2895" t="s">
        <v>29</v>
      </c>
      <c r="E2895" t="str">
        <f>"104TNDV1X786"</f>
        <v>104TNDV1X786</v>
      </c>
      <c r="F2895" t="s">
        <v>30</v>
      </c>
      <c r="I2895" t="s">
        <v>38</v>
      </c>
      <c r="J2895" t="s">
        <v>58</v>
      </c>
      <c r="N2895" t="s">
        <v>6097</v>
      </c>
      <c r="O2895" t="s">
        <v>34</v>
      </c>
      <c r="P2895">
        <v>13</v>
      </c>
      <c r="Q2895">
        <v>202104</v>
      </c>
      <c r="R2895">
        <v>20220318</v>
      </c>
      <c r="S2895" t="s">
        <v>6098</v>
      </c>
      <c r="T2895">
        <v>20220414</v>
      </c>
      <c r="Z2895" t="s">
        <v>36</v>
      </c>
    </row>
    <row r="2896" spans="1:26" x14ac:dyDescent="0.25">
      <c r="A2896" t="s">
        <v>26</v>
      </c>
      <c r="B2896" t="s">
        <v>27</v>
      </c>
      <c r="C2896" t="s">
        <v>28</v>
      </c>
      <c r="D2896" t="s">
        <v>37</v>
      </c>
      <c r="E2896" t="str">
        <f>"111TNQD13844"</f>
        <v>111TNQD13844</v>
      </c>
      <c r="F2896" t="s">
        <v>30</v>
      </c>
      <c r="I2896" t="s">
        <v>31</v>
      </c>
      <c r="J2896" t="s">
        <v>32</v>
      </c>
      <c r="N2896" t="s">
        <v>6099</v>
      </c>
      <c r="O2896" t="s">
        <v>34</v>
      </c>
      <c r="P2896">
        <v>6</v>
      </c>
      <c r="Q2896">
        <v>202111</v>
      </c>
      <c r="R2896">
        <v>20220118</v>
      </c>
      <c r="S2896" t="s">
        <v>6100</v>
      </c>
      <c r="T2896">
        <v>20220414</v>
      </c>
      <c r="Z2896" t="s">
        <v>36</v>
      </c>
    </row>
    <row r="2897" spans="1:26" x14ac:dyDescent="0.25">
      <c r="A2897" t="s">
        <v>26</v>
      </c>
      <c r="B2897" t="s">
        <v>27</v>
      </c>
      <c r="C2897" t="s">
        <v>28</v>
      </c>
      <c r="D2897" t="s">
        <v>46</v>
      </c>
      <c r="E2897" t="str">
        <f>"110TNLE16888"</f>
        <v>110TNLE16888</v>
      </c>
      <c r="F2897" t="s">
        <v>30</v>
      </c>
      <c r="I2897" t="s">
        <v>97</v>
      </c>
      <c r="J2897" t="s">
        <v>83</v>
      </c>
      <c r="N2897" t="s">
        <v>6101</v>
      </c>
      <c r="O2897" t="s">
        <v>34</v>
      </c>
      <c r="P2897">
        <v>7</v>
      </c>
      <c r="Q2897">
        <v>202110</v>
      </c>
      <c r="R2897">
        <v>20211205</v>
      </c>
      <c r="S2897" t="s">
        <v>6102</v>
      </c>
      <c r="T2897">
        <v>20220414</v>
      </c>
      <c r="Z2897" t="s">
        <v>36</v>
      </c>
    </row>
    <row r="2898" spans="1:26" x14ac:dyDescent="0.25">
      <c r="A2898" t="s">
        <v>26</v>
      </c>
      <c r="B2898" t="s">
        <v>27</v>
      </c>
      <c r="C2898" t="s">
        <v>28</v>
      </c>
      <c r="D2898" t="s">
        <v>29</v>
      </c>
      <c r="E2898" t="str">
        <f>"106TNCZ27675"</f>
        <v>106TNCZ27675</v>
      </c>
      <c r="F2898" t="s">
        <v>30</v>
      </c>
      <c r="I2898" t="s">
        <v>57</v>
      </c>
      <c r="J2898" t="s">
        <v>58</v>
      </c>
      <c r="N2898" t="s">
        <v>6103</v>
      </c>
      <c r="O2898" t="s">
        <v>34</v>
      </c>
      <c r="P2898">
        <v>11</v>
      </c>
      <c r="Q2898">
        <v>202106</v>
      </c>
      <c r="R2898">
        <v>20211129</v>
      </c>
      <c r="S2898" t="s">
        <v>6104</v>
      </c>
      <c r="T2898">
        <v>20220414</v>
      </c>
      <c r="U2898" t="s">
        <v>144</v>
      </c>
      <c r="Z2898" t="s">
        <v>36</v>
      </c>
    </row>
    <row r="2899" spans="1:26" x14ac:dyDescent="0.25">
      <c r="A2899" t="s">
        <v>26</v>
      </c>
      <c r="B2899" t="s">
        <v>27</v>
      </c>
      <c r="C2899" t="s">
        <v>28</v>
      </c>
      <c r="D2899" t="s">
        <v>29</v>
      </c>
      <c r="E2899" t="str">
        <f>"201TNJJ1C908"</f>
        <v>201TNJJ1C908</v>
      </c>
      <c r="F2899" t="s">
        <v>30</v>
      </c>
      <c r="I2899" t="s">
        <v>97</v>
      </c>
      <c r="J2899" t="s">
        <v>83</v>
      </c>
      <c r="N2899" t="s">
        <v>6105</v>
      </c>
      <c r="O2899" t="s">
        <v>34</v>
      </c>
      <c r="P2899">
        <v>4</v>
      </c>
      <c r="Q2899">
        <v>202201</v>
      </c>
      <c r="R2899">
        <v>20220218</v>
      </c>
      <c r="S2899" t="s">
        <v>6106</v>
      </c>
      <c r="T2899">
        <v>20220414</v>
      </c>
      <c r="Z2899" t="s">
        <v>36</v>
      </c>
    </row>
    <row r="2900" spans="1:26" x14ac:dyDescent="0.25">
      <c r="A2900" t="s">
        <v>26</v>
      </c>
      <c r="B2900" t="s">
        <v>27</v>
      </c>
      <c r="C2900" t="s">
        <v>28</v>
      </c>
      <c r="D2900" t="s">
        <v>115</v>
      </c>
      <c r="E2900" t="str">
        <f>"109TNHM0C409"</f>
        <v>109TNHM0C409</v>
      </c>
      <c r="F2900" t="s">
        <v>30</v>
      </c>
      <c r="I2900" t="s">
        <v>31</v>
      </c>
      <c r="J2900" t="s">
        <v>58</v>
      </c>
      <c r="N2900" t="s">
        <v>6107</v>
      </c>
      <c r="O2900" t="s">
        <v>34</v>
      </c>
      <c r="P2900">
        <v>8</v>
      </c>
      <c r="Q2900">
        <v>202109</v>
      </c>
      <c r="R2900">
        <v>20220115</v>
      </c>
      <c r="S2900" t="s">
        <v>6108</v>
      </c>
      <c r="T2900">
        <v>20220414</v>
      </c>
      <c r="U2900" t="s">
        <v>211</v>
      </c>
      <c r="Z2900" t="s">
        <v>36</v>
      </c>
    </row>
    <row r="2901" spans="1:26" x14ac:dyDescent="0.25">
      <c r="A2901" t="s">
        <v>26</v>
      </c>
      <c r="B2901" t="s">
        <v>27</v>
      </c>
      <c r="C2901" t="s">
        <v>28</v>
      </c>
      <c r="D2901" t="s">
        <v>42</v>
      </c>
      <c r="E2901" t="str">
        <f>"110TNGY2U639"</f>
        <v>110TNGY2U639</v>
      </c>
      <c r="F2901" t="s">
        <v>30</v>
      </c>
      <c r="I2901" t="s">
        <v>31</v>
      </c>
      <c r="J2901" t="s">
        <v>58</v>
      </c>
      <c r="N2901" t="s">
        <v>6109</v>
      </c>
      <c r="O2901" t="s">
        <v>34</v>
      </c>
      <c r="P2901">
        <v>7</v>
      </c>
      <c r="Q2901">
        <v>202110</v>
      </c>
      <c r="R2901">
        <v>20220402</v>
      </c>
      <c r="S2901" t="s">
        <v>6110</v>
      </c>
      <c r="T2901">
        <v>20220414</v>
      </c>
      <c r="U2901" t="s">
        <v>151</v>
      </c>
      <c r="Z2901" t="s">
        <v>36</v>
      </c>
    </row>
    <row r="2902" spans="1:26" x14ac:dyDescent="0.25">
      <c r="A2902" t="s">
        <v>26</v>
      </c>
      <c r="B2902" t="s">
        <v>27</v>
      </c>
      <c r="C2902" t="s">
        <v>28</v>
      </c>
      <c r="D2902" t="s">
        <v>46</v>
      </c>
      <c r="E2902" t="str">
        <f>"202TNQD2X252"</f>
        <v>202TNQD2X252</v>
      </c>
      <c r="F2902" t="s">
        <v>30</v>
      </c>
      <c r="I2902" t="s">
        <v>31</v>
      </c>
      <c r="J2902" t="s">
        <v>58</v>
      </c>
      <c r="N2902" t="s">
        <v>6111</v>
      </c>
      <c r="O2902" t="s">
        <v>34</v>
      </c>
      <c r="P2902">
        <v>3</v>
      </c>
      <c r="Q2902">
        <v>202202</v>
      </c>
      <c r="R2902">
        <v>20220228</v>
      </c>
      <c r="S2902" t="s">
        <v>6112</v>
      </c>
      <c r="T2902">
        <v>20220414</v>
      </c>
      <c r="U2902" t="s">
        <v>217</v>
      </c>
      <c r="V2902" t="s">
        <v>128</v>
      </c>
      <c r="Z2902" t="s">
        <v>36</v>
      </c>
    </row>
    <row r="2903" spans="1:26" x14ac:dyDescent="0.25">
      <c r="A2903" t="s">
        <v>26</v>
      </c>
      <c r="B2903" t="s">
        <v>27</v>
      </c>
      <c r="C2903" t="s">
        <v>28</v>
      </c>
      <c r="D2903" t="s">
        <v>37</v>
      </c>
      <c r="E2903" t="str">
        <f>"111TNBK1G541"</f>
        <v>111TNBK1G541</v>
      </c>
      <c r="F2903" t="s">
        <v>30</v>
      </c>
      <c r="I2903" t="s">
        <v>31</v>
      </c>
      <c r="J2903" t="s">
        <v>32</v>
      </c>
      <c r="N2903" t="s">
        <v>6113</v>
      </c>
      <c r="O2903" t="s">
        <v>34</v>
      </c>
      <c r="P2903">
        <v>6</v>
      </c>
      <c r="Q2903">
        <v>202111</v>
      </c>
      <c r="R2903">
        <v>20220305</v>
      </c>
      <c r="S2903" t="s">
        <v>6114</v>
      </c>
      <c r="T2903">
        <v>20220414</v>
      </c>
      <c r="Z2903" t="s">
        <v>36</v>
      </c>
    </row>
    <row r="2904" spans="1:26" x14ac:dyDescent="0.25">
      <c r="A2904" t="s">
        <v>26</v>
      </c>
      <c r="B2904" t="s">
        <v>27</v>
      </c>
      <c r="C2904" t="s">
        <v>28</v>
      </c>
      <c r="D2904" t="s">
        <v>64</v>
      </c>
      <c r="E2904" t="str">
        <f>"112TNYT13058"</f>
        <v>112TNYT13058</v>
      </c>
      <c r="F2904" t="s">
        <v>30</v>
      </c>
      <c r="I2904" t="s">
        <v>31</v>
      </c>
      <c r="J2904" t="s">
        <v>32</v>
      </c>
      <c r="N2904" t="s">
        <v>6115</v>
      </c>
      <c r="O2904" t="s">
        <v>34</v>
      </c>
      <c r="P2904">
        <v>5</v>
      </c>
      <c r="Q2904">
        <v>202112</v>
      </c>
      <c r="R2904">
        <v>20220307</v>
      </c>
      <c r="S2904" t="s">
        <v>6116</v>
      </c>
      <c r="T2904">
        <v>20220414</v>
      </c>
      <c r="Z2904" t="s">
        <v>36</v>
      </c>
    </row>
    <row r="2905" spans="1:26" x14ac:dyDescent="0.25">
      <c r="A2905" t="s">
        <v>26</v>
      </c>
      <c r="B2905" t="s">
        <v>27</v>
      </c>
      <c r="C2905" t="s">
        <v>28</v>
      </c>
      <c r="D2905" t="s">
        <v>46</v>
      </c>
      <c r="E2905" t="str">
        <f>"107TNGY1L439"</f>
        <v>107TNGY1L439</v>
      </c>
      <c r="F2905" t="s">
        <v>30</v>
      </c>
      <c r="I2905" t="s">
        <v>82</v>
      </c>
      <c r="J2905" t="s">
        <v>39</v>
      </c>
      <c r="N2905" t="s">
        <v>6117</v>
      </c>
      <c r="O2905" t="s">
        <v>34</v>
      </c>
      <c r="P2905">
        <v>10</v>
      </c>
      <c r="Q2905">
        <v>202107</v>
      </c>
      <c r="R2905">
        <v>20211004</v>
      </c>
      <c r="S2905" t="s">
        <v>6118</v>
      </c>
      <c r="T2905">
        <v>20220414</v>
      </c>
      <c r="Z2905" t="s">
        <v>36</v>
      </c>
    </row>
    <row r="2906" spans="1:26" x14ac:dyDescent="0.25">
      <c r="A2906" t="s">
        <v>26</v>
      </c>
      <c r="B2906" t="s">
        <v>27</v>
      </c>
      <c r="C2906" t="s">
        <v>28</v>
      </c>
      <c r="D2906" t="s">
        <v>29</v>
      </c>
      <c r="E2906" t="str">
        <f>"110TNDV2R450"</f>
        <v>110TNDV2R450</v>
      </c>
      <c r="F2906" t="s">
        <v>30</v>
      </c>
      <c r="I2906" t="s">
        <v>31</v>
      </c>
      <c r="J2906" t="s">
        <v>32</v>
      </c>
      <c r="N2906" t="s">
        <v>6119</v>
      </c>
      <c r="O2906" t="s">
        <v>34</v>
      </c>
      <c r="P2906">
        <v>7</v>
      </c>
      <c r="Q2906">
        <v>202110</v>
      </c>
      <c r="R2906">
        <v>20211020</v>
      </c>
      <c r="S2906" t="s">
        <v>6120</v>
      </c>
      <c r="T2906">
        <v>20220414</v>
      </c>
      <c r="Z2906" t="s">
        <v>36</v>
      </c>
    </row>
    <row r="2907" spans="1:26" x14ac:dyDescent="0.25">
      <c r="A2907" t="s">
        <v>26</v>
      </c>
      <c r="B2907" t="s">
        <v>27</v>
      </c>
      <c r="C2907" t="s">
        <v>28</v>
      </c>
      <c r="D2907" t="s">
        <v>42</v>
      </c>
      <c r="E2907" t="str">
        <f>"104TNQD2N836"</f>
        <v>104TNQD2N836</v>
      </c>
      <c r="F2907" t="s">
        <v>30</v>
      </c>
      <c r="I2907" t="s">
        <v>31</v>
      </c>
      <c r="J2907" t="s">
        <v>32</v>
      </c>
      <c r="N2907" t="s">
        <v>6121</v>
      </c>
      <c r="O2907" t="s">
        <v>34</v>
      </c>
      <c r="P2907">
        <v>13</v>
      </c>
      <c r="Q2907">
        <v>202104</v>
      </c>
      <c r="R2907">
        <v>20211017</v>
      </c>
      <c r="S2907" t="s">
        <v>6122</v>
      </c>
      <c r="T2907">
        <v>20220414</v>
      </c>
      <c r="Z2907" t="s">
        <v>36</v>
      </c>
    </row>
    <row r="2908" spans="1:26" x14ac:dyDescent="0.25">
      <c r="A2908" t="s">
        <v>26</v>
      </c>
      <c r="B2908" t="s">
        <v>27</v>
      </c>
      <c r="C2908" t="s">
        <v>28</v>
      </c>
      <c r="D2908" t="s">
        <v>42</v>
      </c>
      <c r="E2908" t="str">
        <f>"109TNAB04816"</f>
        <v>109TNAB04816</v>
      </c>
      <c r="F2908" t="s">
        <v>30</v>
      </c>
      <c r="I2908" t="s">
        <v>123</v>
      </c>
      <c r="J2908" t="s">
        <v>77</v>
      </c>
      <c r="N2908" t="s">
        <v>6123</v>
      </c>
      <c r="O2908" t="s">
        <v>34</v>
      </c>
      <c r="P2908">
        <v>8</v>
      </c>
      <c r="Q2908">
        <v>202109</v>
      </c>
      <c r="R2908">
        <v>20211013</v>
      </c>
      <c r="S2908" t="s">
        <v>6124</v>
      </c>
      <c r="T2908">
        <v>20220414</v>
      </c>
      <c r="Z2908" t="s">
        <v>36</v>
      </c>
    </row>
    <row r="2909" spans="1:26" x14ac:dyDescent="0.25">
      <c r="A2909" t="s">
        <v>26</v>
      </c>
      <c r="B2909" t="s">
        <v>27</v>
      </c>
      <c r="C2909" t="s">
        <v>28</v>
      </c>
      <c r="D2909" t="s">
        <v>46</v>
      </c>
      <c r="E2909" t="str">
        <f>"110TNTQ23873"</f>
        <v>110TNTQ23873</v>
      </c>
      <c r="F2909" t="s">
        <v>30</v>
      </c>
      <c r="I2909" t="s">
        <v>38</v>
      </c>
      <c r="J2909" t="s">
        <v>77</v>
      </c>
      <c r="N2909" t="s">
        <v>6125</v>
      </c>
      <c r="O2909" t="s">
        <v>34</v>
      </c>
      <c r="P2909">
        <v>7</v>
      </c>
      <c r="Q2909">
        <v>202110</v>
      </c>
      <c r="R2909">
        <v>20211206</v>
      </c>
      <c r="S2909" t="s">
        <v>6126</v>
      </c>
      <c r="T2909">
        <v>20220414</v>
      </c>
      <c r="Z2909" t="s">
        <v>36</v>
      </c>
    </row>
    <row r="2910" spans="1:26" x14ac:dyDescent="0.25">
      <c r="A2910" t="s">
        <v>26</v>
      </c>
      <c r="B2910" t="s">
        <v>27</v>
      </c>
      <c r="C2910" t="s">
        <v>28</v>
      </c>
      <c r="D2910" t="s">
        <v>29</v>
      </c>
      <c r="E2910" t="str">
        <f>"105TNZN2R405"</f>
        <v>105TNZN2R405</v>
      </c>
      <c r="F2910" t="s">
        <v>30</v>
      </c>
      <c r="I2910" t="s">
        <v>129</v>
      </c>
      <c r="J2910" t="s">
        <v>77</v>
      </c>
      <c r="N2910" t="s">
        <v>6127</v>
      </c>
      <c r="O2910" t="s">
        <v>34</v>
      </c>
      <c r="P2910">
        <v>12</v>
      </c>
      <c r="Q2910">
        <v>202105</v>
      </c>
      <c r="R2910">
        <v>20220316</v>
      </c>
      <c r="S2910" t="s">
        <v>6128</v>
      </c>
      <c r="T2910">
        <v>20220414</v>
      </c>
      <c r="Z2910" t="s">
        <v>36</v>
      </c>
    </row>
    <row r="2911" spans="1:26" x14ac:dyDescent="0.25">
      <c r="A2911" t="s">
        <v>26</v>
      </c>
      <c r="B2911" t="s">
        <v>27</v>
      </c>
      <c r="C2911" t="s">
        <v>28</v>
      </c>
      <c r="D2911" t="s">
        <v>46</v>
      </c>
      <c r="E2911" t="str">
        <f>"107TNYT11770"</f>
        <v>107TNYT11770</v>
      </c>
      <c r="F2911" t="s">
        <v>30</v>
      </c>
      <c r="I2911" t="s">
        <v>38</v>
      </c>
      <c r="J2911" t="s">
        <v>77</v>
      </c>
      <c r="N2911" t="s">
        <v>6129</v>
      </c>
      <c r="O2911" t="s">
        <v>34</v>
      </c>
      <c r="P2911">
        <v>10</v>
      </c>
      <c r="Q2911">
        <v>202107</v>
      </c>
      <c r="R2911">
        <v>20220131</v>
      </c>
      <c r="S2911" t="s">
        <v>6130</v>
      </c>
      <c r="T2911">
        <v>20220414</v>
      </c>
      <c r="Z2911" t="s">
        <v>36</v>
      </c>
    </row>
    <row r="2912" spans="1:26" x14ac:dyDescent="0.25">
      <c r="A2912" t="s">
        <v>26</v>
      </c>
      <c r="B2912" t="s">
        <v>27</v>
      </c>
      <c r="C2912" t="s">
        <v>28</v>
      </c>
      <c r="D2912" t="s">
        <v>133</v>
      </c>
      <c r="E2912" t="str">
        <f>"106TNEP2K868"</f>
        <v>106TNEP2K868</v>
      </c>
      <c r="F2912" t="s">
        <v>30</v>
      </c>
      <c r="I2912" t="s">
        <v>38</v>
      </c>
      <c r="J2912" t="s">
        <v>271</v>
      </c>
      <c r="N2912" t="s">
        <v>6131</v>
      </c>
      <c r="O2912" t="s">
        <v>34</v>
      </c>
      <c r="P2912">
        <v>11</v>
      </c>
      <c r="Q2912">
        <v>202106</v>
      </c>
      <c r="R2912">
        <v>20211128</v>
      </c>
      <c r="S2912" t="s">
        <v>6132</v>
      </c>
      <c r="T2912">
        <v>20220414</v>
      </c>
      <c r="U2912" t="s">
        <v>270</v>
      </c>
      <c r="V2912" t="s">
        <v>6133</v>
      </c>
      <c r="W2912" t="s">
        <v>114</v>
      </c>
      <c r="X2912" t="s">
        <v>61</v>
      </c>
      <c r="Y2912" t="s">
        <v>211</v>
      </c>
      <c r="Z2912" t="s">
        <v>36</v>
      </c>
    </row>
    <row r="2913" spans="1:26" x14ac:dyDescent="0.25">
      <c r="A2913" t="s">
        <v>26</v>
      </c>
      <c r="B2913" t="s">
        <v>27</v>
      </c>
      <c r="C2913" t="s">
        <v>28</v>
      </c>
      <c r="D2913" t="s">
        <v>29</v>
      </c>
      <c r="E2913" t="str">
        <f>"111TNVS2B143"</f>
        <v>111TNVS2B143</v>
      </c>
      <c r="F2913" t="s">
        <v>30</v>
      </c>
      <c r="I2913" t="s">
        <v>89</v>
      </c>
      <c r="J2913" t="s">
        <v>90</v>
      </c>
      <c r="N2913" t="s">
        <v>6134</v>
      </c>
      <c r="O2913" t="s">
        <v>34</v>
      </c>
      <c r="P2913">
        <v>6</v>
      </c>
      <c r="Q2913">
        <v>202111</v>
      </c>
      <c r="R2913">
        <v>20220217</v>
      </c>
      <c r="S2913" t="s">
        <v>6135</v>
      </c>
      <c r="T2913">
        <v>20220414</v>
      </c>
      <c r="U2913" t="s">
        <v>1037</v>
      </c>
      <c r="Z2913" t="s">
        <v>36</v>
      </c>
    </row>
    <row r="2914" spans="1:26" x14ac:dyDescent="0.25">
      <c r="A2914" t="s">
        <v>26</v>
      </c>
      <c r="B2914" t="s">
        <v>27</v>
      </c>
      <c r="C2914" t="s">
        <v>28</v>
      </c>
      <c r="D2914" t="s">
        <v>29</v>
      </c>
      <c r="E2914" t="str">
        <f>"108TNVS05127"</f>
        <v>108TNVS05127</v>
      </c>
      <c r="F2914" t="s">
        <v>30</v>
      </c>
      <c r="I2914" t="s">
        <v>57</v>
      </c>
      <c r="J2914" t="s">
        <v>271</v>
      </c>
      <c r="N2914" t="s">
        <v>6136</v>
      </c>
      <c r="O2914" t="s">
        <v>34</v>
      </c>
      <c r="P2914">
        <v>9</v>
      </c>
      <c r="Q2914">
        <v>202108</v>
      </c>
      <c r="R2914">
        <v>20211210</v>
      </c>
      <c r="S2914" t="s">
        <v>6137</v>
      </c>
      <c r="T2914">
        <v>20220414</v>
      </c>
      <c r="Z2914" t="s">
        <v>36</v>
      </c>
    </row>
    <row r="2915" spans="1:26" x14ac:dyDescent="0.25">
      <c r="A2915" t="s">
        <v>26</v>
      </c>
      <c r="B2915" t="s">
        <v>27</v>
      </c>
      <c r="C2915" t="s">
        <v>28</v>
      </c>
      <c r="D2915" t="s">
        <v>42</v>
      </c>
      <c r="E2915" t="str">
        <f>"108TNYT14634"</f>
        <v>108TNYT14634</v>
      </c>
      <c r="F2915" t="s">
        <v>30</v>
      </c>
      <c r="I2915" t="s">
        <v>97</v>
      </c>
      <c r="J2915" t="s">
        <v>39</v>
      </c>
      <c r="N2915" t="s">
        <v>6138</v>
      </c>
      <c r="O2915" t="s">
        <v>34</v>
      </c>
      <c r="P2915">
        <v>9</v>
      </c>
      <c r="Q2915">
        <v>202108</v>
      </c>
      <c r="R2915">
        <v>20211005</v>
      </c>
      <c r="S2915" t="s">
        <v>6139</v>
      </c>
      <c r="T2915">
        <v>20220414</v>
      </c>
      <c r="Z2915" t="s">
        <v>36</v>
      </c>
    </row>
    <row r="2916" spans="1:26" x14ac:dyDescent="0.25">
      <c r="A2916" t="s">
        <v>26</v>
      </c>
      <c r="B2916" t="s">
        <v>27</v>
      </c>
      <c r="C2916" t="s">
        <v>28</v>
      </c>
      <c r="D2916" t="s">
        <v>46</v>
      </c>
      <c r="E2916" t="str">
        <f>"201TNYT2Q386"</f>
        <v>201TNYT2Q386</v>
      </c>
      <c r="F2916" t="s">
        <v>30</v>
      </c>
      <c r="I2916" t="s">
        <v>38</v>
      </c>
      <c r="J2916" t="s">
        <v>39</v>
      </c>
      <c r="N2916" t="s">
        <v>6140</v>
      </c>
      <c r="O2916" t="s">
        <v>34</v>
      </c>
      <c r="P2916">
        <v>4</v>
      </c>
      <c r="Q2916">
        <v>202201</v>
      </c>
      <c r="R2916">
        <v>20220406</v>
      </c>
      <c r="S2916" t="s">
        <v>6141</v>
      </c>
      <c r="T2916">
        <v>20220414</v>
      </c>
      <c r="U2916" t="s">
        <v>1575</v>
      </c>
      <c r="Z2916" t="s">
        <v>36</v>
      </c>
    </row>
    <row r="2917" spans="1:26" x14ac:dyDescent="0.25">
      <c r="A2917" t="s">
        <v>26</v>
      </c>
      <c r="B2917" t="s">
        <v>27</v>
      </c>
      <c r="C2917" t="s">
        <v>28</v>
      </c>
      <c r="D2917" t="s">
        <v>6142</v>
      </c>
      <c r="E2917" t="str">
        <f>"109TNYT1B362"</f>
        <v>109TNYT1B362</v>
      </c>
      <c r="F2917" t="s">
        <v>30</v>
      </c>
      <c r="I2917" t="s">
        <v>129</v>
      </c>
      <c r="J2917" t="s">
        <v>555</v>
      </c>
      <c r="N2917" t="s">
        <v>6143</v>
      </c>
      <c r="O2917" t="s">
        <v>34</v>
      </c>
      <c r="P2917">
        <v>8</v>
      </c>
      <c r="Q2917">
        <v>202109</v>
      </c>
      <c r="R2917">
        <v>20211114</v>
      </c>
      <c r="S2917" t="s">
        <v>6144</v>
      </c>
      <c r="T2917">
        <v>20220414</v>
      </c>
      <c r="Z2917" t="s">
        <v>36</v>
      </c>
    </row>
    <row r="2918" spans="1:26" x14ac:dyDescent="0.25">
      <c r="A2918" t="s">
        <v>26</v>
      </c>
      <c r="B2918" t="s">
        <v>27</v>
      </c>
      <c r="C2918" t="s">
        <v>28</v>
      </c>
      <c r="D2918" t="s">
        <v>29</v>
      </c>
      <c r="E2918" t="str">
        <f>"112TNEP11628"</f>
        <v>112TNEP11628</v>
      </c>
      <c r="F2918" t="s">
        <v>30</v>
      </c>
      <c r="I2918" t="s">
        <v>134</v>
      </c>
      <c r="J2918" t="s">
        <v>77</v>
      </c>
      <c r="N2918" t="s">
        <v>6145</v>
      </c>
      <c r="O2918" t="s">
        <v>34</v>
      </c>
      <c r="P2918">
        <v>5</v>
      </c>
      <c r="Q2918">
        <v>202112</v>
      </c>
      <c r="R2918">
        <v>20220228</v>
      </c>
      <c r="S2918" t="s">
        <v>6146</v>
      </c>
      <c r="T2918">
        <v>20220414</v>
      </c>
      <c r="Z2918" t="s">
        <v>36</v>
      </c>
    </row>
    <row r="2919" spans="1:26" x14ac:dyDescent="0.25">
      <c r="A2919" t="s">
        <v>26</v>
      </c>
      <c r="B2919" t="s">
        <v>27</v>
      </c>
      <c r="C2919" t="s">
        <v>28</v>
      </c>
      <c r="D2919" t="s">
        <v>64</v>
      </c>
      <c r="E2919" t="str">
        <f>"109TNGY0S239"</f>
        <v>109TNGY0S239</v>
      </c>
      <c r="F2919" t="s">
        <v>30</v>
      </c>
      <c r="I2919" t="s">
        <v>1153</v>
      </c>
      <c r="J2919" t="s">
        <v>58</v>
      </c>
      <c r="N2919" t="s">
        <v>6147</v>
      </c>
      <c r="O2919" t="s">
        <v>34</v>
      </c>
      <c r="P2919">
        <v>8</v>
      </c>
      <c r="Q2919">
        <v>202109</v>
      </c>
      <c r="R2919">
        <v>20211106</v>
      </c>
      <c r="S2919" t="s">
        <v>6148</v>
      </c>
      <c r="T2919">
        <v>20220414</v>
      </c>
      <c r="U2919" t="s">
        <v>1856</v>
      </c>
      <c r="V2919" t="s">
        <v>6149</v>
      </c>
      <c r="W2919" t="s">
        <v>879</v>
      </c>
      <c r="X2919" t="s">
        <v>1037</v>
      </c>
      <c r="Y2919" t="s">
        <v>313</v>
      </c>
      <c r="Z2919" t="s">
        <v>36</v>
      </c>
    </row>
    <row r="2920" spans="1:26" x14ac:dyDescent="0.25">
      <c r="A2920" t="s">
        <v>26</v>
      </c>
      <c r="B2920" t="s">
        <v>27</v>
      </c>
      <c r="C2920" t="s">
        <v>28</v>
      </c>
      <c r="D2920" t="s">
        <v>133</v>
      </c>
      <c r="E2920" t="str">
        <f>"109TNPC10248"</f>
        <v>109TNPC10248</v>
      </c>
      <c r="F2920" t="s">
        <v>30</v>
      </c>
      <c r="I2920" t="s">
        <v>129</v>
      </c>
      <c r="J2920" t="s">
        <v>90</v>
      </c>
      <c r="N2920" t="s">
        <v>6150</v>
      </c>
      <c r="O2920" t="s">
        <v>34</v>
      </c>
      <c r="P2920">
        <v>8</v>
      </c>
      <c r="Q2920">
        <v>202109</v>
      </c>
      <c r="R2920">
        <v>20211215</v>
      </c>
      <c r="S2920" t="s">
        <v>6151</v>
      </c>
      <c r="T2920">
        <v>20220414</v>
      </c>
      <c r="U2920" t="s">
        <v>5837</v>
      </c>
      <c r="Z2920" t="s">
        <v>36</v>
      </c>
    </row>
    <row r="2921" spans="1:26" x14ac:dyDescent="0.25">
      <c r="A2921" t="s">
        <v>26</v>
      </c>
      <c r="B2921" t="s">
        <v>27</v>
      </c>
      <c r="C2921" t="s">
        <v>28</v>
      </c>
      <c r="D2921" t="s">
        <v>42</v>
      </c>
      <c r="E2921" t="str">
        <f>"107TNVS1D095"</f>
        <v>107TNVS1D095</v>
      </c>
      <c r="F2921" t="s">
        <v>30</v>
      </c>
      <c r="I2921" t="s">
        <v>57</v>
      </c>
      <c r="J2921" t="s">
        <v>90</v>
      </c>
      <c r="N2921" t="s">
        <v>6152</v>
      </c>
      <c r="O2921" t="s">
        <v>34</v>
      </c>
      <c r="P2921">
        <v>10</v>
      </c>
      <c r="Q2921">
        <v>202107</v>
      </c>
      <c r="R2921">
        <v>20211208</v>
      </c>
      <c r="S2921" t="s">
        <v>6153</v>
      </c>
      <c r="T2921">
        <v>20220414</v>
      </c>
      <c r="U2921" t="s">
        <v>1288</v>
      </c>
      <c r="V2921" t="s">
        <v>151</v>
      </c>
      <c r="W2921" t="s">
        <v>1846</v>
      </c>
      <c r="Z2921" t="s">
        <v>36</v>
      </c>
    </row>
    <row r="2922" spans="1:26" x14ac:dyDescent="0.25">
      <c r="A2922" t="s">
        <v>26</v>
      </c>
      <c r="B2922" t="s">
        <v>27</v>
      </c>
      <c r="C2922" t="s">
        <v>28</v>
      </c>
      <c r="D2922" t="s">
        <v>64</v>
      </c>
      <c r="E2922" t="str">
        <f>"110TNCZ1X971"</f>
        <v>110TNCZ1X971</v>
      </c>
      <c r="F2922" t="s">
        <v>30</v>
      </c>
      <c r="I2922" t="s">
        <v>31</v>
      </c>
      <c r="J2922" t="s">
        <v>58</v>
      </c>
      <c r="N2922" t="s">
        <v>6154</v>
      </c>
      <c r="O2922" t="s">
        <v>34</v>
      </c>
      <c r="P2922">
        <v>7</v>
      </c>
      <c r="Q2922">
        <v>202110</v>
      </c>
      <c r="R2922">
        <v>20220208</v>
      </c>
      <c r="S2922" t="s">
        <v>6155</v>
      </c>
      <c r="T2922">
        <v>20220414</v>
      </c>
      <c r="U2922" t="s">
        <v>680</v>
      </c>
      <c r="V2922" t="s">
        <v>6083</v>
      </c>
      <c r="Z2922" t="s">
        <v>36</v>
      </c>
    </row>
    <row r="2923" spans="1:26" x14ac:dyDescent="0.25">
      <c r="A2923" t="s">
        <v>26</v>
      </c>
      <c r="B2923" t="s">
        <v>27</v>
      </c>
      <c r="C2923" t="s">
        <v>28</v>
      </c>
      <c r="D2923" t="s">
        <v>46</v>
      </c>
      <c r="E2923" t="str">
        <f>"110TNYT2D058"</f>
        <v>110TNYT2D058</v>
      </c>
      <c r="F2923" t="s">
        <v>30</v>
      </c>
      <c r="I2923" t="s">
        <v>31</v>
      </c>
      <c r="J2923" t="s">
        <v>39</v>
      </c>
      <c r="N2923" t="s">
        <v>2766</v>
      </c>
      <c r="O2923" t="s">
        <v>34</v>
      </c>
      <c r="P2923">
        <v>7</v>
      </c>
      <c r="Q2923">
        <v>202110</v>
      </c>
      <c r="R2923">
        <v>20220309</v>
      </c>
      <c r="S2923" t="s">
        <v>6156</v>
      </c>
      <c r="T2923">
        <v>20220414</v>
      </c>
      <c r="Z2923" t="s">
        <v>36</v>
      </c>
    </row>
    <row r="2924" spans="1:26" x14ac:dyDescent="0.25">
      <c r="A2924" t="s">
        <v>26</v>
      </c>
      <c r="B2924" t="s">
        <v>27</v>
      </c>
      <c r="C2924" t="s">
        <v>28</v>
      </c>
      <c r="D2924" t="s">
        <v>37</v>
      </c>
      <c r="E2924" t="str">
        <f>"202TNJJ1U420"</f>
        <v>202TNJJ1U420</v>
      </c>
      <c r="F2924" t="s">
        <v>30</v>
      </c>
      <c r="I2924" t="s">
        <v>129</v>
      </c>
      <c r="J2924" t="s">
        <v>39</v>
      </c>
      <c r="N2924" t="s">
        <v>6157</v>
      </c>
      <c r="O2924" t="s">
        <v>34</v>
      </c>
      <c r="P2924">
        <v>3</v>
      </c>
      <c r="Q2924">
        <v>202202</v>
      </c>
      <c r="R2924">
        <v>20220312</v>
      </c>
      <c r="S2924" t="s">
        <v>6158</v>
      </c>
      <c r="T2924">
        <v>20220414</v>
      </c>
      <c r="Z2924" t="s">
        <v>36</v>
      </c>
    </row>
    <row r="2925" spans="1:26" x14ac:dyDescent="0.25">
      <c r="A2925" t="s">
        <v>26</v>
      </c>
      <c r="B2925" t="s">
        <v>27</v>
      </c>
      <c r="C2925" t="s">
        <v>28</v>
      </c>
      <c r="D2925" t="s">
        <v>29</v>
      </c>
      <c r="E2925" t="str">
        <f>"108TNJJ2H164"</f>
        <v>108TNJJ2H164</v>
      </c>
      <c r="F2925" t="s">
        <v>30</v>
      </c>
      <c r="I2925" t="s">
        <v>97</v>
      </c>
      <c r="J2925" t="s">
        <v>90</v>
      </c>
      <c r="N2925" t="s">
        <v>6159</v>
      </c>
      <c r="O2925" t="s">
        <v>34</v>
      </c>
      <c r="P2925">
        <v>9</v>
      </c>
      <c r="Q2925">
        <v>202108</v>
      </c>
      <c r="R2925">
        <v>20220112</v>
      </c>
      <c r="S2925" t="s">
        <v>6160</v>
      </c>
      <c r="T2925">
        <v>20220414</v>
      </c>
      <c r="U2925" t="s">
        <v>313</v>
      </c>
      <c r="Z2925" t="s">
        <v>36</v>
      </c>
    </row>
    <row r="2926" spans="1:26" x14ac:dyDescent="0.25">
      <c r="A2926" t="s">
        <v>26</v>
      </c>
      <c r="B2926" t="s">
        <v>27</v>
      </c>
      <c r="C2926" t="s">
        <v>28</v>
      </c>
      <c r="D2926" t="s">
        <v>64</v>
      </c>
      <c r="E2926" t="str">
        <f>"112TNVS12479"</f>
        <v>112TNVS12479</v>
      </c>
      <c r="F2926" t="s">
        <v>30</v>
      </c>
      <c r="I2926" t="s">
        <v>97</v>
      </c>
      <c r="J2926" t="s">
        <v>90</v>
      </c>
      <c r="N2926" t="s">
        <v>6161</v>
      </c>
      <c r="O2926" t="s">
        <v>34</v>
      </c>
      <c r="P2926">
        <v>5</v>
      </c>
      <c r="Q2926">
        <v>202112</v>
      </c>
      <c r="R2926">
        <v>20220305</v>
      </c>
      <c r="S2926" t="s">
        <v>6162</v>
      </c>
      <c r="T2926">
        <v>20220414</v>
      </c>
      <c r="U2926" t="s">
        <v>680</v>
      </c>
      <c r="Z2926" t="s">
        <v>36</v>
      </c>
    </row>
    <row r="2927" spans="1:26" x14ac:dyDescent="0.25">
      <c r="A2927" t="s">
        <v>26</v>
      </c>
      <c r="B2927" t="s">
        <v>27</v>
      </c>
      <c r="C2927" t="s">
        <v>28</v>
      </c>
      <c r="D2927" t="s">
        <v>42</v>
      </c>
      <c r="E2927" t="str">
        <f>"107TNSU1D054"</f>
        <v>107TNSU1D054</v>
      </c>
      <c r="F2927" t="s">
        <v>30</v>
      </c>
      <c r="I2927" t="s">
        <v>97</v>
      </c>
      <c r="J2927" t="s">
        <v>90</v>
      </c>
      <c r="N2927" t="s">
        <v>6163</v>
      </c>
      <c r="O2927" t="s">
        <v>34</v>
      </c>
      <c r="P2927">
        <v>10</v>
      </c>
      <c r="Q2927">
        <v>202107</v>
      </c>
      <c r="R2927">
        <v>20211205</v>
      </c>
      <c r="S2927" t="s">
        <v>6164</v>
      </c>
      <c r="T2927">
        <v>20220414</v>
      </c>
      <c r="U2927" t="s">
        <v>151</v>
      </c>
      <c r="Z2927" t="s">
        <v>36</v>
      </c>
    </row>
    <row r="2928" spans="1:26" x14ac:dyDescent="0.25">
      <c r="A2928" t="s">
        <v>26</v>
      </c>
      <c r="B2928" t="s">
        <v>27</v>
      </c>
      <c r="C2928" t="s">
        <v>28</v>
      </c>
      <c r="D2928" t="s">
        <v>42</v>
      </c>
      <c r="E2928" t="str">
        <f>"112TNHM0M129"</f>
        <v>112TNHM0M129</v>
      </c>
      <c r="F2928" t="s">
        <v>30</v>
      </c>
      <c r="I2928" t="s">
        <v>1153</v>
      </c>
      <c r="J2928" t="s">
        <v>77</v>
      </c>
      <c r="N2928" t="s">
        <v>6165</v>
      </c>
      <c r="O2928" t="s">
        <v>34</v>
      </c>
      <c r="P2928">
        <v>5</v>
      </c>
      <c r="Q2928">
        <v>202112</v>
      </c>
      <c r="R2928">
        <v>20220114</v>
      </c>
      <c r="S2928" t="s">
        <v>6166</v>
      </c>
      <c r="T2928">
        <v>20220414</v>
      </c>
      <c r="Z2928" t="s">
        <v>36</v>
      </c>
    </row>
    <row r="2929" spans="1:26" x14ac:dyDescent="0.25">
      <c r="A2929" t="s">
        <v>26</v>
      </c>
      <c r="B2929" t="s">
        <v>27</v>
      </c>
      <c r="C2929" t="s">
        <v>28</v>
      </c>
      <c r="D2929" t="s">
        <v>42</v>
      </c>
      <c r="E2929" t="str">
        <f>"108TNAB1B992"</f>
        <v>108TNAB1B992</v>
      </c>
      <c r="F2929" t="s">
        <v>30</v>
      </c>
      <c r="I2929" t="s">
        <v>31</v>
      </c>
      <c r="J2929" t="s">
        <v>58</v>
      </c>
      <c r="N2929" t="s">
        <v>6167</v>
      </c>
      <c r="O2929" t="s">
        <v>34</v>
      </c>
      <c r="P2929">
        <v>9</v>
      </c>
      <c r="Q2929">
        <v>202108</v>
      </c>
      <c r="R2929">
        <v>20220128</v>
      </c>
      <c r="S2929" t="s">
        <v>6168</v>
      </c>
      <c r="T2929">
        <v>20220415</v>
      </c>
      <c r="U2929" t="s">
        <v>180</v>
      </c>
      <c r="V2929" t="s">
        <v>93</v>
      </c>
      <c r="Z2929" t="s">
        <v>36</v>
      </c>
    </row>
    <row r="2930" spans="1:26" x14ac:dyDescent="0.25">
      <c r="A2930" t="s">
        <v>26</v>
      </c>
      <c r="B2930" t="s">
        <v>27</v>
      </c>
      <c r="C2930" t="s">
        <v>28</v>
      </c>
      <c r="D2930" t="s">
        <v>37</v>
      </c>
      <c r="E2930" t="str">
        <f>"112TNYT0J530"</f>
        <v>112TNYT0J530</v>
      </c>
      <c r="F2930" t="s">
        <v>30</v>
      </c>
      <c r="I2930" t="s">
        <v>57</v>
      </c>
      <c r="J2930" t="s">
        <v>77</v>
      </c>
      <c r="N2930" t="s">
        <v>6169</v>
      </c>
      <c r="O2930" t="s">
        <v>34</v>
      </c>
      <c r="P2930">
        <v>5</v>
      </c>
      <c r="Q2930">
        <v>202112</v>
      </c>
      <c r="R2930">
        <v>20220305</v>
      </c>
      <c r="S2930" t="s">
        <v>6170</v>
      </c>
      <c r="T2930">
        <v>20220415</v>
      </c>
      <c r="Z2930" t="s">
        <v>36</v>
      </c>
    </row>
    <row r="2931" spans="1:26" x14ac:dyDescent="0.25">
      <c r="A2931" t="s">
        <v>26</v>
      </c>
      <c r="B2931" t="s">
        <v>27</v>
      </c>
      <c r="C2931" t="s">
        <v>28</v>
      </c>
      <c r="D2931" t="s">
        <v>42</v>
      </c>
      <c r="E2931" t="str">
        <f>"108TNQD02612"</f>
        <v>108TNQD02612</v>
      </c>
      <c r="F2931" t="s">
        <v>30</v>
      </c>
      <c r="I2931" t="s">
        <v>31</v>
      </c>
      <c r="J2931" t="s">
        <v>58</v>
      </c>
      <c r="N2931" t="s">
        <v>6171</v>
      </c>
      <c r="O2931" t="s">
        <v>34</v>
      </c>
      <c r="P2931">
        <v>9</v>
      </c>
      <c r="Q2931">
        <v>202108</v>
      </c>
      <c r="R2931">
        <v>20211217</v>
      </c>
      <c r="S2931" t="s">
        <v>6172</v>
      </c>
      <c r="T2931">
        <v>20220415</v>
      </c>
      <c r="U2931" t="s">
        <v>180</v>
      </c>
      <c r="Z2931" t="s">
        <v>36</v>
      </c>
    </row>
    <row r="2932" spans="1:26" x14ac:dyDescent="0.25">
      <c r="A2932" t="s">
        <v>26</v>
      </c>
      <c r="B2932" t="s">
        <v>27</v>
      </c>
      <c r="C2932" t="s">
        <v>28</v>
      </c>
      <c r="D2932" t="s">
        <v>115</v>
      </c>
      <c r="E2932" t="str">
        <f>"110TNHM0X577"</f>
        <v>110TNHM0X577</v>
      </c>
      <c r="F2932" t="s">
        <v>30</v>
      </c>
      <c r="I2932" t="s">
        <v>123</v>
      </c>
      <c r="J2932" t="s">
        <v>39</v>
      </c>
      <c r="N2932" t="s">
        <v>6173</v>
      </c>
      <c r="O2932" t="s">
        <v>34</v>
      </c>
      <c r="P2932">
        <v>7</v>
      </c>
      <c r="Q2932">
        <v>202110</v>
      </c>
      <c r="R2932">
        <v>20220305</v>
      </c>
      <c r="S2932" t="s">
        <v>6174</v>
      </c>
      <c r="T2932">
        <v>20220415</v>
      </c>
      <c r="Z2932" t="s">
        <v>36</v>
      </c>
    </row>
    <row r="2933" spans="1:26" x14ac:dyDescent="0.25">
      <c r="A2933" t="s">
        <v>26</v>
      </c>
      <c r="B2933" t="s">
        <v>27</v>
      </c>
      <c r="C2933" t="s">
        <v>28</v>
      </c>
      <c r="D2933" t="s">
        <v>37</v>
      </c>
      <c r="E2933" t="str">
        <f>"108TNPC26992"</f>
        <v>108TNPC26992</v>
      </c>
      <c r="F2933" t="s">
        <v>30</v>
      </c>
      <c r="I2933" t="s">
        <v>38</v>
      </c>
      <c r="J2933" t="s">
        <v>39</v>
      </c>
      <c r="N2933" t="s">
        <v>6175</v>
      </c>
      <c r="O2933" t="s">
        <v>34</v>
      </c>
      <c r="P2933">
        <v>9</v>
      </c>
      <c r="Q2933">
        <v>202108</v>
      </c>
      <c r="R2933">
        <v>20211116</v>
      </c>
      <c r="S2933" t="s">
        <v>6176</v>
      </c>
      <c r="T2933">
        <v>20220415</v>
      </c>
      <c r="Z2933" t="s">
        <v>36</v>
      </c>
    </row>
    <row r="2934" spans="1:26" x14ac:dyDescent="0.25">
      <c r="A2934" t="s">
        <v>26</v>
      </c>
      <c r="B2934" t="s">
        <v>27</v>
      </c>
      <c r="C2934" t="s">
        <v>28</v>
      </c>
      <c r="D2934" t="s">
        <v>29</v>
      </c>
      <c r="E2934" t="str">
        <f>"201TNSU0L294"</f>
        <v>201TNSU0L294</v>
      </c>
      <c r="F2934" t="s">
        <v>30</v>
      </c>
      <c r="I2934" t="s">
        <v>38</v>
      </c>
      <c r="J2934" t="s">
        <v>39</v>
      </c>
      <c r="N2934" t="s">
        <v>6177</v>
      </c>
      <c r="O2934" t="s">
        <v>34</v>
      </c>
      <c r="P2934">
        <v>4</v>
      </c>
      <c r="Q2934">
        <v>202201</v>
      </c>
      <c r="R2934">
        <v>20220329</v>
      </c>
      <c r="S2934" t="s">
        <v>6178</v>
      </c>
      <c r="T2934">
        <v>20220415</v>
      </c>
      <c r="Z2934" t="s">
        <v>36</v>
      </c>
    </row>
    <row r="2935" spans="1:26" x14ac:dyDescent="0.25">
      <c r="A2935" t="s">
        <v>26</v>
      </c>
      <c r="B2935" t="s">
        <v>27</v>
      </c>
      <c r="C2935" t="s">
        <v>28</v>
      </c>
      <c r="D2935" t="s">
        <v>133</v>
      </c>
      <c r="E2935" t="str">
        <f>"107TNKF0X013"</f>
        <v>107TNKF0X013</v>
      </c>
      <c r="F2935" t="s">
        <v>30</v>
      </c>
      <c r="I2935" t="s">
        <v>71</v>
      </c>
      <c r="J2935" t="s">
        <v>90</v>
      </c>
      <c r="N2935" t="s">
        <v>6179</v>
      </c>
      <c r="O2935" t="s">
        <v>34</v>
      </c>
      <c r="P2935">
        <v>10</v>
      </c>
      <c r="Q2935">
        <v>202107</v>
      </c>
      <c r="R2935">
        <v>20220117</v>
      </c>
      <c r="S2935" t="s">
        <v>6180</v>
      </c>
      <c r="T2935">
        <v>20220415</v>
      </c>
      <c r="U2935" t="s">
        <v>206</v>
      </c>
      <c r="Z2935" t="s">
        <v>36</v>
      </c>
    </row>
    <row r="2936" spans="1:26" x14ac:dyDescent="0.25">
      <c r="A2936" t="s">
        <v>26</v>
      </c>
      <c r="B2936" t="s">
        <v>27</v>
      </c>
      <c r="C2936" t="s">
        <v>28</v>
      </c>
      <c r="D2936" t="s">
        <v>166</v>
      </c>
      <c r="E2936" t="str">
        <f>"108TNLE32256"</f>
        <v>108TNLE32256</v>
      </c>
      <c r="F2936" t="s">
        <v>30</v>
      </c>
      <c r="I2936" t="s">
        <v>38</v>
      </c>
      <c r="J2936" t="s">
        <v>163</v>
      </c>
      <c r="N2936" t="s">
        <v>6181</v>
      </c>
      <c r="O2936" t="s">
        <v>34</v>
      </c>
      <c r="P2936">
        <v>9</v>
      </c>
      <c r="Q2936">
        <v>202108</v>
      </c>
      <c r="R2936">
        <v>20211212</v>
      </c>
      <c r="S2936" t="s">
        <v>6182</v>
      </c>
      <c r="T2936">
        <v>20220415</v>
      </c>
      <c r="Z2936" t="s">
        <v>36</v>
      </c>
    </row>
    <row r="2937" spans="1:26" x14ac:dyDescent="0.25">
      <c r="A2937" t="s">
        <v>26</v>
      </c>
      <c r="B2937" t="s">
        <v>27</v>
      </c>
      <c r="C2937" t="s">
        <v>28</v>
      </c>
      <c r="D2937" t="s">
        <v>29</v>
      </c>
      <c r="E2937" t="str">
        <f>"110TNPC2P672"</f>
        <v>110TNPC2P672</v>
      </c>
      <c r="F2937" t="s">
        <v>30</v>
      </c>
      <c r="I2937" t="s">
        <v>31</v>
      </c>
      <c r="J2937" t="s">
        <v>32</v>
      </c>
      <c r="N2937" t="s">
        <v>6183</v>
      </c>
      <c r="O2937" t="s">
        <v>34</v>
      </c>
      <c r="P2937">
        <v>7</v>
      </c>
      <c r="Q2937">
        <v>202110</v>
      </c>
      <c r="R2937">
        <v>20220320</v>
      </c>
      <c r="S2937" t="s">
        <v>6184</v>
      </c>
      <c r="T2937">
        <v>20220415</v>
      </c>
      <c r="Z2937" t="s">
        <v>36</v>
      </c>
    </row>
    <row r="2938" spans="1:26" x14ac:dyDescent="0.25">
      <c r="A2938" t="s">
        <v>26</v>
      </c>
      <c r="B2938" t="s">
        <v>27</v>
      </c>
      <c r="C2938" t="s">
        <v>28</v>
      </c>
      <c r="D2938" t="s">
        <v>46</v>
      </c>
      <c r="E2938" t="str">
        <f>"201TNZN04389"</f>
        <v>201TNZN04389</v>
      </c>
      <c r="F2938" t="s">
        <v>30</v>
      </c>
      <c r="I2938" t="s">
        <v>31</v>
      </c>
      <c r="J2938" t="s">
        <v>32</v>
      </c>
      <c r="N2938" t="s">
        <v>6185</v>
      </c>
      <c r="O2938" t="s">
        <v>34</v>
      </c>
      <c r="P2938">
        <v>4</v>
      </c>
      <c r="Q2938">
        <v>202201</v>
      </c>
      <c r="R2938">
        <v>20220131</v>
      </c>
      <c r="S2938" t="s">
        <v>6186</v>
      </c>
      <c r="T2938">
        <v>20220415</v>
      </c>
      <c r="Z2938" t="s">
        <v>36</v>
      </c>
    </row>
    <row r="2939" spans="1:26" x14ac:dyDescent="0.25">
      <c r="A2939" t="s">
        <v>26</v>
      </c>
      <c r="B2939" t="s">
        <v>27</v>
      </c>
      <c r="C2939" t="s">
        <v>28</v>
      </c>
      <c r="D2939" t="s">
        <v>64</v>
      </c>
      <c r="E2939" t="str">
        <f>"103TNZN22637"</f>
        <v>103TNZN22637</v>
      </c>
      <c r="F2939" t="s">
        <v>30</v>
      </c>
      <c r="I2939" t="s">
        <v>38</v>
      </c>
      <c r="J2939" t="s">
        <v>77</v>
      </c>
      <c r="N2939" t="s">
        <v>6187</v>
      </c>
      <c r="O2939" t="s">
        <v>34</v>
      </c>
      <c r="P2939">
        <v>14</v>
      </c>
      <c r="Q2939">
        <v>202103</v>
      </c>
      <c r="R2939">
        <v>20211130</v>
      </c>
      <c r="S2939" t="s">
        <v>6188</v>
      </c>
      <c r="T2939">
        <v>20220415</v>
      </c>
      <c r="Z2939" t="s">
        <v>36</v>
      </c>
    </row>
    <row r="2940" spans="1:26" x14ac:dyDescent="0.25">
      <c r="A2940" t="s">
        <v>26</v>
      </c>
      <c r="B2940" t="s">
        <v>27</v>
      </c>
      <c r="C2940" t="s">
        <v>28</v>
      </c>
      <c r="D2940" t="s">
        <v>46</v>
      </c>
      <c r="E2940" t="str">
        <f>"111TNGY2A335"</f>
        <v>111TNGY2A335</v>
      </c>
      <c r="F2940" t="s">
        <v>30</v>
      </c>
      <c r="I2940" t="s">
        <v>129</v>
      </c>
      <c r="J2940" t="s">
        <v>58</v>
      </c>
      <c r="N2940" t="s">
        <v>6189</v>
      </c>
      <c r="O2940" t="s">
        <v>34</v>
      </c>
      <c r="P2940">
        <v>6</v>
      </c>
      <c r="Q2940">
        <v>202111</v>
      </c>
      <c r="R2940">
        <v>20220219</v>
      </c>
      <c r="S2940" t="s">
        <v>6190</v>
      </c>
      <c r="T2940">
        <v>20220415</v>
      </c>
      <c r="U2940" t="s">
        <v>264</v>
      </c>
      <c r="V2940" t="s">
        <v>111</v>
      </c>
      <c r="Z2940" t="s">
        <v>36</v>
      </c>
    </row>
    <row r="2941" spans="1:26" x14ac:dyDescent="0.25">
      <c r="A2941" t="s">
        <v>26</v>
      </c>
      <c r="B2941" t="s">
        <v>27</v>
      </c>
      <c r="C2941" t="s">
        <v>28</v>
      </c>
      <c r="D2941" t="s">
        <v>46</v>
      </c>
      <c r="E2941" t="str">
        <f>"110TNDV28650"</f>
        <v>110TNDV28650</v>
      </c>
      <c r="F2941" t="s">
        <v>30</v>
      </c>
      <c r="I2941" t="s">
        <v>38</v>
      </c>
      <c r="J2941" t="s">
        <v>39</v>
      </c>
      <c r="N2941" t="s">
        <v>6191</v>
      </c>
      <c r="O2941" t="s">
        <v>34</v>
      </c>
      <c r="P2941">
        <v>7</v>
      </c>
      <c r="Q2941">
        <v>202110</v>
      </c>
      <c r="R2941">
        <v>20211119</v>
      </c>
      <c r="S2941" t="s">
        <v>6192</v>
      </c>
      <c r="T2941">
        <v>20220415</v>
      </c>
      <c r="Z2941" t="s">
        <v>36</v>
      </c>
    </row>
    <row r="2942" spans="1:26" x14ac:dyDescent="0.25">
      <c r="A2942" t="s">
        <v>26</v>
      </c>
      <c r="B2942" t="s">
        <v>27</v>
      </c>
      <c r="C2942" t="s">
        <v>28</v>
      </c>
      <c r="D2942" t="s">
        <v>133</v>
      </c>
      <c r="E2942" t="str">
        <f>"110TNFA02859"</f>
        <v>110TNFA02859</v>
      </c>
      <c r="F2942" t="s">
        <v>30</v>
      </c>
      <c r="I2942" t="s">
        <v>129</v>
      </c>
      <c r="J2942" t="s">
        <v>77</v>
      </c>
      <c r="N2942" t="s">
        <v>6193</v>
      </c>
      <c r="O2942" t="s">
        <v>34</v>
      </c>
      <c r="P2942">
        <v>7</v>
      </c>
      <c r="Q2942">
        <v>202110</v>
      </c>
      <c r="R2942">
        <v>20220309</v>
      </c>
      <c r="S2942" t="s">
        <v>6194</v>
      </c>
      <c r="T2942">
        <v>20220415</v>
      </c>
      <c r="Z2942" t="s">
        <v>36</v>
      </c>
    </row>
    <row r="2943" spans="1:26" x14ac:dyDescent="0.25">
      <c r="A2943" t="s">
        <v>26</v>
      </c>
      <c r="B2943" t="s">
        <v>27</v>
      </c>
      <c r="C2943" t="s">
        <v>28</v>
      </c>
      <c r="D2943" t="s">
        <v>46</v>
      </c>
      <c r="E2943" t="str">
        <f>"202TNPC0S280"</f>
        <v>202TNPC0S280</v>
      </c>
      <c r="F2943" t="s">
        <v>30</v>
      </c>
      <c r="I2943" t="s">
        <v>31</v>
      </c>
      <c r="J2943" t="s">
        <v>32</v>
      </c>
      <c r="N2943" t="s">
        <v>6195</v>
      </c>
      <c r="O2943" t="s">
        <v>34</v>
      </c>
      <c r="P2943">
        <v>3</v>
      </c>
      <c r="Q2943">
        <v>202202</v>
      </c>
      <c r="R2943">
        <v>20220401</v>
      </c>
      <c r="S2943" t="s">
        <v>6196</v>
      </c>
      <c r="T2943">
        <v>20220415</v>
      </c>
      <c r="Z2943" t="s">
        <v>36</v>
      </c>
    </row>
    <row r="2944" spans="1:26" x14ac:dyDescent="0.25">
      <c r="A2944" t="s">
        <v>26</v>
      </c>
      <c r="B2944" t="s">
        <v>27</v>
      </c>
      <c r="C2944" t="s">
        <v>28</v>
      </c>
      <c r="D2944" t="s">
        <v>29</v>
      </c>
      <c r="E2944" t="str">
        <f>"106TNYT27074"</f>
        <v>106TNYT27074</v>
      </c>
      <c r="F2944" t="s">
        <v>30</v>
      </c>
      <c r="I2944" t="s">
        <v>129</v>
      </c>
      <c r="J2944" t="s">
        <v>271</v>
      </c>
      <c r="N2944" t="s">
        <v>6197</v>
      </c>
      <c r="O2944" t="s">
        <v>34</v>
      </c>
      <c r="P2944">
        <v>11</v>
      </c>
      <c r="Q2944">
        <v>202106</v>
      </c>
      <c r="R2944">
        <v>20211111</v>
      </c>
      <c r="S2944" t="s">
        <v>6198</v>
      </c>
      <c r="T2944">
        <v>20220415</v>
      </c>
      <c r="U2944" t="s">
        <v>595</v>
      </c>
      <c r="Z2944" t="s">
        <v>36</v>
      </c>
    </row>
    <row r="2945" spans="1:26" x14ac:dyDescent="0.25">
      <c r="A2945" t="s">
        <v>26</v>
      </c>
      <c r="B2945" t="s">
        <v>27</v>
      </c>
      <c r="C2945" t="s">
        <v>28</v>
      </c>
      <c r="D2945" t="s">
        <v>29</v>
      </c>
      <c r="E2945" t="str">
        <f>"112TNJJ12020"</f>
        <v>112TNJJ12020</v>
      </c>
      <c r="F2945" t="s">
        <v>30</v>
      </c>
      <c r="I2945" t="s">
        <v>38</v>
      </c>
      <c r="J2945" t="s">
        <v>163</v>
      </c>
      <c r="N2945" t="s">
        <v>6199</v>
      </c>
      <c r="O2945" t="s">
        <v>34</v>
      </c>
      <c r="P2945">
        <v>5</v>
      </c>
      <c r="Q2945">
        <v>202112</v>
      </c>
      <c r="R2945">
        <v>20220206</v>
      </c>
      <c r="S2945" t="s">
        <v>6200</v>
      </c>
      <c r="T2945">
        <v>20220415</v>
      </c>
      <c r="Z2945" t="s">
        <v>36</v>
      </c>
    </row>
    <row r="2946" spans="1:26" x14ac:dyDescent="0.25">
      <c r="A2946" t="s">
        <v>26</v>
      </c>
      <c r="B2946" t="s">
        <v>27</v>
      </c>
      <c r="C2946" t="s">
        <v>28</v>
      </c>
      <c r="D2946" t="s">
        <v>29</v>
      </c>
      <c r="E2946" t="str">
        <f>"201TNLE20256"</f>
        <v>201TNLE20256</v>
      </c>
      <c r="F2946" t="s">
        <v>30</v>
      </c>
      <c r="I2946" t="s">
        <v>38</v>
      </c>
      <c r="J2946" t="s">
        <v>39</v>
      </c>
      <c r="N2946" t="s">
        <v>6201</v>
      </c>
      <c r="O2946" t="s">
        <v>34</v>
      </c>
      <c r="P2946">
        <v>4</v>
      </c>
      <c r="Q2946">
        <v>202201</v>
      </c>
      <c r="R2946">
        <v>20220323</v>
      </c>
      <c r="S2946" t="s">
        <v>6202</v>
      </c>
      <c r="T2946">
        <v>20220415</v>
      </c>
      <c r="Z2946" t="s">
        <v>36</v>
      </c>
    </row>
    <row r="2947" spans="1:26" x14ac:dyDescent="0.25">
      <c r="A2947" t="s">
        <v>26</v>
      </c>
      <c r="B2947" t="s">
        <v>27</v>
      </c>
      <c r="C2947" t="s">
        <v>28</v>
      </c>
      <c r="D2947" t="s">
        <v>42</v>
      </c>
      <c r="E2947" t="str">
        <f>"107TNVS29887"</f>
        <v>107TNVS29887</v>
      </c>
      <c r="F2947" t="s">
        <v>30</v>
      </c>
      <c r="I2947" t="s">
        <v>475</v>
      </c>
      <c r="J2947" t="s">
        <v>90</v>
      </c>
      <c r="N2947" t="s">
        <v>6203</v>
      </c>
      <c r="O2947" t="s">
        <v>34</v>
      </c>
      <c r="P2947">
        <v>10</v>
      </c>
      <c r="Q2947">
        <v>202107</v>
      </c>
      <c r="R2947">
        <v>20211103</v>
      </c>
      <c r="S2947" t="s">
        <v>6204</v>
      </c>
      <c r="T2947">
        <v>20220415</v>
      </c>
      <c r="U2947" t="s">
        <v>1012</v>
      </c>
      <c r="V2947" t="s">
        <v>180</v>
      </c>
      <c r="W2947" t="s">
        <v>3660</v>
      </c>
      <c r="X2947" t="s">
        <v>6205</v>
      </c>
      <c r="Z2947" t="s">
        <v>36</v>
      </c>
    </row>
    <row r="2948" spans="1:26" x14ac:dyDescent="0.25">
      <c r="A2948" t="s">
        <v>26</v>
      </c>
      <c r="B2948" t="s">
        <v>27</v>
      </c>
      <c r="C2948" t="s">
        <v>28</v>
      </c>
      <c r="D2948" t="s">
        <v>42</v>
      </c>
      <c r="E2948" t="str">
        <f>"110TNPC15584"</f>
        <v>110TNPC15584</v>
      </c>
      <c r="F2948" t="s">
        <v>30</v>
      </c>
      <c r="I2948" t="s">
        <v>38</v>
      </c>
      <c r="J2948" t="s">
        <v>39</v>
      </c>
      <c r="N2948" t="s">
        <v>6206</v>
      </c>
      <c r="O2948" t="s">
        <v>34</v>
      </c>
      <c r="P2948">
        <v>7</v>
      </c>
      <c r="Q2948">
        <v>202110</v>
      </c>
      <c r="R2948">
        <v>20211111</v>
      </c>
      <c r="S2948" t="s">
        <v>6207</v>
      </c>
      <c r="T2948">
        <v>20220415</v>
      </c>
      <c r="Z2948" t="s">
        <v>36</v>
      </c>
    </row>
    <row r="2949" spans="1:26" x14ac:dyDescent="0.25">
      <c r="A2949" t="s">
        <v>26</v>
      </c>
      <c r="B2949" t="s">
        <v>27</v>
      </c>
      <c r="C2949" t="s">
        <v>28</v>
      </c>
      <c r="D2949" t="s">
        <v>115</v>
      </c>
      <c r="E2949" t="str">
        <f>"201TNEP1X052"</f>
        <v>201TNEP1X052</v>
      </c>
      <c r="F2949" t="s">
        <v>30</v>
      </c>
      <c r="I2949" t="s">
        <v>38</v>
      </c>
      <c r="J2949" t="s">
        <v>77</v>
      </c>
      <c r="N2949" t="s">
        <v>6208</v>
      </c>
      <c r="O2949" t="s">
        <v>34</v>
      </c>
      <c r="P2949">
        <v>4</v>
      </c>
      <c r="Q2949">
        <v>202201</v>
      </c>
      <c r="R2949">
        <v>20220412</v>
      </c>
      <c r="S2949" t="s">
        <v>6209</v>
      </c>
      <c r="T2949">
        <v>20220415</v>
      </c>
      <c r="Z2949" t="s">
        <v>36</v>
      </c>
    </row>
    <row r="2950" spans="1:26" x14ac:dyDescent="0.25">
      <c r="A2950" t="s">
        <v>26</v>
      </c>
      <c r="B2950" t="s">
        <v>27</v>
      </c>
      <c r="C2950" t="s">
        <v>28</v>
      </c>
      <c r="D2950" t="s">
        <v>29</v>
      </c>
      <c r="E2950" t="str">
        <f>"105TNAB27032"</f>
        <v>105TNAB27032</v>
      </c>
      <c r="F2950" t="s">
        <v>30</v>
      </c>
      <c r="I2950" t="s">
        <v>129</v>
      </c>
      <c r="J2950" t="s">
        <v>1239</v>
      </c>
      <c r="N2950" t="s">
        <v>6210</v>
      </c>
      <c r="O2950" t="s">
        <v>34</v>
      </c>
      <c r="P2950">
        <v>12</v>
      </c>
      <c r="Q2950">
        <v>202105</v>
      </c>
      <c r="R2950">
        <v>20220127</v>
      </c>
      <c r="S2950" t="s">
        <v>6211</v>
      </c>
      <c r="T2950">
        <v>20220415</v>
      </c>
      <c r="U2950" t="s">
        <v>265</v>
      </c>
      <c r="V2950" t="s">
        <v>463</v>
      </c>
      <c r="W2950" t="s">
        <v>6212</v>
      </c>
      <c r="Z2950" t="s">
        <v>36</v>
      </c>
    </row>
    <row r="2951" spans="1:26" x14ac:dyDescent="0.25">
      <c r="A2951" t="s">
        <v>26</v>
      </c>
      <c r="B2951" t="s">
        <v>27</v>
      </c>
      <c r="C2951" t="s">
        <v>28</v>
      </c>
      <c r="D2951" t="s">
        <v>29</v>
      </c>
      <c r="E2951" t="str">
        <f>"111TNVS1R175"</f>
        <v>111TNVS1R175</v>
      </c>
      <c r="F2951" t="s">
        <v>30</v>
      </c>
      <c r="I2951" t="s">
        <v>57</v>
      </c>
      <c r="J2951" t="s">
        <v>39</v>
      </c>
      <c r="N2951" t="s">
        <v>6213</v>
      </c>
      <c r="O2951" t="s">
        <v>34</v>
      </c>
      <c r="P2951">
        <v>6</v>
      </c>
      <c r="Q2951">
        <v>202111</v>
      </c>
      <c r="R2951">
        <v>20220112</v>
      </c>
      <c r="S2951" t="s">
        <v>6214</v>
      </c>
      <c r="T2951">
        <v>20220415</v>
      </c>
      <c r="Z2951" t="s">
        <v>36</v>
      </c>
    </row>
    <row r="2952" spans="1:26" x14ac:dyDescent="0.25">
      <c r="A2952" t="s">
        <v>26</v>
      </c>
      <c r="B2952" t="s">
        <v>27</v>
      </c>
      <c r="C2952" t="s">
        <v>28</v>
      </c>
      <c r="D2952" t="s">
        <v>37</v>
      </c>
      <c r="E2952" t="str">
        <f>"107TNHM1C041"</f>
        <v>107TNHM1C041</v>
      </c>
      <c r="F2952" t="s">
        <v>30</v>
      </c>
      <c r="I2952" t="s">
        <v>57</v>
      </c>
      <c r="J2952" t="s">
        <v>116</v>
      </c>
      <c r="N2952" t="s">
        <v>6215</v>
      </c>
      <c r="O2952" t="s">
        <v>34</v>
      </c>
      <c r="P2952">
        <v>10</v>
      </c>
      <c r="Q2952">
        <v>202107</v>
      </c>
      <c r="R2952">
        <v>20220131</v>
      </c>
      <c r="S2952" t="s">
        <v>6216</v>
      </c>
      <c r="T2952">
        <v>20220415</v>
      </c>
      <c r="Z2952" t="s">
        <v>36</v>
      </c>
    </row>
    <row r="2953" spans="1:26" x14ac:dyDescent="0.25">
      <c r="A2953" t="s">
        <v>26</v>
      </c>
      <c r="B2953" t="s">
        <v>27</v>
      </c>
      <c r="C2953" t="s">
        <v>28</v>
      </c>
      <c r="D2953" t="s">
        <v>133</v>
      </c>
      <c r="E2953" t="str">
        <f>"109TNPC2M936"</f>
        <v>109TNPC2M936</v>
      </c>
      <c r="F2953" t="s">
        <v>30</v>
      </c>
      <c r="I2953" t="s">
        <v>157</v>
      </c>
      <c r="J2953" t="s">
        <v>116</v>
      </c>
      <c r="N2953" t="s">
        <v>6217</v>
      </c>
      <c r="O2953" t="s">
        <v>34</v>
      </c>
      <c r="P2953">
        <v>8</v>
      </c>
      <c r="Q2953">
        <v>202109</v>
      </c>
      <c r="R2953">
        <v>20211230</v>
      </c>
      <c r="S2953" t="s">
        <v>6218</v>
      </c>
      <c r="T2953">
        <v>20220415</v>
      </c>
      <c r="Z2953" t="s">
        <v>36</v>
      </c>
    </row>
    <row r="2954" spans="1:26" x14ac:dyDescent="0.25">
      <c r="A2954" t="s">
        <v>26</v>
      </c>
      <c r="B2954" t="s">
        <v>27</v>
      </c>
      <c r="C2954" t="s">
        <v>28</v>
      </c>
      <c r="D2954" t="s">
        <v>46</v>
      </c>
      <c r="E2954" t="str">
        <f>"201TNWG2Q161"</f>
        <v>201TNWG2Q161</v>
      </c>
      <c r="F2954" t="s">
        <v>30</v>
      </c>
      <c r="I2954" t="s">
        <v>129</v>
      </c>
      <c r="J2954" t="s">
        <v>39</v>
      </c>
      <c r="N2954" t="s">
        <v>6219</v>
      </c>
      <c r="O2954" t="s">
        <v>34</v>
      </c>
      <c r="P2954">
        <v>4</v>
      </c>
      <c r="Q2954">
        <v>202201</v>
      </c>
      <c r="R2954">
        <v>20220401</v>
      </c>
      <c r="S2954" t="s">
        <v>6220</v>
      </c>
      <c r="T2954">
        <v>20220415</v>
      </c>
      <c r="Z2954" t="s">
        <v>36</v>
      </c>
    </row>
    <row r="2955" spans="1:26" x14ac:dyDescent="0.25">
      <c r="A2955" t="s">
        <v>26</v>
      </c>
      <c r="B2955" t="s">
        <v>27</v>
      </c>
      <c r="C2955" t="s">
        <v>28</v>
      </c>
      <c r="D2955" t="s">
        <v>46</v>
      </c>
      <c r="E2955" t="str">
        <f>"901TNTQ0B553"</f>
        <v>901TNTQ0B553</v>
      </c>
      <c r="F2955" t="s">
        <v>30</v>
      </c>
      <c r="I2955" t="s">
        <v>38</v>
      </c>
      <c r="J2955" t="s">
        <v>58</v>
      </c>
      <c r="N2955" t="s">
        <v>6221</v>
      </c>
      <c r="O2955" t="s">
        <v>34</v>
      </c>
      <c r="P2955">
        <v>40</v>
      </c>
      <c r="Q2955">
        <v>201901</v>
      </c>
      <c r="R2955">
        <v>20220304</v>
      </c>
      <c r="S2955" t="s">
        <v>6222</v>
      </c>
      <c r="T2955">
        <v>20220417</v>
      </c>
      <c r="U2955" t="s">
        <v>151</v>
      </c>
      <c r="Z2955" t="s">
        <v>36</v>
      </c>
    </row>
    <row r="2956" spans="1:26" x14ac:dyDescent="0.25">
      <c r="A2956" t="s">
        <v>2403</v>
      </c>
      <c r="B2956" t="s">
        <v>27</v>
      </c>
      <c r="C2956" t="s">
        <v>28</v>
      </c>
      <c r="D2956" t="s">
        <v>42</v>
      </c>
      <c r="E2956" t="str">
        <f>"111TNPC1V672"</f>
        <v>111TNPC1V672</v>
      </c>
      <c r="F2956" t="s">
        <v>2404</v>
      </c>
      <c r="N2956" t="s">
        <v>6223</v>
      </c>
      <c r="O2956" t="s">
        <v>34</v>
      </c>
      <c r="P2956">
        <v>6</v>
      </c>
      <c r="Q2956">
        <v>202111</v>
      </c>
      <c r="S2956">
        <v>917151672</v>
      </c>
      <c r="T2956">
        <v>20220418</v>
      </c>
      <c r="U2956" t="s">
        <v>2406</v>
      </c>
      <c r="V2956" t="s">
        <v>6224</v>
      </c>
      <c r="W2956" t="s">
        <v>2408</v>
      </c>
      <c r="X2956" t="s">
        <v>2409</v>
      </c>
      <c r="Y2956" t="s">
        <v>2410</v>
      </c>
      <c r="Z2956" t="s">
        <v>36</v>
      </c>
    </row>
    <row r="2957" spans="1:26" x14ac:dyDescent="0.25">
      <c r="A2957" t="s">
        <v>2403</v>
      </c>
      <c r="B2957" t="s">
        <v>27</v>
      </c>
      <c r="C2957" t="s">
        <v>28</v>
      </c>
      <c r="D2957" t="s">
        <v>42</v>
      </c>
      <c r="E2957" t="str">
        <f>"110TNCZ1B299"</f>
        <v>110TNCZ1B299</v>
      </c>
      <c r="F2957" t="s">
        <v>2404</v>
      </c>
      <c r="N2957" t="s">
        <v>6225</v>
      </c>
      <c r="O2957" t="s">
        <v>34</v>
      </c>
      <c r="P2957">
        <v>7</v>
      </c>
      <c r="Q2957">
        <v>202110</v>
      </c>
      <c r="S2957">
        <v>917267547</v>
      </c>
      <c r="T2957">
        <v>20220418</v>
      </c>
      <c r="U2957" t="s">
        <v>2406</v>
      </c>
      <c r="V2957" t="s">
        <v>3583</v>
      </c>
      <c r="W2957" t="s">
        <v>2408</v>
      </c>
      <c r="X2957" t="s">
        <v>3584</v>
      </c>
      <c r="Y2957" t="s">
        <v>3585</v>
      </c>
      <c r="Z2957" t="s">
        <v>36</v>
      </c>
    </row>
    <row r="2958" spans="1:26" x14ac:dyDescent="0.25">
      <c r="A2958" t="s">
        <v>26</v>
      </c>
      <c r="B2958" t="s">
        <v>27</v>
      </c>
      <c r="C2958" t="s">
        <v>28</v>
      </c>
      <c r="D2958" t="s">
        <v>380</v>
      </c>
      <c r="E2958" t="str">
        <f>"111TNWG2W121"</f>
        <v>111TNWG2W121</v>
      </c>
      <c r="F2958" t="s">
        <v>30</v>
      </c>
      <c r="I2958" t="s">
        <v>71</v>
      </c>
      <c r="J2958" t="s">
        <v>90</v>
      </c>
      <c r="N2958" t="s">
        <v>6226</v>
      </c>
      <c r="O2958" t="s">
        <v>34</v>
      </c>
      <c r="P2958">
        <v>6</v>
      </c>
      <c r="Q2958">
        <v>202111</v>
      </c>
      <c r="R2958">
        <v>20211128</v>
      </c>
      <c r="S2958" t="s">
        <v>6227</v>
      </c>
      <c r="T2958">
        <v>20220418</v>
      </c>
      <c r="Z2958" t="s">
        <v>36</v>
      </c>
    </row>
    <row r="2959" spans="1:26" x14ac:dyDescent="0.25">
      <c r="A2959" t="s">
        <v>26</v>
      </c>
      <c r="B2959" t="s">
        <v>27</v>
      </c>
      <c r="C2959" t="s">
        <v>28</v>
      </c>
      <c r="D2959" t="s">
        <v>115</v>
      </c>
      <c r="E2959" t="str">
        <f>"105TNCZ2T451"</f>
        <v>105TNCZ2T451</v>
      </c>
      <c r="F2959" t="s">
        <v>30</v>
      </c>
      <c r="I2959" t="s">
        <v>31</v>
      </c>
      <c r="J2959" t="s">
        <v>32</v>
      </c>
      <c r="N2959" t="s">
        <v>6228</v>
      </c>
      <c r="O2959" t="s">
        <v>34</v>
      </c>
      <c r="P2959">
        <v>12</v>
      </c>
      <c r="Q2959">
        <v>202105</v>
      </c>
      <c r="R2959">
        <v>20220108</v>
      </c>
      <c r="S2959" t="s">
        <v>6229</v>
      </c>
      <c r="T2959">
        <v>20220418</v>
      </c>
      <c r="Z2959" t="s">
        <v>36</v>
      </c>
    </row>
    <row r="2960" spans="1:26" x14ac:dyDescent="0.25">
      <c r="A2960" t="s">
        <v>26</v>
      </c>
      <c r="B2960" t="s">
        <v>27</v>
      </c>
      <c r="C2960" t="s">
        <v>28</v>
      </c>
      <c r="D2960" t="s">
        <v>29</v>
      </c>
      <c r="E2960" t="str">
        <f>"106TNLE0D712"</f>
        <v>106TNLE0D712</v>
      </c>
      <c r="F2960" t="s">
        <v>30</v>
      </c>
      <c r="I2960" t="s">
        <v>31</v>
      </c>
      <c r="J2960" t="s">
        <v>58</v>
      </c>
      <c r="N2960" t="s">
        <v>6230</v>
      </c>
      <c r="O2960" t="s">
        <v>34</v>
      </c>
      <c r="P2960">
        <v>11</v>
      </c>
      <c r="Q2960">
        <v>202106</v>
      </c>
      <c r="R2960">
        <v>20211020</v>
      </c>
      <c r="S2960" t="s">
        <v>6231</v>
      </c>
      <c r="T2960">
        <v>20220418</v>
      </c>
      <c r="U2960" t="s">
        <v>1796</v>
      </c>
      <c r="V2960" t="s">
        <v>75</v>
      </c>
      <c r="W2960" t="s">
        <v>3567</v>
      </c>
      <c r="Z2960" t="s">
        <v>36</v>
      </c>
    </row>
    <row r="2961" spans="1:26" x14ac:dyDescent="0.25">
      <c r="A2961" t="s">
        <v>26</v>
      </c>
      <c r="B2961" t="s">
        <v>27</v>
      </c>
      <c r="C2961" t="s">
        <v>28</v>
      </c>
      <c r="D2961" t="s">
        <v>115</v>
      </c>
      <c r="E2961" t="str">
        <f>"106TNKF22021"</f>
        <v>106TNKF22021</v>
      </c>
      <c r="F2961" t="s">
        <v>30</v>
      </c>
      <c r="I2961" t="s">
        <v>31</v>
      </c>
      <c r="J2961" t="s">
        <v>58</v>
      </c>
      <c r="N2961" t="s">
        <v>6232</v>
      </c>
      <c r="O2961" t="s">
        <v>34</v>
      </c>
      <c r="P2961">
        <v>11</v>
      </c>
      <c r="Q2961">
        <v>202106</v>
      </c>
      <c r="R2961">
        <v>20220128</v>
      </c>
      <c r="S2961" t="s">
        <v>6233</v>
      </c>
      <c r="T2961">
        <v>20220418</v>
      </c>
      <c r="U2961" t="s">
        <v>313</v>
      </c>
      <c r="Z2961" t="s">
        <v>36</v>
      </c>
    </row>
    <row r="2962" spans="1:26" x14ac:dyDescent="0.25">
      <c r="A2962" t="s">
        <v>26</v>
      </c>
      <c r="B2962" t="s">
        <v>27</v>
      </c>
      <c r="C2962" t="s">
        <v>28</v>
      </c>
      <c r="D2962" t="s">
        <v>29</v>
      </c>
      <c r="E2962" t="str">
        <f>"110TNUW21430"</f>
        <v>110TNUW21430</v>
      </c>
      <c r="F2962" t="s">
        <v>30</v>
      </c>
      <c r="I2962" t="s">
        <v>31</v>
      </c>
      <c r="J2962" t="s">
        <v>58</v>
      </c>
      <c r="N2962" t="s">
        <v>6234</v>
      </c>
      <c r="O2962" t="s">
        <v>34</v>
      </c>
      <c r="P2962">
        <v>7</v>
      </c>
      <c r="Q2962">
        <v>202110</v>
      </c>
      <c r="R2962">
        <v>20211213</v>
      </c>
      <c r="S2962" t="s">
        <v>6235</v>
      </c>
      <c r="T2962">
        <v>20220418</v>
      </c>
      <c r="U2962" t="s">
        <v>75</v>
      </c>
      <c r="V2962" t="s">
        <v>1796</v>
      </c>
      <c r="Z2962" t="s">
        <v>36</v>
      </c>
    </row>
    <row r="2963" spans="1:26" x14ac:dyDescent="0.25">
      <c r="A2963" t="s">
        <v>26</v>
      </c>
      <c r="B2963" t="s">
        <v>27</v>
      </c>
      <c r="C2963" t="s">
        <v>28</v>
      </c>
      <c r="D2963" t="s">
        <v>29</v>
      </c>
      <c r="E2963" t="str">
        <f>"105TNEP0N788"</f>
        <v>105TNEP0N788</v>
      </c>
      <c r="F2963" t="s">
        <v>30</v>
      </c>
      <c r="I2963" t="s">
        <v>57</v>
      </c>
      <c r="J2963" t="s">
        <v>58</v>
      </c>
      <c r="N2963" t="s">
        <v>6236</v>
      </c>
      <c r="O2963" t="s">
        <v>34</v>
      </c>
      <c r="P2963">
        <v>12</v>
      </c>
      <c r="Q2963">
        <v>202105</v>
      </c>
      <c r="R2963">
        <v>20211209</v>
      </c>
      <c r="S2963" t="s">
        <v>6237</v>
      </c>
      <c r="T2963">
        <v>20220418</v>
      </c>
      <c r="U2963" t="s">
        <v>328</v>
      </c>
      <c r="V2963" t="s">
        <v>3144</v>
      </c>
      <c r="W2963" t="s">
        <v>211</v>
      </c>
      <c r="X2963" t="s">
        <v>61</v>
      </c>
      <c r="Z2963" t="s">
        <v>36</v>
      </c>
    </row>
    <row r="2964" spans="1:26" x14ac:dyDescent="0.25">
      <c r="A2964" t="s">
        <v>26</v>
      </c>
      <c r="B2964" t="s">
        <v>27</v>
      </c>
      <c r="C2964" t="s">
        <v>28</v>
      </c>
      <c r="D2964" t="s">
        <v>42</v>
      </c>
      <c r="E2964" t="str">
        <f>"201TNPC26680"</f>
        <v>201TNPC26680</v>
      </c>
      <c r="F2964" t="s">
        <v>30</v>
      </c>
      <c r="I2964" t="s">
        <v>57</v>
      </c>
      <c r="J2964" t="s">
        <v>58</v>
      </c>
      <c r="N2964" t="s">
        <v>6238</v>
      </c>
      <c r="O2964" t="s">
        <v>34</v>
      </c>
      <c r="P2964">
        <v>4</v>
      </c>
      <c r="Q2964">
        <v>202201</v>
      </c>
      <c r="R2964">
        <v>20220305</v>
      </c>
      <c r="S2964" t="s">
        <v>6239</v>
      </c>
      <c r="T2964">
        <v>20220418</v>
      </c>
      <c r="U2964" t="s">
        <v>94</v>
      </c>
      <c r="V2964" t="s">
        <v>144</v>
      </c>
      <c r="W2964" t="s">
        <v>151</v>
      </c>
      <c r="X2964" t="s">
        <v>114</v>
      </c>
      <c r="Z2964" t="s">
        <v>36</v>
      </c>
    </row>
    <row r="2965" spans="1:26" x14ac:dyDescent="0.25">
      <c r="A2965" t="s">
        <v>26</v>
      </c>
      <c r="B2965" t="s">
        <v>27</v>
      </c>
      <c r="C2965" t="s">
        <v>28</v>
      </c>
      <c r="D2965" t="s">
        <v>46</v>
      </c>
      <c r="E2965" t="str">
        <f>"107TNTQ2F833"</f>
        <v>107TNTQ2F833</v>
      </c>
      <c r="F2965" t="s">
        <v>30</v>
      </c>
      <c r="I2965" t="s">
        <v>31</v>
      </c>
      <c r="J2965" t="s">
        <v>58</v>
      </c>
      <c r="N2965" t="s">
        <v>6240</v>
      </c>
      <c r="O2965" t="s">
        <v>34</v>
      </c>
      <c r="P2965">
        <v>10</v>
      </c>
      <c r="Q2965">
        <v>202107</v>
      </c>
      <c r="R2965">
        <v>20220113</v>
      </c>
      <c r="S2965" t="s">
        <v>6241</v>
      </c>
      <c r="T2965">
        <v>20220418</v>
      </c>
      <c r="U2965" t="s">
        <v>75</v>
      </c>
      <c r="V2965" t="s">
        <v>1796</v>
      </c>
      <c r="Z2965" t="s">
        <v>36</v>
      </c>
    </row>
    <row r="2966" spans="1:26" x14ac:dyDescent="0.25">
      <c r="A2966" t="s">
        <v>26</v>
      </c>
      <c r="B2966" t="s">
        <v>27</v>
      </c>
      <c r="C2966" t="s">
        <v>28</v>
      </c>
      <c r="D2966" t="s">
        <v>115</v>
      </c>
      <c r="E2966" t="str">
        <f>"107TNMX2B027"</f>
        <v>107TNMX2B027</v>
      </c>
      <c r="F2966" t="s">
        <v>30</v>
      </c>
      <c r="I2966" t="s">
        <v>38</v>
      </c>
      <c r="J2966" t="s">
        <v>58</v>
      </c>
      <c r="N2966" t="s">
        <v>6242</v>
      </c>
      <c r="O2966" t="s">
        <v>34</v>
      </c>
      <c r="P2966">
        <v>10</v>
      </c>
      <c r="Q2966">
        <v>202107</v>
      </c>
      <c r="R2966">
        <v>20220221</v>
      </c>
      <c r="S2966" t="s">
        <v>6243</v>
      </c>
      <c r="T2966">
        <v>20220418</v>
      </c>
      <c r="U2966" t="s">
        <v>6244</v>
      </c>
      <c r="V2966" t="s">
        <v>339</v>
      </c>
      <c r="Z2966" t="s">
        <v>36</v>
      </c>
    </row>
    <row r="2967" spans="1:26" x14ac:dyDescent="0.25">
      <c r="A2967" t="s">
        <v>26</v>
      </c>
      <c r="B2967" t="s">
        <v>27</v>
      </c>
      <c r="C2967" t="s">
        <v>28</v>
      </c>
      <c r="D2967" t="s">
        <v>29</v>
      </c>
      <c r="E2967" t="str">
        <f>"110TNKF2E621"</f>
        <v>110TNKF2E621</v>
      </c>
      <c r="F2967" t="s">
        <v>30</v>
      </c>
      <c r="I2967" t="s">
        <v>31</v>
      </c>
      <c r="J2967" t="s">
        <v>58</v>
      </c>
      <c r="N2967" t="s">
        <v>6245</v>
      </c>
      <c r="O2967" t="s">
        <v>34</v>
      </c>
      <c r="P2967">
        <v>7</v>
      </c>
      <c r="Q2967">
        <v>202110</v>
      </c>
      <c r="R2967">
        <v>20211220</v>
      </c>
      <c r="S2967" t="s">
        <v>6246</v>
      </c>
      <c r="T2967">
        <v>20220418</v>
      </c>
      <c r="U2967" t="s">
        <v>5203</v>
      </c>
      <c r="V2967" t="s">
        <v>6247</v>
      </c>
      <c r="W2967" t="s">
        <v>1037</v>
      </c>
      <c r="Z2967" t="s">
        <v>36</v>
      </c>
    </row>
    <row r="2968" spans="1:26" x14ac:dyDescent="0.25">
      <c r="A2968" t="s">
        <v>26</v>
      </c>
      <c r="B2968" t="s">
        <v>27</v>
      </c>
      <c r="C2968" t="s">
        <v>28</v>
      </c>
      <c r="D2968" t="s">
        <v>29</v>
      </c>
      <c r="E2968" t="str">
        <f>"109TNNH14799"</f>
        <v>109TNNH14799</v>
      </c>
      <c r="F2968" t="s">
        <v>30</v>
      </c>
      <c r="I2968" t="s">
        <v>31</v>
      </c>
      <c r="J2968" t="s">
        <v>58</v>
      </c>
      <c r="N2968" t="s">
        <v>6248</v>
      </c>
      <c r="O2968" t="s">
        <v>34</v>
      </c>
      <c r="P2968">
        <v>8</v>
      </c>
      <c r="Q2968">
        <v>202109</v>
      </c>
      <c r="R2968">
        <v>20220326</v>
      </c>
      <c r="S2968" t="s">
        <v>6249</v>
      </c>
      <c r="T2968">
        <v>20220418</v>
      </c>
      <c r="U2968" t="s">
        <v>211</v>
      </c>
      <c r="Z2968" t="s">
        <v>36</v>
      </c>
    </row>
    <row r="2969" spans="1:26" x14ac:dyDescent="0.25">
      <c r="A2969" t="s">
        <v>26</v>
      </c>
      <c r="B2969" t="s">
        <v>27</v>
      </c>
      <c r="C2969" t="s">
        <v>28</v>
      </c>
      <c r="D2969" t="s">
        <v>115</v>
      </c>
      <c r="E2969" t="str">
        <f>"108TNFA0P107"</f>
        <v>108TNFA0P107</v>
      </c>
      <c r="F2969" t="s">
        <v>30</v>
      </c>
      <c r="I2969" t="s">
        <v>31</v>
      </c>
      <c r="J2969" t="s">
        <v>58</v>
      </c>
      <c r="N2969" t="s">
        <v>6250</v>
      </c>
      <c r="O2969" t="s">
        <v>34</v>
      </c>
      <c r="P2969">
        <v>9</v>
      </c>
      <c r="Q2969">
        <v>202108</v>
      </c>
      <c r="R2969">
        <v>20211205</v>
      </c>
      <c r="S2969" t="s">
        <v>6251</v>
      </c>
      <c r="T2969">
        <v>20220418</v>
      </c>
      <c r="U2969" t="s">
        <v>144</v>
      </c>
      <c r="Z2969" t="s">
        <v>36</v>
      </c>
    </row>
    <row r="2970" spans="1:26" x14ac:dyDescent="0.25">
      <c r="A2970" t="s">
        <v>26</v>
      </c>
      <c r="B2970" t="s">
        <v>27</v>
      </c>
      <c r="C2970" t="s">
        <v>28</v>
      </c>
      <c r="D2970" t="s">
        <v>115</v>
      </c>
      <c r="E2970" t="str">
        <f>"105TNXR1W666"</f>
        <v>105TNXR1W666</v>
      </c>
      <c r="F2970" t="s">
        <v>30</v>
      </c>
      <c r="I2970" t="s">
        <v>38</v>
      </c>
      <c r="J2970" t="s">
        <v>58</v>
      </c>
      <c r="N2970" t="s">
        <v>6252</v>
      </c>
      <c r="O2970" t="s">
        <v>34</v>
      </c>
      <c r="P2970">
        <v>12</v>
      </c>
      <c r="Q2970">
        <v>202105</v>
      </c>
      <c r="R2970">
        <v>20211101</v>
      </c>
      <c r="S2970" t="s">
        <v>6253</v>
      </c>
      <c r="T2970">
        <v>20220418</v>
      </c>
      <c r="U2970" t="s">
        <v>226</v>
      </c>
      <c r="Z2970" t="s">
        <v>36</v>
      </c>
    </row>
    <row r="2971" spans="1:26" x14ac:dyDescent="0.25">
      <c r="A2971" t="s">
        <v>26</v>
      </c>
      <c r="B2971" t="s">
        <v>27</v>
      </c>
      <c r="C2971" t="s">
        <v>28</v>
      </c>
      <c r="D2971" t="s">
        <v>42</v>
      </c>
      <c r="E2971" t="str">
        <f>"110TNVS2G687"</f>
        <v>110TNVS2G687</v>
      </c>
      <c r="F2971" t="s">
        <v>30</v>
      </c>
      <c r="I2971" t="s">
        <v>31</v>
      </c>
      <c r="J2971" t="s">
        <v>58</v>
      </c>
      <c r="N2971" t="s">
        <v>6254</v>
      </c>
      <c r="O2971" t="s">
        <v>34</v>
      </c>
      <c r="P2971">
        <v>7</v>
      </c>
      <c r="Q2971">
        <v>202110</v>
      </c>
      <c r="R2971">
        <v>20211201</v>
      </c>
      <c r="S2971" t="s">
        <v>6255</v>
      </c>
      <c r="T2971">
        <v>20220418</v>
      </c>
      <c r="U2971" t="s">
        <v>205</v>
      </c>
      <c r="Z2971" t="s">
        <v>36</v>
      </c>
    </row>
    <row r="2972" spans="1:26" x14ac:dyDescent="0.25">
      <c r="A2972" t="s">
        <v>26</v>
      </c>
      <c r="B2972" t="s">
        <v>27</v>
      </c>
      <c r="C2972" t="s">
        <v>28</v>
      </c>
      <c r="D2972" t="s">
        <v>29</v>
      </c>
      <c r="E2972" t="str">
        <f>"105TNFA2V963"</f>
        <v>105TNFA2V963</v>
      </c>
      <c r="F2972" t="s">
        <v>30</v>
      </c>
      <c r="I2972" t="s">
        <v>31</v>
      </c>
      <c r="J2972" t="s">
        <v>58</v>
      </c>
      <c r="N2972" t="s">
        <v>6256</v>
      </c>
      <c r="O2972" t="s">
        <v>34</v>
      </c>
      <c r="P2972">
        <v>12</v>
      </c>
      <c r="Q2972">
        <v>202105</v>
      </c>
      <c r="R2972">
        <v>20211006</v>
      </c>
      <c r="S2972" t="s">
        <v>6257</v>
      </c>
      <c r="T2972">
        <v>20220418</v>
      </c>
      <c r="U2972" t="s">
        <v>340</v>
      </c>
      <c r="Z2972" t="s">
        <v>36</v>
      </c>
    </row>
    <row r="2973" spans="1:26" x14ac:dyDescent="0.25">
      <c r="A2973" t="s">
        <v>26</v>
      </c>
      <c r="B2973" t="s">
        <v>27</v>
      </c>
      <c r="C2973" t="s">
        <v>28</v>
      </c>
      <c r="D2973" t="s">
        <v>29</v>
      </c>
      <c r="E2973" t="str">
        <f>"107TNTQ2F833"</f>
        <v>107TNTQ2F833</v>
      </c>
      <c r="F2973" t="s">
        <v>30</v>
      </c>
      <c r="I2973" t="s">
        <v>31</v>
      </c>
      <c r="J2973" t="s">
        <v>32</v>
      </c>
      <c r="N2973" t="s">
        <v>6258</v>
      </c>
      <c r="O2973" t="s">
        <v>34</v>
      </c>
      <c r="P2973">
        <v>10</v>
      </c>
      <c r="Q2973">
        <v>202107</v>
      </c>
      <c r="R2973">
        <v>20220119</v>
      </c>
      <c r="S2973" t="s">
        <v>6259</v>
      </c>
      <c r="T2973">
        <v>20220418</v>
      </c>
      <c r="Z2973" t="s">
        <v>36</v>
      </c>
    </row>
    <row r="2974" spans="1:26" x14ac:dyDescent="0.25">
      <c r="A2974" t="s">
        <v>26</v>
      </c>
      <c r="B2974" t="s">
        <v>27</v>
      </c>
      <c r="C2974" t="s">
        <v>28</v>
      </c>
      <c r="D2974" t="s">
        <v>29</v>
      </c>
      <c r="E2974" t="str">
        <f>"105TNUW0F446"</f>
        <v>105TNUW0F446</v>
      </c>
      <c r="F2974" t="s">
        <v>30</v>
      </c>
      <c r="I2974" t="s">
        <v>31</v>
      </c>
      <c r="J2974" t="s">
        <v>58</v>
      </c>
      <c r="N2974" t="s">
        <v>6260</v>
      </c>
      <c r="O2974" t="s">
        <v>34</v>
      </c>
      <c r="P2974">
        <v>12</v>
      </c>
      <c r="Q2974">
        <v>202105</v>
      </c>
      <c r="R2974">
        <v>20211011</v>
      </c>
      <c r="S2974" t="s">
        <v>6261</v>
      </c>
      <c r="T2974">
        <v>20220418</v>
      </c>
      <c r="U2974" t="s">
        <v>75</v>
      </c>
      <c r="Z2974" t="s">
        <v>36</v>
      </c>
    </row>
    <row r="2975" spans="1:26" x14ac:dyDescent="0.25">
      <c r="A2975" t="s">
        <v>26</v>
      </c>
      <c r="B2975" t="s">
        <v>27</v>
      </c>
      <c r="C2975" t="s">
        <v>28</v>
      </c>
      <c r="D2975" t="s">
        <v>115</v>
      </c>
      <c r="E2975" t="str">
        <f>"109TNLE1A432"</f>
        <v>109TNLE1A432</v>
      </c>
      <c r="F2975" t="s">
        <v>30</v>
      </c>
      <c r="I2975" t="s">
        <v>71</v>
      </c>
      <c r="J2975" t="s">
        <v>90</v>
      </c>
      <c r="N2975" t="s">
        <v>6262</v>
      </c>
      <c r="O2975" t="s">
        <v>34</v>
      </c>
      <c r="P2975">
        <v>8</v>
      </c>
      <c r="Q2975">
        <v>202109</v>
      </c>
      <c r="R2975">
        <v>20211012</v>
      </c>
      <c r="S2975" t="s">
        <v>6263</v>
      </c>
      <c r="T2975">
        <v>20220418</v>
      </c>
      <c r="U2975" t="s">
        <v>369</v>
      </c>
      <c r="V2975" t="s">
        <v>179</v>
      </c>
      <c r="W2975" t="s">
        <v>5902</v>
      </c>
      <c r="X2975" t="s">
        <v>239</v>
      </c>
      <c r="Z2975" t="s">
        <v>36</v>
      </c>
    </row>
    <row r="2976" spans="1:26" x14ac:dyDescent="0.25">
      <c r="A2976" t="s">
        <v>26</v>
      </c>
      <c r="B2976" t="s">
        <v>27</v>
      </c>
      <c r="C2976" t="s">
        <v>28</v>
      </c>
      <c r="D2976" t="s">
        <v>115</v>
      </c>
      <c r="E2976" t="str">
        <f>"110TNMX1J099"</f>
        <v>110TNMX1J099</v>
      </c>
      <c r="F2976" t="s">
        <v>30</v>
      </c>
      <c r="I2976" t="s">
        <v>31</v>
      </c>
      <c r="J2976" t="s">
        <v>32</v>
      </c>
      <c r="N2976" t="s">
        <v>6264</v>
      </c>
      <c r="O2976" t="s">
        <v>34</v>
      </c>
      <c r="P2976">
        <v>7</v>
      </c>
      <c r="Q2976">
        <v>202110</v>
      </c>
      <c r="R2976">
        <v>20211101</v>
      </c>
      <c r="S2976" t="s">
        <v>6265</v>
      </c>
      <c r="T2976">
        <v>20220418</v>
      </c>
      <c r="Z2976" t="s">
        <v>36</v>
      </c>
    </row>
    <row r="2977" spans="1:26" x14ac:dyDescent="0.25">
      <c r="A2977" t="s">
        <v>26</v>
      </c>
      <c r="B2977" t="s">
        <v>27</v>
      </c>
      <c r="C2977" t="s">
        <v>28</v>
      </c>
      <c r="D2977" t="s">
        <v>29</v>
      </c>
      <c r="E2977" t="str">
        <f>"107TNAB16128"</f>
        <v>107TNAB16128</v>
      </c>
      <c r="F2977" t="s">
        <v>30</v>
      </c>
      <c r="I2977" t="s">
        <v>31</v>
      </c>
      <c r="J2977" t="s">
        <v>32</v>
      </c>
      <c r="N2977" t="s">
        <v>6266</v>
      </c>
      <c r="O2977" t="s">
        <v>34</v>
      </c>
      <c r="P2977">
        <v>10</v>
      </c>
      <c r="Q2977">
        <v>202107</v>
      </c>
      <c r="R2977">
        <v>20211016</v>
      </c>
      <c r="S2977" t="s">
        <v>6267</v>
      </c>
      <c r="T2977">
        <v>20220418</v>
      </c>
      <c r="Z2977" t="s">
        <v>36</v>
      </c>
    </row>
    <row r="2978" spans="1:26" x14ac:dyDescent="0.25">
      <c r="A2978" t="s">
        <v>26</v>
      </c>
      <c r="B2978" t="s">
        <v>27</v>
      </c>
      <c r="C2978" t="s">
        <v>28</v>
      </c>
      <c r="D2978" t="s">
        <v>29</v>
      </c>
      <c r="E2978" t="str">
        <f>"108TNPC23704"</f>
        <v>108TNPC23704</v>
      </c>
      <c r="F2978" t="s">
        <v>30</v>
      </c>
      <c r="I2978" t="s">
        <v>57</v>
      </c>
      <c r="J2978" t="s">
        <v>90</v>
      </c>
      <c r="N2978" t="s">
        <v>6268</v>
      </c>
      <c r="O2978" t="s">
        <v>34</v>
      </c>
      <c r="P2978">
        <v>9</v>
      </c>
      <c r="Q2978">
        <v>202108</v>
      </c>
      <c r="R2978">
        <v>20220404</v>
      </c>
      <c r="S2978" t="s">
        <v>6269</v>
      </c>
      <c r="T2978">
        <v>20220418</v>
      </c>
      <c r="U2978" t="s">
        <v>211</v>
      </c>
      <c r="Z2978" t="s">
        <v>36</v>
      </c>
    </row>
    <row r="2979" spans="1:26" x14ac:dyDescent="0.25">
      <c r="A2979" t="s">
        <v>26</v>
      </c>
      <c r="B2979" t="s">
        <v>27</v>
      </c>
      <c r="C2979" t="s">
        <v>28</v>
      </c>
      <c r="D2979" t="s">
        <v>29</v>
      </c>
      <c r="E2979" t="str">
        <f>"201TNPC1B328"</f>
        <v>201TNPC1B328</v>
      </c>
      <c r="F2979" t="s">
        <v>30</v>
      </c>
      <c r="I2979" t="s">
        <v>31</v>
      </c>
      <c r="J2979" t="s">
        <v>32</v>
      </c>
      <c r="N2979" t="s">
        <v>6270</v>
      </c>
      <c r="O2979" t="s">
        <v>34</v>
      </c>
      <c r="P2979">
        <v>4</v>
      </c>
      <c r="Q2979">
        <v>202201</v>
      </c>
      <c r="R2979">
        <v>20220224</v>
      </c>
      <c r="S2979" t="s">
        <v>6271</v>
      </c>
      <c r="T2979">
        <v>20220418</v>
      </c>
      <c r="Z2979" t="s">
        <v>36</v>
      </c>
    </row>
    <row r="2980" spans="1:26" x14ac:dyDescent="0.25">
      <c r="A2980" t="s">
        <v>26</v>
      </c>
      <c r="B2980" t="s">
        <v>27</v>
      </c>
      <c r="C2980" t="s">
        <v>28</v>
      </c>
      <c r="D2980" t="s">
        <v>29</v>
      </c>
      <c r="E2980" t="str">
        <f>"107TNRL1Y998"</f>
        <v>107TNRL1Y998</v>
      </c>
      <c r="F2980" t="s">
        <v>30</v>
      </c>
      <c r="I2980" t="s">
        <v>38</v>
      </c>
      <c r="J2980" t="s">
        <v>39</v>
      </c>
      <c r="N2980" t="s">
        <v>6272</v>
      </c>
      <c r="O2980" t="s">
        <v>34</v>
      </c>
      <c r="P2980">
        <v>10</v>
      </c>
      <c r="Q2980">
        <v>202107</v>
      </c>
      <c r="R2980">
        <v>20220302</v>
      </c>
      <c r="S2980" t="s">
        <v>6273</v>
      </c>
      <c r="T2980">
        <v>20220418</v>
      </c>
      <c r="Z2980" t="s">
        <v>36</v>
      </c>
    </row>
    <row r="2981" spans="1:26" x14ac:dyDescent="0.25">
      <c r="A2981" t="s">
        <v>26</v>
      </c>
      <c r="B2981" t="s">
        <v>27</v>
      </c>
      <c r="C2981" t="s">
        <v>28</v>
      </c>
      <c r="D2981" t="s">
        <v>115</v>
      </c>
      <c r="E2981" t="str">
        <f>"111TNBKOR429"</f>
        <v>111TNBKOR429</v>
      </c>
      <c r="F2981" t="s">
        <v>30</v>
      </c>
      <c r="I2981" t="s">
        <v>31</v>
      </c>
      <c r="J2981" t="s">
        <v>58</v>
      </c>
      <c r="N2981" t="s">
        <v>6274</v>
      </c>
      <c r="O2981" t="s">
        <v>34</v>
      </c>
      <c r="P2981">
        <v>6</v>
      </c>
      <c r="Q2981">
        <v>202111</v>
      </c>
      <c r="R2981">
        <v>20211124</v>
      </c>
      <c r="S2981" t="s">
        <v>6275</v>
      </c>
      <c r="T2981">
        <v>20220418</v>
      </c>
      <c r="U2981" t="s">
        <v>236</v>
      </c>
      <c r="Z2981" t="s">
        <v>36</v>
      </c>
    </row>
    <row r="2982" spans="1:26" x14ac:dyDescent="0.25">
      <c r="A2982" t="s">
        <v>26</v>
      </c>
      <c r="B2982" t="s">
        <v>27</v>
      </c>
      <c r="C2982" t="s">
        <v>28</v>
      </c>
      <c r="D2982" t="s">
        <v>46</v>
      </c>
      <c r="E2982" t="str">
        <f>"201TNZN2J445"</f>
        <v>201TNZN2J445</v>
      </c>
      <c r="F2982" t="s">
        <v>30</v>
      </c>
      <c r="I2982" t="s">
        <v>31</v>
      </c>
      <c r="J2982" t="s">
        <v>32</v>
      </c>
      <c r="N2982" t="s">
        <v>6276</v>
      </c>
      <c r="O2982" t="s">
        <v>34</v>
      </c>
      <c r="P2982">
        <v>4</v>
      </c>
      <c r="Q2982">
        <v>202201</v>
      </c>
      <c r="R2982">
        <v>20220316</v>
      </c>
      <c r="S2982" t="s">
        <v>6277</v>
      </c>
      <c r="T2982">
        <v>20220418</v>
      </c>
      <c r="Z2982" t="s">
        <v>36</v>
      </c>
    </row>
    <row r="2983" spans="1:26" x14ac:dyDescent="0.25">
      <c r="A2983" t="s">
        <v>26</v>
      </c>
      <c r="B2983" t="s">
        <v>27</v>
      </c>
      <c r="C2983" t="s">
        <v>28</v>
      </c>
      <c r="D2983" t="s">
        <v>29</v>
      </c>
      <c r="E2983" t="str">
        <f>"110TNTQ04761"</f>
        <v>110TNTQ04761</v>
      </c>
      <c r="F2983" t="s">
        <v>30</v>
      </c>
      <c r="I2983" t="s">
        <v>31</v>
      </c>
      <c r="J2983" t="s">
        <v>58</v>
      </c>
      <c r="N2983" t="s">
        <v>6278</v>
      </c>
      <c r="O2983" t="s">
        <v>34</v>
      </c>
      <c r="P2983">
        <v>7</v>
      </c>
      <c r="Q2983">
        <v>202110</v>
      </c>
      <c r="R2983">
        <v>20211101</v>
      </c>
      <c r="S2983" t="s">
        <v>6279</v>
      </c>
      <c r="T2983">
        <v>20220418</v>
      </c>
      <c r="U2983" t="s">
        <v>128</v>
      </c>
      <c r="Z2983" t="s">
        <v>36</v>
      </c>
    </row>
    <row r="2984" spans="1:26" x14ac:dyDescent="0.25">
      <c r="A2984" t="s">
        <v>26</v>
      </c>
      <c r="B2984" t="s">
        <v>27</v>
      </c>
      <c r="C2984" t="s">
        <v>28</v>
      </c>
      <c r="D2984" t="s">
        <v>29</v>
      </c>
      <c r="E2984" t="str">
        <f>"108TNPC0U600"</f>
        <v>108TNPC0U600</v>
      </c>
      <c r="F2984" t="s">
        <v>30</v>
      </c>
      <c r="I2984" t="s">
        <v>57</v>
      </c>
      <c r="J2984" t="s">
        <v>77</v>
      </c>
      <c r="N2984" t="s">
        <v>6280</v>
      </c>
      <c r="O2984" t="s">
        <v>34</v>
      </c>
      <c r="P2984">
        <v>9</v>
      </c>
      <c r="Q2984">
        <v>202108</v>
      </c>
      <c r="R2984">
        <v>20211101</v>
      </c>
      <c r="S2984" t="s">
        <v>6281</v>
      </c>
      <c r="T2984">
        <v>20220418</v>
      </c>
      <c r="Z2984" t="s">
        <v>36</v>
      </c>
    </row>
    <row r="2985" spans="1:26" x14ac:dyDescent="0.25">
      <c r="A2985" t="s">
        <v>26</v>
      </c>
      <c r="B2985" t="s">
        <v>27</v>
      </c>
      <c r="C2985" t="s">
        <v>28</v>
      </c>
      <c r="D2985" t="s">
        <v>115</v>
      </c>
      <c r="E2985" t="str">
        <f>"103TNLE16880"</f>
        <v>103TNLE16880</v>
      </c>
      <c r="F2985" t="s">
        <v>30</v>
      </c>
      <c r="I2985" t="s">
        <v>123</v>
      </c>
      <c r="J2985" t="s">
        <v>271</v>
      </c>
      <c r="N2985" t="s">
        <v>6282</v>
      </c>
      <c r="O2985" t="s">
        <v>34</v>
      </c>
      <c r="P2985">
        <v>14</v>
      </c>
      <c r="Q2985">
        <v>202103</v>
      </c>
      <c r="R2985">
        <v>20211001</v>
      </c>
      <c r="S2985" t="s">
        <v>6283</v>
      </c>
      <c r="T2985">
        <v>20220418</v>
      </c>
      <c r="Z2985" t="s">
        <v>36</v>
      </c>
    </row>
    <row r="2986" spans="1:26" x14ac:dyDescent="0.25">
      <c r="A2986" t="s">
        <v>26</v>
      </c>
      <c r="B2986" t="s">
        <v>27</v>
      </c>
      <c r="C2986" t="s">
        <v>28</v>
      </c>
      <c r="D2986" t="s">
        <v>29</v>
      </c>
      <c r="E2986" t="str">
        <f>"108TNTQ0B737"</f>
        <v>108TNTQ0B737</v>
      </c>
      <c r="F2986" t="s">
        <v>30</v>
      </c>
      <c r="I2986" t="s">
        <v>47</v>
      </c>
      <c r="J2986" t="s">
        <v>130</v>
      </c>
      <c r="N2986" t="s">
        <v>6284</v>
      </c>
      <c r="O2986" t="s">
        <v>34</v>
      </c>
      <c r="P2986">
        <v>9</v>
      </c>
      <c r="Q2986">
        <v>202108</v>
      </c>
      <c r="R2986">
        <v>20220327</v>
      </c>
      <c r="S2986" t="s">
        <v>6285</v>
      </c>
      <c r="T2986">
        <v>20220418</v>
      </c>
      <c r="Z2986" t="s">
        <v>36</v>
      </c>
    </row>
    <row r="2987" spans="1:26" x14ac:dyDescent="0.25">
      <c r="A2987" t="s">
        <v>26</v>
      </c>
      <c r="B2987" t="s">
        <v>27</v>
      </c>
      <c r="C2987" t="s">
        <v>28</v>
      </c>
      <c r="D2987" t="s">
        <v>46</v>
      </c>
      <c r="E2987" t="str">
        <f>"108TNBK0W973"</f>
        <v>108TNBK0W973</v>
      </c>
      <c r="F2987" t="s">
        <v>30</v>
      </c>
      <c r="I2987" t="s">
        <v>31</v>
      </c>
      <c r="J2987" t="s">
        <v>32</v>
      </c>
      <c r="N2987" t="s">
        <v>6286</v>
      </c>
      <c r="O2987" t="s">
        <v>34</v>
      </c>
      <c r="P2987">
        <v>9</v>
      </c>
      <c r="Q2987">
        <v>202108</v>
      </c>
      <c r="R2987">
        <v>20211212</v>
      </c>
      <c r="S2987" t="s">
        <v>6287</v>
      </c>
      <c r="T2987">
        <v>20220418</v>
      </c>
      <c r="Z2987" t="s">
        <v>36</v>
      </c>
    </row>
    <row r="2988" spans="1:26" x14ac:dyDescent="0.25">
      <c r="A2988" t="s">
        <v>26</v>
      </c>
      <c r="B2988" t="s">
        <v>27</v>
      </c>
      <c r="C2988" t="s">
        <v>28</v>
      </c>
      <c r="D2988" t="s">
        <v>29</v>
      </c>
      <c r="E2988" t="str">
        <f>"111TNCZ0C067"</f>
        <v>111TNCZ0C067</v>
      </c>
      <c r="F2988" t="s">
        <v>30</v>
      </c>
      <c r="I2988" t="s">
        <v>31</v>
      </c>
      <c r="J2988" t="s">
        <v>32</v>
      </c>
      <c r="N2988" t="s">
        <v>6288</v>
      </c>
      <c r="O2988" t="s">
        <v>34</v>
      </c>
      <c r="P2988">
        <v>6</v>
      </c>
      <c r="Q2988">
        <v>202111</v>
      </c>
      <c r="R2988">
        <v>20220117</v>
      </c>
      <c r="S2988" t="s">
        <v>6289</v>
      </c>
      <c r="T2988">
        <v>20220418</v>
      </c>
      <c r="Z2988" t="s">
        <v>36</v>
      </c>
    </row>
    <row r="2989" spans="1:26" x14ac:dyDescent="0.25">
      <c r="A2989" t="s">
        <v>26</v>
      </c>
      <c r="B2989" t="s">
        <v>27</v>
      </c>
      <c r="C2989" t="s">
        <v>28</v>
      </c>
      <c r="D2989" t="s">
        <v>29</v>
      </c>
      <c r="E2989" t="str">
        <f>"112TNPC04704"</f>
        <v>112TNPC04704</v>
      </c>
      <c r="F2989" t="s">
        <v>30</v>
      </c>
      <c r="I2989" t="s">
        <v>38</v>
      </c>
      <c r="J2989" t="s">
        <v>77</v>
      </c>
      <c r="N2989" t="s">
        <v>6290</v>
      </c>
      <c r="O2989" t="s">
        <v>34</v>
      </c>
      <c r="P2989">
        <v>5</v>
      </c>
      <c r="Q2989">
        <v>202112</v>
      </c>
      <c r="R2989">
        <v>20220223</v>
      </c>
      <c r="S2989" t="s">
        <v>6291</v>
      </c>
      <c r="T2989">
        <v>20220418</v>
      </c>
      <c r="Z2989" t="s">
        <v>36</v>
      </c>
    </row>
    <row r="2990" spans="1:26" x14ac:dyDescent="0.25">
      <c r="A2990" t="s">
        <v>26</v>
      </c>
      <c r="B2990" t="s">
        <v>27</v>
      </c>
      <c r="C2990" t="s">
        <v>28</v>
      </c>
      <c r="D2990" t="s">
        <v>29</v>
      </c>
      <c r="E2990" t="str">
        <f>"104TNYT1D962"</f>
        <v>104TNYT1D962</v>
      </c>
      <c r="F2990" t="s">
        <v>30</v>
      </c>
      <c r="I2990" t="s">
        <v>129</v>
      </c>
      <c r="J2990" t="s">
        <v>163</v>
      </c>
      <c r="N2990" t="s">
        <v>6292</v>
      </c>
      <c r="O2990" t="s">
        <v>34</v>
      </c>
      <c r="P2990">
        <v>13</v>
      </c>
      <c r="Q2990">
        <v>202104</v>
      </c>
      <c r="R2990">
        <v>20211027</v>
      </c>
      <c r="S2990" t="s">
        <v>6293</v>
      </c>
      <c r="T2990">
        <v>20220418</v>
      </c>
      <c r="Z2990" t="s">
        <v>36</v>
      </c>
    </row>
    <row r="2991" spans="1:26" x14ac:dyDescent="0.25">
      <c r="A2991" t="s">
        <v>26</v>
      </c>
      <c r="B2991" t="s">
        <v>27</v>
      </c>
      <c r="C2991" t="s">
        <v>28</v>
      </c>
      <c r="D2991" t="s">
        <v>42</v>
      </c>
      <c r="E2991" t="str">
        <f>"112TNYT15506"</f>
        <v>112TNYT15506</v>
      </c>
      <c r="F2991" t="s">
        <v>30</v>
      </c>
      <c r="I2991" t="s">
        <v>31</v>
      </c>
      <c r="J2991" t="s">
        <v>32</v>
      </c>
      <c r="N2991" t="s">
        <v>6294</v>
      </c>
      <c r="O2991" t="s">
        <v>34</v>
      </c>
      <c r="P2991">
        <v>5</v>
      </c>
      <c r="Q2991">
        <v>202112</v>
      </c>
      <c r="R2991">
        <v>20220409</v>
      </c>
      <c r="S2991" t="s">
        <v>6295</v>
      </c>
      <c r="T2991">
        <v>20220418</v>
      </c>
      <c r="Z2991" t="s">
        <v>36</v>
      </c>
    </row>
    <row r="2992" spans="1:26" x14ac:dyDescent="0.25">
      <c r="A2992" t="s">
        <v>26</v>
      </c>
      <c r="B2992" t="s">
        <v>27</v>
      </c>
      <c r="C2992" t="s">
        <v>28</v>
      </c>
      <c r="D2992" t="s">
        <v>29</v>
      </c>
      <c r="E2992" t="str">
        <f>"111TNMX0X379"</f>
        <v>111TNMX0X379</v>
      </c>
      <c r="F2992" t="s">
        <v>30</v>
      </c>
      <c r="I2992" t="s">
        <v>38</v>
      </c>
      <c r="J2992" t="s">
        <v>58</v>
      </c>
      <c r="N2992" t="s">
        <v>6296</v>
      </c>
      <c r="O2992" t="s">
        <v>34</v>
      </c>
      <c r="P2992">
        <v>6</v>
      </c>
      <c r="Q2992">
        <v>202111</v>
      </c>
      <c r="R2992">
        <v>20220404</v>
      </c>
      <c r="S2992" t="s">
        <v>6297</v>
      </c>
      <c r="T2992">
        <v>20220418</v>
      </c>
      <c r="U2992" t="s">
        <v>5954</v>
      </c>
      <c r="V2992" t="s">
        <v>151</v>
      </c>
      <c r="W2992" t="s">
        <v>75</v>
      </c>
      <c r="Z2992" t="s">
        <v>36</v>
      </c>
    </row>
    <row r="2993" spans="1:26" x14ac:dyDescent="0.25">
      <c r="A2993" t="s">
        <v>26</v>
      </c>
      <c r="B2993" t="s">
        <v>27</v>
      </c>
      <c r="C2993" t="s">
        <v>28</v>
      </c>
      <c r="D2993" t="s">
        <v>29</v>
      </c>
      <c r="E2993" t="str">
        <f>"105TNQD19988"</f>
        <v>105TNQD19988</v>
      </c>
      <c r="F2993" t="s">
        <v>30</v>
      </c>
      <c r="I2993" t="s">
        <v>89</v>
      </c>
      <c r="J2993" t="s">
        <v>77</v>
      </c>
      <c r="N2993" t="s">
        <v>6298</v>
      </c>
      <c r="O2993" t="s">
        <v>34</v>
      </c>
      <c r="P2993">
        <v>12</v>
      </c>
      <c r="Q2993">
        <v>202105</v>
      </c>
      <c r="R2993">
        <v>20211129</v>
      </c>
      <c r="S2993" t="s">
        <v>6299</v>
      </c>
      <c r="T2993">
        <v>20220418</v>
      </c>
      <c r="Z2993" t="s">
        <v>36</v>
      </c>
    </row>
    <row r="2994" spans="1:26" x14ac:dyDescent="0.25">
      <c r="A2994" t="s">
        <v>26</v>
      </c>
      <c r="B2994" t="s">
        <v>27</v>
      </c>
      <c r="C2994" t="s">
        <v>28</v>
      </c>
      <c r="D2994" t="s">
        <v>42</v>
      </c>
      <c r="E2994" t="str">
        <f>"102TNCZ07147"</f>
        <v>102TNCZ07147</v>
      </c>
      <c r="F2994" t="s">
        <v>30</v>
      </c>
      <c r="I2994" t="s">
        <v>57</v>
      </c>
      <c r="J2994" t="s">
        <v>58</v>
      </c>
      <c r="N2994" t="s">
        <v>6300</v>
      </c>
      <c r="O2994" t="s">
        <v>34</v>
      </c>
      <c r="P2994">
        <v>15</v>
      </c>
      <c r="Q2994">
        <v>202102</v>
      </c>
      <c r="R2994">
        <v>20220414</v>
      </c>
      <c r="S2994" t="s">
        <v>6301</v>
      </c>
      <c r="T2994">
        <v>20220418</v>
      </c>
      <c r="U2994" t="s">
        <v>114</v>
      </c>
      <c r="V2994" t="s">
        <v>144</v>
      </c>
      <c r="Z2994" t="s">
        <v>36</v>
      </c>
    </row>
    <row r="2995" spans="1:26" x14ac:dyDescent="0.25">
      <c r="A2995" t="s">
        <v>26</v>
      </c>
      <c r="B2995" t="s">
        <v>27</v>
      </c>
      <c r="C2995" t="s">
        <v>28</v>
      </c>
      <c r="D2995" t="s">
        <v>64</v>
      </c>
      <c r="E2995" t="str">
        <f>"111TNSU15046"</f>
        <v>111TNSU15046</v>
      </c>
      <c r="F2995" t="s">
        <v>30</v>
      </c>
      <c r="I2995" t="s">
        <v>157</v>
      </c>
      <c r="J2995" t="s">
        <v>498</v>
      </c>
      <c r="N2995" t="s">
        <v>6302</v>
      </c>
      <c r="O2995" t="s">
        <v>34</v>
      </c>
      <c r="P2995">
        <v>6</v>
      </c>
      <c r="Q2995">
        <v>202111</v>
      </c>
      <c r="R2995">
        <v>20220120</v>
      </c>
      <c r="S2995" t="s">
        <v>6303</v>
      </c>
      <c r="T2995">
        <v>20220418</v>
      </c>
      <c r="Z2995" t="s">
        <v>36</v>
      </c>
    </row>
    <row r="2996" spans="1:26" x14ac:dyDescent="0.25">
      <c r="A2996" t="s">
        <v>26</v>
      </c>
      <c r="B2996" t="s">
        <v>27</v>
      </c>
      <c r="C2996" t="s">
        <v>28</v>
      </c>
      <c r="D2996" t="s">
        <v>1052</v>
      </c>
      <c r="E2996" t="str">
        <f>"001TNQD1S100"</f>
        <v>001TNQD1S100</v>
      </c>
      <c r="F2996" t="s">
        <v>30</v>
      </c>
      <c r="I2996" t="s">
        <v>71</v>
      </c>
      <c r="J2996" t="s">
        <v>58</v>
      </c>
      <c r="N2996" t="s">
        <v>6304</v>
      </c>
      <c r="O2996" t="s">
        <v>34</v>
      </c>
      <c r="P2996">
        <v>28</v>
      </c>
      <c r="Q2996">
        <v>202001</v>
      </c>
      <c r="R2996">
        <v>20211213</v>
      </c>
      <c r="S2996" t="s">
        <v>6305</v>
      </c>
      <c r="T2996">
        <v>20220418</v>
      </c>
      <c r="Z2996" t="s">
        <v>36</v>
      </c>
    </row>
    <row r="2997" spans="1:26" x14ac:dyDescent="0.25">
      <c r="A2997" t="s">
        <v>26</v>
      </c>
      <c r="B2997" t="s">
        <v>27</v>
      </c>
      <c r="C2997" t="s">
        <v>28</v>
      </c>
      <c r="D2997" t="s">
        <v>42</v>
      </c>
      <c r="E2997" t="str">
        <f>"106TNXR1K938"</f>
        <v>106TNXR1K938</v>
      </c>
      <c r="F2997" t="s">
        <v>30</v>
      </c>
      <c r="I2997" t="s">
        <v>97</v>
      </c>
      <c r="J2997" t="s">
        <v>83</v>
      </c>
      <c r="N2997" t="s">
        <v>6306</v>
      </c>
      <c r="O2997" t="s">
        <v>34</v>
      </c>
      <c r="P2997">
        <v>11</v>
      </c>
      <c r="Q2997">
        <v>202106</v>
      </c>
      <c r="R2997">
        <v>20211106</v>
      </c>
      <c r="S2997" t="s">
        <v>6307</v>
      </c>
      <c r="T2997">
        <v>20220418</v>
      </c>
      <c r="Z2997" t="s">
        <v>36</v>
      </c>
    </row>
    <row r="2998" spans="1:26" x14ac:dyDescent="0.25">
      <c r="A2998" t="s">
        <v>26</v>
      </c>
      <c r="B2998" t="s">
        <v>27</v>
      </c>
      <c r="C2998" t="s">
        <v>28</v>
      </c>
      <c r="D2998" t="s">
        <v>37</v>
      </c>
      <c r="E2998" t="str">
        <f>"109TNBK2A885"</f>
        <v>109TNBK2A885</v>
      </c>
      <c r="F2998" t="s">
        <v>30</v>
      </c>
      <c r="I2998" t="s">
        <v>97</v>
      </c>
      <c r="J2998" t="s">
        <v>39</v>
      </c>
      <c r="N2998" t="s">
        <v>6308</v>
      </c>
      <c r="O2998" t="s">
        <v>34</v>
      </c>
      <c r="P2998">
        <v>8</v>
      </c>
      <c r="Q2998">
        <v>202109</v>
      </c>
      <c r="R2998">
        <v>20211114</v>
      </c>
      <c r="S2998" t="s">
        <v>6309</v>
      </c>
      <c r="T2998">
        <v>20220418</v>
      </c>
      <c r="Z2998" t="s">
        <v>36</v>
      </c>
    </row>
    <row r="2999" spans="1:26" x14ac:dyDescent="0.25">
      <c r="A2999" t="s">
        <v>26</v>
      </c>
      <c r="B2999" t="s">
        <v>27</v>
      </c>
      <c r="C2999" t="s">
        <v>28</v>
      </c>
      <c r="D2999" t="s">
        <v>29</v>
      </c>
      <c r="E2999" t="str">
        <f>"105TNFA27011"</f>
        <v>105TNFA27011</v>
      </c>
      <c r="F2999" t="s">
        <v>30</v>
      </c>
      <c r="I2999" t="s">
        <v>97</v>
      </c>
      <c r="J2999" t="s">
        <v>58</v>
      </c>
      <c r="N2999" t="s">
        <v>6310</v>
      </c>
      <c r="O2999" t="s">
        <v>34</v>
      </c>
      <c r="P2999">
        <v>12</v>
      </c>
      <c r="Q2999">
        <v>202105</v>
      </c>
      <c r="R2999">
        <v>20211119</v>
      </c>
      <c r="S2999" t="s">
        <v>6311</v>
      </c>
      <c r="T2999">
        <v>20220418</v>
      </c>
      <c r="U2999" t="s">
        <v>211</v>
      </c>
      <c r="V2999" t="s">
        <v>75</v>
      </c>
      <c r="Z2999" t="s">
        <v>36</v>
      </c>
    </row>
    <row r="3000" spans="1:26" x14ac:dyDescent="0.25">
      <c r="A3000" t="s">
        <v>26</v>
      </c>
      <c r="B3000" t="s">
        <v>27</v>
      </c>
      <c r="C3000" t="s">
        <v>28</v>
      </c>
      <c r="D3000" t="s">
        <v>115</v>
      </c>
      <c r="E3000" t="str">
        <f>"108TNQD2B316"</f>
        <v>108TNQD2B316</v>
      </c>
      <c r="F3000" t="s">
        <v>30</v>
      </c>
      <c r="I3000" t="s">
        <v>57</v>
      </c>
      <c r="J3000" t="s">
        <v>58</v>
      </c>
      <c r="N3000" t="s">
        <v>6312</v>
      </c>
      <c r="O3000" t="s">
        <v>34</v>
      </c>
      <c r="P3000">
        <v>9</v>
      </c>
      <c r="Q3000">
        <v>202108</v>
      </c>
      <c r="R3000">
        <v>20211026</v>
      </c>
      <c r="S3000" t="s">
        <v>6313</v>
      </c>
      <c r="T3000">
        <v>20220418</v>
      </c>
      <c r="U3000" t="s">
        <v>211</v>
      </c>
      <c r="Z3000" t="s">
        <v>36</v>
      </c>
    </row>
    <row r="3001" spans="1:26" x14ac:dyDescent="0.25">
      <c r="A3001" t="s">
        <v>26</v>
      </c>
      <c r="B3001" t="s">
        <v>27</v>
      </c>
      <c r="C3001" t="s">
        <v>28</v>
      </c>
      <c r="D3001" t="s">
        <v>29</v>
      </c>
      <c r="E3001" t="str">
        <f>"106TNZN2Q013"</f>
        <v>106TNZN2Q013</v>
      </c>
      <c r="F3001" t="s">
        <v>30</v>
      </c>
      <c r="I3001" t="s">
        <v>157</v>
      </c>
      <c r="J3001" t="s">
        <v>90</v>
      </c>
      <c r="N3001" t="s">
        <v>6314</v>
      </c>
      <c r="O3001" t="s">
        <v>34</v>
      </c>
      <c r="P3001">
        <v>11</v>
      </c>
      <c r="Q3001">
        <v>202106</v>
      </c>
      <c r="R3001">
        <v>20211129</v>
      </c>
      <c r="S3001" t="s">
        <v>6315</v>
      </c>
      <c r="T3001">
        <v>20220418</v>
      </c>
      <c r="U3001" t="s">
        <v>211</v>
      </c>
      <c r="Z3001" t="s">
        <v>36</v>
      </c>
    </row>
    <row r="3002" spans="1:26" x14ac:dyDescent="0.25">
      <c r="A3002" t="s">
        <v>26</v>
      </c>
      <c r="B3002" t="s">
        <v>27</v>
      </c>
      <c r="C3002" t="s">
        <v>28</v>
      </c>
      <c r="D3002" t="s">
        <v>42</v>
      </c>
      <c r="E3002" t="str">
        <f>"107TNUW0Z998"</f>
        <v>107TNUW0Z998</v>
      </c>
      <c r="F3002" t="s">
        <v>30</v>
      </c>
      <c r="I3002" t="s">
        <v>38</v>
      </c>
      <c r="J3002" t="s">
        <v>58</v>
      </c>
      <c r="N3002" t="s">
        <v>6316</v>
      </c>
      <c r="O3002" t="s">
        <v>34</v>
      </c>
      <c r="P3002">
        <v>10</v>
      </c>
      <c r="Q3002">
        <v>202107</v>
      </c>
      <c r="R3002">
        <v>20211011</v>
      </c>
      <c r="S3002" t="s">
        <v>6317</v>
      </c>
      <c r="T3002">
        <v>20220418</v>
      </c>
      <c r="U3002" t="s">
        <v>151</v>
      </c>
      <c r="Z3002" t="s">
        <v>36</v>
      </c>
    </row>
    <row r="3003" spans="1:26" x14ac:dyDescent="0.25">
      <c r="A3003" t="s">
        <v>26</v>
      </c>
      <c r="B3003" t="s">
        <v>27</v>
      </c>
      <c r="C3003" t="s">
        <v>28</v>
      </c>
      <c r="D3003" t="s">
        <v>585</v>
      </c>
      <c r="E3003" t="str">
        <f>"202TNZN07829"</f>
        <v>202TNZN07829</v>
      </c>
      <c r="F3003" t="s">
        <v>30</v>
      </c>
      <c r="I3003" t="s">
        <v>38</v>
      </c>
      <c r="J3003" t="s">
        <v>58</v>
      </c>
      <c r="N3003" t="s">
        <v>6318</v>
      </c>
      <c r="O3003" t="s">
        <v>34</v>
      </c>
      <c r="P3003">
        <v>3</v>
      </c>
      <c r="Q3003">
        <v>202202</v>
      </c>
      <c r="R3003">
        <v>20220413</v>
      </c>
      <c r="S3003" t="s">
        <v>6319</v>
      </c>
      <c r="T3003">
        <v>20220418</v>
      </c>
      <c r="U3003" t="s">
        <v>211</v>
      </c>
      <c r="Z3003" t="s">
        <v>36</v>
      </c>
    </row>
    <row r="3004" spans="1:26" x14ac:dyDescent="0.25">
      <c r="A3004" t="s">
        <v>26</v>
      </c>
      <c r="B3004" t="s">
        <v>27</v>
      </c>
      <c r="C3004" t="s">
        <v>28</v>
      </c>
      <c r="D3004" t="s">
        <v>37</v>
      </c>
      <c r="E3004" t="str">
        <f>"111TNEP00052"</f>
        <v>111TNEP00052</v>
      </c>
      <c r="F3004" t="s">
        <v>30</v>
      </c>
      <c r="I3004" t="s">
        <v>31</v>
      </c>
      <c r="J3004" t="s">
        <v>32</v>
      </c>
      <c r="N3004" t="s">
        <v>6320</v>
      </c>
      <c r="O3004" t="s">
        <v>34</v>
      </c>
      <c r="P3004">
        <v>6</v>
      </c>
      <c r="Q3004">
        <v>202111</v>
      </c>
      <c r="R3004">
        <v>20220216</v>
      </c>
      <c r="S3004" t="s">
        <v>6321</v>
      </c>
      <c r="T3004">
        <v>20220418</v>
      </c>
      <c r="Z3004" t="s">
        <v>36</v>
      </c>
    </row>
    <row r="3005" spans="1:26" x14ac:dyDescent="0.25">
      <c r="A3005" t="s">
        <v>26</v>
      </c>
      <c r="B3005" t="s">
        <v>27</v>
      </c>
      <c r="C3005" t="s">
        <v>28</v>
      </c>
      <c r="D3005" t="s">
        <v>37</v>
      </c>
      <c r="E3005" t="str">
        <f>"111TNNH2G759"</f>
        <v>111TNNH2G759</v>
      </c>
      <c r="F3005" t="s">
        <v>30</v>
      </c>
      <c r="I3005" t="s">
        <v>57</v>
      </c>
      <c r="J3005" t="s">
        <v>116</v>
      </c>
      <c r="N3005" t="s">
        <v>6322</v>
      </c>
      <c r="O3005" t="s">
        <v>34</v>
      </c>
      <c r="P3005">
        <v>6</v>
      </c>
      <c r="Q3005">
        <v>202111</v>
      </c>
      <c r="R3005">
        <v>20220329</v>
      </c>
      <c r="S3005" t="s">
        <v>6323</v>
      </c>
      <c r="T3005">
        <v>20220418</v>
      </c>
      <c r="Z3005" t="s">
        <v>36</v>
      </c>
    </row>
    <row r="3006" spans="1:26" x14ac:dyDescent="0.25">
      <c r="A3006" t="s">
        <v>26</v>
      </c>
      <c r="B3006" t="s">
        <v>27</v>
      </c>
      <c r="C3006" t="s">
        <v>28</v>
      </c>
      <c r="D3006" t="s">
        <v>42</v>
      </c>
      <c r="E3006" t="str">
        <f>"112TNAB09568"</f>
        <v>112TNAB09568</v>
      </c>
      <c r="F3006" t="s">
        <v>30</v>
      </c>
      <c r="I3006" t="s">
        <v>31</v>
      </c>
      <c r="J3006" t="s">
        <v>58</v>
      </c>
      <c r="N3006" t="s">
        <v>525</v>
      </c>
      <c r="O3006" t="s">
        <v>34</v>
      </c>
      <c r="P3006">
        <v>5</v>
      </c>
      <c r="Q3006">
        <v>202112</v>
      </c>
      <c r="R3006">
        <v>20220113</v>
      </c>
      <c r="S3006" t="s">
        <v>6324</v>
      </c>
      <c r="T3006">
        <v>20220418</v>
      </c>
      <c r="U3006" t="s">
        <v>93</v>
      </c>
      <c r="V3006" t="s">
        <v>94</v>
      </c>
      <c r="W3006" t="s">
        <v>205</v>
      </c>
      <c r="Z3006" t="s">
        <v>36</v>
      </c>
    </row>
    <row r="3007" spans="1:26" x14ac:dyDescent="0.25">
      <c r="A3007" t="s">
        <v>26</v>
      </c>
      <c r="B3007" t="s">
        <v>27</v>
      </c>
      <c r="C3007" t="s">
        <v>28</v>
      </c>
      <c r="D3007" t="s">
        <v>29</v>
      </c>
      <c r="E3007" t="str">
        <f>"111TNSU1R398"</f>
        <v>111TNSU1R398</v>
      </c>
      <c r="F3007" t="s">
        <v>30</v>
      </c>
      <c r="I3007" t="s">
        <v>57</v>
      </c>
      <c r="J3007" t="s">
        <v>58</v>
      </c>
      <c r="N3007" t="s">
        <v>6325</v>
      </c>
      <c r="O3007" t="s">
        <v>34</v>
      </c>
      <c r="P3007">
        <v>6</v>
      </c>
      <c r="Q3007">
        <v>202111</v>
      </c>
      <c r="R3007">
        <v>20211223</v>
      </c>
      <c r="S3007" t="s">
        <v>6326</v>
      </c>
      <c r="T3007">
        <v>20220418</v>
      </c>
      <c r="U3007" t="s">
        <v>211</v>
      </c>
      <c r="Z3007" t="s">
        <v>36</v>
      </c>
    </row>
    <row r="3008" spans="1:26" x14ac:dyDescent="0.25">
      <c r="A3008" t="s">
        <v>26</v>
      </c>
      <c r="B3008" t="s">
        <v>27</v>
      </c>
      <c r="C3008" t="s">
        <v>28</v>
      </c>
      <c r="D3008" t="s">
        <v>37</v>
      </c>
      <c r="E3008" t="str">
        <f>"201TNUW1V206"</f>
        <v>201TNUW1V206</v>
      </c>
      <c r="F3008" t="s">
        <v>30</v>
      </c>
      <c r="I3008" t="s">
        <v>57</v>
      </c>
      <c r="J3008" t="s">
        <v>86</v>
      </c>
      <c r="N3008" t="s">
        <v>6327</v>
      </c>
      <c r="O3008" t="s">
        <v>34</v>
      </c>
      <c r="P3008">
        <v>4</v>
      </c>
      <c r="Q3008">
        <v>202201</v>
      </c>
      <c r="R3008">
        <v>20220325</v>
      </c>
      <c r="S3008" t="s">
        <v>6328</v>
      </c>
      <c r="T3008">
        <v>20220418</v>
      </c>
      <c r="Z3008" t="s">
        <v>36</v>
      </c>
    </row>
    <row r="3009" spans="1:26" x14ac:dyDescent="0.25">
      <c r="A3009" t="s">
        <v>26</v>
      </c>
      <c r="B3009" t="s">
        <v>27</v>
      </c>
      <c r="C3009" t="s">
        <v>28</v>
      </c>
      <c r="D3009" t="s">
        <v>166</v>
      </c>
      <c r="E3009" t="str">
        <f>"110TNWG25177"</f>
        <v>110TNWG25177</v>
      </c>
      <c r="F3009" t="s">
        <v>30</v>
      </c>
      <c r="I3009" t="s">
        <v>57</v>
      </c>
      <c r="J3009" t="s">
        <v>58</v>
      </c>
      <c r="N3009" t="s">
        <v>6329</v>
      </c>
      <c r="O3009" t="s">
        <v>34</v>
      </c>
      <c r="P3009">
        <v>7</v>
      </c>
      <c r="Q3009">
        <v>202110</v>
      </c>
      <c r="R3009">
        <v>20211001</v>
      </c>
      <c r="S3009" t="s">
        <v>6330</v>
      </c>
      <c r="T3009">
        <v>20220418</v>
      </c>
      <c r="Z3009" t="s">
        <v>36</v>
      </c>
    </row>
    <row r="3010" spans="1:26" x14ac:dyDescent="0.25">
      <c r="A3010" t="s">
        <v>26</v>
      </c>
      <c r="B3010" t="s">
        <v>27</v>
      </c>
      <c r="C3010" t="s">
        <v>28</v>
      </c>
      <c r="D3010" t="s">
        <v>64</v>
      </c>
      <c r="E3010" t="str">
        <f>"007TNDV1M962"</f>
        <v>007TNDV1M962</v>
      </c>
      <c r="F3010" t="s">
        <v>30</v>
      </c>
      <c r="I3010" t="s">
        <v>31</v>
      </c>
      <c r="J3010" t="s">
        <v>58</v>
      </c>
      <c r="N3010" t="s">
        <v>6331</v>
      </c>
      <c r="O3010" t="s">
        <v>34</v>
      </c>
      <c r="P3010">
        <v>22</v>
      </c>
      <c r="Q3010">
        <v>202007</v>
      </c>
      <c r="R3010">
        <v>20220107</v>
      </c>
      <c r="S3010" t="s">
        <v>6332</v>
      </c>
      <c r="T3010">
        <v>20220419</v>
      </c>
      <c r="U3010" t="s">
        <v>4344</v>
      </c>
      <c r="Z3010" t="s">
        <v>36</v>
      </c>
    </row>
    <row r="3011" spans="1:26" x14ac:dyDescent="0.25">
      <c r="A3011" t="s">
        <v>26</v>
      </c>
      <c r="B3011" t="s">
        <v>27</v>
      </c>
      <c r="C3011" t="s">
        <v>28</v>
      </c>
      <c r="D3011" t="s">
        <v>115</v>
      </c>
      <c r="E3011" t="str">
        <f>"201TNTQ1X337"</f>
        <v>201TNTQ1X337</v>
      </c>
      <c r="F3011" t="s">
        <v>30</v>
      </c>
      <c r="I3011" t="s">
        <v>38</v>
      </c>
      <c r="J3011" t="s">
        <v>58</v>
      </c>
      <c r="N3011" t="s">
        <v>6333</v>
      </c>
      <c r="O3011" t="s">
        <v>34</v>
      </c>
      <c r="P3011">
        <v>4</v>
      </c>
      <c r="Q3011">
        <v>202201</v>
      </c>
      <c r="R3011">
        <v>20220215</v>
      </c>
      <c r="S3011" t="s">
        <v>6334</v>
      </c>
      <c r="T3011">
        <v>20220419</v>
      </c>
      <c r="U3011" t="s">
        <v>339</v>
      </c>
      <c r="Z3011" t="s">
        <v>36</v>
      </c>
    </row>
    <row r="3012" spans="1:26" x14ac:dyDescent="0.25">
      <c r="A3012" t="s">
        <v>26</v>
      </c>
      <c r="B3012" t="s">
        <v>27</v>
      </c>
      <c r="C3012" t="s">
        <v>28</v>
      </c>
      <c r="D3012" t="s">
        <v>133</v>
      </c>
      <c r="E3012" t="str">
        <f>"109TNRL0V470"</f>
        <v>109TNRL0V470</v>
      </c>
      <c r="F3012" t="s">
        <v>30</v>
      </c>
      <c r="I3012" t="s">
        <v>71</v>
      </c>
      <c r="J3012" t="s">
        <v>90</v>
      </c>
      <c r="N3012" t="s">
        <v>6335</v>
      </c>
      <c r="O3012" t="s">
        <v>34</v>
      </c>
      <c r="P3012">
        <v>8</v>
      </c>
      <c r="Q3012">
        <v>202109</v>
      </c>
      <c r="R3012">
        <v>20211028</v>
      </c>
      <c r="S3012" t="s">
        <v>6336</v>
      </c>
      <c r="T3012">
        <v>20220419</v>
      </c>
      <c r="Z3012" t="s">
        <v>36</v>
      </c>
    </row>
    <row r="3013" spans="1:26" x14ac:dyDescent="0.25">
      <c r="A3013" t="s">
        <v>26</v>
      </c>
      <c r="B3013" t="s">
        <v>27</v>
      </c>
      <c r="C3013" t="s">
        <v>28</v>
      </c>
      <c r="D3013" t="s">
        <v>29</v>
      </c>
      <c r="E3013" t="str">
        <f>"201TNHM1S617"</f>
        <v>201TNHM1S617</v>
      </c>
      <c r="F3013" t="s">
        <v>30</v>
      </c>
      <c r="I3013" t="s">
        <v>76</v>
      </c>
      <c r="J3013" t="s">
        <v>52</v>
      </c>
      <c r="N3013" t="s">
        <v>6337</v>
      </c>
      <c r="O3013" t="s">
        <v>34</v>
      </c>
      <c r="P3013">
        <v>4</v>
      </c>
      <c r="Q3013">
        <v>202201</v>
      </c>
      <c r="R3013">
        <v>20220325</v>
      </c>
      <c r="S3013" t="s">
        <v>6338</v>
      </c>
      <c r="T3013">
        <v>20220419</v>
      </c>
      <c r="U3013" t="s">
        <v>4233</v>
      </c>
      <c r="Z3013" t="s">
        <v>36</v>
      </c>
    </row>
    <row r="3014" spans="1:26" x14ac:dyDescent="0.25">
      <c r="A3014" t="s">
        <v>26</v>
      </c>
      <c r="B3014" t="s">
        <v>27</v>
      </c>
      <c r="C3014" t="s">
        <v>28</v>
      </c>
      <c r="D3014" t="s">
        <v>29</v>
      </c>
      <c r="E3014" t="str">
        <f>"201TNXR0B914"</f>
        <v>201TNXR0B914</v>
      </c>
      <c r="F3014" t="s">
        <v>30</v>
      </c>
      <c r="I3014" t="s">
        <v>57</v>
      </c>
      <c r="J3014" t="s">
        <v>77</v>
      </c>
      <c r="N3014" t="s">
        <v>6339</v>
      </c>
      <c r="O3014" t="s">
        <v>34</v>
      </c>
      <c r="P3014">
        <v>4</v>
      </c>
      <c r="Q3014">
        <v>202201</v>
      </c>
      <c r="R3014">
        <v>20220129</v>
      </c>
      <c r="S3014" t="s">
        <v>6340</v>
      </c>
      <c r="T3014">
        <v>20220419</v>
      </c>
      <c r="Z3014" t="s">
        <v>36</v>
      </c>
    </row>
    <row r="3015" spans="1:26" x14ac:dyDescent="0.25">
      <c r="A3015" t="s">
        <v>26</v>
      </c>
      <c r="B3015" t="s">
        <v>27</v>
      </c>
      <c r="C3015" t="s">
        <v>28</v>
      </c>
      <c r="D3015" t="s">
        <v>29</v>
      </c>
      <c r="E3015" t="str">
        <f>"902TNUW08254"</f>
        <v>902TNUW08254</v>
      </c>
      <c r="F3015" t="s">
        <v>30</v>
      </c>
      <c r="I3015" t="s">
        <v>38</v>
      </c>
      <c r="J3015" t="s">
        <v>90</v>
      </c>
      <c r="N3015" t="s">
        <v>6341</v>
      </c>
      <c r="O3015" t="s">
        <v>34</v>
      </c>
      <c r="P3015">
        <v>39</v>
      </c>
      <c r="Q3015">
        <v>201902</v>
      </c>
      <c r="R3015">
        <v>20220326</v>
      </c>
      <c r="S3015" t="s">
        <v>6342</v>
      </c>
      <c r="T3015">
        <v>20220419</v>
      </c>
      <c r="U3015" t="s">
        <v>75</v>
      </c>
      <c r="Z3015" t="s">
        <v>36</v>
      </c>
    </row>
    <row r="3016" spans="1:26" x14ac:dyDescent="0.25">
      <c r="A3016" t="s">
        <v>26</v>
      </c>
      <c r="B3016" t="s">
        <v>27</v>
      </c>
      <c r="C3016" t="s">
        <v>28</v>
      </c>
      <c r="D3016" t="s">
        <v>42</v>
      </c>
      <c r="E3016" t="str">
        <f>"109TNHM1Z865"</f>
        <v>109TNHM1Z865</v>
      </c>
      <c r="F3016" t="s">
        <v>30</v>
      </c>
      <c r="I3016" t="s">
        <v>646</v>
      </c>
      <c r="J3016" t="s">
        <v>90</v>
      </c>
      <c r="N3016" t="s">
        <v>6343</v>
      </c>
      <c r="O3016" t="s">
        <v>34</v>
      </c>
      <c r="P3016">
        <v>8</v>
      </c>
      <c r="Q3016">
        <v>202109</v>
      </c>
      <c r="R3016">
        <v>20211015</v>
      </c>
      <c r="S3016" t="s">
        <v>6344</v>
      </c>
      <c r="T3016">
        <v>20220419</v>
      </c>
      <c r="U3016" t="s">
        <v>264</v>
      </c>
      <c r="Z3016" t="s">
        <v>36</v>
      </c>
    </row>
    <row r="3017" spans="1:26" x14ac:dyDescent="0.25">
      <c r="A3017" t="s">
        <v>26</v>
      </c>
      <c r="B3017" t="s">
        <v>27</v>
      </c>
      <c r="C3017" t="s">
        <v>28</v>
      </c>
      <c r="D3017" t="s">
        <v>46</v>
      </c>
      <c r="E3017" t="str">
        <f>"107TNNH1B287"</f>
        <v>107TNNH1B287</v>
      </c>
      <c r="F3017" t="s">
        <v>30</v>
      </c>
      <c r="I3017" t="s">
        <v>57</v>
      </c>
      <c r="J3017" t="s">
        <v>163</v>
      </c>
      <c r="N3017" t="s">
        <v>6345</v>
      </c>
      <c r="O3017" t="s">
        <v>34</v>
      </c>
      <c r="P3017">
        <v>10</v>
      </c>
      <c r="Q3017">
        <v>202107</v>
      </c>
      <c r="R3017">
        <v>20211028</v>
      </c>
      <c r="S3017" t="s">
        <v>6346</v>
      </c>
      <c r="T3017">
        <v>20220419</v>
      </c>
      <c r="Z3017" t="s">
        <v>36</v>
      </c>
    </row>
    <row r="3018" spans="1:26" x14ac:dyDescent="0.25">
      <c r="A3018" t="s">
        <v>26</v>
      </c>
      <c r="B3018" t="s">
        <v>27</v>
      </c>
      <c r="C3018" t="s">
        <v>28</v>
      </c>
      <c r="D3018" t="s">
        <v>29</v>
      </c>
      <c r="E3018" t="str">
        <f>"111TNQD26156"</f>
        <v>111TNQD26156</v>
      </c>
      <c r="F3018" t="s">
        <v>30</v>
      </c>
      <c r="I3018" t="s">
        <v>71</v>
      </c>
      <c r="J3018" t="s">
        <v>58</v>
      </c>
      <c r="N3018" t="s">
        <v>6347</v>
      </c>
      <c r="O3018" t="s">
        <v>34</v>
      </c>
      <c r="P3018">
        <v>6</v>
      </c>
      <c r="Q3018">
        <v>202111</v>
      </c>
      <c r="R3018">
        <v>20211130</v>
      </c>
      <c r="S3018" t="s">
        <v>6348</v>
      </c>
      <c r="T3018">
        <v>20220419</v>
      </c>
      <c r="U3018" t="s">
        <v>144</v>
      </c>
      <c r="V3018" t="s">
        <v>128</v>
      </c>
      <c r="W3018" t="s">
        <v>75</v>
      </c>
      <c r="X3018" t="s">
        <v>111</v>
      </c>
      <c r="Z3018" t="s">
        <v>36</v>
      </c>
    </row>
    <row r="3019" spans="1:26" x14ac:dyDescent="0.25">
      <c r="A3019" t="s">
        <v>26</v>
      </c>
      <c r="B3019" t="s">
        <v>27</v>
      </c>
      <c r="C3019" t="s">
        <v>28</v>
      </c>
      <c r="D3019" t="s">
        <v>29</v>
      </c>
      <c r="E3019" t="str">
        <f>"108TNRL2M182"</f>
        <v>108TNRL2M182</v>
      </c>
      <c r="F3019" t="s">
        <v>30</v>
      </c>
      <c r="I3019" t="s">
        <v>38</v>
      </c>
      <c r="J3019" t="s">
        <v>39</v>
      </c>
      <c r="N3019" t="s">
        <v>6349</v>
      </c>
      <c r="O3019" t="s">
        <v>34</v>
      </c>
      <c r="P3019">
        <v>9</v>
      </c>
      <c r="Q3019">
        <v>202108</v>
      </c>
      <c r="R3019">
        <v>20211206</v>
      </c>
      <c r="S3019" t="s">
        <v>6350</v>
      </c>
      <c r="T3019">
        <v>20220419</v>
      </c>
      <c r="Z3019" t="s">
        <v>36</v>
      </c>
    </row>
    <row r="3020" spans="1:26" x14ac:dyDescent="0.25">
      <c r="A3020" t="s">
        <v>26</v>
      </c>
      <c r="B3020" t="s">
        <v>27</v>
      </c>
      <c r="C3020" t="s">
        <v>28</v>
      </c>
      <c r="D3020" t="s">
        <v>46</v>
      </c>
      <c r="E3020" t="str">
        <f>"201TNYT26394"</f>
        <v>201TNYT26394</v>
      </c>
      <c r="F3020" t="s">
        <v>30</v>
      </c>
      <c r="I3020" t="s">
        <v>157</v>
      </c>
      <c r="J3020" t="s">
        <v>39</v>
      </c>
      <c r="N3020" t="s">
        <v>6351</v>
      </c>
      <c r="O3020" t="s">
        <v>34</v>
      </c>
      <c r="P3020">
        <v>4</v>
      </c>
      <c r="Q3020">
        <v>202201</v>
      </c>
      <c r="R3020">
        <v>20220224</v>
      </c>
      <c r="S3020" t="s">
        <v>6352</v>
      </c>
      <c r="T3020">
        <v>20220419</v>
      </c>
      <c r="Z3020" t="s">
        <v>36</v>
      </c>
    </row>
    <row r="3021" spans="1:26" x14ac:dyDescent="0.25">
      <c r="A3021" t="s">
        <v>26</v>
      </c>
      <c r="B3021" t="s">
        <v>27</v>
      </c>
      <c r="C3021" t="s">
        <v>28</v>
      </c>
      <c r="D3021" t="s">
        <v>29</v>
      </c>
      <c r="E3021" t="str">
        <f>"108TNFA35483"</f>
        <v>108TNFA35483</v>
      </c>
      <c r="F3021" t="s">
        <v>30</v>
      </c>
      <c r="I3021" t="s">
        <v>31</v>
      </c>
      <c r="J3021" t="s">
        <v>32</v>
      </c>
      <c r="N3021" t="s">
        <v>6353</v>
      </c>
      <c r="O3021" t="s">
        <v>34</v>
      </c>
      <c r="P3021">
        <v>9</v>
      </c>
      <c r="Q3021">
        <v>202108</v>
      </c>
      <c r="R3021">
        <v>20211023</v>
      </c>
      <c r="S3021" t="s">
        <v>6354</v>
      </c>
      <c r="T3021">
        <v>20220419</v>
      </c>
      <c r="Z3021" t="s">
        <v>36</v>
      </c>
    </row>
    <row r="3022" spans="1:26" x14ac:dyDescent="0.25">
      <c r="A3022" t="s">
        <v>26</v>
      </c>
      <c r="B3022" t="s">
        <v>27</v>
      </c>
      <c r="C3022" t="s">
        <v>28</v>
      </c>
      <c r="D3022" t="s">
        <v>46</v>
      </c>
      <c r="E3022" t="str">
        <f>"111TNJJ09012"</f>
        <v>111TNJJ09012</v>
      </c>
      <c r="F3022" t="s">
        <v>30</v>
      </c>
      <c r="I3022" t="s">
        <v>157</v>
      </c>
      <c r="J3022" t="s">
        <v>32</v>
      </c>
      <c r="N3022" t="s">
        <v>6355</v>
      </c>
      <c r="O3022" t="s">
        <v>34</v>
      </c>
      <c r="P3022">
        <v>6</v>
      </c>
      <c r="Q3022">
        <v>202111</v>
      </c>
      <c r="R3022">
        <v>20211120</v>
      </c>
      <c r="S3022" t="s">
        <v>6356</v>
      </c>
      <c r="T3022">
        <v>20220419</v>
      </c>
      <c r="Z3022" t="s">
        <v>36</v>
      </c>
    </row>
    <row r="3023" spans="1:26" x14ac:dyDescent="0.25">
      <c r="A3023" t="s">
        <v>26</v>
      </c>
      <c r="B3023" t="s">
        <v>27</v>
      </c>
      <c r="C3023" t="s">
        <v>28</v>
      </c>
      <c r="D3023" t="s">
        <v>64</v>
      </c>
      <c r="E3023" t="str">
        <f>"110TNYT0U210"</f>
        <v>110TNYT0U210</v>
      </c>
      <c r="F3023" t="s">
        <v>30</v>
      </c>
      <c r="I3023" t="s">
        <v>129</v>
      </c>
      <c r="J3023" t="s">
        <v>58</v>
      </c>
      <c r="N3023" t="s">
        <v>6357</v>
      </c>
      <c r="O3023" t="s">
        <v>34</v>
      </c>
      <c r="P3023">
        <v>7</v>
      </c>
      <c r="Q3023">
        <v>202110</v>
      </c>
      <c r="R3023">
        <v>20211117</v>
      </c>
      <c r="S3023" t="s">
        <v>6358</v>
      </c>
      <c r="T3023">
        <v>20220419</v>
      </c>
      <c r="U3023" t="s">
        <v>496</v>
      </c>
      <c r="V3023" t="s">
        <v>328</v>
      </c>
      <c r="W3023" t="s">
        <v>878</v>
      </c>
      <c r="X3023" t="s">
        <v>1041</v>
      </c>
      <c r="Z3023" t="s">
        <v>36</v>
      </c>
    </row>
    <row r="3024" spans="1:26" x14ac:dyDescent="0.25">
      <c r="A3024" t="s">
        <v>26</v>
      </c>
      <c r="B3024" t="s">
        <v>27</v>
      </c>
      <c r="C3024" t="s">
        <v>28</v>
      </c>
      <c r="D3024" t="s">
        <v>46</v>
      </c>
      <c r="E3024" t="str">
        <f>"201TNZN2B677"</f>
        <v>201TNZN2B677</v>
      </c>
      <c r="F3024" t="s">
        <v>30</v>
      </c>
      <c r="I3024" t="s">
        <v>57</v>
      </c>
      <c r="J3024" t="s">
        <v>32</v>
      </c>
      <c r="N3024" t="s">
        <v>6359</v>
      </c>
      <c r="O3024" t="s">
        <v>34</v>
      </c>
      <c r="P3024">
        <v>4</v>
      </c>
      <c r="Q3024">
        <v>202201</v>
      </c>
      <c r="R3024">
        <v>20220309</v>
      </c>
      <c r="S3024" t="s">
        <v>6360</v>
      </c>
      <c r="T3024">
        <v>20220419</v>
      </c>
      <c r="Z3024" t="s">
        <v>36</v>
      </c>
    </row>
    <row r="3025" spans="1:26" x14ac:dyDescent="0.25">
      <c r="A3025" t="s">
        <v>26</v>
      </c>
      <c r="B3025" t="s">
        <v>27</v>
      </c>
      <c r="C3025" t="s">
        <v>28</v>
      </c>
      <c r="D3025" t="s">
        <v>380</v>
      </c>
      <c r="E3025" t="str">
        <f>"111TNBK1P453"</f>
        <v>111TNBK1P453</v>
      </c>
      <c r="F3025" t="s">
        <v>30</v>
      </c>
      <c r="I3025" t="s">
        <v>89</v>
      </c>
      <c r="J3025" t="s">
        <v>90</v>
      </c>
      <c r="N3025" t="s">
        <v>6361</v>
      </c>
      <c r="O3025" t="s">
        <v>34</v>
      </c>
      <c r="P3025">
        <v>6</v>
      </c>
      <c r="Q3025">
        <v>202111</v>
      </c>
      <c r="R3025">
        <v>20220201</v>
      </c>
      <c r="S3025" t="s">
        <v>6362</v>
      </c>
      <c r="T3025">
        <v>20220419</v>
      </c>
      <c r="U3025" t="s">
        <v>1383</v>
      </c>
      <c r="Z3025" t="s">
        <v>36</v>
      </c>
    </row>
    <row r="3026" spans="1:26" x14ac:dyDescent="0.25">
      <c r="A3026" t="s">
        <v>26</v>
      </c>
      <c r="B3026" t="s">
        <v>27</v>
      </c>
      <c r="C3026" t="s">
        <v>28</v>
      </c>
      <c r="D3026" t="s">
        <v>46</v>
      </c>
      <c r="E3026" t="str">
        <f>"104TNZN1G661"</f>
        <v>104TNZN1G661</v>
      </c>
      <c r="F3026" t="s">
        <v>30</v>
      </c>
      <c r="I3026" t="s">
        <v>38</v>
      </c>
      <c r="J3026" t="s">
        <v>90</v>
      </c>
      <c r="N3026" t="s">
        <v>6363</v>
      </c>
      <c r="O3026" t="s">
        <v>34</v>
      </c>
      <c r="P3026">
        <v>13</v>
      </c>
      <c r="Q3026">
        <v>202104</v>
      </c>
      <c r="R3026">
        <v>20211110</v>
      </c>
      <c r="S3026" t="s">
        <v>6364</v>
      </c>
      <c r="T3026">
        <v>20220419</v>
      </c>
      <c r="U3026" t="s">
        <v>144</v>
      </c>
      <c r="Z3026" t="s">
        <v>36</v>
      </c>
    </row>
    <row r="3027" spans="1:26" x14ac:dyDescent="0.25">
      <c r="A3027" t="s">
        <v>26</v>
      </c>
      <c r="B3027" t="s">
        <v>27</v>
      </c>
      <c r="C3027" t="s">
        <v>28</v>
      </c>
      <c r="D3027" t="s">
        <v>46</v>
      </c>
      <c r="E3027" t="str">
        <f>"202TNCZ2C667"</f>
        <v>202TNCZ2C667</v>
      </c>
      <c r="F3027" t="s">
        <v>30</v>
      </c>
      <c r="I3027" t="s">
        <v>57</v>
      </c>
      <c r="J3027" t="s">
        <v>43</v>
      </c>
      <c r="N3027" t="s">
        <v>6365</v>
      </c>
      <c r="O3027" t="s">
        <v>34</v>
      </c>
      <c r="P3027">
        <v>3</v>
      </c>
      <c r="Q3027">
        <v>202202</v>
      </c>
      <c r="R3027">
        <v>20220405</v>
      </c>
      <c r="S3027" t="s">
        <v>6366</v>
      </c>
      <c r="T3027">
        <v>20220419</v>
      </c>
      <c r="Z3027" t="s">
        <v>36</v>
      </c>
    </row>
    <row r="3028" spans="1:26" x14ac:dyDescent="0.25">
      <c r="A3028" t="s">
        <v>26</v>
      </c>
      <c r="B3028" t="s">
        <v>27</v>
      </c>
      <c r="C3028" t="s">
        <v>28</v>
      </c>
      <c r="D3028" t="s">
        <v>42</v>
      </c>
      <c r="E3028" t="str">
        <f>"109TNPC2B488"</f>
        <v>109TNPC2B488</v>
      </c>
      <c r="F3028" t="s">
        <v>30</v>
      </c>
      <c r="I3028" t="s">
        <v>157</v>
      </c>
      <c r="J3028" t="s">
        <v>58</v>
      </c>
      <c r="N3028" t="s">
        <v>6367</v>
      </c>
      <c r="O3028" t="s">
        <v>34</v>
      </c>
      <c r="P3028">
        <v>8</v>
      </c>
      <c r="Q3028">
        <v>202109</v>
      </c>
      <c r="R3028">
        <v>20211115</v>
      </c>
      <c r="S3028" t="s">
        <v>6368</v>
      </c>
      <c r="T3028">
        <v>20220419</v>
      </c>
      <c r="U3028" t="s">
        <v>264</v>
      </c>
      <c r="V3028" t="s">
        <v>111</v>
      </c>
      <c r="W3028" t="s">
        <v>1575</v>
      </c>
      <c r="Z3028" t="s">
        <v>36</v>
      </c>
    </row>
    <row r="3029" spans="1:26" x14ac:dyDescent="0.25">
      <c r="A3029" t="s">
        <v>26</v>
      </c>
      <c r="B3029" t="s">
        <v>27</v>
      </c>
      <c r="C3029" t="s">
        <v>28</v>
      </c>
      <c r="D3029" t="s">
        <v>380</v>
      </c>
      <c r="E3029" t="str">
        <f>"112TNXR0U386"</f>
        <v>112TNXR0U386</v>
      </c>
      <c r="F3029" t="s">
        <v>30</v>
      </c>
      <c r="I3029" t="s">
        <v>38</v>
      </c>
      <c r="J3029" t="s">
        <v>58</v>
      </c>
      <c r="N3029" t="s">
        <v>6369</v>
      </c>
      <c r="O3029" t="s">
        <v>34</v>
      </c>
      <c r="P3029">
        <v>5</v>
      </c>
      <c r="Q3029">
        <v>202112</v>
      </c>
      <c r="R3029">
        <v>20220218</v>
      </c>
      <c r="S3029" t="s">
        <v>6370</v>
      </c>
      <c r="T3029">
        <v>20220419</v>
      </c>
      <c r="U3029" t="s">
        <v>4918</v>
      </c>
      <c r="V3029" t="s">
        <v>6371</v>
      </c>
      <c r="Z3029" t="s">
        <v>36</v>
      </c>
    </row>
    <row r="3030" spans="1:26" x14ac:dyDescent="0.25">
      <c r="A3030" t="s">
        <v>26</v>
      </c>
      <c r="B3030" t="s">
        <v>27</v>
      </c>
      <c r="C3030" t="s">
        <v>28</v>
      </c>
      <c r="D3030" t="s">
        <v>115</v>
      </c>
      <c r="E3030" t="str">
        <f>"109TNTQ27009"</f>
        <v>109TNTQ27009</v>
      </c>
      <c r="F3030" t="s">
        <v>30</v>
      </c>
      <c r="I3030" t="s">
        <v>38</v>
      </c>
      <c r="J3030" t="s">
        <v>39</v>
      </c>
      <c r="N3030" t="s">
        <v>6372</v>
      </c>
      <c r="O3030" t="s">
        <v>34</v>
      </c>
      <c r="P3030">
        <v>8</v>
      </c>
      <c r="Q3030">
        <v>202109</v>
      </c>
      <c r="R3030">
        <v>20211106</v>
      </c>
      <c r="S3030" t="s">
        <v>6373</v>
      </c>
      <c r="T3030">
        <v>20220419</v>
      </c>
      <c r="Z3030" t="s">
        <v>36</v>
      </c>
    </row>
    <row r="3031" spans="1:26" x14ac:dyDescent="0.25">
      <c r="A3031" t="s">
        <v>26</v>
      </c>
      <c r="B3031" t="s">
        <v>27</v>
      </c>
      <c r="C3031" t="s">
        <v>28</v>
      </c>
      <c r="D3031" t="s">
        <v>29</v>
      </c>
      <c r="E3031" t="str">
        <f>"106TNQD0P220"</f>
        <v>106TNQD0P220</v>
      </c>
      <c r="F3031" t="s">
        <v>30</v>
      </c>
      <c r="I3031" t="s">
        <v>57</v>
      </c>
      <c r="J3031" t="s">
        <v>58</v>
      </c>
      <c r="N3031" t="s">
        <v>6374</v>
      </c>
      <c r="O3031" t="s">
        <v>34</v>
      </c>
      <c r="P3031">
        <v>11</v>
      </c>
      <c r="Q3031">
        <v>202106</v>
      </c>
      <c r="R3031">
        <v>20220406</v>
      </c>
      <c r="S3031" t="s">
        <v>6375</v>
      </c>
      <c r="T3031">
        <v>20220419</v>
      </c>
      <c r="U3031" t="s">
        <v>61</v>
      </c>
      <c r="Z3031" t="s">
        <v>36</v>
      </c>
    </row>
    <row r="3032" spans="1:26" x14ac:dyDescent="0.25">
      <c r="A3032" t="s">
        <v>26</v>
      </c>
      <c r="B3032" t="s">
        <v>27</v>
      </c>
      <c r="C3032" t="s">
        <v>28</v>
      </c>
      <c r="D3032" t="s">
        <v>46</v>
      </c>
      <c r="E3032" t="str">
        <f>"107TNZN1U125"</f>
        <v>107TNZN1U125</v>
      </c>
      <c r="F3032" t="s">
        <v>30</v>
      </c>
      <c r="I3032" t="s">
        <v>129</v>
      </c>
      <c r="J3032" t="s">
        <v>555</v>
      </c>
      <c r="N3032" t="s">
        <v>6376</v>
      </c>
      <c r="O3032" t="s">
        <v>34</v>
      </c>
      <c r="P3032">
        <v>10</v>
      </c>
      <c r="Q3032">
        <v>202107</v>
      </c>
      <c r="R3032">
        <v>20211028</v>
      </c>
      <c r="S3032" t="s">
        <v>6377</v>
      </c>
      <c r="T3032">
        <v>20220419</v>
      </c>
      <c r="Z3032" t="s">
        <v>36</v>
      </c>
    </row>
    <row r="3033" spans="1:26" x14ac:dyDescent="0.25">
      <c r="A3033" t="s">
        <v>26</v>
      </c>
      <c r="B3033" t="s">
        <v>27</v>
      </c>
      <c r="C3033" t="s">
        <v>28</v>
      </c>
      <c r="D3033" t="s">
        <v>115</v>
      </c>
      <c r="E3033" t="str">
        <f>"201TNAB04064"</f>
        <v>201TNAB04064</v>
      </c>
      <c r="F3033" t="s">
        <v>30</v>
      </c>
      <c r="I3033" t="s">
        <v>38</v>
      </c>
      <c r="J3033" t="s">
        <v>58</v>
      </c>
      <c r="N3033" t="s">
        <v>6378</v>
      </c>
      <c r="O3033" t="s">
        <v>34</v>
      </c>
      <c r="P3033">
        <v>4</v>
      </c>
      <c r="Q3033">
        <v>202201</v>
      </c>
      <c r="R3033">
        <v>20220305</v>
      </c>
      <c r="S3033" t="s">
        <v>6379</v>
      </c>
      <c r="T3033">
        <v>20220419</v>
      </c>
      <c r="U3033" t="s">
        <v>1110</v>
      </c>
      <c r="V3033" t="s">
        <v>236</v>
      </c>
      <c r="Z3033" t="s">
        <v>36</v>
      </c>
    </row>
    <row r="3034" spans="1:26" x14ac:dyDescent="0.25">
      <c r="A3034" t="s">
        <v>26</v>
      </c>
      <c r="B3034" t="s">
        <v>27</v>
      </c>
      <c r="C3034" t="s">
        <v>28</v>
      </c>
      <c r="D3034" t="s">
        <v>29</v>
      </c>
      <c r="E3034" t="str">
        <f>"108TNPC21256"</f>
        <v>108TNPC21256</v>
      </c>
      <c r="F3034" t="s">
        <v>30</v>
      </c>
      <c r="I3034" t="s">
        <v>38</v>
      </c>
      <c r="J3034" t="s">
        <v>58</v>
      </c>
      <c r="N3034" t="s">
        <v>6380</v>
      </c>
      <c r="O3034" t="s">
        <v>34</v>
      </c>
      <c r="P3034">
        <v>9</v>
      </c>
      <c r="Q3034">
        <v>202108</v>
      </c>
      <c r="R3034">
        <v>20220221</v>
      </c>
      <c r="S3034" t="s">
        <v>6381</v>
      </c>
      <c r="T3034">
        <v>20220419</v>
      </c>
      <c r="U3034" t="s">
        <v>75</v>
      </c>
      <c r="V3034" t="s">
        <v>3950</v>
      </c>
      <c r="W3034" t="s">
        <v>878</v>
      </c>
      <c r="Z3034" t="s">
        <v>36</v>
      </c>
    </row>
    <row r="3035" spans="1:26" x14ac:dyDescent="0.25">
      <c r="A3035" t="s">
        <v>26</v>
      </c>
      <c r="B3035" t="s">
        <v>27</v>
      </c>
      <c r="C3035" t="s">
        <v>28</v>
      </c>
      <c r="D3035" t="s">
        <v>64</v>
      </c>
      <c r="E3035" t="str">
        <f>"105TNZN23229"</f>
        <v>105TNZN23229</v>
      </c>
      <c r="F3035" t="s">
        <v>30</v>
      </c>
      <c r="I3035" t="s">
        <v>38</v>
      </c>
      <c r="J3035" t="s">
        <v>77</v>
      </c>
      <c r="N3035" t="s">
        <v>6382</v>
      </c>
      <c r="O3035" t="s">
        <v>34</v>
      </c>
      <c r="P3035">
        <v>12</v>
      </c>
      <c r="Q3035">
        <v>202105</v>
      </c>
      <c r="R3035">
        <v>20211109</v>
      </c>
      <c r="S3035" t="s">
        <v>6383</v>
      </c>
      <c r="T3035">
        <v>20220419</v>
      </c>
      <c r="Z3035" t="s">
        <v>36</v>
      </c>
    </row>
    <row r="3036" spans="1:26" x14ac:dyDescent="0.25">
      <c r="A3036" t="s">
        <v>26</v>
      </c>
      <c r="B3036" t="s">
        <v>27</v>
      </c>
      <c r="C3036" t="s">
        <v>28</v>
      </c>
      <c r="D3036" t="s">
        <v>115</v>
      </c>
      <c r="E3036" t="str">
        <f>"110TNFA0F131"</f>
        <v>110TNFA0F131</v>
      </c>
      <c r="F3036" t="s">
        <v>30</v>
      </c>
      <c r="I3036" t="s">
        <v>31</v>
      </c>
      <c r="J3036" t="s">
        <v>39</v>
      </c>
      <c r="N3036" t="s">
        <v>5625</v>
      </c>
      <c r="O3036" t="s">
        <v>34</v>
      </c>
      <c r="P3036">
        <v>7</v>
      </c>
      <c r="Q3036">
        <v>202110</v>
      </c>
      <c r="R3036">
        <v>20220321</v>
      </c>
      <c r="S3036" t="s">
        <v>6384</v>
      </c>
      <c r="T3036">
        <v>20220419</v>
      </c>
      <c r="Z3036" t="s">
        <v>36</v>
      </c>
    </row>
    <row r="3037" spans="1:26" x14ac:dyDescent="0.25">
      <c r="A3037" t="s">
        <v>26</v>
      </c>
      <c r="B3037" t="s">
        <v>27</v>
      </c>
      <c r="C3037" t="s">
        <v>28</v>
      </c>
      <c r="D3037" t="s">
        <v>64</v>
      </c>
      <c r="E3037" t="str">
        <f>"109TNHM26545"</f>
        <v>109TNHM26545</v>
      </c>
      <c r="F3037" t="s">
        <v>30</v>
      </c>
      <c r="I3037" t="s">
        <v>97</v>
      </c>
      <c r="J3037" t="s">
        <v>90</v>
      </c>
      <c r="N3037" t="s">
        <v>6385</v>
      </c>
      <c r="O3037" t="s">
        <v>34</v>
      </c>
      <c r="P3037">
        <v>8</v>
      </c>
      <c r="Q3037">
        <v>202109</v>
      </c>
      <c r="R3037">
        <v>20211104</v>
      </c>
      <c r="S3037" t="s">
        <v>6386</v>
      </c>
      <c r="T3037">
        <v>20220419</v>
      </c>
      <c r="U3037" t="s">
        <v>144</v>
      </c>
      <c r="V3037" t="s">
        <v>149</v>
      </c>
      <c r="Z3037" t="s">
        <v>36</v>
      </c>
    </row>
    <row r="3038" spans="1:26" x14ac:dyDescent="0.25">
      <c r="A3038" t="s">
        <v>26</v>
      </c>
      <c r="B3038" t="s">
        <v>27</v>
      </c>
      <c r="C3038" t="s">
        <v>28</v>
      </c>
      <c r="D3038" t="s">
        <v>29</v>
      </c>
      <c r="E3038" t="str">
        <f>"108TNXR0H962"</f>
        <v>108TNXR0H962</v>
      </c>
      <c r="F3038" t="s">
        <v>30</v>
      </c>
      <c r="I3038" t="s">
        <v>129</v>
      </c>
      <c r="J3038" t="s">
        <v>58</v>
      </c>
      <c r="N3038" t="s">
        <v>6387</v>
      </c>
      <c r="O3038" t="s">
        <v>34</v>
      </c>
      <c r="P3038">
        <v>9</v>
      </c>
      <c r="Q3038">
        <v>202108</v>
      </c>
      <c r="R3038">
        <v>20211228</v>
      </c>
      <c r="S3038" t="s">
        <v>6388</v>
      </c>
      <c r="T3038">
        <v>20220419</v>
      </c>
      <c r="U3038" t="s">
        <v>5494</v>
      </c>
      <c r="V3038" t="s">
        <v>151</v>
      </c>
      <c r="W3038" t="s">
        <v>878</v>
      </c>
      <c r="Z3038" t="s">
        <v>36</v>
      </c>
    </row>
    <row r="3039" spans="1:26" x14ac:dyDescent="0.25">
      <c r="A3039" t="s">
        <v>26</v>
      </c>
      <c r="B3039" t="s">
        <v>27</v>
      </c>
      <c r="C3039" t="s">
        <v>28</v>
      </c>
      <c r="D3039" t="s">
        <v>380</v>
      </c>
      <c r="E3039" t="str">
        <f>"111TNGY1E927"</f>
        <v>111TNGY1E927</v>
      </c>
      <c r="F3039" t="s">
        <v>30</v>
      </c>
      <c r="I3039" t="s">
        <v>38</v>
      </c>
      <c r="J3039" t="s">
        <v>90</v>
      </c>
      <c r="N3039" t="s">
        <v>4739</v>
      </c>
      <c r="O3039" t="s">
        <v>34</v>
      </c>
      <c r="P3039">
        <v>6</v>
      </c>
      <c r="Q3039">
        <v>202111</v>
      </c>
      <c r="R3039">
        <v>20220301</v>
      </c>
      <c r="S3039" t="s">
        <v>6389</v>
      </c>
      <c r="T3039">
        <v>20220419</v>
      </c>
      <c r="U3039" t="s">
        <v>144</v>
      </c>
      <c r="Z3039" t="s">
        <v>36</v>
      </c>
    </row>
    <row r="3040" spans="1:26" x14ac:dyDescent="0.25">
      <c r="A3040" t="s">
        <v>26</v>
      </c>
      <c r="B3040" t="s">
        <v>27</v>
      </c>
      <c r="C3040" t="s">
        <v>28</v>
      </c>
      <c r="D3040" t="s">
        <v>133</v>
      </c>
      <c r="E3040" t="str">
        <f>"108TNWG0X409"</f>
        <v>108TNWG0X409</v>
      </c>
      <c r="F3040" t="s">
        <v>30</v>
      </c>
      <c r="I3040" t="s">
        <v>97</v>
      </c>
      <c r="J3040" t="s">
        <v>83</v>
      </c>
      <c r="N3040" t="s">
        <v>6390</v>
      </c>
      <c r="O3040" t="s">
        <v>34</v>
      </c>
      <c r="P3040">
        <v>9</v>
      </c>
      <c r="Q3040">
        <v>202108</v>
      </c>
      <c r="R3040">
        <v>20211211</v>
      </c>
      <c r="S3040" t="s">
        <v>6391</v>
      </c>
      <c r="T3040">
        <v>20220419</v>
      </c>
      <c r="Z3040" t="s">
        <v>36</v>
      </c>
    </row>
    <row r="3041" spans="1:26" x14ac:dyDescent="0.25">
      <c r="A3041" t="s">
        <v>26</v>
      </c>
      <c r="B3041" t="s">
        <v>27</v>
      </c>
      <c r="C3041" t="s">
        <v>28</v>
      </c>
      <c r="D3041" t="s">
        <v>29</v>
      </c>
      <c r="E3041" t="str">
        <f>"108TNYT24042"</f>
        <v>108TNYT24042</v>
      </c>
      <c r="F3041" t="s">
        <v>30</v>
      </c>
      <c r="I3041" t="s">
        <v>123</v>
      </c>
      <c r="J3041" t="s">
        <v>52</v>
      </c>
      <c r="N3041" t="s">
        <v>6392</v>
      </c>
      <c r="O3041" t="s">
        <v>34</v>
      </c>
      <c r="P3041">
        <v>9</v>
      </c>
      <c r="Q3041">
        <v>202108</v>
      </c>
      <c r="R3041">
        <v>20220127</v>
      </c>
      <c r="S3041" t="s">
        <v>6393</v>
      </c>
      <c r="T3041">
        <v>20220419</v>
      </c>
      <c r="U3041" t="s">
        <v>6394</v>
      </c>
      <c r="Z3041" t="s">
        <v>36</v>
      </c>
    </row>
    <row r="3042" spans="1:26" x14ac:dyDescent="0.25">
      <c r="A3042" t="s">
        <v>26</v>
      </c>
      <c r="B3042" t="s">
        <v>27</v>
      </c>
      <c r="C3042" t="s">
        <v>28</v>
      </c>
      <c r="D3042" t="s">
        <v>64</v>
      </c>
      <c r="E3042" t="str">
        <f>"202TNDV18922"</f>
        <v>202TNDV18922</v>
      </c>
      <c r="F3042" t="s">
        <v>30</v>
      </c>
      <c r="I3042" t="s">
        <v>129</v>
      </c>
      <c r="J3042" t="s">
        <v>43</v>
      </c>
      <c r="N3042" t="s">
        <v>6395</v>
      </c>
      <c r="O3042" t="s">
        <v>34</v>
      </c>
      <c r="P3042">
        <v>3</v>
      </c>
      <c r="Q3042">
        <v>202202</v>
      </c>
      <c r="R3042">
        <v>20220325</v>
      </c>
      <c r="S3042" t="s">
        <v>6396</v>
      </c>
      <c r="T3042">
        <v>20220419</v>
      </c>
      <c r="Z3042" t="s">
        <v>36</v>
      </c>
    </row>
    <row r="3043" spans="1:26" x14ac:dyDescent="0.25">
      <c r="A3043" t="s">
        <v>2403</v>
      </c>
      <c r="B3043" t="s">
        <v>27</v>
      </c>
      <c r="C3043" t="s">
        <v>28</v>
      </c>
      <c r="D3043" t="s">
        <v>46</v>
      </c>
      <c r="E3043" t="str">
        <f>"111TNDV0P314"</f>
        <v>111TNDV0P314</v>
      </c>
      <c r="F3043" t="s">
        <v>2404</v>
      </c>
      <c r="N3043" t="s">
        <v>6397</v>
      </c>
      <c r="O3043" t="s">
        <v>34</v>
      </c>
      <c r="P3043">
        <v>6</v>
      </c>
      <c r="Q3043">
        <v>202111</v>
      </c>
      <c r="S3043">
        <v>917286767</v>
      </c>
      <c r="T3043">
        <v>20220420</v>
      </c>
      <c r="U3043" t="s">
        <v>2406</v>
      </c>
      <c r="V3043" t="s">
        <v>3583</v>
      </c>
      <c r="W3043" t="s">
        <v>2408</v>
      </c>
      <c r="X3043" t="s">
        <v>6398</v>
      </c>
      <c r="Y3043" t="s">
        <v>6399</v>
      </c>
      <c r="Z3043" t="s">
        <v>36</v>
      </c>
    </row>
    <row r="3044" spans="1:26" x14ac:dyDescent="0.25">
      <c r="A3044" t="s">
        <v>26</v>
      </c>
      <c r="B3044" t="s">
        <v>27</v>
      </c>
      <c r="C3044" t="s">
        <v>28</v>
      </c>
      <c r="D3044" t="s">
        <v>133</v>
      </c>
      <c r="E3044" t="str">
        <f>"109TNNH0Z847"</f>
        <v>109TNNH0Z847</v>
      </c>
      <c r="F3044" t="s">
        <v>30</v>
      </c>
      <c r="I3044" t="s">
        <v>89</v>
      </c>
      <c r="J3044" t="s">
        <v>90</v>
      </c>
      <c r="N3044" t="s">
        <v>6400</v>
      </c>
      <c r="O3044" t="s">
        <v>34</v>
      </c>
      <c r="P3044">
        <v>8</v>
      </c>
      <c r="Q3044">
        <v>202109</v>
      </c>
      <c r="R3044">
        <v>20211126</v>
      </c>
      <c r="S3044" t="s">
        <v>6401</v>
      </c>
      <c r="T3044">
        <v>20220420</v>
      </c>
      <c r="U3044" t="s">
        <v>270</v>
      </c>
      <c r="V3044" t="s">
        <v>114</v>
      </c>
      <c r="W3044" t="s">
        <v>1575</v>
      </c>
      <c r="X3044" t="s">
        <v>144</v>
      </c>
      <c r="Z3044" t="s">
        <v>36</v>
      </c>
    </row>
    <row r="3045" spans="1:26" x14ac:dyDescent="0.25">
      <c r="A3045" t="s">
        <v>26</v>
      </c>
      <c r="B3045" t="s">
        <v>27</v>
      </c>
      <c r="C3045" t="s">
        <v>28</v>
      </c>
      <c r="D3045" t="s">
        <v>29</v>
      </c>
      <c r="E3045" t="str">
        <f>"111TNJJ25356"</f>
        <v>111TNJJ25356</v>
      </c>
      <c r="F3045" t="s">
        <v>30</v>
      </c>
      <c r="I3045" t="s">
        <v>31</v>
      </c>
      <c r="J3045" t="s">
        <v>58</v>
      </c>
      <c r="N3045" t="s">
        <v>6402</v>
      </c>
      <c r="O3045" t="s">
        <v>34</v>
      </c>
      <c r="P3045">
        <v>6</v>
      </c>
      <c r="Q3045">
        <v>202111</v>
      </c>
      <c r="R3045">
        <v>20220217</v>
      </c>
      <c r="S3045" t="s">
        <v>6403</v>
      </c>
      <c r="T3045">
        <v>20220420</v>
      </c>
      <c r="U3045" t="s">
        <v>1796</v>
      </c>
      <c r="V3045" t="s">
        <v>329</v>
      </c>
      <c r="Z3045" t="s">
        <v>36</v>
      </c>
    </row>
    <row r="3046" spans="1:26" x14ac:dyDescent="0.25">
      <c r="A3046" t="s">
        <v>26</v>
      </c>
      <c r="B3046" t="s">
        <v>27</v>
      </c>
      <c r="C3046" t="s">
        <v>28</v>
      </c>
      <c r="D3046" t="s">
        <v>37</v>
      </c>
      <c r="E3046" t="str">
        <f>"109TNCZ0D611"</f>
        <v>109TNCZ0D611</v>
      </c>
      <c r="F3046" t="s">
        <v>30</v>
      </c>
      <c r="I3046" t="s">
        <v>31</v>
      </c>
      <c r="J3046" t="s">
        <v>58</v>
      </c>
      <c r="N3046" t="s">
        <v>6404</v>
      </c>
      <c r="O3046" t="s">
        <v>34</v>
      </c>
      <c r="P3046">
        <v>8</v>
      </c>
      <c r="Q3046">
        <v>202109</v>
      </c>
      <c r="R3046">
        <v>20211120</v>
      </c>
      <c r="S3046" t="s">
        <v>6405</v>
      </c>
      <c r="T3046">
        <v>20220420</v>
      </c>
      <c r="U3046" t="s">
        <v>180</v>
      </c>
      <c r="V3046" t="s">
        <v>2827</v>
      </c>
      <c r="W3046" t="s">
        <v>4186</v>
      </c>
      <c r="Z3046" t="s">
        <v>36</v>
      </c>
    </row>
    <row r="3047" spans="1:26" x14ac:dyDescent="0.25">
      <c r="A3047" t="s">
        <v>26</v>
      </c>
      <c r="B3047" t="s">
        <v>27</v>
      </c>
      <c r="C3047" t="s">
        <v>28</v>
      </c>
      <c r="D3047" t="s">
        <v>115</v>
      </c>
      <c r="E3047" t="str">
        <f>"108TNSU1V414"</f>
        <v>108TNSU1V414</v>
      </c>
      <c r="F3047" t="s">
        <v>30</v>
      </c>
      <c r="I3047" t="s">
        <v>31</v>
      </c>
      <c r="J3047" t="s">
        <v>58</v>
      </c>
      <c r="N3047" t="s">
        <v>6406</v>
      </c>
      <c r="O3047" t="s">
        <v>34</v>
      </c>
      <c r="P3047">
        <v>9</v>
      </c>
      <c r="Q3047">
        <v>202108</v>
      </c>
      <c r="R3047">
        <v>20211219</v>
      </c>
      <c r="S3047" t="s">
        <v>6407</v>
      </c>
      <c r="T3047">
        <v>20220420</v>
      </c>
      <c r="U3047" t="s">
        <v>211</v>
      </c>
      <c r="Z3047" t="s">
        <v>36</v>
      </c>
    </row>
    <row r="3048" spans="1:26" x14ac:dyDescent="0.25">
      <c r="A3048" t="s">
        <v>26</v>
      </c>
      <c r="B3048" t="s">
        <v>27</v>
      </c>
      <c r="C3048" t="s">
        <v>28</v>
      </c>
      <c r="D3048" t="s">
        <v>115</v>
      </c>
      <c r="E3048" t="str">
        <f>"110TNMX02251"</f>
        <v>110TNMX02251</v>
      </c>
      <c r="F3048" t="s">
        <v>30</v>
      </c>
      <c r="I3048" t="s">
        <v>2009</v>
      </c>
      <c r="J3048" t="s">
        <v>77</v>
      </c>
      <c r="N3048" t="s">
        <v>6408</v>
      </c>
      <c r="O3048" t="s">
        <v>34</v>
      </c>
      <c r="P3048">
        <v>7</v>
      </c>
      <c r="Q3048">
        <v>202110</v>
      </c>
      <c r="R3048">
        <v>20220110</v>
      </c>
      <c r="S3048" t="s">
        <v>6409</v>
      </c>
      <c r="T3048">
        <v>20220420</v>
      </c>
      <c r="Z3048" t="s">
        <v>36</v>
      </c>
    </row>
    <row r="3049" spans="1:26" x14ac:dyDescent="0.25">
      <c r="A3049" t="s">
        <v>26</v>
      </c>
      <c r="B3049" t="s">
        <v>27</v>
      </c>
      <c r="C3049" t="s">
        <v>28</v>
      </c>
      <c r="D3049" t="s">
        <v>37</v>
      </c>
      <c r="E3049" t="str">
        <f>"104TNPG2R056C"</f>
        <v>104TNPG2R056C</v>
      </c>
      <c r="F3049" t="s">
        <v>30</v>
      </c>
      <c r="I3049" t="s">
        <v>31</v>
      </c>
      <c r="J3049" t="s">
        <v>58</v>
      </c>
      <c r="N3049" t="s">
        <v>6410</v>
      </c>
      <c r="O3049" t="s">
        <v>34</v>
      </c>
      <c r="P3049">
        <v>13</v>
      </c>
      <c r="Q3049">
        <v>202104</v>
      </c>
      <c r="R3049">
        <v>20211019</v>
      </c>
      <c r="S3049" t="s">
        <v>6411</v>
      </c>
      <c r="T3049">
        <v>20220420</v>
      </c>
      <c r="U3049" t="s">
        <v>128</v>
      </c>
      <c r="Z3049" t="s">
        <v>36</v>
      </c>
    </row>
    <row r="3050" spans="1:26" x14ac:dyDescent="0.25">
      <c r="A3050" t="s">
        <v>26</v>
      </c>
      <c r="B3050" t="s">
        <v>27</v>
      </c>
      <c r="C3050" t="s">
        <v>28</v>
      </c>
      <c r="D3050" t="s">
        <v>380</v>
      </c>
      <c r="E3050" t="str">
        <f>"110TNHM1M673"</f>
        <v>110TNHM1M673</v>
      </c>
      <c r="F3050" t="s">
        <v>30</v>
      </c>
      <c r="I3050" t="s">
        <v>31</v>
      </c>
      <c r="J3050" t="s">
        <v>58</v>
      </c>
      <c r="N3050" t="s">
        <v>6412</v>
      </c>
      <c r="O3050" t="s">
        <v>34</v>
      </c>
      <c r="P3050">
        <v>7</v>
      </c>
      <c r="Q3050">
        <v>202110</v>
      </c>
      <c r="R3050">
        <v>20211101</v>
      </c>
      <c r="S3050" t="s">
        <v>6413</v>
      </c>
      <c r="T3050">
        <v>20220420</v>
      </c>
      <c r="U3050" t="s">
        <v>2542</v>
      </c>
      <c r="V3050" t="s">
        <v>144</v>
      </c>
      <c r="Z3050" t="s">
        <v>36</v>
      </c>
    </row>
    <row r="3051" spans="1:26" x14ac:dyDescent="0.25">
      <c r="A3051" t="s">
        <v>26</v>
      </c>
      <c r="B3051" t="s">
        <v>27</v>
      </c>
      <c r="C3051" t="s">
        <v>28</v>
      </c>
      <c r="D3051" t="s">
        <v>166</v>
      </c>
      <c r="E3051" t="str">
        <f>"110TNTQ24953"</f>
        <v>110TNTQ24953</v>
      </c>
      <c r="F3051" t="s">
        <v>30</v>
      </c>
      <c r="I3051" t="s">
        <v>31</v>
      </c>
      <c r="J3051" t="s">
        <v>58</v>
      </c>
      <c r="N3051" t="s">
        <v>6414</v>
      </c>
      <c r="O3051" t="s">
        <v>34</v>
      </c>
      <c r="P3051">
        <v>7</v>
      </c>
      <c r="Q3051">
        <v>202110</v>
      </c>
      <c r="R3051">
        <v>20220104</v>
      </c>
      <c r="S3051" t="s">
        <v>6415</v>
      </c>
      <c r="T3051">
        <v>20220420</v>
      </c>
      <c r="U3051" t="s">
        <v>211</v>
      </c>
      <c r="V3051" t="s">
        <v>114</v>
      </c>
      <c r="Z3051" t="s">
        <v>36</v>
      </c>
    </row>
    <row r="3052" spans="1:26" x14ac:dyDescent="0.25">
      <c r="A3052" t="s">
        <v>26</v>
      </c>
      <c r="B3052" t="s">
        <v>27</v>
      </c>
      <c r="C3052" t="s">
        <v>28</v>
      </c>
      <c r="D3052" t="s">
        <v>133</v>
      </c>
      <c r="E3052" t="str">
        <f>"108TNZN2P397"</f>
        <v>108TNZN2P397</v>
      </c>
      <c r="F3052" t="s">
        <v>30</v>
      </c>
      <c r="I3052" t="s">
        <v>38</v>
      </c>
      <c r="J3052" t="s">
        <v>765</v>
      </c>
      <c r="N3052" t="s">
        <v>6416</v>
      </c>
      <c r="O3052" t="s">
        <v>34</v>
      </c>
      <c r="P3052">
        <v>9</v>
      </c>
      <c r="Q3052">
        <v>202108</v>
      </c>
      <c r="R3052">
        <v>20211106</v>
      </c>
      <c r="S3052" t="s">
        <v>6417</v>
      </c>
      <c r="T3052">
        <v>20220420</v>
      </c>
      <c r="Z3052" t="s">
        <v>36</v>
      </c>
    </row>
    <row r="3053" spans="1:26" x14ac:dyDescent="0.25">
      <c r="A3053" t="s">
        <v>26</v>
      </c>
      <c r="B3053" t="s">
        <v>27</v>
      </c>
      <c r="C3053" t="s">
        <v>28</v>
      </c>
      <c r="D3053" t="s">
        <v>46</v>
      </c>
      <c r="E3053" t="str">
        <f>"110TNKF2D621"</f>
        <v>110TNKF2D621</v>
      </c>
      <c r="F3053" t="s">
        <v>30</v>
      </c>
      <c r="I3053" t="s">
        <v>47</v>
      </c>
      <c r="J3053" t="s">
        <v>58</v>
      </c>
      <c r="N3053" t="s">
        <v>6418</v>
      </c>
      <c r="O3053" t="s">
        <v>34</v>
      </c>
      <c r="P3053">
        <v>7</v>
      </c>
      <c r="Q3053">
        <v>202110</v>
      </c>
      <c r="R3053">
        <v>20211101</v>
      </c>
      <c r="S3053" t="s">
        <v>6419</v>
      </c>
      <c r="T3053">
        <v>20220420</v>
      </c>
      <c r="U3053" t="s">
        <v>264</v>
      </c>
      <c r="Z3053" t="s">
        <v>36</v>
      </c>
    </row>
    <row r="3054" spans="1:26" x14ac:dyDescent="0.25">
      <c r="A3054" t="s">
        <v>26</v>
      </c>
      <c r="B3054" t="s">
        <v>27</v>
      </c>
      <c r="C3054" t="s">
        <v>28</v>
      </c>
      <c r="D3054" t="s">
        <v>37</v>
      </c>
      <c r="E3054" t="str">
        <f>"110TNQD15996"</f>
        <v>110TNQD15996</v>
      </c>
      <c r="F3054" t="s">
        <v>30</v>
      </c>
      <c r="I3054" t="s">
        <v>1078</v>
      </c>
      <c r="J3054" t="s">
        <v>43</v>
      </c>
      <c r="N3054" t="s">
        <v>6420</v>
      </c>
      <c r="O3054" t="s">
        <v>34</v>
      </c>
      <c r="P3054">
        <v>7</v>
      </c>
      <c r="Q3054">
        <v>202110</v>
      </c>
      <c r="R3054">
        <v>20211115</v>
      </c>
      <c r="S3054" t="s">
        <v>6421</v>
      </c>
      <c r="T3054">
        <v>20220420</v>
      </c>
      <c r="Z3054" t="s">
        <v>36</v>
      </c>
    </row>
    <row r="3055" spans="1:26" x14ac:dyDescent="0.25">
      <c r="A3055" t="s">
        <v>26</v>
      </c>
      <c r="B3055" t="s">
        <v>27</v>
      </c>
      <c r="C3055" t="s">
        <v>28</v>
      </c>
      <c r="D3055" t="s">
        <v>29</v>
      </c>
      <c r="E3055" t="str">
        <f>"111TNXR0S602"</f>
        <v>111TNXR0S602</v>
      </c>
      <c r="F3055" t="s">
        <v>30</v>
      </c>
      <c r="I3055" t="s">
        <v>31</v>
      </c>
      <c r="J3055" t="s">
        <v>77</v>
      </c>
      <c r="N3055" t="s">
        <v>6422</v>
      </c>
      <c r="O3055" t="s">
        <v>34</v>
      </c>
      <c r="P3055">
        <v>6</v>
      </c>
      <c r="Q3055">
        <v>202111</v>
      </c>
      <c r="R3055">
        <v>20211215</v>
      </c>
      <c r="S3055" t="s">
        <v>6423</v>
      </c>
      <c r="T3055">
        <v>20220420</v>
      </c>
      <c r="Z3055" t="s">
        <v>36</v>
      </c>
    </row>
    <row r="3056" spans="1:26" x14ac:dyDescent="0.25">
      <c r="A3056" t="s">
        <v>26</v>
      </c>
      <c r="B3056" t="s">
        <v>27</v>
      </c>
      <c r="C3056" t="s">
        <v>28</v>
      </c>
      <c r="D3056" t="s">
        <v>46</v>
      </c>
      <c r="E3056" t="str">
        <f>"111TNPC12760"</f>
        <v>111TNPC12760</v>
      </c>
      <c r="F3056" t="s">
        <v>30</v>
      </c>
      <c r="I3056" t="s">
        <v>38</v>
      </c>
      <c r="J3056" t="s">
        <v>58</v>
      </c>
      <c r="N3056" t="s">
        <v>6424</v>
      </c>
      <c r="O3056" t="s">
        <v>34</v>
      </c>
      <c r="P3056">
        <v>6</v>
      </c>
      <c r="Q3056">
        <v>202111</v>
      </c>
      <c r="R3056">
        <v>20220405</v>
      </c>
      <c r="S3056" t="s">
        <v>6425</v>
      </c>
      <c r="T3056">
        <v>20220420</v>
      </c>
      <c r="U3056" t="s">
        <v>328</v>
      </c>
      <c r="V3056" t="s">
        <v>6426</v>
      </c>
      <c r="W3056" t="s">
        <v>6427</v>
      </c>
      <c r="Z3056" t="s">
        <v>36</v>
      </c>
    </row>
    <row r="3057" spans="1:26" x14ac:dyDescent="0.25">
      <c r="A3057" t="s">
        <v>26</v>
      </c>
      <c r="B3057" t="s">
        <v>27</v>
      </c>
      <c r="C3057" t="s">
        <v>28</v>
      </c>
      <c r="D3057" t="s">
        <v>42</v>
      </c>
      <c r="E3057" t="str">
        <f>"106TNWG1E993"</f>
        <v>106TNWG1E993</v>
      </c>
      <c r="F3057" t="s">
        <v>30</v>
      </c>
      <c r="I3057" t="s">
        <v>129</v>
      </c>
      <c r="J3057" t="s">
        <v>58</v>
      </c>
      <c r="N3057" t="s">
        <v>6428</v>
      </c>
      <c r="O3057" t="s">
        <v>34</v>
      </c>
      <c r="P3057">
        <v>11</v>
      </c>
      <c r="Q3057">
        <v>202106</v>
      </c>
      <c r="R3057">
        <v>20220209</v>
      </c>
      <c r="S3057" t="s">
        <v>6429</v>
      </c>
      <c r="T3057">
        <v>20220420</v>
      </c>
      <c r="U3057" t="s">
        <v>322</v>
      </c>
      <c r="V3057" t="s">
        <v>111</v>
      </c>
      <c r="Z3057" t="s">
        <v>36</v>
      </c>
    </row>
    <row r="3058" spans="1:26" x14ac:dyDescent="0.25">
      <c r="A3058" t="s">
        <v>26</v>
      </c>
      <c r="B3058" t="s">
        <v>27</v>
      </c>
      <c r="C3058" t="s">
        <v>28</v>
      </c>
      <c r="D3058" t="s">
        <v>64</v>
      </c>
      <c r="E3058" t="str">
        <f>"112TNKFOC637"</f>
        <v>112TNKFOC637</v>
      </c>
      <c r="F3058" t="s">
        <v>30</v>
      </c>
      <c r="I3058" t="s">
        <v>38</v>
      </c>
      <c r="J3058" t="s">
        <v>90</v>
      </c>
      <c r="N3058" t="s">
        <v>6430</v>
      </c>
      <c r="O3058" t="s">
        <v>34</v>
      </c>
      <c r="P3058">
        <v>5</v>
      </c>
      <c r="Q3058">
        <v>202112</v>
      </c>
      <c r="R3058">
        <v>20220306</v>
      </c>
      <c r="S3058" t="s">
        <v>6431</v>
      </c>
      <c r="T3058">
        <v>20220420</v>
      </c>
      <c r="U3058" t="s">
        <v>149</v>
      </c>
      <c r="V3058" t="s">
        <v>5175</v>
      </c>
      <c r="Z3058" t="s">
        <v>36</v>
      </c>
    </row>
    <row r="3059" spans="1:26" x14ac:dyDescent="0.25">
      <c r="A3059" t="s">
        <v>26</v>
      </c>
      <c r="B3059" t="s">
        <v>27</v>
      </c>
      <c r="C3059" t="s">
        <v>28</v>
      </c>
      <c r="D3059" t="s">
        <v>46</v>
      </c>
      <c r="E3059" t="str">
        <f>"112TNLE1C016"</f>
        <v>112TNLE1C016</v>
      </c>
      <c r="F3059" t="s">
        <v>30</v>
      </c>
      <c r="I3059" t="s">
        <v>31</v>
      </c>
      <c r="J3059" t="s">
        <v>32</v>
      </c>
      <c r="N3059" t="s">
        <v>6432</v>
      </c>
      <c r="O3059" t="s">
        <v>34</v>
      </c>
      <c r="P3059">
        <v>5</v>
      </c>
      <c r="Q3059">
        <v>202112</v>
      </c>
      <c r="R3059">
        <v>20211228</v>
      </c>
      <c r="S3059" t="s">
        <v>6433</v>
      </c>
      <c r="T3059">
        <v>20220420</v>
      </c>
      <c r="Z3059" t="s">
        <v>36</v>
      </c>
    </row>
    <row r="3060" spans="1:26" x14ac:dyDescent="0.25">
      <c r="A3060" t="s">
        <v>26</v>
      </c>
      <c r="B3060" t="s">
        <v>27</v>
      </c>
      <c r="C3060" t="s">
        <v>28</v>
      </c>
      <c r="D3060" t="s">
        <v>46</v>
      </c>
      <c r="E3060" t="str">
        <f>"110TNGY28863"</f>
        <v>110TNGY28863</v>
      </c>
      <c r="F3060" t="s">
        <v>30</v>
      </c>
      <c r="I3060" t="s">
        <v>57</v>
      </c>
      <c r="J3060" t="s">
        <v>58</v>
      </c>
      <c r="N3060" t="s">
        <v>6434</v>
      </c>
      <c r="O3060" t="s">
        <v>34</v>
      </c>
      <c r="P3060">
        <v>7</v>
      </c>
      <c r="Q3060">
        <v>202110</v>
      </c>
      <c r="R3060">
        <v>20220412</v>
      </c>
      <c r="S3060" t="s">
        <v>6435</v>
      </c>
      <c r="T3060">
        <v>20220420</v>
      </c>
      <c r="U3060" t="s">
        <v>4104</v>
      </c>
      <c r="Z3060" t="s">
        <v>36</v>
      </c>
    </row>
    <row r="3061" spans="1:26" x14ac:dyDescent="0.25">
      <c r="A3061" t="s">
        <v>26</v>
      </c>
      <c r="B3061" t="s">
        <v>27</v>
      </c>
      <c r="C3061" t="s">
        <v>28</v>
      </c>
      <c r="D3061" t="s">
        <v>29</v>
      </c>
      <c r="E3061" t="str">
        <f>"107TNMX1J939"</f>
        <v>107TNMX1J939</v>
      </c>
      <c r="F3061" t="s">
        <v>30</v>
      </c>
      <c r="I3061" t="s">
        <v>38</v>
      </c>
      <c r="J3061" t="s">
        <v>39</v>
      </c>
      <c r="N3061" t="s">
        <v>6436</v>
      </c>
      <c r="O3061" t="s">
        <v>34</v>
      </c>
      <c r="P3061">
        <v>10</v>
      </c>
      <c r="Q3061">
        <v>202107</v>
      </c>
      <c r="R3061">
        <v>20211005</v>
      </c>
      <c r="S3061" t="s">
        <v>6437</v>
      </c>
      <c r="T3061">
        <v>20220420</v>
      </c>
      <c r="Z3061" t="s">
        <v>36</v>
      </c>
    </row>
    <row r="3062" spans="1:26" x14ac:dyDescent="0.25">
      <c r="A3062" t="s">
        <v>26</v>
      </c>
      <c r="B3062" t="s">
        <v>27</v>
      </c>
      <c r="C3062" t="s">
        <v>28</v>
      </c>
      <c r="D3062" t="s">
        <v>64</v>
      </c>
      <c r="E3062" t="str">
        <f>"203TNAB08760"</f>
        <v>203TNAB08760</v>
      </c>
      <c r="F3062" t="s">
        <v>30</v>
      </c>
      <c r="I3062" t="s">
        <v>31</v>
      </c>
      <c r="J3062" t="s">
        <v>32</v>
      </c>
      <c r="N3062" t="s">
        <v>6438</v>
      </c>
      <c r="O3062" t="s">
        <v>34</v>
      </c>
      <c r="P3062">
        <v>2</v>
      </c>
      <c r="Q3062">
        <v>202203</v>
      </c>
      <c r="R3062">
        <v>20220402</v>
      </c>
      <c r="S3062" t="s">
        <v>6439</v>
      </c>
      <c r="T3062">
        <v>20220420</v>
      </c>
      <c r="Z3062" t="s">
        <v>36</v>
      </c>
    </row>
    <row r="3063" spans="1:26" x14ac:dyDescent="0.25">
      <c r="A3063" t="s">
        <v>26</v>
      </c>
      <c r="B3063" t="s">
        <v>27</v>
      </c>
      <c r="C3063" t="s">
        <v>28</v>
      </c>
      <c r="D3063" t="s">
        <v>29</v>
      </c>
      <c r="E3063" t="str">
        <f>"201TNGY09407"</f>
        <v>201TNGY09407</v>
      </c>
      <c r="F3063" t="s">
        <v>30</v>
      </c>
      <c r="I3063" t="s">
        <v>31</v>
      </c>
      <c r="J3063" t="s">
        <v>32</v>
      </c>
      <c r="N3063" t="s">
        <v>6440</v>
      </c>
      <c r="O3063" t="s">
        <v>34</v>
      </c>
      <c r="P3063">
        <v>4</v>
      </c>
      <c r="Q3063">
        <v>202201</v>
      </c>
      <c r="R3063">
        <v>20220116</v>
      </c>
      <c r="S3063" t="s">
        <v>6441</v>
      </c>
      <c r="T3063">
        <v>20220420</v>
      </c>
      <c r="Z3063" t="s">
        <v>36</v>
      </c>
    </row>
    <row r="3064" spans="1:26" x14ac:dyDescent="0.25">
      <c r="A3064" t="s">
        <v>26</v>
      </c>
      <c r="B3064" t="s">
        <v>27</v>
      </c>
      <c r="C3064" t="s">
        <v>28</v>
      </c>
      <c r="D3064" t="s">
        <v>29</v>
      </c>
      <c r="E3064" t="str">
        <f>"108TNBK08485"</f>
        <v>108TNBK08485</v>
      </c>
      <c r="F3064" t="s">
        <v>30</v>
      </c>
      <c r="I3064" t="s">
        <v>31</v>
      </c>
      <c r="J3064" t="s">
        <v>32</v>
      </c>
      <c r="N3064" t="s">
        <v>6442</v>
      </c>
      <c r="O3064" t="s">
        <v>34</v>
      </c>
      <c r="P3064">
        <v>9</v>
      </c>
      <c r="Q3064">
        <v>202108</v>
      </c>
      <c r="R3064">
        <v>20220401</v>
      </c>
      <c r="S3064" t="s">
        <v>6443</v>
      </c>
      <c r="T3064">
        <v>20220420</v>
      </c>
      <c r="Z3064" t="s">
        <v>36</v>
      </c>
    </row>
    <row r="3065" spans="1:26" x14ac:dyDescent="0.25">
      <c r="A3065" t="s">
        <v>26</v>
      </c>
      <c r="B3065" t="s">
        <v>27</v>
      </c>
      <c r="C3065" t="s">
        <v>28</v>
      </c>
      <c r="D3065" t="s">
        <v>37</v>
      </c>
      <c r="E3065" t="str">
        <f>"108TNHM19769"</f>
        <v>108TNHM19769</v>
      </c>
      <c r="F3065" t="s">
        <v>30</v>
      </c>
      <c r="I3065" t="s">
        <v>89</v>
      </c>
      <c r="J3065" t="s">
        <v>130</v>
      </c>
      <c r="N3065" t="s">
        <v>6444</v>
      </c>
      <c r="O3065" t="s">
        <v>34</v>
      </c>
      <c r="P3065">
        <v>9</v>
      </c>
      <c r="Q3065">
        <v>202108</v>
      </c>
      <c r="R3065">
        <v>20220115</v>
      </c>
      <c r="S3065" t="s">
        <v>6445</v>
      </c>
      <c r="T3065">
        <v>20220420</v>
      </c>
      <c r="Z3065" t="s">
        <v>36</v>
      </c>
    </row>
    <row r="3066" spans="1:26" x14ac:dyDescent="0.25">
      <c r="A3066" t="s">
        <v>26</v>
      </c>
      <c r="B3066" t="s">
        <v>27</v>
      </c>
      <c r="C3066" t="s">
        <v>28</v>
      </c>
      <c r="D3066" t="s">
        <v>42</v>
      </c>
      <c r="E3066" t="str">
        <f>"202TNAB05320"</f>
        <v>202TNAB05320</v>
      </c>
      <c r="F3066" t="s">
        <v>30</v>
      </c>
      <c r="I3066" t="s">
        <v>31</v>
      </c>
      <c r="J3066" t="s">
        <v>32</v>
      </c>
      <c r="N3066" t="s">
        <v>6446</v>
      </c>
      <c r="O3066" t="s">
        <v>34</v>
      </c>
      <c r="P3066">
        <v>3</v>
      </c>
      <c r="Q3066">
        <v>202202</v>
      </c>
      <c r="R3066">
        <v>20220405</v>
      </c>
      <c r="S3066" t="s">
        <v>6447</v>
      </c>
      <c r="T3066">
        <v>20220420</v>
      </c>
      <c r="Z3066" t="s">
        <v>36</v>
      </c>
    </row>
    <row r="3067" spans="1:26" x14ac:dyDescent="0.25">
      <c r="A3067" t="s">
        <v>26</v>
      </c>
      <c r="B3067" t="s">
        <v>27</v>
      </c>
      <c r="C3067" t="s">
        <v>28</v>
      </c>
      <c r="D3067" t="s">
        <v>29</v>
      </c>
      <c r="E3067" t="str">
        <f>"109TNYT0M370"</f>
        <v>109TNYT0M370</v>
      </c>
      <c r="F3067" t="s">
        <v>30</v>
      </c>
      <c r="I3067" t="s">
        <v>89</v>
      </c>
      <c r="J3067" t="s">
        <v>90</v>
      </c>
      <c r="N3067" t="s">
        <v>6448</v>
      </c>
      <c r="O3067" t="s">
        <v>34</v>
      </c>
      <c r="P3067">
        <v>8</v>
      </c>
      <c r="Q3067">
        <v>202109</v>
      </c>
      <c r="R3067">
        <v>20211002</v>
      </c>
      <c r="S3067" t="s">
        <v>6449</v>
      </c>
      <c r="T3067">
        <v>20220420</v>
      </c>
      <c r="U3067" t="s">
        <v>211</v>
      </c>
      <c r="Z3067" t="s">
        <v>36</v>
      </c>
    </row>
    <row r="3068" spans="1:26" x14ac:dyDescent="0.25">
      <c r="A3068" t="s">
        <v>26</v>
      </c>
      <c r="B3068" t="s">
        <v>27</v>
      </c>
      <c r="C3068" t="s">
        <v>28</v>
      </c>
      <c r="D3068" t="s">
        <v>46</v>
      </c>
      <c r="E3068" t="str">
        <f>"103TNQD0R252"</f>
        <v>103TNQD0R252</v>
      </c>
      <c r="F3068" t="s">
        <v>30</v>
      </c>
      <c r="I3068" t="s">
        <v>31</v>
      </c>
      <c r="J3068" t="s">
        <v>48</v>
      </c>
      <c r="N3068" t="s">
        <v>6450</v>
      </c>
      <c r="O3068" t="s">
        <v>34</v>
      </c>
      <c r="P3068">
        <v>14</v>
      </c>
      <c r="Q3068">
        <v>202103</v>
      </c>
      <c r="R3068">
        <v>20211001</v>
      </c>
      <c r="S3068" t="s">
        <v>6451</v>
      </c>
      <c r="T3068">
        <v>20220420</v>
      </c>
      <c r="Z3068" t="s">
        <v>36</v>
      </c>
    </row>
    <row r="3069" spans="1:26" x14ac:dyDescent="0.25">
      <c r="A3069" t="s">
        <v>26</v>
      </c>
      <c r="B3069" t="s">
        <v>27</v>
      </c>
      <c r="C3069" t="s">
        <v>28</v>
      </c>
      <c r="D3069" t="s">
        <v>115</v>
      </c>
      <c r="E3069" t="str">
        <f>"108TNSUO4150"</f>
        <v>108TNSUO4150</v>
      </c>
      <c r="F3069" t="s">
        <v>30</v>
      </c>
      <c r="I3069" t="s">
        <v>38</v>
      </c>
      <c r="J3069" t="s">
        <v>90</v>
      </c>
      <c r="N3069" t="s">
        <v>6452</v>
      </c>
      <c r="O3069" t="s">
        <v>34</v>
      </c>
      <c r="P3069">
        <v>9</v>
      </c>
      <c r="Q3069">
        <v>202108</v>
      </c>
      <c r="R3069">
        <v>20211128</v>
      </c>
      <c r="S3069" t="s">
        <v>6453</v>
      </c>
      <c r="T3069">
        <v>20220420</v>
      </c>
      <c r="U3069" t="s">
        <v>144</v>
      </c>
      <c r="Z3069" t="s">
        <v>36</v>
      </c>
    </row>
    <row r="3070" spans="1:26" x14ac:dyDescent="0.25">
      <c r="A3070" t="s">
        <v>26</v>
      </c>
      <c r="B3070" t="s">
        <v>27</v>
      </c>
      <c r="C3070" t="s">
        <v>28</v>
      </c>
      <c r="D3070" t="s">
        <v>46</v>
      </c>
      <c r="E3070" t="str">
        <f>"201TNGY1Z527"</f>
        <v>201TNGY1Z527</v>
      </c>
      <c r="F3070" t="s">
        <v>30</v>
      </c>
      <c r="I3070" t="s">
        <v>31</v>
      </c>
      <c r="J3070" t="s">
        <v>555</v>
      </c>
      <c r="N3070" t="s">
        <v>6454</v>
      </c>
      <c r="O3070" t="s">
        <v>34</v>
      </c>
      <c r="P3070">
        <v>4</v>
      </c>
      <c r="Q3070">
        <v>202201</v>
      </c>
      <c r="R3070">
        <v>20220227</v>
      </c>
      <c r="S3070" t="s">
        <v>6455</v>
      </c>
      <c r="T3070">
        <v>20220420</v>
      </c>
      <c r="U3070" t="s">
        <v>151</v>
      </c>
      <c r="Z3070" t="s">
        <v>36</v>
      </c>
    </row>
    <row r="3071" spans="1:26" x14ac:dyDescent="0.25">
      <c r="A3071" t="s">
        <v>26</v>
      </c>
      <c r="B3071" t="s">
        <v>27</v>
      </c>
      <c r="C3071" t="s">
        <v>28</v>
      </c>
      <c r="D3071" t="s">
        <v>29</v>
      </c>
      <c r="E3071" t="str">
        <f>"111TNYT0X514"</f>
        <v>111TNYT0X514</v>
      </c>
      <c r="F3071" t="s">
        <v>30</v>
      </c>
      <c r="I3071" t="s">
        <v>38</v>
      </c>
      <c r="J3071" t="s">
        <v>58</v>
      </c>
      <c r="N3071" t="s">
        <v>6456</v>
      </c>
      <c r="O3071" t="s">
        <v>34</v>
      </c>
      <c r="P3071">
        <v>6</v>
      </c>
      <c r="Q3071">
        <v>202111</v>
      </c>
      <c r="R3071">
        <v>20211220</v>
      </c>
      <c r="S3071" t="s">
        <v>6457</v>
      </c>
      <c r="T3071">
        <v>20220420</v>
      </c>
      <c r="U3071" t="s">
        <v>75</v>
      </c>
      <c r="Z3071" t="s">
        <v>36</v>
      </c>
    </row>
    <row r="3072" spans="1:26" x14ac:dyDescent="0.25">
      <c r="A3072" t="s">
        <v>26</v>
      </c>
      <c r="B3072" t="s">
        <v>27</v>
      </c>
      <c r="C3072" t="s">
        <v>28</v>
      </c>
      <c r="D3072" t="s">
        <v>133</v>
      </c>
      <c r="E3072" t="str">
        <f>"201TNEP0R180"</f>
        <v>201TNEP0R180</v>
      </c>
      <c r="F3072" t="s">
        <v>30</v>
      </c>
      <c r="I3072" t="s">
        <v>89</v>
      </c>
      <c r="J3072" t="s">
        <v>77</v>
      </c>
      <c r="N3072" t="s">
        <v>6458</v>
      </c>
      <c r="O3072" t="s">
        <v>34</v>
      </c>
      <c r="P3072">
        <v>4</v>
      </c>
      <c r="Q3072">
        <v>202201</v>
      </c>
      <c r="R3072">
        <v>20220406</v>
      </c>
      <c r="S3072" t="s">
        <v>6459</v>
      </c>
      <c r="T3072">
        <v>20220420</v>
      </c>
      <c r="Z3072" t="s">
        <v>36</v>
      </c>
    </row>
    <row r="3073" spans="1:26" x14ac:dyDescent="0.25">
      <c r="A3073" t="s">
        <v>26</v>
      </c>
      <c r="B3073" t="s">
        <v>27</v>
      </c>
      <c r="C3073" t="s">
        <v>28</v>
      </c>
      <c r="D3073" t="s">
        <v>29</v>
      </c>
      <c r="E3073" t="str">
        <f>"201TNJJ0T956"</f>
        <v>201TNJJ0T956</v>
      </c>
      <c r="F3073" t="s">
        <v>30</v>
      </c>
      <c r="I3073" t="s">
        <v>38</v>
      </c>
      <c r="J3073" t="s">
        <v>43</v>
      </c>
      <c r="N3073" t="s">
        <v>6460</v>
      </c>
      <c r="O3073" t="s">
        <v>34</v>
      </c>
      <c r="P3073">
        <v>4</v>
      </c>
      <c r="Q3073">
        <v>202201</v>
      </c>
      <c r="R3073">
        <v>20220312</v>
      </c>
      <c r="S3073" t="s">
        <v>6461</v>
      </c>
      <c r="T3073">
        <v>20220420</v>
      </c>
      <c r="Z3073" t="s">
        <v>36</v>
      </c>
    </row>
    <row r="3074" spans="1:26" x14ac:dyDescent="0.25">
      <c r="A3074" t="s">
        <v>26</v>
      </c>
      <c r="B3074" t="s">
        <v>27</v>
      </c>
      <c r="C3074" t="s">
        <v>28</v>
      </c>
      <c r="D3074" t="s">
        <v>46</v>
      </c>
      <c r="E3074" t="str">
        <f>"111TNWG0Y057"</f>
        <v>111TNWG0Y057</v>
      </c>
      <c r="F3074" t="s">
        <v>30</v>
      </c>
      <c r="I3074" t="s">
        <v>38</v>
      </c>
      <c r="J3074" t="s">
        <v>77</v>
      </c>
      <c r="N3074" t="s">
        <v>6462</v>
      </c>
      <c r="O3074" t="s">
        <v>34</v>
      </c>
      <c r="P3074">
        <v>6</v>
      </c>
      <c r="Q3074">
        <v>202111</v>
      </c>
      <c r="R3074">
        <v>20211223</v>
      </c>
      <c r="S3074" t="s">
        <v>6463</v>
      </c>
      <c r="T3074">
        <v>20220420</v>
      </c>
      <c r="Z3074" t="s">
        <v>36</v>
      </c>
    </row>
    <row r="3075" spans="1:26" x14ac:dyDescent="0.25">
      <c r="A3075" t="s">
        <v>26</v>
      </c>
      <c r="B3075" t="s">
        <v>27</v>
      </c>
      <c r="C3075" t="s">
        <v>28</v>
      </c>
      <c r="D3075" t="s">
        <v>29</v>
      </c>
      <c r="E3075" t="str">
        <f>"107TNYT0R738"</f>
        <v>107TNYT0R738</v>
      </c>
      <c r="F3075" t="s">
        <v>30</v>
      </c>
      <c r="I3075" t="s">
        <v>89</v>
      </c>
      <c r="J3075" t="s">
        <v>90</v>
      </c>
      <c r="N3075" t="s">
        <v>6464</v>
      </c>
      <c r="O3075" t="s">
        <v>34</v>
      </c>
      <c r="P3075">
        <v>10</v>
      </c>
      <c r="Q3075">
        <v>202107</v>
      </c>
      <c r="R3075">
        <v>20211026</v>
      </c>
      <c r="S3075" t="s">
        <v>6465</v>
      </c>
      <c r="T3075">
        <v>20220420</v>
      </c>
      <c r="U3075" t="s">
        <v>128</v>
      </c>
      <c r="Z3075" t="s">
        <v>36</v>
      </c>
    </row>
    <row r="3076" spans="1:26" x14ac:dyDescent="0.25">
      <c r="A3076" t="s">
        <v>26</v>
      </c>
      <c r="B3076" t="s">
        <v>27</v>
      </c>
      <c r="C3076" t="s">
        <v>28</v>
      </c>
      <c r="D3076" t="s">
        <v>115</v>
      </c>
      <c r="E3076" t="str">
        <f>"108TNPC0F888"</f>
        <v>108TNPC0F888</v>
      </c>
      <c r="F3076" t="s">
        <v>30</v>
      </c>
      <c r="I3076" t="s">
        <v>97</v>
      </c>
      <c r="J3076" t="s">
        <v>90</v>
      </c>
      <c r="N3076" t="s">
        <v>6466</v>
      </c>
      <c r="O3076" t="s">
        <v>34</v>
      </c>
      <c r="P3076">
        <v>9</v>
      </c>
      <c r="Q3076">
        <v>202108</v>
      </c>
      <c r="R3076">
        <v>20211203</v>
      </c>
      <c r="S3076" t="s">
        <v>6467</v>
      </c>
      <c r="T3076">
        <v>20220420</v>
      </c>
      <c r="U3076" t="s">
        <v>206</v>
      </c>
      <c r="V3076" t="s">
        <v>211</v>
      </c>
      <c r="Z3076" t="s">
        <v>36</v>
      </c>
    </row>
    <row r="3077" spans="1:26" x14ac:dyDescent="0.25">
      <c r="A3077" t="s">
        <v>26</v>
      </c>
      <c r="B3077" t="s">
        <v>27</v>
      </c>
      <c r="C3077" t="s">
        <v>28</v>
      </c>
      <c r="D3077" t="s">
        <v>46</v>
      </c>
      <c r="E3077" t="str">
        <f>"110TNJJ0E660"</f>
        <v>110TNJJ0E660</v>
      </c>
      <c r="F3077" t="s">
        <v>30</v>
      </c>
      <c r="I3077" t="s">
        <v>2006</v>
      </c>
      <c r="J3077" t="s">
        <v>32</v>
      </c>
      <c r="N3077" t="s">
        <v>6468</v>
      </c>
      <c r="O3077" t="s">
        <v>34</v>
      </c>
      <c r="P3077">
        <v>7</v>
      </c>
      <c r="Q3077">
        <v>202110</v>
      </c>
      <c r="R3077">
        <v>20220329</v>
      </c>
      <c r="S3077" t="s">
        <v>6469</v>
      </c>
      <c r="T3077">
        <v>20220420</v>
      </c>
      <c r="Z3077" t="s">
        <v>36</v>
      </c>
    </row>
    <row r="3078" spans="1:26" x14ac:dyDescent="0.25">
      <c r="A3078" t="s">
        <v>26</v>
      </c>
      <c r="B3078" t="s">
        <v>27</v>
      </c>
      <c r="C3078" t="s">
        <v>28</v>
      </c>
      <c r="D3078" t="s">
        <v>29</v>
      </c>
      <c r="E3078" t="str">
        <f>"106TNAB1W600"</f>
        <v>106TNAB1W600</v>
      </c>
      <c r="F3078" t="s">
        <v>30</v>
      </c>
      <c r="I3078" t="s">
        <v>57</v>
      </c>
      <c r="J3078" t="s">
        <v>58</v>
      </c>
      <c r="N3078" t="s">
        <v>6470</v>
      </c>
      <c r="O3078" t="s">
        <v>34</v>
      </c>
      <c r="P3078">
        <v>11</v>
      </c>
      <c r="Q3078">
        <v>202106</v>
      </c>
      <c r="R3078">
        <v>20220307</v>
      </c>
      <c r="S3078" t="s">
        <v>6471</v>
      </c>
      <c r="T3078">
        <v>20220420</v>
      </c>
      <c r="U3078" t="s">
        <v>61</v>
      </c>
      <c r="Z3078" t="s">
        <v>36</v>
      </c>
    </row>
    <row r="3079" spans="1:26" x14ac:dyDescent="0.25">
      <c r="A3079" t="s">
        <v>26</v>
      </c>
      <c r="B3079" t="s">
        <v>27</v>
      </c>
      <c r="C3079" t="s">
        <v>28</v>
      </c>
      <c r="D3079" t="s">
        <v>29</v>
      </c>
      <c r="E3079" t="str">
        <f>"106TNLE0R616"</f>
        <v>106TNLE0R616</v>
      </c>
      <c r="F3079" t="s">
        <v>30</v>
      </c>
      <c r="I3079" t="s">
        <v>2009</v>
      </c>
      <c r="J3079" t="s">
        <v>6472</v>
      </c>
      <c r="N3079" t="s">
        <v>6473</v>
      </c>
      <c r="O3079" t="s">
        <v>34</v>
      </c>
      <c r="P3079">
        <v>11</v>
      </c>
      <c r="Q3079">
        <v>202106</v>
      </c>
      <c r="R3079">
        <v>20211005</v>
      </c>
      <c r="S3079" t="s">
        <v>6474</v>
      </c>
      <c r="T3079">
        <v>20220420</v>
      </c>
      <c r="U3079" t="s">
        <v>75</v>
      </c>
      <c r="Z3079" t="s">
        <v>36</v>
      </c>
    </row>
    <row r="3080" spans="1:26" x14ac:dyDescent="0.25">
      <c r="A3080" t="s">
        <v>26</v>
      </c>
      <c r="B3080" t="s">
        <v>27</v>
      </c>
      <c r="C3080" t="s">
        <v>28</v>
      </c>
      <c r="D3080" t="s">
        <v>42</v>
      </c>
      <c r="E3080" t="str">
        <f>"109TNZN23525"</f>
        <v>109TNZN23525</v>
      </c>
      <c r="F3080" t="s">
        <v>30</v>
      </c>
      <c r="I3080" t="s">
        <v>71</v>
      </c>
      <c r="J3080" t="s">
        <v>48</v>
      </c>
      <c r="N3080" t="s">
        <v>6475</v>
      </c>
      <c r="O3080" t="s">
        <v>34</v>
      </c>
      <c r="P3080">
        <v>8</v>
      </c>
      <c r="Q3080">
        <v>202109</v>
      </c>
      <c r="R3080">
        <v>20211023</v>
      </c>
      <c r="S3080" t="s">
        <v>6476</v>
      </c>
      <c r="T3080">
        <v>20220420</v>
      </c>
      <c r="Z3080" t="s">
        <v>36</v>
      </c>
    </row>
    <row r="3081" spans="1:26" x14ac:dyDescent="0.25">
      <c r="A3081" t="s">
        <v>26</v>
      </c>
      <c r="B3081" t="s">
        <v>27</v>
      </c>
      <c r="C3081" t="s">
        <v>28</v>
      </c>
      <c r="D3081" t="s">
        <v>380</v>
      </c>
      <c r="E3081" t="str">
        <f>"111TNMX2X707"</f>
        <v>111TNMX2X707</v>
      </c>
      <c r="F3081" t="s">
        <v>30</v>
      </c>
      <c r="I3081" t="s">
        <v>38</v>
      </c>
      <c r="J3081" t="s">
        <v>90</v>
      </c>
      <c r="N3081" t="s">
        <v>6477</v>
      </c>
      <c r="O3081" t="s">
        <v>34</v>
      </c>
      <c r="P3081">
        <v>6</v>
      </c>
      <c r="Q3081">
        <v>202111</v>
      </c>
      <c r="R3081">
        <v>20220203</v>
      </c>
      <c r="S3081" t="s">
        <v>6478</v>
      </c>
      <c r="T3081">
        <v>20220420</v>
      </c>
      <c r="U3081" t="s">
        <v>144</v>
      </c>
      <c r="Z3081" t="s">
        <v>36</v>
      </c>
    </row>
    <row r="3082" spans="1:26" x14ac:dyDescent="0.25">
      <c r="A3082" t="s">
        <v>26</v>
      </c>
      <c r="B3082" t="s">
        <v>27</v>
      </c>
      <c r="C3082" t="s">
        <v>28</v>
      </c>
      <c r="D3082" t="s">
        <v>115</v>
      </c>
      <c r="E3082" t="str">
        <f>"107TNPC1Y328"</f>
        <v>107TNPC1Y328</v>
      </c>
      <c r="F3082" t="s">
        <v>30</v>
      </c>
      <c r="I3082" t="s">
        <v>82</v>
      </c>
      <c r="J3082" t="s">
        <v>1239</v>
      </c>
      <c r="N3082" t="s">
        <v>6479</v>
      </c>
      <c r="O3082" t="s">
        <v>34</v>
      </c>
      <c r="P3082">
        <v>10</v>
      </c>
      <c r="Q3082">
        <v>202107</v>
      </c>
      <c r="R3082">
        <v>20211123</v>
      </c>
      <c r="S3082" t="s">
        <v>6480</v>
      </c>
      <c r="T3082">
        <v>20220420</v>
      </c>
      <c r="U3082" t="s">
        <v>267</v>
      </c>
      <c r="V3082" t="s">
        <v>339</v>
      </c>
      <c r="Z3082" t="s">
        <v>36</v>
      </c>
    </row>
    <row r="3083" spans="1:26" x14ac:dyDescent="0.25">
      <c r="A3083" t="s">
        <v>26</v>
      </c>
      <c r="B3083" t="s">
        <v>27</v>
      </c>
      <c r="C3083" t="s">
        <v>28</v>
      </c>
      <c r="D3083" t="s">
        <v>380</v>
      </c>
      <c r="E3083" t="str">
        <f>"201TNPC2G048"</f>
        <v>201TNPC2G048</v>
      </c>
      <c r="F3083" t="s">
        <v>30</v>
      </c>
      <c r="I3083" t="s">
        <v>71</v>
      </c>
      <c r="J3083" t="s">
        <v>83</v>
      </c>
      <c r="N3083" t="s">
        <v>6481</v>
      </c>
      <c r="O3083" t="s">
        <v>34</v>
      </c>
      <c r="P3083">
        <v>4</v>
      </c>
      <c r="Q3083">
        <v>202201</v>
      </c>
      <c r="R3083">
        <v>20220411</v>
      </c>
      <c r="S3083" t="s">
        <v>6482</v>
      </c>
      <c r="T3083">
        <v>20220420</v>
      </c>
      <c r="Z3083" t="s">
        <v>36</v>
      </c>
    </row>
    <row r="3084" spans="1:26" x14ac:dyDescent="0.25">
      <c r="A3084" t="s">
        <v>26</v>
      </c>
      <c r="B3084" t="s">
        <v>27</v>
      </c>
      <c r="C3084" t="s">
        <v>28</v>
      </c>
      <c r="D3084" t="s">
        <v>29</v>
      </c>
      <c r="E3084" t="str">
        <f>"111TNTQ04801"</f>
        <v>111TNTQ04801</v>
      </c>
      <c r="F3084" t="s">
        <v>30</v>
      </c>
      <c r="I3084" t="s">
        <v>38</v>
      </c>
      <c r="J3084" t="s">
        <v>39</v>
      </c>
      <c r="N3084" t="s">
        <v>6483</v>
      </c>
      <c r="O3084" t="s">
        <v>34</v>
      </c>
      <c r="P3084">
        <v>6</v>
      </c>
      <c r="Q3084">
        <v>202111</v>
      </c>
      <c r="R3084">
        <v>20220408</v>
      </c>
      <c r="S3084" t="s">
        <v>6484</v>
      </c>
      <c r="T3084">
        <v>20220420</v>
      </c>
      <c r="Z3084" t="s">
        <v>36</v>
      </c>
    </row>
    <row r="3085" spans="1:26" x14ac:dyDescent="0.25">
      <c r="A3085" t="s">
        <v>2403</v>
      </c>
      <c r="B3085" t="s">
        <v>27</v>
      </c>
      <c r="C3085" t="s">
        <v>28</v>
      </c>
      <c r="D3085" t="s">
        <v>115</v>
      </c>
      <c r="E3085" t="str">
        <f>"110TNEP18068"</f>
        <v>110TNEP18068</v>
      </c>
      <c r="F3085" t="s">
        <v>2404</v>
      </c>
      <c r="N3085" t="s">
        <v>6485</v>
      </c>
      <c r="O3085" t="s">
        <v>34</v>
      </c>
      <c r="P3085">
        <v>7</v>
      </c>
      <c r="Q3085">
        <v>202110</v>
      </c>
      <c r="S3085">
        <v>917286792</v>
      </c>
      <c r="T3085">
        <v>20220421</v>
      </c>
      <c r="U3085" t="s">
        <v>2406</v>
      </c>
      <c r="V3085" t="s">
        <v>3583</v>
      </c>
      <c r="W3085" t="s">
        <v>2408</v>
      </c>
      <c r="X3085" t="s">
        <v>2409</v>
      </c>
      <c r="Y3085" t="s">
        <v>2410</v>
      </c>
      <c r="Z3085" t="s">
        <v>36</v>
      </c>
    </row>
    <row r="3086" spans="1:26" x14ac:dyDescent="0.25">
      <c r="A3086" t="s">
        <v>26</v>
      </c>
      <c r="B3086" t="s">
        <v>27</v>
      </c>
      <c r="C3086" t="s">
        <v>28</v>
      </c>
      <c r="D3086" t="s">
        <v>380</v>
      </c>
      <c r="E3086" t="str">
        <f>"110TNHM0Z361"</f>
        <v>110TNHM0Z361</v>
      </c>
      <c r="F3086" t="s">
        <v>30</v>
      </c>
      <c r="I3086" t="s">
        <v>31</v>
      </c>
      <c r="J3086" t="s">
        <v>32</v>
      </c>
      <c r="N3086" t="s">
        <v>6486</v>
      </c>
      <c r="O3086" t="s">
        <v>34</v>
      </c>
      <c r="P3086">
        <v>7</v>
      </c>
      <c r="Q3086">
        <v>202110</v>
      </c>
      <c r="R3086">
        <v>20211130</v>
      </c>
      <c r="S3086" t="s">
        <v>6487</v>
      </c>
      <c r="T3086">
        <v>20220421</v>
      </c>
      <c r="Z3086" t="s">
        <v>36</v>
      </c>
    </row>
    <row r="3087" spans="1:26" x14ac:dyDescent="0.25">
      <c r="A3087" t="s">
        <v>26</v>
      </c>
      <c r="B3087" t="s">
        <v>27</v>
      </c>
      <c r="C3087" t="s">
        <v>28</v>
      </c>
      <c r="D3087" t="s">
        <v>46</v>
      </c>
      <c r="E3087" t="str">
        <f>"104TNBK12293"</f>
        <v>104TNBK12293</v>
      </c>
      <c r="F3087" t="s">
        <v>30</v>
      </c>
      <c r="I3087" t="s">
        <v>475</v>
      </c>
      <c r="J3087" t="s">
        <v>52</v>
      </c>
      <c r="N3087" t="s">
        <v>6488</v>
      </c>
      <c r="O3087" t="s">
        <v>34</v>
      </c>
      <c r="P3087">
        <v>13</v>
      </c>
      <c r="Q3087">
        <v>202104</v>
      </c>
      <c r="R3087">
        <v>20220226</v>
      </c>
      <c r="S3087" t="s">
        <v>6489</v>
      </c>
      <c r="T3087">
        <v>20220421</v>
      </c>
      <c r="Z3087" t="s">
        <v>36</v>
      </c>
    </row>
    <row r="3088" spans="1:26" x14ac:dyDescent="0.25">
      <c r="A3088" t="s">
        <v>26</v>
      </c>
      <c r="B3088" t="s">
        <v>27</v>
      </c>
      <c r="C3088" t="s">
        <v>28</v>
      </c>
      <c r="D3088" t="s">
        <v>29</v>
      </c>
      <c r="E3088" t="str">
        <f>"012TNPC1U896"</f>
        <v>012TNPC1U896</v>
      </c>
      <c r="F3088" t="s">
        <v>30</v>
      </c>
      <c r="I3088" t="s">
        <v>31</v>
      </c>
      <c r="J3088" t="s">
        <v>58</v>
      </c>
      <c r="N3088" t="s">
        <v>6490</v>
      </c>
      <c r="O3088" t="s">
        <v>34</v>
      </c>
      <c r="P3088">
        <v>17</v>
      </c>
      <c r="Q3088">
        <v>202012</v>
      </c>
      <c r="R3088">
        <v>20220307</v>
      </c>
      <c r="S3088" t="s">
        <v>6491</v>
      </c>
      <c r="T3088">
        <v>20220421</v>
      </c>
      <c r="U3088" t="s">
        <v>205</v>
      </c>
      <c r="Z3088" t="s">
        <v>36</v>
      </c>
    </row>
    <row r="3089" spans="1:26" x14ac:dyDescent="0.25">
      <c r="A3089" t="s">
        <v>26</v>
      </c>
      <c r="B3089" t="s">
        <v>27</v>
      </c>
      <c r="C3089" t="s">
        <v>28</v>
      </c>
      <c r="D3089" t="s">
        <v>115</v>
      </c>
      <c r="E3089" t="str">
        <f>"109TNQD2X276"</f>
        <v>109TNQD2X276</v>
      </c>
      <c r="F3089" t="s">
        <v>30</v>
      </c>
      <c r="I3089" t="s">
        <v>38</v>
      </c>
      <c r="J3089" t="s">
        <v>48</v>
      </c>
      <c r="N3089" t="s">
        <v>6492</v>
      </c>
      <c r="O3089" t="s">
        <v>34</v>
      </c>
      <c r="P3089">
        <v>8</v>
      </c>
      <c r="Q3089">
        <v>202109</v>
      </c>
      <c r="R3089">
        <v>20220103</v>
      </c>
      <c r="S3089" t="s">
        <v>6493</v>
      </c>
      <c r="T3089">
        <v>20220421</v>
      </c>
      <c r="Z3089" t="s">
        <v>36</v>
      </c>
    </row>
    <row r="3090" spans="1:26" x14ac:dyDescent="0.25">
      <c r="A3090" t="s">
        <v>26</v>
      </c>
      <c r="B3090" t="s">
        <v>27</v>
      </c>
      <c r="C3090" t="s">
        <v>28</v>
      </c>
      <c r="D3090" t="s">
        <v>29</v>
      </c>
      <c r="E3090" t="str">
        <f>"108TNDV04466"</f>
        <v>108TNDV04466</v>
      </c>
      <c r="F3090" t="s">
        <v>30</v>
      </c>
      <c r="I3090" t="s">
        <v>31</v>
      </c>
      <c r="J3090" t="s">
        <v>32</v>
      </c>
      <c r="N3090" t="s">
        <v>6494</v>
      </c>
      <c r="O3090" t="s">
        <v>34</v>
      </c>
      <c r="P3090">
        <v>9</v>
      </c>
      <c r="Q3090">
        <v>202108</v>
      </c>
      <c r="R3090">
        <v>20220328</v>
      </c>
      <c r="S3090" t="s">
        <v>6495</v>
      </c>
      <c r="T3090">
        <v>20220421</v>
      </c>
      <c r="Z3090" t="s">
        <v>36</v>
      </c>
    </row>
    <row r="3091" spans="1:26" x14ac:dyDescent="0.25">
      <c r="A3091" t="s">
        <v>26</v>
      </c>
      <c r="B3091" t="s">
        <v>27</v>
      </c>
      <c r="C3091" t="s">
        <v>28</v>
      </c>
      <c r="D3091" t="s">
        <v>29</v>
      </c>
      <c r="E3091" t="str">
        <f>"006TNCZ25819"</f>
        <v>006TNCZ25819</v>
      </c>
      <c r="F3091" t="s">
        <v>30</v>
      </c>
      <c r="I3091" t="s">
        <v>31</v>
      </c>
      <c r="J3091" t="s">
        <v>58</v>
      </c>
      <c r="N3091" t="s">
        <v>6496</v>
      </c>
      <c r="O3091" t="s">
        <v>34</v>
      </c>
      <c r="P3091">
        <v>23</v>
      </c>
      <c r="Q3091">
        <v>202006</v>
      </c>
      <c r="R3091">
        <v>20211102</v>
      </c>
      <c r="S3091" t="s">
        <v>6497</v>
      </c>
      <c r="T3091">
        <v>20220421</v>
      </c>
      <c r="U3091" t="s">
        <v>205</v>
      </c>
      <c r="Z3091" t="s">
        <v>36</v>
      </c>
    </row>
    <row r="3092" spans="1:26" x14ac:dyDescent="0.25">
      <c r="A3092" t="s">
        <v>26</v>
      </c>
      <c r="B3092" t="s">
        <v>27</v>
      </c>
      <c r="C3092" t="s">
        <v>28</v>
      </c>
      <c r="D3092" t="s">
        <v>29</v>
      </c>
      <c r="E3092" t="str">
        <f>"107TNXR23642"</f>
        <v>107TNXR23642</v>
      </c>
      <c r="F3092" t="s">
        <v>30</v>
      </c>
      <c r="I3092" t="s">
        <v>157</v>
      </c>
      <c r="J3092" t="s">
        <v>58</v>
      </c>
      <c r="N3092" t="s">
        <v>6498</v>
      </c>
      <c r="O3092" t="s">
        <v>34</v>
      </c>
      <c r="P3092">
        <v>10</v>
      </c>
      <c r="Q3092">
        <v>202107</v>
      </c>
      <c r="R3092">
        <v>20211130</v>
      </c>
      <c r="S3092" t="s">
        <v>6499</v>
      </c>
      <c r="T3092">
        <v>20220421</v>
      </c>
      <c r="U3092" t="s">
        <v>1232</v>
      </c>
      <c r="Z3092" t="s">
        <v>36</v>
      </c>
    </row>
    <row r="3093" spans="1:26" x14ac:dyDescent="0.25">
      <c r="A3093" t="s">
        <v>26</v>
      </c>
      <c r="B3093" t="s">
        <v>27</v>
      </c>
      <c r="C3093" t="s">
        <v>28</v>
      </c>
      <c r="D3093" t="s">
        <v>46</v>
      </c>
      <c r="E3093" t="str">
        <f>"108TNCZ0W595"</f>
        <v>108TNCZ0W595</v>
      </c>
      <c r="F3093" t="s">
        <v>30</v>
      </c>
      <c r="I3093" t="s">
        <v>71</v>
      </c>
      <c r="J3093" t="s">
        <v>58</v>
      </c>
      <c r="N3093" t="s">
        <v>6500</v>
      </c>
      <c r="O3093" t="s">
        <v>34</v>
      </c>
      <c r="P3093">
        <v>9</v>
      </c>
      <c r="Q3093">
        <v>202108</v>
      </c>
      <c r="R3093">
        <v>20211008</v>
      </c>
      <c r="S3093" t="s">
        <v>6501</v>
      </c>
      <c r="T3093">
        <v>20220421</v>
      </c>
      <c r="U3093" t="s">
        <v>151</v>
      </c>
      <c r="Z3093" t="s">
        <v>36</v>
      </c>
    </row>
    <row r="3094" spans="1:26" x14ac:dyDescent="0.25">
      <c r="A3094" t="s">
        <v>26</v>
      </c>
      <c r="B3094" t="s">
        <v>27</v>
      </c>
      <c r="C3094" t="s">
        <v>28</v>
      </c>
      <c r="D3094" t="s">
        <v>64</v>
      </c>
      <c r="E3094" t="str">
        <f>"112TNZN1K493"</f>
        <v>112TNZN1K493</v>
      </c>
      <c r="F3094" t="s">
        <v>30</v>
      </c>
      <c r="I3094" t="s">
        <v>31</v>
      </c>
      <c r="J3094" t="s">
        <v>32</v>
      </c>
      <c r="N3094" t="s">
        <v>6502</v>
      </c>
      <c r="O3094" t="s">
        <v>34</v>
      </c>
      <c r="P3094">
        <v>99</v>
      </c>
      <c r="Q3094">
        <v>201112</v>
      </c>
      <c r="R3094">
        <v>20211126</v>
      </c>
      <c r="S3094" t="s">
        <v>6503</v>
      </c>
      <c r="T3094">
        <v>20220421</v>
      </c>
      <c r="Z3094" t="s">
        <v>36</v>
      </c>
    </row>
    <row r="3095" spans="1:26" x14ac:dyDescent="0.25">
      <c r="A3095" t="s">
        <v>26</v>
      </c>
      <c r="B3095" t="s">
        <v>27</v>
      </c>
      <c r="C3095" t="s">
        <v>28</v>
      </c>
      <c r="D3095" t="s">
        <v>42</v>
      </c>
      <c r="E3095" t="str">
        <f>"110TNMX2F691"</f>
        <v>110TNMX2F691</v>
      </c>
      <c r="F3095" t="s">
        <v>30</v>
      </c>
      <c r="I3095" t="s">
        <v>129</v>
      </c>
      <c r="J3095" t="s">
        <v>163</v>
      </c>
      <c r="N3095" t="s">
        <v>6504</v>
      </c>
      <c r="O3095" t="s">
        <v>34</v>
      </c>
      <c r="P3095">
        <v>7</v>
      </c>
      <c r="Q3095">
        <v>202110</v>
      </c>
      <c r="R3095">
        <v>20211102</v>
      </c>
      <c r="S3095" t="s">
        <v>6505</v>
      </c>
      <c r="T3095">
        <v>20220421</v>
      </c>
      <c r="Z3095" t="s">
        <v>36</v>
      </c>
    </row>
    <row r="3096" spans="1:26" x14ac:dyDescent="0.25">
      <c r="A3096" t="s">
        <v>26</v>
      </c>
      <c r="B3096" t="s">
        <v>27</v>
      </c>
      <c r="C3096" t="s">
        <v>28</v>
      </c>
      <c r="D3096" t="s">
        <v>29</v>
      </c>
      <c r="E3096" t="str">
        <f>"112TNWG16913"</f>
        <v>112TNWG16913</v>
      </c>
      <c r="F3096" t="s">
        <v>30</v>
      </c>
      <c r="I3096" t="s">
        <v>38</v>
      </c>
      <c r="J3096" t="s">
        <v>58</v>
      </c>
      <c r="N3096" t="s">
        <v>6506</v>
      </c>
      <c r="O3096" t="s">
        <v>34</v>
      </c>
      <c r="P3096">
        <v>5</v>
      </c>
      <c r="Q3096">
        <v>202112</v>
      </c>
      <c r="R3096">
        <v>20220225</v>
      </c>
      <c r="S3096" t="s">
        <v>6507</v>
      </c>
      <c r="T3096">
        <v>20220421</v>
      </c>
      <c r="U3096" t="s">
        <v>114</v>
      </c>
      <c r="Z3096" t="s">
        <v>36</v>
      </c>
    </row>
    <row r="3097" spans="1:26" x14ac:dyDescent="0.25">
      <c r="A3097" t="s">
        <v>26</v>
      </c>
      <c r="B3097" t="s">
        <v>27</v>
      </c>
      <c r="C3097" t="s">
        <v>28</v>
      </c>
      <c r="D3097" t="s">
        <v>166</v>
      </c>
      <c r="E3097" t="str">
        <f>"108TNMX2X875"</f>
        <v>108TNMX2X875</v>
      </c>
      <c r="F3097" t="s">
        <v>30</v>
      </c>
      <c r="I3097" t="s">
        <v>47</v>
      </c>
      <c r="J3097" t="s">
        <v>90</v>
      </c>
      <c r="N3097" t="s">
        <v>6508</v>
      </c>
      <c r="O3097" t="s">
        <v>34</v>
      </c>
      <c r="P3097">
        <v>9</v>
      </c>
      <c r="Q3097">
        <v>202108</v>
      </c>
      <c r="R3097">
        <v>20211101</v>
      </c>
      <c r="S3097" t="s">
        <v>6509</v>
      </c>
      <c r="T3097">
        <v>20220421</v>
      </c>
      <c r="U3097" t="s">
        <v>5977</v>
      </c>
      <c r="V3097" t="s">
        <v>149</v>
      </c>
      <c r="W3097" t="s">
        <v>5175</v>
      </c>
      <c r="X3097" t="s">
        <v>6510</v>
      </c>
      <c r="Z3097" t="s">
        <v>36</v>
      </c>
    </row>
    <row r="3098" spans="1:26" x14ac:dyDescent="0.25">
      <c r="A3098" t="s">
        <v>26</v>
      </c>
      <c r="B3098" t="s">
        <v>27</v>
      </c>
      <c r="C3098" t="s">
        <v>28</v>
      </c>
      <c r="D3098" t="s">
        <v>29</v>
      </c>
      <c r="E3098" t="str">
        <f>"110TNYT27778"</f>
        <v>110TNYT27778</v>
      </c>
      <c r="F3098" t="s">
        <v>30</v>
      </c>
      <c r="I3098" t="s">
        <v>129</v>
      </c>
      <c r="J3098" t="s">
        <v>83</v>
      </c>
      <c r="N3098" t="s">
        <v>6511</v>
      </c>
      <c r="O3098" t="s">
        <v>34</v>
      </c>
      <c r="P3098">
        <v>7</v>
      </c>
      <c r="Q3098">
        <v>202110</v>
      </c>
      <c r="R3098">
        <v>20220131</v>
      </c>
      <c r="S3098" t="s">
        <v>6512</v>
      </c>
      <c r="T3098">
        <v>20220421</v>
      </c>
      <c r="Z3098" t="s">
        <v>36</v>
      </c>
    </row>
    <row r="3099" spans="1:26" x14ac:dyDescent="0.25">
      <c r="A3099" t="s">
        <v>26</v>
      </c>
      <c r="B3099" t="s">
        <v>27</v>
      </c>
      <c r="C3099" t="s">
        <v>28</v>
      </c>
      <c r="D3099" t="s">
        <v>37</v>
      </c>
      <c r="E3099" t="str">
        <f>"108TNCZ03499"</f>
        <v>108TNCZ03499</v>
      </c>
      <c r="F3099" t="s">
        <v>30</v>
      </c>
      <c r="I3099" t="s">
        <v>71</v>
      </c>
      <c r="J3099" t="s">
        <v>39</v>
      </c>
      <c r="N3099" t="s">
        <v>6513</v>
      </c>
      <c r="O3099" t="s">
        <v>34</v>
      </c>
      <c r="P3099">
        <v>9</v>
      </c>
      <c r="Q3099">
        <v>202108</v>
      </c>
      <c r="R3099">
        <v>20220228</v>
      </c>
      <c r="S3099" t="s">
        <v>6514</v>
      </c>
      <c r="T3099">
        <v>20220421</v>
      </c>
      <c r="Z3099" t="s">
        <v>36</v>
      </c>
    </row>
    <row r="3100" spans="1:26" x14ac:dyDescent="0.25">
      <c r="A3100" t="s">
        <v>26</v>
      </c>
      <c r="B3100" t="s">
        <v>27</v>
      </c>
      <c r="C3100" t="s">
        <v>28</v>
      </c>
      <c r="D3100" t="s">
        <v>115</v>
      </c>
      <c r="E3100" t="str">
        <f>"107TNRL0G190"</f>
        <v>107TNRL0G190</v>
      </c>
      <c r="F3100" t="s">
        <v>30</v>
      </c>
      <c r="I3100" t="s">
        <v>129</v>
      </c>
      <c r="J3100" t="s">
        <v>58</v>
      </c>
      <c r="N3100" t="s">
        <v>6515</v>
      </c>
      <c r="O3100" t="s">
        <v>34</v>
      </c>
      <c r="P3100">
        <v>10</v>
      </c>
      <c r="Q3100">
        <v>202107</v>
      </c>
      <c r="R3100">
        <v>20220225</v>
      </c>
      <c r="S3100" t="s">
        <v>6516</v>
      </c>
      <c r="T3100">
        <v>20220421</v>
      </c>
      <c r="U3100" t="s">
        <v>211</v>
      </c>
      <c r="Z3100" t="s">
        <v>36</v>
      </c>
    </row>
    <row r="3101" spans="1:26" x14ac:dyDescent="0.25">
      <c r="A3101" t="s">
        <v>26</v>
      </c>
      <c r="B3101" t="s">
        <v>27</v>
      </c>
      <c r="C3101" t="s">
        <v>28</v>
      </c>
      <c r="D3101" t="s">
        <v>37</v>
      </c>
      <c r="E3101" t="str">
        <f>"109TNYT0E178"</f>
        <v>109TNYT0E178</v>
      </c>
      <c r="F3101" t="s">
        <v>30</v>
      </c>
      <c r="I3101" t="s">
        <v>38</v>
      </c>
      <c r="J3101" t="s">
        <v>163</v>
      </c>
      <c r="N3101" t="s">
        <v>6517</v>
      </c>
      <c r="O3101" t="s">
        <v>34</v>
      </c>
      <c r="P3101">
        <v>8</v>
      </c>
      <c r="Q3101">
        <v>202109</v>
      </c>
      <c r="R3101">
        <v>20211218</v>
      </c>
      <c r="S3101" t="s">
        <v>6518</v>
      </c>
      <c r="T3101">
        <v>20220421</v>
      </c>
      <c r="Z3101" t="s">
        <v>36</v>
      </c>
    </row>
    <row r="3102" spans="1:26" x14ac:dyDescent="0.25">
      <c r="A3102" t="s">
        <v>26</v>
      </c>
      <c r="B3102" t="s">
        <v>27</v>
      </c>
      <c r="C3102" t="s">
        <v>28</v>
      </c>
      <c r="D3102" t="s">
        <v>46</v>
      </c>
      <c r="E3102" t="str">
        <f>"202TNXR1Q786"</f>
        <v>202TNXR1Q786</v>
      </c>
      <c r="F3102" t="s">
        <v>30</v>
      </c>
      <c r="I3102" t="s">
        <v>82</v>
      </c>
      <c r="J3102" t="s">
        <v>163</v>
      </c>
      <c r="N3102" t="s">
        <v>6519</v>
      </c>
      <c r="O3102" t="s">
        <v>34</v>
      </c>
      <c r="P3102">
        <v>3</v>
      </c>
      <c r="Q3102">
        <v>202202</v>
      </c>
      <c r="R3102">
        <v>20220304</v>
      </c>
      <c r="S3102" t="s">
        <v>6520</v>
      </c>
      <c r="T3102">
        <v>20220421</v>
      </c>
      <c r="Z3102" t="s">
        <v>36</v>
      </c>
    </row>
    <row r="3103" spans="1:26" x14ac:dyDescent="0.25">
      <c r="A3103" t="s">
        <v>26</v>
      </c>
      <c r="B3103" t="s">
        <v>27</v>
      </c>
      <c r="C3103" t="s">
        <v>28</v>
      </c>
      <c r="D3103" t="s">
        <v>29</v>
      </c>
      <c r="E3103" t="str">
        <f>"109TNLE2J168"</f>
        <v>109TNLE2J168</v>
      </c>
      <c r="F3103" t="s">
        <v>30</v>
      </c>
      <c r="I3103" t="s">
        <v>57</v>
      </c>
      <c r="J3103" t="s">
        <v>77</v>
      </c>
      <c r="N3103" t="s">
        <v>6521</v>
      </c>
      <c r="O3103" t="s">
        <v>34</v>
      </c>
      <c r="P3103">
        <v>8</v>
      </c>
      <c r="Q3103">
        <v>202109</v>
      </c>
      <c r="R3103">
        <v>20211127</v>
      </c>
      <c r="S3103" t="s">
        <v>6522</v>
      </c>
      <c r="T3103">
        <v>20220421</v>
      </c>
      <c r="Z3103" t="s">
        <v>36</v>
      </c>
    </row>
    <row r="3104" spans="1:26" x14ac:dyDescent="0.25">
      <c r="A3104" t="s">
        <v>26</v>
      </c>
      <c r="B3104" t="s">
        <v>27</v>
      </c>
      <c r="C3104" t="s">
        <v>28</v>
      </c>
      <c r="D3104" t="s">
        <v>115</v>
      </c>
      <c r="E3104" t="str">
        <f>"110TNWG0X377"</f>
        <v>110TNWG0X377</v>
      </c>
      <c r="F3104" t="s">
        <v>30</v>
      </c>
      <c r="I3104" t="s">
        <v>89</v>
      </c>
      <c r="J3104" t="s">
        <v>555</v>
      </c>
      <c r="N3104" t="s">
        <v>6523</v>
      </c>
      <c r="O3104" t="s">
        <v>34</v>
      </c>
      <c r="P3104">
        <v>7</v>
      </c>
      <c r="Q3104">
        <v>202110</v>
      </c>
      <c r="R3104">
        <v>20211115</v>
      </c>
      <c r="S3104" t="s">
        <v>6524</v>
      </c>
      <c r="T3104">
        <v>20220421</v>
      </c>
      <c r="U3104" t="s">
        <v>206</v>
      </c>
      <c r="Z3104" t="s">
        <v>36</v>
      </c>
    </row>
    <row r="3105" spans="1:26" x14ac:dyDescent="0.25">
      <c r="A3105" t="s">
        <v>26</v>
      </c>
      <c r="B3105" t="s">
        <v>27</v>
      </c>
      <c r="C3105" t="s">
        <v>28</v>
      </c>
      <c r="D3105" t="s">
        <v>46</v>
      </c>
      <c r="E3105" t="str">
        <f>"109TNTQ2K925"</f>
        <v>109TNTQ2K925</v>
      </c>
      <c r="F3105" t="s">
        <v>30</v>
      </c>
      <c r="I3105" t="s">
        <v>38</v>
      </c>
      <c r="J3105" t="s">
        <v>39</v>
      </c>
      <c r="N3105" t="s">
        <v>6525</v>
      </c>
      <c r="O3105" t="s">
        <v>34</v>
      </c>
      <c r="P3105">
        <v>8</v>
      </c>
      <c r="Q3105">
        <v>202109</v>
      </c>
      <c r="R3105">
        <v>20220219</v>
      </c>
      <c r="S3105" t="s">
        <v>6526</v>
      </c>
      <c r="T3105">
        <v>20220421</v>
      </c>
      <c r="Z3105" t="s">
        <v>36</v>
      </c>
    </row>
    <row r="3106" spans="1:26" x14ac:dyDescent="0.25">
      <c r="A3106" t="s">
        <v>26</v>
      </c>
      <c r="B3106" t="s">
        <v>27</v>
      </c>
      <c r="C3106" t="s">
        <v>28</v>
      </c>
      <c r="D3106" t="s">
        <v>29</v>
      </c>
      <c r="E3106" t="str">
        <f>"108TNDV0C194"</f>
        <v>108TNDV0C194</v>
      </c>
      <c r="F3106" t="s">
        <v>30</v>
      </c>
      <c r="I3106" t="s">
        <v>38</v>
      </c>
      <c r="J3106" t="s">
        <v>39</v>
      </c>
      <c r="N3106" t="s">
        <v>6527</v>
      </c>
      <c r="O3106" t="s">
        <v>34</v>
      </c>
      <c r="P3106">
        <v>9</v>
      </c>
      <c r="Q3106">
        <v>202108</v>
      </c>
      <c r="R3106">
        <v>20220101</v>
      </c>
      <c r="S3106" t="s">
        <v>6528</v>
      </c>
      <c r="T3106">
        <v>20220421</v>
      </c>
      <c r="U3106" t="s">
        <v>179</v>
      </c>
      <c r="V3106" t="s">
        <v>75</v>
      </c>
      <c r="Z3106" t="s">
        <v>36</v>
      </c>
    </row>
    <row r="3107" spans="1:26" x14ac:dyDescent="0.25">
      <c r="A3107" t="s">
        <v>26</v>
      </c>
      <c r="B3107" t="s">
        <v>27</v>
      </c>
      <c r="C3107" t="s">
        <v>28</v>
      </c>
      <c r="D3107" t="s">
        <v>380</v>
      </c>
      <c r="E3107" t="str">
        <f>"111TNUW2D102"</f>
        <v>111TNUW2D102</v>
      </c>
      <c r="F3107" t="s">
        <v>30</v>
      </c>
      <c r="I3107" t="s">
        <v>2006</v>
      </c>
      <c r="J3107" t="s">
        <v>32</v>
      </c>
      <c r="N3107" t="s">
        <v>6529</v>
      </c>
      <c r="O3107" t="s">
        <v>34</v>
      </c>
      <c r="P3107">
        <v>6</v>
      </c>
      <c r="Q3107">
        <v>202111</v>
      </c>
      <c r="R3107">
        <v>20220111</v>
      </c>
      <c r="S3107" t="s">
        <v>6530</v>
      </c>
      <c r="T3107">
        <v>20220421</v>
      </c>
      <c r="Z3107" t="s">
        <v>36</v>
      </c>
    </row>
    <row r="3108" spans="1:26" x14ac:dyDescent="0.25">
      <c r="A3108" t="s">
        <v>26</v>
      </c>
      <c r="B3108" t="s">
        <v>27</v>
      </c>
      <c r="C3108" t="s">
        <v>28</v>
      </c>
      <c r="D3108" t="s">
        <v>29</v>
      </c>
      <c r="E3108" t="str">
        <f>"111TNJJ1J836"</f>
        <v>111TNJJ1J836</v>
      </c>
      <c r="F3108" t="s">
        <v>30</v>
      </c>
      <c r="I3108" t="s">
        <v>129</v>
      </c>
      <c r="J3108" t="s">
        <v>39</v>
      </c>
      <c r="N3108" t="s">
        <v>6531</v>
      </c>
      <c r="O3108" t="s">
        <v>34</v>
      </c>
      <c r="P3108">
        <v>6</v>
      </c>
      <c r="Q3108">
        <v>202111</v>
      </c>
      <c r="R3108">
        <v>20220419</v>
      </c>
      <c r="S3108" t="s">
        <v>6532</v>
      </c>
      <c r="T3108">
        <v>20220421</v>
      </c>
      <c r="Z3108" t="s">
        <v>36</v>
      </c>
    </row>
    <row r="3109" spans="1:26" x14ac:dyDescent="0.25">
      <c r="A3109" t="s">
        <v>26</v>
      </c>
      <c r="B3109" t="s">
        <v>27</v>
      </c>
      <c r="C3109" t="s">
        <v>28</v>
      </c>
      <c r="D3109" t="s">
        <v>37</v>
      </c>
      <c r="E3109" t="str">
        <f>"111TNBK1G421"</f>
        <v>111TNBK1G421</v>
      </c>
      <c r="F3109" t="s">
        <v>30</v>
      </c>
      <c r="I3109" t="s">
        <v>123</v>
      </c>
      <c r="J3109" t="s">
        <v>77</v>
      </c>
      <c r="N3109" t="s">
        <v>6533</v>
      </c>
      <c r="O3109" t="s">
        <v>34</v>
      </c>
      <c r="P3109">
        <v>6</v>
      </c>
      <c r="Q3109">
        <v>202111</v>
      </c>
      <c r="R3109">
        <v>20220216</v>
      </c>
      <c r="S3109" t="s">
        <v>6534</v>
      </c>
      <c r="T3109">
        <v>20220421</v>
      </c>
      <c r="Z3109" t="s">
        <v>36</v>
      </c>
    </row>
    <row r="3110" spans="1:26" x14ac:dyDescent="0.25">
      <c r="A3110" t="s">
        <v>26</v>
      </c>
      <c r="B3110" t="s">
        <v>27</v>
      </c>
      <c r="C3110" t="s">
        <v>28</v>
      </c>
      <c r="D3110" t="s">
        <v>29</v>
      </c>
      <c r="E3110" t="str">
        <f>"111TNJJ1J596"</f>
        <v>111TNJJ1J596</v>
      </c>
      <c r="F3110" t="s">
        <v>30</v>
      </c>
      <c r="I3110" t="s">
        <v>38</v>
      </c>
      <c r="J3110" t="s">
        <v>77</v>
      </c>
      <c r="N3110" t="s">
        <v>6535</v>
      </c>
      <c r="O3110" t="s">
        <v>34</v>
      </c>
      <c r="P3110">
        <v>6</v>
      </c>
      <c r="Q3110">
        <v>202111</v>
      </c>
      <c r="R3110">
        <v>20220404</v>
      </c>
      <c r="S3110" t="s">
        <v>6536</v>
      </c>
      <c r="T3110">
        <v>20220421</v>
      </c>
      <c r="Z3110" t="s">
        <v>36</v>
      </c>
    </row>
    <row r="3111" spans="1:26" x14ac:dyDescent="0.25">
      <c r="A3111" t="s">
        <v>26</v>
      </c>
      <c r="B3111" t="s">
        <v>27</v>
      </c>
      <c r="C3111" t="s">
        <v>28</v>
      </c>
      <c r="D3111" t="s">
        <v>380</v>
      </c>
      <c r="E3111" t="str">
        <f>"111TNDV1B218"</f>
        <v>111TNDV1B218</v>
      </c>
      <c r="F3111" t="s">
        <v>30</v>
      </c>
      <c r="I3111" t="s">
        <v>38</v>
      </c>
      <c r="J3111" t="s">
        <v>77</v>
      </c>
      <c r="N3111" t="s">
        <v>6537</v>
      </c>
      <c r="O3111" t="s">
        <v>34</v>
      </c>
      <c r="P3111">
        <v>6</v>
      </c>
      <c r="Q3111">
        <v>202111</v>
      </c>
      <c r="R3111">
        <v>20211128</v>
      </c>
      <c r="S3111" t="s">
        <v>6538</v>
      </c>
      <c r="T3111">
        <v>20220421</v>
      </c>
      <c r="Z3111" t="s">
        <v>36</v>
      </c>
    </row>
    <row r="3112" spans="1:26" x14ac:dyDescent="0.25">
      <c r="A3112" t="s">
        <v>26</v>
      </c>
      <c r="B3112" t="s">
        <v>27</v>
      </c>
      <c r="C3112" t="s">
        <v>28</v>
      </c>
      <c r="D3112" t="s">
        <v>46</v>
      </c>
      <c r="E3112" t="str">
        <f>"201TNZN2Q389"</f>
        <v>201TNZN2Q389</v>
      </c>
      <c r="F3112" t="s">
        <v>30</v>
      </c>
      <c r="I3112" t="s">
        <v>129</v>
      </c>
      <c r="J3112" t="s">
        <v>90</v>
      </c>
      <c r="N3112" t="s">
        <v>6539</v>
      </c>
      <c r="O3112" t="s">
        <v>34</v>
      </c>
      <c r="P3112">
        <v>4</v>
      </c>
      <c r="Q3112">
        <v>202201</v>
      </c>
      <c r="R3112">
        <v>20220415</v>
      </c>
      <c r="S3112" t="s">
        <v>6540</v>
      </c>
      <c r="T3112">
        <v>20220421</v>
      </c>
      <c r="U3112" t="s">
        <v>6541</v>
      </c>
      <c r="Z3112" t="s">
        <v>36</v>
      </c>
    </row>
    <row r="3113" spans="1:26" x14ac:dyDescent="0.25">
      <c r="A3113" t="s">
        <v>26</v>
      </c>
      <c r="B3113" t="s">
        <v>27</v>
      </c>
      <c r="C3113" t="s">
        <v>28</v>
      </c>
      <c r="D3113" t="s">
        <v>29</v>
      </c>
      <c r="E3113" t="str">
        <f>"105TNRL0D790"</f>
        <v>105TNRL0D790</v>
      </c>
      <c r="F3113" t="s">
        <v>30</v>
      </c>
      <c r="I3113" t="s">
        <v>71</v>
      </c>
      <c r="J3113" t="s">
        <v>39</v>
      </c>
      <c r="N3113" t="s">
        <v>6542</v>
      </c>
      <c r="O3113" t="s">
        <v>34</v>
      </c>
      <c r="P3113">
        <v>12</v>
      </c>
      <c r="Q3113">
        <v>202105</v>
      </c>
      <c r="R3113">
        <v>20220323</v>
      </c>
      <c r="S3113" t="s">
        <v>6543</v>
      </c>
      <c r="T3113">
        <v>20220421</v>
      </c>
      <c r="Z3113" t="s">
        <v>36</v>
      </c>
    </row>
    <row r="3114" spans="1:26" x14ac:dyDescent="0.25">
      <c r="A3114" t="s">
        <v>26</v>
      </c>
      <c r="B3114" t="s">
        <v>27</v>
      </c>
      <c r="C3114" t="s">
        <v>28</v>
      </c>
      <c r="D3114" t="s">
        <v>42</v>
      </c>
      <c r="E3114" t="str">
        <f>"109TNAB1Z688"</f>
        <v>109TNAB1Z688</v>
      </c>
      <c r="F3114" t="s">
        <v>30</v>
      </c>
      <c r="I3114" t="s">
        <v>82</v>
      </c>
      <c r="J3114" t="s">
        <v>90</v>
      </c>
      <c r="N3114" t="s">
        <v>6544</v>
      </c>
      <c r="O3114" t="s">
        <v>34</v>
      </c>
      <c r="P3114">
        <v>8</v>
      </c>
      <c r="Q3114">
        <v>202109</v>
      </c>
      <c r="R3114">
        <v>20211126</v>
      </c>
      <c r="S3114" t="s">
        <v>6545</v>
      </c>
      <c r="T3114">
        <v>20220421</v>
      </c>
      <c r="U3114" t="s">
        <v>6546</v>
      </c>
      <c r="V3114" t="s">
        <v>1041</v>
      </c>
      <c r="W3114" t="s">
        <v>6547</v>
      </c>
      <c r="X3114" t="s">
        <v>1037</v>
      </c>
      <c r="Y3114" t="s">
        <v>727</v>
      </c>
      <c r="Z3114" t="s">
        <v>36</v>
      </c>
    </row>
    <row r="3115" spans="1:26" x14ac:dyDescent="0.25">
      <c r="A3115" t="s">
        <v>26</v>
      </c>
      <c r="B3115" t="s">
        <v>27</v>
      </c>
      <c r="C3115" t="s">
        <v>28</v>
      </c>
      <c r="D3115" t="s">
        <v>115</v>
      </c>
      <c r="E3115" t="str">
        <f>"103TNTQ29697"</f>
        <v>103TNTQ29697</v>
      </c>
      <c r="F3115" t="s">
        <v>30</v>
      </c>
      <c r="I3115" t="s">
        <v>31</v>
      </c>
      <c r="J3115" t="s">
        <v>32</v>
      </c>
      <c r="N3115" t="s">
        <v>6548</v>
      </c>
      <c r="O3115" t="s">
        <v>34</v>
      </c>
      <c r="P3115">
        <v>14</v>
      </c>
      <c r="Q3115">
        <v>202103</v>
      </c>
      <c r="R3115">
        <v>20211123</v>
      </c>
      <c r="S3115" t="s">
        <v>6549</v>
      </c>
      <c r="T3115">
        <v>20220422</v>
      </c>
      <c r="Z3115" t="s">
        <v>36</v>
      </c>
    </row>
    <row r="3116" spans="1:26" x14ac:dyDescent="0.25">
      <c r="A3116" t="s">
        <v>26</v>
      </c>
      <c r="B3116" t="s">
        <v>27</v>
      </c>
      <c r="C3116" t="s">
        <v>28</v>
      </c>
      <c r="D3116" t="s">
        <v>29</v>
      </c>
      <c r="E3116" t="str">
        <f>"201TNAB0W656"</f>
        <v>201TNAB0W656</v>
      </c>
      <c r="F3116" t="s">
        <v>30</v>
      </c>
      <c r="I3116" t="s">
        <v>31</v>
      </c>
      <c r="J3116" t="s">
        <v>58</v>
      </c>
      <c r="N3116" t="s">
        <v>6550</v>
      </c>
      <c r="O3116" t="s">
        <v>34</v>
      </c>
      <c r="P3116">
        <v>4</v>
      </c>
      <c r="Q3116">
        <v>202201</v>
      </c>
      <c r="R3116">
        <v>20220322</v>
      </c>
      <c r="S3116" t="s">
        <v>6551</v>
      </c>
      <c r="T3116">
        <v>20220422</v>
      </c>
      <c r="U3116" t="s">
        <v>211</v>
      </c>
      <c r="Z3116" t="s">
        <v>36</v>
      </c>
    </row>
    <row r="3117" spans="1:26" x14ac:dyDescent="0.25">
      <c r="A3117" t="s">
        <v>26</v>
      </c>
      <c r="B3117" t="s">
        <v>27</v>
      </c>
      <c r="C3117" t="s">
        <v>28</v>
      </c>
      <c r="D3117" t="s">
        <v>29</v>
      </c>
      <c r="E3117" t="str">
        <f>"201TNVS0B919"</f>
        <v>201TNVS0B919</v>
      </c>
      <c r="F3117" t="s">
        <v>30</v>
      </c>
      <c r="I3117" t="s">
        <v>71</v>
      </c>
      <c r="J3117" t="s">
        <v>58</v>
      </c>
      <c r="N3117" t="s">
        <v>5733</v>
      </c>
      <c r="O3117" t="s">
        <v>34</v>
      </c>
      <c r="P3117">
        <v>4</v>
      </c>
      <c r="Q3117">
        <v>202201</v>
      </c>
      <c r="R3117">
        <v>20220120</v>
      </c>
      <c r="S3117" t="s">
        <v>6552</v>
      </c>
      <c r="T3117">
        <v>20220422</v>
      </c>
      <c r="U3117" t="s">
        <v>151</v>
      </c>
      <c r="Z3117" t="s">
        <v>36</v>
      </c>
    </row>
    <row r="3118" spans="1:26" x14ac:dyDescent="0.25">
      <c r="A3118" t="s">
        <v>26</v>
      </c>
      <c r="B3118" t="s">
        <v>27</v>
      </c>
      <c r="C3118" t="s">
        <v>28</v>
      </c>
      <c r="D3118" t="s">
        <v>115</v>
      </c>
      <c r="E3118" t="str">
        <f>"108TNCZ09331"</f>
        <v>108TNCZ09331</v>
      </c>
      <c r="F3118" t="s">
        <v>30</v>
      </c>
      <c r="I3118" t="s">
        <v>31</v>
      </c>
      <c r="J3118" t="s">
        <v>58</v>
      </c>
      <c r="N3118" t="s">
        <v>6553</v>
      </c>
      <c r="O3118" t="s">
        <v>34</v>
      </c>
      <c r="P3118">
        <v>9</v>
      </c>
      <c r="Q3118">
        <v>202108</v>
      </c>
      <c r="R3118">
        <v>20211007</v>
      </c>
      <c r="S3118" t="s">
        <v>6554</v>
      </c>
      <c r="T3118">
        <v>20220422</v>
      </c>
      <c r="U3118" t="s">
        <v>211</v>
      </c>
      <c r="Z3118" t="s">
        <v>36</v>
      </c>
    </row>
    <row r="3119" spans="1:26" x14ac:dyDescent="0.25">
      <c r="A3119" t="s">
        <v>26</v>
      </c>
      <c r="B3119" t="s">
        <v>27</v>
      </c>
      <c r="C3119" t="s">
        <v>28</v>
      </c>
      <c r="D3119" t="s">
        <v>37</v>
      </c>
      <c r="E3119" t="str">
        <f>"103TNCZ0V867"</f>
        <v>103TNCZ0V867</v>
      </c>
      <c r="F3119" t="s">
        <v>30</v>
      </c>
      <c r="I3119" t="s">
        <v>38</v>
      </c>
      <c r="J3119" t="s">
        <v>39</v>
      </c>
      <c r="N3119" t="s">
        <v>6555</v>
      </c>
      <c r="O3119" t="s">
        <v>34</v>
      </c>
      <c r="P3119">
        <v>14</v>
      </c>
      <c r="Q3119">
        <v>202103</v>
      </c>
      <c r="R3119">
        <v>20211101</v>
      </c>
      <c r="S3119" t="s">
        <v>6556</v>
      </c>
      <c r="T3119">
        <v>20220422</v>
      </c>
      <c r="Z3119" t="s">
        <v>36</v>
      </c>
    </row>
    <row r="3120" spans="1:26" x14ac:dyDescent="0.25">
      <c r="A3120" t="s">
        <v>26</v>
      </c>
      <c r="B3120" t="s">
        <v>27</v>
      </c>
      <c r="C3120" t="s">
        <v>28</v>
      </c>
      <c r="D3120" t="s">
        <v>37</v>
      </c>
      <c r="E3120" t="str">
        <f>"111TNTQ2F313"</f>
        <v>111TNTQ2F313</v>
      </c>
      <c r="F3120" t="s">
        <v>30</v>
      </c>
      <c r="I3120" t="s">
        <v>31</v>
      </c>
      <c r="J3120" t="s">
        <v>32</v>
      </c>
      <c r="N3120" t="s">
        <v>6557</v>
      </c>
      <c r="O3120" t="s">
        <v>34</v>
      </c>
      <c r="P3120">
        <v>6</v>
      </c>
      <c r="Q3120">
        <v>202111</v>
      </c>
      <c r="R3120">
        <v>20220330</v>
      </c>
      <c r="S3120" t="s">
        <v>6558</v>
      </c>
      <c r="T3120">
        <v>20220422</v>
      </c>
      <c r="Z3120" t="s">
        <v>36</v>
      </c>
    </row>
    <row r="3121" spans="1:26" x14ac:dyDescent="0.25">
      <c r="A3121" t="s">
        <v>26</v>
      </c>
      <c r="B3121" t="s">
        <v>27</v>
      </c>
      <c r="C3121" t="s">
        <v>28</v>
      </c>
      <c r="D3121" t="s">
        <v>64</v>
      </c>
      <c r="E3121" t="str">
        <f>"106TNUW1N470"</f>
        <v>106TNUW1N470</v>
      </c>
      <c r="F3121" t="s">
        <v>30</v>
      </c>
      <c r="I3121" t="s">
        <v>57</v>
      </c>
      <c r="J3121" t="s">
        <v>58</v>
      </c>
      <c r="N3121" t="s">
        <v>6559</v>
      </c>
      <c r="O3121" t="s">
        <v>34</v>
      </c>
      <c r="P3121">
        <v>11</v>
      </c>
      <c r="Q3121">
        <v>202106</v>
      </c>
      <c r="R3121">
        <v>20211111</v>
      </c>
      <c r="S3121" t="s">
        <v>6560</v>
      </c>
      <c r="T3121">
        <v>20220422</v>
      </c>
      <c r="U3121" t="s">
        <v>144</v>
      </c>
      <c r="Z3121" t="s">
        <v>36</v>
      </c>
    </row>
    <row r="3122" spans="1:26" x14ac:dyDescent="0.25">
      <c r="A3122" t="s">
        <v>26</v>
      </c>
      <c r="B3122" t="s">
        <v>27</v>
      </c>
      <c r="C3122" t="s">
        <v>28</v>
      </c>
      <c r="D3122" t="s">
        <v>115</v>
      </c>
      <c r="E3122" t="str">
        <f>"107TNUW0G422"</f>
        <v>107TNUW0G422</v>
      </c>
      <c r="F3122" t="s">
        <v>30</v>
      </c>
      <c r="I3122" t="s">
        <v>31</v>
      </c>
      <c r="J3122" t="s">
        <v>58</v>
      </c>
      <c r="N3122" t="s">
        <v>6561</v>
      </c>
      <c r="O3122" t="s">
        <v>34</v>
      </c>
      <c r="P3122">
        <v>10</v>
      </c>
      <c r="Q3122">
        <v>202107</v>
      </c>
      <c r="R3122">
        <v>20211220</v>
      </c>
      <c r="S3122" t="s">
        <v>6562</v>
      </c>
      <c r="T3122">
        <v>20220422</v>
      </c>
      <c r="U3122" t="s">
        <v>206</v>
      </c>
      <c r="Z3122" t="s">
        <v>36</v>
      </c>
    </row>
    <row r="3123" spans="1:26" x14ac:dyDescent="0.25">
      <c r="A3123" t="s">
        <v>26</v>
      </c>
      <c r="B3123" t="s">
        <v>27</v>
      </c>
      <c r="C3123" t="s">
        <v>28</v>
      </c>
      <c r="D3123" t="s">
        <v>115</v>
      </c>
      <c r="E3123" t="str">
        <f>"108TNUW0A158"</f>
        <v>108TNUW0A158</v>
      </c>
      <c r="F3123" t="s">
        <v>30</v>
      </c>
      <c r="I3123" t="s">
        <v>31</v>
      </c>
      <c r="J3123" t="s">
        <v>58</v>
      </c>
      <c r="N3123" t="s">
        <v>6563</v>
      </c>
      <c r="O3123" t="s">
        <v>34</v>
      </c>
      <c r="P3123">
        <v>9</v>
      </c>
      <c r="Q3123">
        <v>202108</v>
      </c>
      <c r="R3123">
        <v>20211019</v>
      </c>
      <c r="S3123" t="s">
        <v>6564</v>
      </c>
      <c r="T3123">
        <v>20220422</v>
      </c>
      <c r="U3123" t="s">
        <v>144</v>
      </c>
      <c r="Z3123" t="s">
        <v>36</v>
      </c>
    </row>
    <row r="3124" spans="1:26" x14ac:dyDescent="0.25">
      <c r="A3124" t="s">
        <v>26</v>
      </c>
      <c r="B3124" t="s">
        <v>27</v>
      </c>
      <c r="C3124" t="s">
        <v>28</v>
      </c>
      <c r="D3124" t="s">
        <v>115</v>
      </c>
      <c r="E3124" t="str">
        <f>"110TNGY18735"</f>
        <v>110TNGY18735</v>
      </c>
      <c r="F3124" t="s">
        <v>30</v>
      </c>
      <c r="I3124" t="s">
        <v>38</v>
      </c>
      <c r="J3124" t="s">
        <v>39</v>
      </c>
      <c r="N3124" t="s">
        <v>6565</v>
      </c>
      <c r="O3124" t="s">
        <v>34</v>
      </c>
      <c r="P3124">
        <v>7</v>
      </c>
      <c r="Q3124">
        <v>202110</v>
      </c>
      <c r="R3124">
        <v>20211117</v>
      </c>
      <c r="S3124" t="s">
        <v>6566</v>
      </c>
      <c r="T3124">
        <v>20220422</v>
      </c>
      <c r="Z3124" t="s">
        <v>36</v>
      </c>
    </row>
    <row r="3125" spans="1:26" x14ac:dyDescent="0.25">
      <c r="A3125" t="s">
        <v>26</v>
      </c>
      <c r="B3125" t="s">
        <v>27</v>
      </c>
      <c r="C3125" t="s">
        <v>28</v>
      </c>
      <c r="D3125" t="s">
        <v>380</v>
      </c>
      <c r="E3125" t="str">
        <f>"111TNDV0M322"</f>
        <v>111TNDV0M322</v>
      </c>
      <c r="F3125" t="s">
        <v>30</v>
      </c>
      <c r="I3125" t="s">
        <v>1153</v>
      </c>
      <c r="J3125" t="s">
        <v>39</v>
      </c>
      <c r="N3125" t="s">
        <v>6567</v>
      </c>
      <c r="O3125" t="s">
        <v>34</v>
      </c>
      <c r="P3125">
        <v>6</v>
      </c>
      <c r="Q3125">
        <v>202111</v>
      </c>
      <c r="R3125">
        <v>20211220</v>
      </c>
      <c r="S3125" t="s">
        <v>6568</v>
      </c>
      <c r="T3125">
        <v>20220422</v>
      </c>
      <c r="Z3125" t="s">
        <v>36</v>
      </c>
    </row>
    <row r="3126" spans="1:26" x14ac:dyDescent="0.25">
      <c r="A3126" t="s">
        <v>26</v>
      </c>
      <c r="B3126" t="s">
        <v>27</v>
      </c>
      <c r="C3126" t="s">
        <v>28</v>
      </c>
      <c r="D3126" t="s">
        <v>115</v>
      </c>
      <c r="E3126" t="str">
        <f>"009TNKF0G957"</f>
        <v>009TNKF0G957</v>
      </c>
      <c r="F3126" t="s">
        <v>30</v>
      </c>
      <c r="I3126" t="s">
        <v>38</v>
      </c>
      <c r="J3126" t="s">
        <v>39</v>
      </c>
      <c r="N3126" t="s">
        <v>6569</v>
      </c>
      <c r="O3126" t="s">
        <v>34</v>
      </c>
      <c r="P3126">
        <v>20</v>
      </c>
      <c r="Q3126">
        <v>202009</v>
      </c>
      <c r="R3126">
        <v>20220318</v>
      </c>
      <c r="S3126" t="s">
        <v>6570</v>
      </c>
      <c r="T3126">
        <v>20220422</v>
      </c>
      <c r="Z3126" t="s">
        <v>36</v>
      </c>
    </row>
    <row r="3127" spans="1:26" x14ac:dyDescent="0.25">
      <c r="A3127" t="s">
        <v>26</v>
      </c>
      <c r="B3127" t="s">
        <v>27</v>
      </c>
      <c r="C3127" t="s">
        <v>28</v>
      </c>
      <c r="D3127" t="s">
        <v>380</v>
      </c>
      <c r="E3127" t="str">
        <f>"202TNTQ06825"</f>
        <v>202TNTQ06825</v>
      </c>
      <c r="F3127" t="s">
        <v>30</v>
      </c>
      <c r="I3127" t="s">
        <v>38</v>
      </c>
      <c r="J3127" t="s">
        <v>271</v>
      </c>
      <c r="N3127" t="s">
        <v>6571</v>
      </c>
      <c r="O3127" t="s">
        <v>34</v>
      </c>
      <c r="P3127">
        <v>3</v>
      </c>
      <c r="Q3127">
        <v>202202</v>
      </c>
      <c r="R3127">
        <v>20220224</v>
      </c>
      <c r="S3127" t="s">
        <v>6572</v>
      </c>
      <c r="T3127">
        <v>20220422</v>
      </c>
      <c r="Z3127" t="s">
        <v>36</v>
      </c>
    </row>
    <row r="3128" spans="1:26" x14ac:dyDescent="0.25">
      <c r="A3128" t="s">
        <v>26</v>
      </c>
      <c r="B3128" t="s">
        <v>27</v>
      </c>
      <c r="C3128" t="s">
        <v>28</v>
      </c>
      <c r="D3128" t="s">
        <v>42</v>
      </c>
      <c r="E3128" t="str">
        <f>"108TNLE02664"</f>
        <v>108TNLE02664</v>
      </c>
      <c r="F3128" t="s">
        <v>30</v>
      </c>
      <c r="I3128" t="s">
        <v>38</v>
      </c>
      <c r="J3128" t="s">
        <v>39</v>
      </c>
      <c r="N3128" t="s">
        <v>6573</v>
      </c>
      <c r="O3128" t="s">
        <v>34</v>
      </c>
      <c r="P3128">
        <v>9</v>
      </c>
      <c r="Q3128">
        <v>202108</v>
      </c>
      <c r="R3128">
        <v>20211101</v>
      </c>
      <c r="S3128" t="s">
        <v>6574</v>
      </c>
      <c r="T3128">
        <v>20220422</v>
      </c>
      <c r="Z3128" t="s">
        <v>36</v>
      </c>
    </row>
    <row r="3129" spans="1:26" x14ac:dyDescent="0.25">
      <c r="A3129" t="s">
        <v>26</v>
      </c>
      <c r="B3129" t="s">
        <v>27</v>
      </c>
      <c r="C3129" t="s">
        <v>28</v>
      </c>
      <c r="D3129" t="s">
        <v>37</v>
      </c>
      <c r="E3129" t="str">
        <f>"110TNJJ0K388"</f>
        <v>110TNJJ0K388</v>
      </c>
      <c r="F3129" t="s">
        <v>30</v>
      </c>
      <c r="I3129" t="s">
        <v>31</v>
      </c>
      <c r="J3129" t="s">
        <v>32</v>
      </c>
      <c r="N3129" t="s">
        <v>6575</v>
      </c>
      <c r="O3129" t="s">
        <v>34</v>
      </c>
      <c r="P3129">
        <v>7</v>
      </c>
      <c r="Q3129">
        <v>202110</v>
      </c>
      <c r="R3129">
        <v>20211122</v>
      </c>
      <c r="S3129" t="s">
        <v>6576</v>
      </c>
      <c r="T3129">
        <v>20220422</v>
      </c>
      <c r="Z3129" t="s">
        <v>36</v>
      </c>
    </row>
    <row r="3130" spans="1:26" x14ac:dyDescent="0.25">
      <c r="A3130" t="s">
        <v>26</v>
      </c>
      <c r="B3130" t="s">
        <v>27</v>
      </c>
      <c r="C3130" t="s">
        <v>28</v>
      </c>
      <c r="D3130" t="s">
        <v>42</v>
      </c>
      <c r="E3130" t="str">
        <f>"202TNZN05189"</f>
        <v>202TNZN05189</v>
      </c>
      <c r="F3130" t="s">
        <v>30</v>
      </c>
      <c r="I3130" t="s">
        <v>123</v>
      </c>
      <c r="J3130" t="s">
        <v>271</v>
      </c>
      <c r="N3130" t="s">
        <v>6577</v>
      </c>
      <c r="O3130" t="s">
        <v>34</v>
      </c>
      <c r="P3130">
        <v>3</v>
      </c>
      <c r="Q3130">
        <v>202202</v>
      </c>
      <c r="R3130">
        <v>20220308</v>
      </c>
      <c r="S3130" t="s">
        <v>6578</v>
      </c>
      <c r="T3130">
        <v>20220422</v>
      </c>
      <c r="Z3130" t="s">
        <v>36</v>
      </c>
    </row>
    <row r="3131" spans="1:26" x14ac:dyDescent="0.25">
      <c r="A3131" t="s">
        <v>26</v>
      </c>
      <c r="B3131" t="s">
        <v>27</v>
      </c>
      <c r="C3131" t="s">
        <v>28</v>
      </c>
      <c r="D3131" t="s">
        <v>380</v>
      </c>
      <c r="E3131" t="str">
        <f>"111TNQD06404"</f>
        <v>111TNQD06404</v>
      </c>
      <c r="F3131" t="s">
        <v>30</v>
      </c>
      <c r="I3131" t="s">
        <v>82</v>
      </c>
      <c r="J3131" t="s">
        <v>90</v>
      </c>
      <c r="N3131" t="s">
        <v>6579</v>
      </c>
      <c r="O3131" t="s">
        <v>34</v>
      </c>
      <c r="P3131">
        <v>6</v>
      </c>
      <c r="Q3131">
        <v>202111</v>
      </c>
      <c r="R3131">
        <v>20211101</v>
      </c>
      <c r="S3131" t="s">
        <v>6580</v>
      </c>
      <c r="T3131">
        <v>20220422</v>
      </c>
      <c r="U3131" t="s">
        <v>6581</v>
      </c>
      <c r="V3131" t="s">
        <v>4918</v>
      </c>
      <c r="W3131" t="s">
        <v>328</v>
      </c>
      <c r="Z3131" t="s">
        <v>36</v>
      </c>
    </row>
    <row r="3132" spans="1:26" x14ac:dyDescent="0.25">
      <c r="A3132" t="s">
        <v>26</v>
      </c>
      <c r="B3132" t="s">
        <v>27</v>
      </c>
      <c r="C3132" t="s">
        <v>28</v>
      </c>
      <c r="D3132" t="s">
        <v>64</v>
      </c>
      <c r="E3132" t="str">
        <f>"202TNGY1J447"</f>
        <v>202TNGY1J447</v>
      </c>
      <c r="F3132" t="s">
        <v>30</v>
      </c>
      <c r="I3132" t="s">
        <v>89</v>
      </c>
      <c r="J3132" t="s">
        <v>77</v>
      </c>
      <c r="N3132" t="s">
        <v>6582</v>
      </c>
      <c r="O3132" t="s">
        <v>34</v>
      </c>
      <c r="P3132">
        <v>3</v>
      </c>
      <c r="Q3132">
        <v>202202</v>
      </c>
      <c r="R3132">
        <v>20220215</v>
      </c>
      <c r="S3132" t="s">
        <v>6583</v>
      </c>
      <c r="T3132">
        <v>20220422</v>
      </c>
      <c r="Z3132" t="s">
        <v>36</v>
      </c>
    </row>
    <row r="3133" spans="1:26" x14ac:dyDescent="0.25">
      <c r="A3133" t="s">
        <v>26</v>
      </c>
      <c r="B3133" t="s">
        <v>27</v>
      </c>
      <c r="C3133" t="s">
        <v>28</v>
      </c>
      <c r="D3133" t="s">
        <v>115</v>
      </c>
      <c r="E3133" t="str">
        <f>"201TNBK17989"</f>
        <v>201TNBK17989</v>
      </c>
      <c r="F3133" t="s">
        <v>30</v>
      </c>
      <c r="I3133" t="s">
        <v>38</v>
      </c>
      <c r="J3133" t="s">
        <v>39</v>
      </c>
      <c r="N3133" t="s">
        <v>5625</v>
      </c>
      <c r="O3133" t="s">
        <v>34</v>
      </c>
      <c r="P3133">
        <v>4</v>
      </c>
      <c r="Q3133">
        <v>202201</v>
      </c>
      <c r="R3133">
        <v>20220412</v>
      </c>
      <c r="S3133" t="s">
        <v>6584</v>
      </c>
      <c r="T3133">
        <v>20220422</v>
      </c>
      <c r="Z3133" t="s">
        <v>36</v>
      </c>
    </row>
    <row r="3134" spans="1:26" x14ac:dyDescent="0.25">
      <c r="A3134" t="s">
        <v>26</v>
      </c>
      <c r="B3134" t="s">
        <v>27</v>
      </c>
      <c r="C3134" t="s">
        <v>28</v>
      </c>
      <c r="D3134" t="s">
        <v>46</v>
      </c>
      <c r="E3134" t="str">
        <f>"110TNJJ0E612"</f>
        <v>110TNJJ0E612</v>
      </c>
      <c r="F3134" t="s">
        <v>30</v>
      </c>
      <c r="I3134" t="s">
        <v>2006</v>
      </c>
      <c r="J3134" t="s">
        <v>90</v>
      </c>
      <c r="N3134" t="s">
        <v>6585</v>
      </c>
      <c r="O3134" t="s">
        <v>34</v>
      </c>
      <c r="P3134">
        <v>7</v>
      </c>
      <c r="Q3134">
        <v>202110</v>
      </c>
      <c r="R3134">
        <v>20211001</v>
      </c>
      <c r="S3134" t="s">
        <v>6586</v>
      </c>
      <c r="T3134">
        <v>20220422</v>
      </c>
      <c r="U3134" t="s">
        <v>61</v>
      </c>
      <c r="Z3134" t="s">
        <v>36</v>
      </c>
    </row>
    <row r="3135" spans="1:26" x14ac:dyDescent="0.25">
      <c r="A3135" t="s">
        <v>26</v>
      </c>
      <c r="B3135" t="s">
        <v>27</v>
      </c>
      <c r="C3135" t="s">
        <v>28</v>
      </c>
      <c r="D3135" t="s">
        <v>42</v>
      </c>
      <c r="E3135" t="str">
        <f>"105TNGY26015"</f>
        <v>105TNGY26015</v>
      </c>
      <c r="F3135" t="s">
        <v>30</v>
      </c>
      <c r="I3135" t="s">
        <v>31</v>
      </c>
      <c r="J3135" t="s">
        <v>58</v>
      </c>
      <c r="N3135" t="s">
        <v>6587</v>
      </c>
      <c r="O3135" t="s">
        <v>34</v>
      </c>
      <c r="P3135">
        <v>12</v>
      </c>
      <c r="Q3135">
        <v>202105</v>
      </c>
      <c r="R3135">
        <v>20211022</v>
      </c>
      <c r="S3135" t="s">
        <v>6588</v>
      </c>
      <c r="T3135">
        <v>20220422</v>
      </c>
      <c r="U3135" t="s">
        <v>506</v>
      </c>
      <c r="V3135" t="s">
        <v>878</v>
      </c>
      <c r="W3135" t="s">
        <v>265</v>
      </c>
      <c r="X3135" t="s">
        <v>111</v>
      </c>
      <c r="Z3135" t="s">
        <v>36</v>
      </c>
    </row>
    <row r="3136" spans="1:26" x14ac:dyDescent="0.25">
      <c r="A3136" t="s">
        <v>26</v>
      </c>
      <c r="B3136" t="s">
        <v>27</v>
      </c>
      <c r="C3136" t="s">
        <v>28</v>
      </c>
      <c r="D3136" t="s">
        <v>29</v>
      </c>
      <c r="E3136" t="str">
        <f>"201TNCZ1C147"</f>
        <v>201TNCZ1C147</v>
      </c>
      <c r="F3136" t="s">
        <v>30</v>
      </c>
      <c r="I3136" t="s">
        <v>57</v>
      </c>
      <c r="J3136" t="s">
        <v>58</v>
      </c>
      <c r="N3136" t="s">
        <v>244</v>
      </c>
      <c r="O3136" t="s">
        <v>34</v>
      </c>
      <c r="P3136">
        <v>4</v>
      </c>
      <c r="Q3136">
        <v>202201</v>
      </c>
      <c r="R3136">
        <v>20220325</v>
      </c>
      <c r="S3136" t="s">
        <v>6589</v>
      </c>
      <c r="T3136">
        <v>20220422</v>
      </c>
      <c r="U3136" t="s">
        <v>144</v>
      </c>
      <c r="Z3136" t="s">
        <v>36</v>
      </c>
    </row>
    <row r="3137" spans="1:26" x14ac:dyDescent="0.25">
      <c r="A3137" t="s">
        <v>26</v>
      </c>
      <c r="B3137" t="s">
        <v>27</v>
      </c>
      <c r="C3137" t="s">
        <v>28</v>
      </c>
      <c r="D3137" t="s">
        <v>37</v>
      </c>
      <c r="E3137" t="str">
        <f>"112TNNH0A407"</f>
        <v>112TNNH0A407</v>
      </c>
      <c r="F3137" t="s">
        <v>30</v>
      </c>
      <c r="I3137" t="s">
        <v>129</v>
      </c>
      <c r="J3137" t="s">
        <v>39</v>
      </c>
      <c r="N3137" t="s">
        <v>401</v>
      </c>
      <c r="O3137" t="s">
        <v>34</v>
      </c>
      <c r="P3137">
        <v>5</v>
      </c>
      <c r="Q3137">
        <v>202112</v>
      </c>
      <c r="R3137">
        <v>20220113</v>
      </c>
      <c r="S3137" t="s">
        <v>6590</v>
      </c>
      <c r="T3137">
        <v>20220422</v>
      </c>
      <c r="Z3137" t="s">
        <v>36</v>
      </c>
    </row>
    <row r="3138" spans="1:26" x14ac:dyDescent="0.25">
      <c r="A3138" t="s">
        <v>26</v>
      </c>
      <c r="B3138" t="s">
        <v>27</v>
      </c>
      <c r="C3138" t="s">
        <v>28</v>
      </c>
      <c r="D3138" t="s">
        <v>29</v>
      </c>
      <c r="E3138" t="str">
        <f>"108TNDV2C546"</f>
        <v>108TNDV2C546</v>
      </c>
      <c r="F3138" t="s">
        <v>30</v>
      </c>
      <c r="I3138" t="s">
        <v>57</v>
      </c>
      <c r="J3138" t="s">
        <v>58</v>
      </c>
      <c r="N3138" t="s">
        <v>6591</v>
      </c>
      <c r="O3138" t="s">
        <v>34</v>
      </c>
      <c r="P3138">
        <v>9</v>
      </c>
      <c r="Q3138">
        <v>202108</v>
      </c>
      <c r="R3138">
        <v>20220406</v>
      </c>
      <c r="S3138" t="s">
        <v>6592</v>
      </c>
      <c r="T3138">
        <v>20220422</v>
      </c>
      <c r="U3138" t="s">
        <v>114</v>
      </c>
      <c r="Z3138" t="s">
        <v>36</v>
      </c>
    </row>
    <row r="3139" spans="1:26" x14ac:dyDescent="0.25">
      <c r="A3139" t="s">
        <v>26</v>
      </c>
      <c r="B3139" t="s">
        <v>27</v>
      </c>
      <c r="C3139" t="s">
        <v>28</v>
      </c>
      <c r="D3139" t="s">
        <v>46</v>
      </c>
      <c r="E3139" t="str">
        <f>"111TNBK11557"</f>
        <v>111TNBK11557</v>
      </c>
      <c r="F3139" t="s">
        <v>30</v>
      </c>
      <c r="I3139" t="s">
        <v>31</v>
      </c>
      <c r="J3139" t="s">
        <v>32</v>
      </c>
      <c r="N3139" t="s">
        <v>6593</v>
      </c>
      <c r="O3139" t="s">
        <v>34</v>
      </c>
      <c r="P3139">
        <v>6</v>
      </c>
      <c r="Q3139">
        <v>202111</v>
      </c>
      <c r="R3139">
        <v>20220302</v>
      </c>
      <c r="S3139" t="s">
        <v>6594</v>
      </c>
      <c r="T3139">
        <v>20220422</v>
      </c>
      <c r="Z3139" t="s">
        <v>36</v>
      </c>
    </row>
    <row r="3140" spans="1:26" x14ac:dyDescent="0.25">
      <c r="A3140" t="s">
        <v>26</v>
      </c>
      <c r="B3140" t="s">
        <v>27</v>
      </c>
      <c r="C3140" t="s">
        <v>28</v>
      </c>
      <c r="D3140" t="s">
        <v>133</v>
      </c>
      <c r="E3140" t="str">
        <f>"107TNMX15067"</f>
        <v>107TNMX15067</v>
      </c>
      <c r="F3140" t="s">
        <v>30</v>
      </c>
      <c r="I3140" t="s">
        <v>31</v>
      </c>
      <c r="J3140" t="s">
        <v>58</v>
      </c>
      <c r="N3140" t="s">
        <v>6595</v>
      </c>
      <c r="O3140" t="s">
        <v>34</v>
      </c>
      <c r="P3140">
        <v>10</v>
      </c>
      <c r="Q3140">
        <v>202107</v>
      </c>
      <c r="R3140">
        <v>20220114</v>
      </c>
      <c r="S3140" t="s">
        <v>6596</v>
      </c>
      <c r="T3140">
        <v>20220422</v>
      </c>
      <c r="U3140" t="s">
        <v>206</v>
      </c>
      <c r="Z3140" t="s">
        <v>36</v>
      </c>
    </row>
    <row r="3141" spans="1:26" x14ac:dyDescent="0.25">
      <c r="A3141" t="s">
        <v>26</v>
      </c>
      <c r="B3141" t="s">
        <v>27</v>
      </c>
      <c r="C3141" t="s">
        <v>28</v>
      </c>
      <c r="D3141" t="s">
        <v>115</v>
      </c>
      <c r="E3141" t="str">
        <f>"110TNMX06715"</f>
        <v>110TNMX06715</v>
      </c>
      <c r="F3141" t="s">
        <v>30</v>
      </c>
      <c r="I3141" t="s">
        <v>157</v>
      </c>
      <c r="J3141" t="s">
        <v>58</v>
      </c>
      <c r="N3141" t="s">
        <v>6597</v>
      </c>
      <c r="O3141" t="s">
        <v>34</v>
      </c>
      <c r="P3141">
        <v>7</v>
      </c>
      <c r="Q3141">
        <v>202110</v>
      </c>
      <c r="R3141">
        <v>20220413</v>
      </c>
      <c r="S3141" t="s">
        <v>6598</v>
      </c>
      <c r="T3141">
        <v>20220423</v>
      </c>
      <c r="U3141" t="s">
        <v>1232</v>
      </c>
      <c r="Z3141" t="s">
        <v>36</v>
      </c>
    </row>
    <row r="3142" spans="1:26" x14ac:dyDescent="0.25">
      <c r="A3142" t="s">
        <v>2403</v>
      </c>
      <c r="B3142" t="s">
        <v>27</v>
      </c>
      <c r="C3142" t="s">
        <v>28</v>
      </c>
      <c r="D3142" t="s">
        <v>42</v>
      </c>
      <c r="E3142" t="str">
        <f>"111TNLE0E440"</f>
        <v>111TNLE0E440</v>
      </c>
      <c r="F3142" t="s">
        <v>2404</v>
      </c>
      <c r="N3142" t="s">
        <v>6599</v>
      </c>
      <c r="O3142" t="s">
        <v>34</v>
      </c>
      <c r="P3142">
        <v>6</v>
      </c>
      <c r="Q3142">
        <v>202111</v>
      </c>
      <c r="S3142">
        <v>917281207</v>
      </c>
      <c r="T3142">
        <v>20220425</v>
      </c>
      <c r="U3142" t="s">
        <v>2406</v>
      </c>
      <c r="V3142" t="s">
        <v>3583</v>
      </c>
      <c r="W3142" t="s">
        <v>2408</v>
      </c>
      <c r="X3142" t="s">
        <v>2409</v>
      </c>
      <c r="Y3142" t="s">
        <v>2410</v>
      </c>
      <c r="Z3142" t="s">
        <v>36</v>
      </c>
    </row>
    <row r="3143" spans="1:26" x14ac:dyDescent="0.25">
      <c r="A3143" t="s">
        <v>26</v>
      </c>
      <c r="B3143" t="s">
        <v>27</v>
      </c>
      <c r="C3143" t="s">
        <v>28</v>
      </c>
      <c r="D3143" t="s">
        <v>37</v>
      </c>
      <c r="E3143" t="str">
        <f>"112TNZN0A349"</f>
        <v>112TNZN0A349</v>
      </c>
      <c r="F3143" t="s">
        <v>30</v>
      </c>
      <c r="I3143" t="s">
        <v>31</v>
      </c>
      <c r="J3143" t="s">
        <v>32</v>
      </c>
      <c r="N3143" t="s">
        <v>6600</v>
      </c>
      <c r="O3143" t="s">
        <v>34</v>
      </c>
      <c r="P3143">
        <v>5</v>
      </c>
      <c r="Q3143">
        <v>202112</v>
      </c>
      <c r="R3143">
        <v>20220222</v>
      </c>
      <c r="S3143" t="s">
        <v>6601</v>
      </c>
      <c r="T3143">
        <v>20220425</v>
      </c>
      <c r="Z3143" t="s">
        <v>36</v>
      </c>
    </row>
    <row r="3144" spans="1:26" x14ac:dyDescent="0.25">
      <c r="A3144" t="s">
        <v>26</v>
      </c>
      <c r="B3144" t="s">
        <v>27</v>
      </c>
      <c r="C3144" t="s">
        <v>28</v>
      </c>
      <c r="D3144" t="s">
        <v>380</v>
      </c>
      <c r="E3144" t="str">
        <f>"111TNSU2W734"</f>
        <v>111TNSU2W734</v>
      </c>
      <c r="F3144" t="s">
        <v>30</v>
      </c>
      <c r="I3144" t="s">
        <v>31</v>
      </c>
      <c r="J3144" t="s">
        <v>32</v>
      </c>
      <c r="N3144" t="s">
        <v>6602</v>
      </c>
      <c r="O3144" t="s">
        <v>34</v>
      </c>
      <c r="P3144">
        <v>6</v>
      </c>
      <c r="Q3144">
        <v>202111</v>
      </c>
      <c r="R3144">
        <v>20220214</v>
      </c>
      <c r="S3144" t="s">
        <v>6603</v>
      </c>
      <c r="T3144">
        <v>20220425</v>
      </c>
      <c r="Z3144" t="s">
        <v>36</v>
      </c>
    </row>
    <row r="3145" spans="1:26" x14ac:dyDescent="0.25">
      <c r="A3145" t="s">
        <v>26</v>
      </c>
      <c r="B3145" t="s">
        <v>27</v>
      </c>
      <c r="C3145" t="s">
        <v>28</v>
      </c>
      <c r="D3145" t="s">
        <v>42</v>
      </c>
      <c r="E3145" t="str">
        <f>"109TNCZ1N939"</f>
        <v>109TNCZ1N939</v>
      </c>
      <c r="F3145" t="s">
        <v>30</v>
      </c>
      <c r="I3145" t="s">
        <v>31</v>
      </c>
      <c r="J3145" t="s">
        <v>58</v>
      </c>
      <c r="N3145" t="s">
        <v>6604</v>
      </c>
      <c r="O3145" t="s">
        <v>34</v>
      </c>
      <c r="P3145">
        <v>8</v>
      </c>
      <c r="Q3145">
        <v>202109</v>
      </c>
      <c r="R3145">
        <v>20220204</v>
      </c>
      <c r="S3145" t="s">
        <v>6605</v>
      </c>
      <c r="T3145">
        <v>20220425</v>
      </c>
      <c r="U3145" t="s">
        <v>328</v>
      </c>
      <c r="V3145" t="s">
        <v>1172</v>
      </c>
      <c r="Z3145" t="s">
        <v>36</v>
      </c>
    </row>
    <row r="3146" spans="1:26" x14ac:dyDescent="0.25">
      <c r="A3146" t="s">
        <v>26</v>
      </c>
      <c r="B3146" t="s">
        <v>27</v>
      </c>
      <c r="C3146" t="s">
        <v>28</v>
      </c>
      <c r="D3146" t="s">
        <v>29</v>
      </c>
      <c r="E3146" t="str">
        <f>"112TNQD12172"</f>
        <v>112TNQD12172</v>
      </c>
      <c r="F3146" t="s">
        <v>30</v>
      </c>
      <c r="I3146" t="s">
        <v>31</v>
      </c>
      <c r="J3146" t="s">
        <v>58</v>
      </c>
      <c r="N3146" t="s">
        <v>6606</v>
      </c>
      <c r="O3146" t="s">
        <v>34</v>
      </c>
      <c r="P3146">
        <v>5</v>
      </c>
      <c r="Q3146">
        <v>202112</v>
      </c>
      <c r="R3146">
        <v>20220216</v>
      </c>
      <c r="S3146" t="s">
        <v>6607</v>
      </c>
      <c r="T3146">
        <v>20220425</v>
      </c>
      <c r="U3146" t="s">
        <v>144</v>
      </c>
      <c r="Z3146" t="s">
        <v>36</v>
      </c>
    </row>
    <row r="3147" spans="1:26" x14ac:dyDescent="0.25">
      <c r="A3147" t="s">
        <v>26</v>
      </c>
      <c r="B3147" t="s">
        <v>27</v>
      </c>
      <c r="C3147" t="s">
        <v>28</v>
      </c>
      <c r="D3147" t="s">
        <v>29</v>
      </c>
      <c r="E3147" t="str">
        <f>"107TNDV2G098"</f>
        <v>107TNDV2G098</v>
      </c>
      <c r="F3147" t="s">
        <v>30</v>
      </c>
      <c r="I3147" t="s">
        <v>31</v>
      </c>
      <c r="J3147" t="s">
        <v>90</v>
      </c>
      <c r="N3147" t="s">
        <v>6608</v>
      </c>
      <c r="O3147" t="s">
        <v>34</v>
      </c>
      <c r="P3147">
        <v>10</v>
      </c>
      <c r="Q3147">
        <v>202107</v>
      </c>
      <c r="R3147">
        <v>20220120</v>
      </c>
      <c r="S3147" t="s">
        <v>6609</v>
      </c>
      <c r="T3147">
        <v>20220425</v>
      </c>
      <c r="U3147" t="s">
        <v>75</v>
      </c>
      <c r="Z3147" t="s">
        <v>36</v>
      </c>
    </row>
    <row r="3148" spans="1:26" x14ac:dyDescent="0.25">
      <c r="A3148" t="s">
        <v>26</v>
      </c>
      <c r="B3148" t="s">
        <v>27</v>
      </c>
      <c r="C3148" t="s">
        <v>28</v>
      </c>
      <c r="D3148" t="s">
        <v>29</v>
      </c>
      <c r="E3148" t="str">
        <f>"108TNBK2L781"</f>
        <v>108TNBK2L781</v>
      </c>
      <c r="F3148" t="s">
        <v>30</v>
      </c>
      <c r="I3148" t="s">
        <v>31</v>
      </c>
      <c r="J3148" t="s">
        <v>58</v>
      </c>
      <c r="N3148" t="s">
        <v>6610</v>
      </c>
      <c r="O3148" t="s">
        <v>34</v>
      </c>
      <c r="P3148">
        <v>9</v>
      </c>
      <c r="Q3148">
        <v>202108</v>
      </c>
      <c r="R3148">
        <v>20220112</v>
      </c>
      <c r="S3148" t="s">
        <v>6611</v>
      </c>
      <c r="T3148">
        <v>20220425</v>
      </c>
      <c r="U3148" t="s">
        <v>75</v>
      </c>
      <c r="V3148" t="s">
        <v>144</v>
      </c>
      <c r="Z3148" t="s">
        <v>36</v>
      </c>
    </row>
    <row r="3149" spans="1:26" x14ac:dyDescent="0.25">
      <c r="A3149" t="s">
        <v>26</v>
      </c>
      <c r="B3149" t="s">
        <v>27</v>
      </c>
      <c r="C3149" t="s">
        <v>28</v>
      </c>
      <c r="D3149" t="s">
        <v>29</v>
      </c>
      <c r="E3149" t="str">
        <f>"104TNUW0W718"</f>
        <v>104TNUW0W718</v>
      </c>
      <c r="F3149" t="s">
        <v>30</v>
      </c>
      <c r="I3149" t="s">
        <v>71</v>
      </c>
      <c r="J3149" t="s">
        <v>90</v>
      </c>
      <c r="N3149" t="s">
        <v>6612</v>
      </c>
      <c r="O3149" t="s">
        <v>34</v>
      </c>
      <c r="P3149">
        <v>13</v>
      </c>
      <c r="Q3149">
        <v>202104</v>
      </c>
      <c r="R3149">
        <v>20220115</v>
      </c>
      <c r="S3149" t="s">
        <v>6613</v>
      </c>
      <c r="T3149">
        <v>20220425</v>
      </c>
      <c r="U3149" t="s">
        <v>5954</v>
      </c>
      <c r="V3149" t="s">
        <v>75</v>
      </c>
      <c r="Z3149" t="s">
        <v>36</v>
      </c>
    </row>
    <row r="3150" spans="1:26" x14ac:dyDescent="0.25">
      <c r="A3150" t="s">
        <v>26</v>
      </c>
      <c r="B3150" t="s">
        <v>27</v>
      </c>
      <c r="C3150" t="s">
        <v>28</v>
      </c>
      <c r="D3150" t="s">
        <v>46</v>
      </c>
      <c r="E3150" t="str">
        <f>"112TNRL1N070"</f>
        <v>112TNRL1N070</v>
      </c>
      <c r="F3150" t="s">
        <v>30</v>
      </c>
      <c r="I3150" t="s">
        <v>31</v>
      </c>
      <c r="J3150" t="s">
        <v>58</v>
      </c>
      <c r="N3150" t="s">
        <v>6614</v>
      </c>
      <c r="O3150" t="s">
        <v>34</v>
      </c>
      <c r="P3150">
        <v>5</v>
      </c>
      <c r="Q3150">
        <v>202112</v>
      </c>
      <c r="R3150">
        <v>20220220</v>
      </c>
      <c r="S3150" t="s">
        <v>6615</v>
      </c>
      <c r="T3150">
        <v>20220425</v>
      </c>
      <c r="U3150" t="s">
        <v>75</v>
      </c>
      <c r="Z3150" t="s">
        <v>36</v>
      </c>
    </row>
    <row r="3151" spans="1:26" x14ac:dyDescent="0.25">
      <c r="A3151" t="s">
        <v>26</v>
      </c>
      <c r="B3151" t="s">
        <v>27</v>
      </c>
      <c r="C3151" t="s">
        <v>28</v>
      </c>
      <c r="D3151" t="s">
        <v>29</v>
      </c>
      <c r="E3151" t="str">
        <f>"201TNVS1B303"</f>
        <v>201TNVS1B303</v>
      </c>
      <c r="F3151" t="s">
        <v>30</v>
      </c>
      <c r="I3151" t="s">
        <v>31</v>
      </c>
      <c r="J3151" t="s">
        <v>32</v>
      </c>
      <c r="N3151" t="s">
        <v>6616</v>
      </c>
      <c r="O3151" t="s">
        <v>34</v>
      </c>
      <c r="P3151">
        <v>4</v>
      </c>
      <c r="Q3151">
        <v>202201</v>
      </c>
      <c r="R3151">
        <v>20220330</v>
      </c>
      <c r="S3151" t="s">
        <v>6617</v>
      </c>
      <c r="T3151">
        <v>20220425</v>
      </c>
      <c r="Z3151" t="s">
        <v>36</v>
      </c>
    </row>
    <row r="3152" spans="1:26" x14ac:dyDescent="0.25">
      <c r="A3152" t="s">
        <v>26</v>
      </c>
      <c r="B3152" t="s">
        <v>27</v>
      </c>
      <c r="C3152" t="s">
        <v>28</v>
      </c>
      <c r="D3152" t="s">
        <v>29</v>
      </c>
      <c r="E3152" t="str">
        <f>"111TNQD21332"</f>
        <v>111TNQD21332</v>
      </c>
      <c r="F3152" t="s">
        <v>30</v>
      </c>
      <c r="I3152" t="s">
        <v>31</v>
      </c>
      <c r="J3152" t="s">
        <v>32</v>
      </c>
      <c r="N3152" t="s">
        <v>6618</v>
      </c>
      <c r="O3152" t="s">
        <v>34</v>
      </c>
      <c r="P3152">
        <v>6</v>
      </c>
      <c r="Q3152">
        <v>202111</v>
      </c>
      <c r="R3152">
        <v>20220323</v>
      </c>
      <c r="S3152" t="s">
        <v>6619</v>
      </c>
      <c r="T3152">
        <v>20220425</v>
      </c>
      <c r="Z3152" t="s">
        <v>36</v>
      </c>
    </row>
    <row r="3153" spans="1:26" x14ac:dyDescent="0.25">
      <c r="A3153" t="s">
        <v>26</v>
      </c>
      <c r="B3153" t="s">
        <v>27</v>
      </c>
      <c r="C3153" t="s">
        <v>28</v>
      </c>
      <c r="D3153" t="s">
        <v>29</v>
      </c>
      <c r="E3153" t="str">
        <f>"111TNJJ15708"</f>
        <v>111TNJJ15708</v>
      </c>
      <c r="F3153" t="s">
        <v>30</v>
      </c>
      <c r="I3153" t="s">
        <v>31</v>
      </c>
      <c r="J3153" t="s">
        <v>77</v>
      </c>
      <c r="N3153" t="s">
        <v>6620</v>
      </c>
      <c r="O3153" t="s">
        <v>34</v>
      </c>
      <c r="P3153">
        <v>6</v>
      </c>
      <c r="Q3153">
        <v>202111</v>
      </c>
      <c r="R3153">
        <v>20220113</v>
      </c>
      <c r="S3153" t="s">
        <v>6621</v>
      </c>
      <c r="T3153">
        <v>20220425</v>
      </c>
      <c r="Z3153" t="s">
        <v>36</v>
      </c>
    </row>
    <row r="3154" spans="1:26" x14ac:dyDescent="0.25">
      <c r="A3154" t="s">
        <v>26</v>
      </c>
      <c r="B3154" t="s">
        <v>27</v>
      </c>
      <c r="C3154" t="s">
        <v>28</v>
      </c>
      <c r="D3154" t="s">
        <v>29</v>
      </c>
      <c r="E3154" t="str">
        <f>"111TNDV27770"</f>
        <v>111TNDV27770</v>
      </c>
      <c r="F3154" t="s">
        <v>30</v>
      </c>
      <c r="I3154" t="s">
        <v>57</v>
      </c>
      <c r="J3154" t="s">
        <v>39</v>
      </c>
      <c r="N3154" t="s">
        <v>6622</v>
      </c>
      <c r="O3154" t="s">
        <v>34</v>
      </c>
      <c r="P3154">
        <v>6</v>
      </c>
      <c r="Q3154">
        <v>202111</v>
      </c>
      <c r="R3154">
        <v>20220327</v>
      </c>
      <c r="S3154" t="s">
        <v>6623</v>
      </c>
      <c r="T3154">
        <v>20220425</v>
      </c>
      <c r="Z3154" t="s">
        <v>36</v>
      </c>
    </row>
    <row r="3155" spans="1:26" x14ac:dyDescent="0.25">
      <c r="A3155" t="s">
        <v>26</v>
      </c>
      <c r="B3155" t="s">
        <v>27</v>
      </c>
      <c r="C3155" t="s">
        <v>28</v>
      </c>
      <c r="D3155" t="s">
        <v>115</v>
      </c>
      <c r="E3155" t="str">
        <f>"105TNEP11476"</f>
        <v>105TNEP11476</v>
      </c>
      <c r="F3155" t="s">
        <v>30</v>
      </c>
      <c r="I3155" t="s">
        <v>38</v>
      </c>
      <c r="J3155" t="s">
        <v>58</v>
      </c>
      <c r="N3155" t="s">
        <v>6624</v>
      </c>
      <c r="O3155" t="s">
        <v>34</v>
      </c>
      <c r="P3155">
        <v>12</v>
      </c>
      <c r="Q3155">
        <v>202105</v>
      </c>
      <c r="R3155">
        <v>20220203</v>
      </c>
      <c r="S3155" t="s">
        <v>6625</v>
      </c>
      <c r="T3155">
        <v>20220425</v>
      </c>
      <c r="U3155" t="s">
        <v>270</v>
      </c>
      <c r="Z3155" t="s">
        <v>36</v>
      </c>
    </row>
    <row r="3156" spans="1:26" x14ac:dyDescent="0.25">
      <c r="A3156" t="s">
        <v>26</v>
      </c>
      <c r="B3156" t="s">
        <v>27</v>
      </c>
      <c r="C3156" t="s">
        <v>28</v>
      </c>
      <c r="D3156" t="s">
        <v>29</v>
      </c>
      <c r="E3156" t="str">
        <f>"201TNSU16030"</f>
        <v>201TNSU16030</v>
      </c>
      <c r="F3156" t="s">
        <v>30</v>
      </c>
      <c r="I3156" t="s">
        <v>31</v>
      </c>
      <c r="J3156" t="s">
        <v>32</v>
      </c>
      <c r="N3156" t="s">
        <v>6626</v>
      </c>
      <c r="O3156" t="s">
        <v>34</v>
      </c>
      <c r="P3156">
        <v>4</v>
      </c>
      <c r="Q3156">
        <v>202201</v>
      </c>
      <c r="R3156">
        <v>20220419</v>
      </c>
      <c r="S3156" t="s">
        <v>6627</v>
      </c>
      <c r="T3156">
        <v>20220425</v>
      </c>
      <c r="Z3156" t="s">
        <v>36</v>
      </c>
    </row>
    <row r="3157" spans="1:26" x14ac:dyDescent="0.25">
      <c r="A3157" t="s">
        <v>26</v>
      </c>
      <c r="B3157" t="s">
        <v>27</v>
      </c>
      <c r="C3157" t="s">
        <v>28</v>
      </c>
      <c r="D3157" t="s">
        <v>29</v>
      </c>
      <c r="E3157" t="str">
        <f>"110TNVS22519"</f>
        <v>110TNVS22519</v>
      </c>
      <c r="F3157" t="s">
        <v>30</v>
      </c>
      <c r="I3157" t="s">
        <v>31</v>
      </c>
      <c r="J3157" t="s">
        <v>77</v>
      </c>
      <c r="N3157" t="s">
        <v>6628</v>
      </c>
      <c r="O3157" t="s">
        <v>34</v>
      </c>
      <c r="P3157">
        <v>7</v>
      </c>
      <c r="Q3157">
        <v>202110</v>
      </c>
      <c r="R3157">
        <v>20211126</v>
      </c>
      <c r="S3157" t="s">
        <v>6629</v>
      </c>
      <c r="T3157">
        <v>20220425</v>
      </c>
      <c r="Z3157" t="s">
        <v>36</v>
      </c>
    </row>
    <row r="3158" spans="1:26" x14ac:dyDescent="0.25">
      <c r="A3158" t="s">
        <v>26</v>
      </c>
      <c r="B3158" t="s">
        <v>27</v>
      </c>
      <c r="C3158" t="s">
        <v>28</v>
      </c>
      <c r="D3158" t="s">
        <v>29</v>
      </c>
      <c r="E3158" t="str">
        <f>"110TNVSOB143"</f>
        <v>110TNVSOB143</v>
      </c>
      <c r="F3158" t="s">
        <v>30</v>
      </c>
      <c r="I3158" t="s">
        <v>57</v>
      </c>
      <c r="J3158" t="s">
        <v>77</v>
      </c>
      <c r="N3158" t="s">
        <v>6630</v>
      </c>
      <c r="O3158" t="s">
        <v>34</v>
      </c>
      <c r="P3158">
        <v>7</v>
      </c>
      <c r="Q3158">
        <v>202110</v>
      </c>
      <c r="R3158">
        <v>20211120</v>
      </c>
      <c r="S3158" t="s">
        <v>6631</v>
      </c>
      <c r="T3158">
        <v>20220425</v>
      </c>
      <c r="Z3158" t="s">
        <v>36</v>
      </c>
    </row>
    <row r="3159" spans="1:26" x14ac:dyDescent="0.25">
      <c r="A3159" t="s">
        <v>26</v>
      </c>
      <c r="B3159" t="s">
        <v>27</v>
      </c>
      <c r="C3159" t="s">
        <v>28</v>
      </c>
      <c r="D3159" t="s">
        <v>37</v>
      </c>
      <c r="E3159" t="str">
        <f>"103TNGY03631"</f>
        <v>103TNGY03631</v>
      </c>
      <c r="F3159" t="s">
        <v>30</v>
      </c>
      <c r="I3159" t="s">
        <v>57</v>
      </c>
      <c r="J3159" t="s">
        <v>90</v>
      </c>
      <c r="N3159" t="s">
        <v>6632</v>
      </c>
      <c r="O3159" t="s">
        <v>34</v>
      </c>
      <c r="P3159">
        <v>14</v>
      </c>
      <c r="Q3159">
        <v>202103</v>
      </c>
      <c r="R3159">
        <v>20220420</v>
      </c>
      <c r="S3159" t="s">
        <v>6633</v>
      </c>
      <c r="T3159">
        <v>20220425</v>
      </c>
      <c r="U3159" t="s">
        <v>144</v>
      </c>
      <c r="Z3159" t="s">
        <v>36</v>
      </c>
    </row>
    <row r="3160" spans="1:26" x14ac:dyDescent="0.25">
      <c r="A3160" t="s">
        <v>26</v>
      </c>
      <c r="B3160" t="s">
        <v>27</v>
      </c>
      <c r="C3160" t="s">
        <v>28</v>
      </c>
      <c r="D3160" t="s">
        <v>46</v>
      </c>
      <c r="E3160" t="str">
        <f>"110TNEP0D364"</f>
        <v>110TNEP0D364</v>
      </c>
      <c r="F3160" t="s">
        <v>30</v>
      </c>
      <c r="I3160" t="s">
        <v>31</v>
      </c>
      <c r="J3160" t="s">
        <v>32</v>
      </c>
      <c r="N3160" t="s">
        <v>6634</v>
      </c>
      <c r="O3160" t="s">
        <v>34</v>
      </c>
      <c r="P3160">
        <v>7</v>
      </c>
      <c r="Q3160">
        <v>202110</v>
      </c>
      <c r="R3160">
        <v>20211207</v>
      </c>
      <c r="S3160" t="s">
        <v>6635</v>
      </c>
      <c r="T3160">
        <v>20220425</v>
      </c>
      <c r="Z3160" t="s">
        <v>36</v>
      </c>
    </row>
    <row r="3161" spans="1:26" x14ac:dyDescent="0.25">
      <c r="A3161" t="s">
        <v>26</v>
      </c>
      <c r="B3161" t="s">
        <v>27</v>
      </c>
      <c r="C3161" t="s">
        <v>28</v>
      </c>
      <c r="D3161" t="s">
        <v>29</v>
      </c>
      <c r="E3161" t="str">
        <f>"112TNJJ1M252"</f>
        <v>112TNJJ1M252</v>
      </c>
      <c r="F3161" t="s">
        <v>30</v>
      </c>
      <c r="I3161" t="s">
        <v>38</v>
      </c>
      <c r="J3161" t="s">
        <v>58</v>
      </c>
      <c r="N3161" t="s">
        <v>6636</v>
      </c>
      <c r="O3161" t="s">
        <v>34</v>
      </c>
      <c r="P3161">
        <v>5</v>
      </c>
      <c r="Q3161">
        <v>202112</v>
      </c>
      <c r="R3161">
        <v>20220411</v>
      </c>
      <c r="S3161" t="s">
        <v>6637</v>
      </c>
      <c r="T3161">
        <v>20220425</v>
      </c>
      <c r="U3161" t="s">
        <v>75</v>
      </c>
      <c r="Z3161" t="s">
        <v>36</v>
      </c>
    </row>
    <row r="3162" spans="1:26" x14ac:dyDescent="0.25">
      <c r="A3162" t="s">
        <v>26</v>
      </c>
      <c r="B3162" t="s">
        <v>27</v>
      </c>
      <c r="C3162" t="s">
        <v>28</v>
      </c>
      <c r="D3162" t="s">
        <v>115</v>
      </c>
      <c r="E3162" t="str">
        <f>"103TNQD0Z020"</f>
        <v>103TNQD0Z020</v>
      </c>
      <c r="F3162" t="s">
        <v>30</v>
      </c>
      <c r="I3162" t="s">
        <v>38</v>
      </c>
      <c r="J3162" t="s">
        <v>58</v>
      </c>
      <c r="N3162" t="s">
        <v>6638</v>
      </c>
      <c r="O3162" t="s">
        <v>34</v>
      </c>
      <c r="P3162">
        <v>14</v>
      </c>
      <c r="Q3162">
        <v>202103</v>
      </c>
      <c r="R3162">
        <v>20220422</v>
      </c>
      <c r="S3162" t="s">
        <v>6639</v>
      </c>
      <c r="T3162">
        <v>20220425</v>
      </c>
      <c r="U3162" t="s">
        <v>1110</v>
      </c>
      <c r="V3162" t="s">
        <v>236</v>
      </c>
      <c r="W3162" t="s">
        <v>793</v>
      </c>
      <c r="Z3162" t="s">
        <v>36</v>
      </c>
    </row>
    <row r="3163" spans="1:26" x14ac:dyDescent="0.25">
      <c r="A3163" t="s">
        <v>26</v>
      </c>
      <c r="B3163" t="s">
        <v>27</v>
      </c>
      <c r="C3163" t="s">
        <v>28</v>
      </c>
      <c r="D3163" t="s">
        <v>380</v>
      </c>
      <c r="E3163" t="str">
        <f>"112TNPC0N784"</f>
        <v>112TNPC0N784</v>
      </c>
      <c r="F3163" t="s">
        <v>30</v>
      </c>
      <c r="I3163" t="s">
        <v>38</v>
      </c>
      <c r="J3163" t="s">
        <v>39</v>
      </c>
      <c r="N3163" t="s">
        <v>6640</v>
      </c>
      <c r="O3163" t="s">
        <v>34</v>
      </c>
      <c r="P3163">
        <v>5</v>
      </c>
      <c r="Q3163">
        <v>202112</v>
      </c>
      <c r="R3163">
        <v>20220125</v>
      </c>
      <c r="S3163" t="s">
        <v>6641</v>
      </c>
      <c r="T3163">
        <v>20220425</v>
      </c>
      <c r="U3163" t="s">
        <v>660</v>
      </c>
      <c r="Z3163" t="s">
        <v>36</v>
      </c>
    </row>
    <row r="3164" spans="1:26" x14ac:dyDescent="0.25">
      <c r="A3164" t="s">
        <v>26</v>
      </c>
      <c r="B3164" t="s">
        <v>27</v>
      </c>
      <c r="C3164" t="s">
        <v>28</v>
      </c>
      <c r="D3164" t="s">
        <v>115</v>
      </c>
      <c r="E3164" t="str">
        <f>"201TNPC18064"</f>
        <v>201TNPC18064</v>
      </c>
      <c r="F3164" t="s">
        <v>30</v>
      </c>
      <c r="I3164" t="s">
        <v>31</v>
      </c>
      <c r="J3164" t="s">
        <v>39</v>
      </c>
      <c r="N3164" t="s">
        <v>6642</v>
      </c>
      <c r="O3164" t="s">
        <v>34</v>
      </c>
      <c r="P3164">
        <v>4</v>
      </c>
      <c r="Q3164">
        <v>202201</v>
      </c>
      <c r="R3164">
        <v>20220413</v>
      </c>
      <c r="S3164" t="s">
        <v>6643</v>
      </c>
      <c r="T3164">
        <v>20220425</v>
      </c>
      <c r="Z3164" t="s">
        <v>36</v>
      </c>
    </row>
    <row r="3165" spans="1:26" x14ac:dyDescent="0.25">
      <c r="A3165" t="s">
        <v>26</v>
      </c>
      <c r="B3165" t="s">
        <v>27</v>
      </c>
      <c r="C3165" t="s">
        <v>28</v>
      </c>
      <c r="D3165" t="s">
        <v>115</v>
      </c>
      <c r="E3165" t="str">
        <f>"110TNDV0X658"</f>
        <v>110TNDV0X658</v>
      </c>
      <c r="F3165" t="s">
        <v>30</v>
      </c>
      <c r="I3165" t="s">
        <v>38</v>
      </c>
      <c r="J3165" t="s">
        <v>130</v>
      </c>
      <c r="N3165" t="s">
        <v>6644</v>
      </c>
      <c r="O3165" t="s">
        <v>34</v>
      </c>
      <c r="P3165">
        <v>7</v>
      </c>
      <c r="Q3165">
        <v>202110</v>
      </c>
      <c r="R3165">
        <v>20211111</v>
      </c>
      <c r="S3165" t="s">
        <v>6645</v>
      </c>
      <c r="T3165">
        <v>20220425</v>
      </c>
      <c r="Z3165" t="s">
        <v>36</v>
      </c>
    </row>
    <row r="3166" spans="1:26" x14ac:dyDescent="0.25">
      <c r="A3166" t="s">
        <v>26</v>
      </c>
      <c r="B3166" t="s">
        <v>27</v>
      </c>
      <c r="C3166" t="s">
        <v>28</v>
      </c>
      <c r="D3166" t="s">
        <v>42</v>
      </c>
      <c r="E3166" t="str">
        <f>"110TNAB2F672"</f>
        <v>110TNAB2F672</v>
      </c>
      <c r="F3166" t="s">
        <v>30</v>
      </c>
      <c r="I3166" t="s">
        <v>123</v>
      </c>
      <c r="J3166" t="s">
        <v>39</v>
      </c>
      <c r="N3166" t="s">
        <v>6646</v>
      </c>
      <c r="O3166" t="s">
        <v>34</v>
      </c>
      <c r="P3166">
        <v>7</v>
      </c>
      <c r="Q3166">
        <v>202110</v>
      </c>
      <c r="R3166">
        <v>20220218</v>
      </c>
      <c r="S3166" t="s">
        <v>6647</v>
      </c>
      <c r="T3166">
        <v>20220425</v>
      </c>
      <c r="Z3166" t="s">
        <v>36</v>
      </c>
    </row>
    <row r="3167" spans="1:26" x14ac:dyDescent="0.25">
      <c r="A3167" t="s">
        <v>26</v>
      </c>
      <c r="B3167" t="s">
        <v>27</v>
      </c>
      <c r="C3167" t="s">
        <v>28</v>
      </c>
      <c r="D3167" t="s">
        <v>380</v>
      </c>
      <c r="E3167" t="str">
        <f>"201TNAB2T272"</f>
        <v>201TNAB2T272</v>
      </c>
      <c r="F3167" t="s">
        <v>30</v>
      </c>
      <c r="I3167" t="s">
        <v>38</v>
      </c>
      <c r="J3167" t="s">
        <v>90</v>
      </c>
      <c r="N3167" t="s">
        <v>6648</v>
      </c>
      <c r="O3167" t="s">
        <v>34</v>
      </c>
      <c r="P3167">
        <v>4</v>
      </c>
      <c r="Q3167">
        <v>202201</v>
      </c>
      <c r="R3167">
        <v>20220401</v>
      </c>
      <c r="S3167" t="s">
        <v>6649</v>
      </c>
      <c r="T3167">
        <v>20220425</v>
      </c>
      <c r="U3167" t="s">
        <v>6650</v>
      </c>
      <c r="Z3167" t="s">
        <v>36</v>
      </c>
    </row>
    <row r="3168" spans="1:26" x14ac:dyDescent="0.25">
      <c r="A3168" t="s">
        <v>26</v>
      </c>
      <c r="B3168" t="s">
        <v>27</v>
      </c>
      <c r="C3168" t="s">
        <v>28</v>
      </c>
      <c r="D3168" t="s">
        <v>29</v>
      </c>
      <c r="E3168" t="str">
        <f>"201TNPC2B192"</f>
        <v>201TNPC2B192</v>
      </c>
      <c r="F3168" t="s">
        <v>30</v>
      </c>
      <c r="I3168" t="s">
        <v>38</v>
      </c>
      <c r="J3168" t="s">
        <v>48</v>
      </c>
      <c r="N3168" t="s">
        <v>6651</v>
      </c>
      <c r="O3168" t="s">
        <v>34</v>
      </c>
      <c r="P3168">
        <v>4</v>
      </c>
      <c r="Q3168">
        <v>202201</v>
      </c>
      <c r="R3168">
        <v>20220405</v>
      </c>
      <c r="S3168" t="s">
        <v>6652</v>
      </c>
      <c r="T3168">
        <v>20220425</v>
      </c>
      <c r="Z3168" t="s">
        <v>36</v>
      </c>
    </row>
    <row r="3169" spans="1:26" x14ac:dyDescent="0.25">
      <c r="A3169" t="s">
        <v>26</v>
      </c>
      <c r="B3169" t="s">
        <v>27</v>
      </c>
      <c r="C3169" t="s">
        <v>28</v>
      </c>
      <c r="D3169" t="s">
        <v>42</v>
      </c>
      <c r="E3169" t="str">
        <f>"109TNKF1N277"</f>
        <v>109TNKF1N277</v>
      </c>
      <c r="F3169" t="s">
        <v>30</v>
      </c>
      <c r="I3169" t="s">
        <v>97</v>
      </c>
      <c r="J3169" t="s">
        <v>83</v>
      </c>
      <c r="N3169" t="s">
        <v>6653</v>
      </c>
      <c r="O3169" t="s">
        <v>34</v>
      </c>
      <c r="P3169">
        <v>8</v>
      </c>
      <c r="Q3169">
        <v>202109</v>
      </c>
      <c r="R3169">
        <v>20211103</v>
      </c>
      <c r="S3169" t="s">
        <v>6654</v>
      </c>
      <c r="T3169">
        <v>20220425</v>
      </c>
      <c r="Z3169" t="s">
        <v>36</v>
      </c>
    </row>
    <row r="3170" spans="1:26" x14ac:dyDescent="0.25">
      <c r="A3170" t="s">
        <v>26</v>
      </c>
      <c r="B3170" t="s">
        <v>27</v>
      </c>
      <c r="C3170" t="s">
        <v>28</v>
      </c>
      <c r="D3170" t="s">
        <v>29</v>
      </c>
      <c r="E3170" t="str">
        <f>"111TNBK1J789"</f>
        <v>111TNBK1J789</v>
      </c>
      <c r="F3170" t="s">
        <v>30</v>
      </c>
      <c r="I3170" t="s">
        <v>82</v>
      </c>
      <c r="J3170" t="s">
        <v>90</v>
      </c>
      <c r="N3170" t="s">
        <v>6655</v>
      </c>
      <c r="O3170" t="s">
        <v>34</v>
      </c>
      <c r="P3170">
        <v>6</v>
      </c>
      <c r="Q3170">
        <v>202111</v>
      </c>
      <c r="R3170">
        <v>20211215</v>
      </c>
      <c r="S3170" t="s">
        <v>6656</v>
      </c>
      <c r="T3170">
        <v>20220425</v>
      </c>
      <c r="U3170" t="s">
        <v>75</v>
      </c>
      <c r="Z3170" t="s">
        <v>36</v>
      </c>
    </row>
    <row r="3171" spans="1:26" x14ac:dyDescent="0.25">
      <c r="A3171" t="s">
        <v>26</v>
      </c>
      <c r="B3171" t="s">
        <v>27</v>
      </c>
      <c r="C3171" t="s">
        <v>28</v>
      </c>
      <c r="D3171" t="s">
        <v>29</v>
      </c>
      <c r="E3171" t="str">
        <f>"107TNEP2F692"</f>
        <v>107TNEP2F692</v>
      </c>
      <c r="F3171" t="s">
        <v>30</v>
      </c>
      <c r="I3171" t="s">
        <v>633</v>
      </c>
      <c r="J3171" t="s">
        <v>77</v>
      </c>
      <c r="N3171" t="s">
        <v>6657</v>
      </c>
      <c r="O3171" t="s">
        <v>34</v>
      </c>
      <c r="P3171">
        <v>10</v>
      </c>
      <c r="Q3171">
        <v>202107</v>
      </c>
      <c r="R3171">
        <v>20220210</v>
      </c>
      <c r="S3171" t="s">
        <v>6658</v>
      </c>
      <c r="T3171">
        <v>20220425</v>
      </c>
      <c r="Z3171" t="s">
        <v>36</v>
      </c>
    </row>
    <row r="3172" spans="1:26" x14ac:dyDescent="0.25">
      <c r="A3172" t="s">
        <v>26</v>
      </c>
      <c r="B3172" t="s">
        <v>27</v>
      </c>
      <c r="C3172" t="s">
        <v>28</v>
      </c>
      <c r="D3172" t="s">
        <v>133</v>
      </c>
      <c r="E3172" t="str">
        <f>"109TNCZ2N203"</f>
        <v>109TNCZ2N203</v>
      </c>
      <c r="F3172" t="s">
        <v>30</v>
      </c>
      <c r="I3172" t="s">
        <v>123</v>
      </c>
      <c r="J3172" t="s">
        <v>48</v>
      </c>
      <c r="N3172" t="s">
        <v>6659</v>
      </c>
      <c r="O3172" t="s">
        <v>34</v>
      </c>
      <c r="P3172">
        <v>8</v>
      </c>
      <c r="Q3172">
        <v>202109</v>
      </c>
      <c r="R3172">
        <v>20211020</v>
      </c>
      <c r="S3172" t="s">
        <v>6660</v>
      </c>
      <c r="T3172">
        <v>20220425</v>
      </c>
      <c r="Z3172" t="s">
        <v>36</v>
      </c>
    </row>
    <row r="3173" spans="1:26" x14ac:dyDescent="0.25">
      <c r="A3173" t="s">
        <v>2403</v>
      </c>
      <c r="B3173" t="s">
        <v>27</v>
      </c>
      <c r="C3173" t="s">
        <v>28</v>
      </c>
      <c r="D3173" t="s">
        <v>46</v>
      </c>
      <c r="E3173" t="str">
        <f>"201TNZN2J445"</f>
        <v>201TNZN2J445</v>
      </c>
      <c r="F3173" t="s">
        <v>2404</v>
      </c>
      <c r="N3173" t="s">
        <v>6661</v>
      </c>
      <c r="O3173" t="s">
        <v>34</v>
      </c>
      <c r="P3173">
        <v>4</v>
      </c>
      <c r="Q3173">
        <v>202201</v>
      </c>
      <c r="S3173">
        <v>917278897</v>
      </c>
      <c r="T3173">
        <v>20220426</v>
      </c>
      <c r="U3173" t="s">
        <v>2406</v>
      </c>
      <c r="V3173" t="s">
        <v>3583</v>
      </c>
      <c r="W3173" t="s">
        <v>2408</v>
      </c>
      <c r="X3173" t="s">
        <v>6398</v>
      </c>
      <c r="Y3173" t="s">
        <v>6399</v>
      </c>
      <c r="Z3173" t="s">
        <v>36</v>
      </c>
    </row>
    <row r="3174" spans="1:26" x14ac:dyDescent="0.25">
      <c r="A3174" t="s">
        <v>26</v>
      </c>
      <c r="B3174" t="s">
        <v>27</v>
      </c>
      <c r="C3174" t="s">
        <v>28</v>
      </c>
      <c r="D3174" t="s">
        <v>46</v>
      </c>
      <c r="E3174" t="str">
        <f>"112TNBK1A829"</f>
        <v>112TNBK1A829</v>
      </c>
      <c r="F3174" t="s">
        <v>30</v>
      </c>
      <c r="I3174" t="s">
        <v>38</v>
      </c>
      <c r="J3174" t="s">
        <v>58</v>
      </c>
      <c r="N3174" t="s">
        <v>6662</v>
      </c>
      <c r="O3174" t="s">
        <v>34</v>
      </c>
      <c r="P3174">
        <v>5</v>
      </c>
      <c r="Q3174">
        <v>202112</v>
      </c>
      <c r="R3174">
        <v>20220129</v>
      </c>
      <c r="S3174" t="s">
        <v>6663</v>
      </c>
      <c r="T3174">
        <v>20220426</v>
      </c>
      <c r="U3174" t="s">
        <v>74</v>
      </c>
      <c r="V3174" t="s">
        <v>75</v>
      </c>
      <c r="W3174" t="s">
        <v>179</v>
      </c>
      <c r="X3174" t="s">
        <v>264</v>
      </c>
      <c r="Y3174" t="s">
        <v>128</v>
      </c>
      <c r="Z3174" t="s">
        <v>36</v>
      </c>
    </row>
    <row r="3175" spans="1:26" x14ac:dyDescent="0.25">
      <c r="A3175" t="s">
        <v>26</v>
      </c>
      <c r="B3175" t="s">
        <v>27</v>
      </c>
      <c r="C3175" t="s">
        <v>28</v>
      </c>
      <c r="D3175" t="s">
        <v>64</v>
      </c>
      <c r="E3175" t="str">
        <f>"109TNSU11861"</f>
        <v>109TNSU11861</v>
      </c>
      <c r="F3175" t="s">
        <v>30</v>
      </c>
      <c r="I3175" t="s">
        <v>31</v>
      </c>
      <c r="J3175" t="s">
        <v>58</v>
      </c>
      <c r="N3175" t="s">
        <v>6664</v>
      </c>
      <c r="O3175" t="s">
        <v>34</v>
      </c>
      <c r="P3175">
        <v>8</v>
      </c>
      <c r="Q3175">
        <v>202109</v>
      </c>
      <c r="R3175">
        <v>20220222</v>
      </c>
      <c r="S3175" t="s">
        <v>6665</v>
      </c>
      <c r="T3175">
        <v>20220426</v>
      </c>
      <c r="U3175" t="s">
        <v>211</v>
      </c>
      <c r="Z3175" t="s">
        <v>36</v>
      </c>
    </row>
    <row r="3176" spans="1:26" x14ac:dyDescent="0.25">
      <c r="A3176" t="s">
        <v>26</v>
      </c>
      <c r="B3176" t="s">
        <v>27</v>
      </c>
      <c r="C3176" t="s">
        <v>28</v>
      </c>
      <c r="D3176" t="s">
        <v>37</v>
      </c>
      <c r="E3176" t="str">
        <f>"109TNNH0J759"</f>
        <v>109TNNH0J759</v>
      </c>
      <c r="F3176" t="s">
        <v>30</v>
      </c>
      <c r="I3176" t="s">
        <v>129</v>
      </c>
      <c r="J3176" t="s">
        <v>58</v>
      </c>
      <c r="N3176" t="s">
        <v>6666</v>
      </c>
      <c r="O3176" t="s">
        <v>34</v>
      </c>
      <c r="P3176">
        <v>8</v>
      </c>
      <c r="Q3176">
        <v>202109</v>
      </c>
      <c r="R3176">
        <v>20211113</v>
      </c>
      <c r="S3176" t="s">
        <v>6667</v>
      </c>
      <c r="T3176">
        <v>20220426</v>
      </c>
      <c r="Z3176" t="s">
        <v>36</v>
      </c>
    </row>
    <row r="3177" spans="1:26" x14ac:dyDescent="0.25">
      <c r="A3177" t="s">
        <v>26</v>
      </c>
      <c r="B3177" t="s">
        <v>27</v>
      </c>
      <c r="C3177" t="s">
        <v>28</v>
      </c>
      <c r="D3177" t="s">
        <v>37</v>
      </c>
      <c r="E3177" t="str">
        <f>"109TNWG0D145"</f>
        <v>109TNWG0D145</v>
      </c>
      <c r="F3177" t="s">
        <v>30</v>
      </c>
      <c r="I3177" t="s">
        <v>31</v>
      </c>
      <c r="J3177" t="s">
        <v>58</v>
      </c>
      <c r="N3177" t="s">
        <v>6668</v>
      </c>
      <c r="O3177" t="s">
        <v>34</v>
      </c>
      <c r="P3177">
        <v>8</v>
      </c>
      <c r="Q3177">
        <v>202109</v>
      </c>
      <c r="R3177">
        <v>20211117</v>
      </c>
      <c r="S3177" t="s">
        <v>6669</v>
      </c>
      <c r="T3177">
        <v>20220426</v>
      </c>
      <c r="U3177" t="s">
        <v>180</v>
      </c>
      <c r="V3177" t="s">
        <v>144</v>
      </c>
      <c r="Z3177" t="s">
        <v>36</v>
      </c>
    </row>
    <row r="3178" spans="1:26" x14ac:dyDescent="0.25">
      <c r="A3178" t="s">
        <v>26</v>
      </c>
      <c r="B3178" t="s">
        <v>27</v>
      </c>
      <c r="C3178" t="s">
        <v>28</v>
      </c>
      <c r="D3178" t="s">
        <v>133</v>
      </c>
      <c r="E3178" t="str">
        <f>"110TNYT0W802"</f>
        <v>110TNYT0W802</v>
      </c>
      <c r="F3178" t="s">
        <v>30</v>
      </c>
      <c r="I3178" t="s">
        <v>129</v>
      </c>
      <c r="J3178" t="s">
        <v>271</v>
      </c>
      <c r="N3178" t="s">
        <v>6670</v>
      </c>
      <c r="O3178" t="s">
        <v>34</v>
      </c>
      <c r="P3178">
        <v>7</v>
      </c>
      <c r="Q3178">
        <v>202110</v>
      </c>
      <c r="R3178">
        <v>20211113</v>
      </c>
      <c r="S3178" t="s">
        <v>6671</v>
      </c>
      <c r="T3178">
        <v>20220426</v>
      </c>
      <c r="U3178" t="s">
        <v>3626</v>
      </c>
      <c r="Z3178" t="s">
        <v>36</v>
      </c>
    </row>
    <row r="3179" spans="1:26" x14ac:dyDescent="0.25">
      <c r="A3179" t="s">
        <v>26</v>
      </c>
      <c r="B3179" t="s">
        <v>27</v>
      </c>
      <c r="C3179" t="s">
        <v>28</v>
      </c>
      <c r="D3179" t="s">
        <v>37</v>
      </c>
      <c r="E3179" t="str">
        <f>"111TNLE2R024"</f>
        <v>111TNLE2R024</v>
      </c>
      <c r="F3179" t="s">
        <v>30</v>
      </c>
      <c r="I3179" t="s">
        <v>31</v>
      </c>
      <c r="J3179" t="s">
        <v>58</v>
      </c>
      <c r="N3179" t="s">
        <v>6672</v>
      </c>
      <c r="O3179" t="s">
        <v>34</v>
      </c>
      <c r="P3179">
        <v>6</v>
      </c>
      <c r="Q3179">
        <v>202111</v>
      </c>
      <c r="R3179">
        <v>20211211</v>
      </c>
      <c r="S3179" t="s">
        <v>6673</v>
      </c>
      <c r="T3179">
        <v>20220426</v>
      </c>
      <c r="U3179" t="s">
        <v>680</v>
      </c>
      <c r="Z3179" t="s">
        <v>36</v>
      </c>
    </row>
    <row r="3180" spans="1:26" x14ac:dyDescent="0.25">
      <c r="A3180" t="s">
        <v>26</v>
      </c>
      <c r="B3180" t="s">
        <v>27</v>
      </c>
      <c r="C3180" t="s">
        <v>28</v>
      </c>
      <c r="D3180" t="s">
        <v>37</v>
      </c>
      <c r="E3180" t="str">
        <f>"109TNVSOD607"</f>
        <v>109TNVSOD607</v>
      </c>
      <c r="F3180" t="s">
        <v>30</v>
      </c>
      <c r="I3180" t="s">
        <v>31</v>
      </c>
      <c r="J3180" t="s">
        <v>32</v>
      </c>
      <c r="N3180" t="s">
        <v>6674</v>
      </c>
      <c r="O3180" t="s">
        <v>34</v>
      </c>
      <c r="P3180">
        <v>8</v>
      </c>
      <c r="Q3180">
        <v>202109</v>
      </c>
      <c r="R3180">
        <v>20211110</v>
      </c>
      <c r="S3180" t="s">
        <v>6675</v>
      </c>
      <c r="T3180">
        <v>20220426</v>
      </c>
      <c r="Z3180" t="s">
        <v>36</v>
      </c>
    </row>
    <row r="3181" spans="1:26" x14ac:dyDescent="0.25">
      <c r="A3181" t="s">
        <v>26</v>
      </c>
      <c r="B3181" t="s">
        <v>27</v>
      </c>
      <c r="C3181" t="s">
        <v>28</v>
      </c>
      <c r="D3181" t="s">
        <v>166</v>
      </c>
      <c r="E3181" t="str">
        <f>"108TNNH32479"</f>
        <v>108TNNH32479</v>
      </c>
      <c r="F3181" t="s">
        <v>30</v>
      </c>
      <c r="I3181" t="s">
        <v>31</v>
      </c>
      <c r="J3181" t="s">
        <v>32</v>
      </c>
      <c r="N3181" t="s">
        <v>6676</v>
      </c>
      <c r="O3181" t="s">
        <v>34</v>
      </c>
      <c r="P3181">
        <v>9</v>
      </c>
      <c r="Q3181">
        <v>202108</v>
      </c>
      <c r="R3181">
        <v>20211104</v>
      </c>
      <c r="S3181" t="s">
        <v>6677</v>
      </c>
      <c r="T3181">
        <v>20220426</v>
      </c>
      <c r="Z3181" t="s">
        <v>36</v>
      </c>
    </row>
    <row r="3182" spans="1:26" x14ac:dyDescent="0.25">
      <c r="A3182" t="s">
        <v>26</v>
      </c>
      <c r="B3182" t="s">
        <v>27</v>
      </c>
      <c r="C3182" t="s">
        <v>28</v>
      </c>
      <c r="D3182" t="s">
        <v>133</v>
      </c>
      <c r="E3182" t="str">
        <f>"104TNBK2H277"</f>
        <v>104TNBK2H277</v>
      </c>
      <c r="F3182" t="s">
        <v>30</v>
      </c>
      <c r="I3182" t="s">
        <v>38</v>
      </c>
      <c r="J3182" t="s">
        <v>39</v>
      </c>
      <c r="N3182" t="s">
        <v>6678</v>
      </c>
      <c r="O3182" t="s">
        <v>34</v>
      </c>
      <c r="P3182">
        <v>13</v>
      </c>
      <c r="Q3182">
        <v>202104</v>
      </c>
      <c r="R3182">
        <v>20211204</v>
      </c>
      <c r="S3182" t="s">
        <v>6679</v>
      </c>
      <c r="T3182">
        <v>20220426</v>
      </c>
      <c r="Z3182" t="s">
        <v>36</v>
      </c>
    </row>
    <row r="3183" spans="1:26" x14ac:dyDescent="0.25">
      <c r="A3183" t="s">
        <v>26</v>
      </c>
      <c r="B3183" t="s">
        <v>27</v>
      </c>
      <c r="C3183" t="s">
        <v>28</v>
      </c>
      <c r="D3183" t="s">
        <v>29</v>
      </c>
      <c r="E3183" t="str">
        <f>"106TNBK19485"</f>
        <v>106TNBK19485</v>
      </c>
      <c r="F3183" t="s">
        <v>30</v>
      </c>
      <c r="I3183" t="s">
        <v>586</v>
      </c>
      <c r="J3183" t="s">
        <v>39</v>
      </c>
      <c r="N3183" t="s">
        <v>6680</v>
      </c>
      <c r="O3183" t="s">
        <v>34</v>
      </c>
      <c r="P3183">
        <v>11</v>
      </c>
      <c r="Q3183">
        <v>202106</v>
      </c>
      <c r="R3183">
        <v>20220213</v>
      </c>
      <c r="S3183" t="s">
        <v>6681</v>
      </c>
      <c r="T3183">
        <v>20220426</v>
      </c>
      <c r="Z3183" t="s">
        <v>36</v>
      </c>
    </row>
    <row r="3184" spans="1:26" x14ac:dyDescent="0.25">
      <c r="A3184" t="s">
        <v>26</v>
      </c>
      <c r="B3184" t="s">
        <v>27</v>
      </c>
      <c r="C3184" t="s">
        <v>28</v>
      </c>
      <c r="D3184" t="s">
        <v>29</v>
      </c>
      <c r="E3184" t="str">
        <f>"109TNYT2E074"</f>
        <v>109TNYT2E074</v>
      </c>
      <c r="F3184" t="s">
        <v>30</v>
      </c>
      <c r="I3184" t="s">
        <v>71</v>
      </c>
      <c r="J3184" t="s">
        <v>83</v>
      </c>
      <c r="N3184" t="s">
        <v>6682</v>
      </c>
      <c r="O3184" t="s">
        <v>34</v>
      </c>
      <c r="P3184">
        <v>8</v>
      </c>
      <c r="Q3184">
        <v>202109</v>
      </c>
      <c r="R3184">
        <v>20211102</v>
      </c>
      <c r="S3184" t="s">
        <v>6683</v>
      </c>
      <c r="T3184">
        <v>20220426</v>
      </c>
      <c r="Z3184" t="s">
        <v>36</v>
      </c>
    </row>
    <row r="3185" spans="1:26" x14ac:dyDescent="0.25">
      <c r="A3185" t="s">
        <v>26</v>
      </c>
      <c r="B3185" t="s">
        <v>27</v>
      </c>
      <c r="C3185" t="s">
        <v>28</v>
      </c>
      <c r="D3185" t="s">
        <v>115</v>
      </c>
      <c r="E3185" t="str">
        <f>"107TNGY1E007"</f>
        <v>107TNGY1E007</v>
      </c>
      <c r="F3185" t="s">
        <v>30</v>
      </c>
      <c r="I3185" t="s">
        <v>76</v>
      </c>
      <c r="J3185" t="s">
        <v>32</v>
      </c>
      <c r="N3185" t="s">
        <v>6684</v>
      </c>
      <c r="O3185" t="s">
        <v>34</v>
      </c>
      <c r="P3185">
        <v>10</v>
      </c>
      <c r="Q3185">
        <v>202107</v>
      </c>
      <c r="R3185">
        <v>20220419</v>
      </c>
      <c r="S3185" t="s">
        <v>6685</v>
      </c>
      <c r="T3185">
        <v>20220426</v>
      </c>
      <c r="Z3185" t="s">
        <v>36</v>
      </c>
    </row>
    <row r="3186" spans="1:26" x14ac:dyDescent="0.25">
      <c r="A3186" t="s">
        <v>26</v>
      </c>
      <c r="B3186" t="s">
        <v>27</v>
      </c>
      <c r="C3186" t="s">
        <v>28</v>
      </c>
      <c r="D3186" t="s">
        <v>29</v>
      </c>
      <c r="E3186" t="str">
        <f>"110TNGY1V479"</f>
        <v>110TNGY1V479</v>
      </c>
      <c r="F3186" t="s">
        <v>30</v>
      </c>
      <c r="I3186" t="s">
        <v>123</v>
      </c>
      <c r="J3186" t="s">
        <v>271</v>
      </c>
      <c r="N3186" t="s">
        <v>6686</v>
      </c>
      <c r="O3186" t="s">
        <v>34</v>
      </c>
      <c r="P3186">
        <v>7</v>
      </c>
      <c r="Q3186">
        <v>202110</v>
      </c>
      <c r="R3186">
        <v>20220120</v>
      </c>
      <c r="S3186" t="s">
        <v>6687</v>
      </c>
      <c r="T3186">
        <v>20220426</v>
      </c>
      <c r="Z3186" t="s">
        <v>36</v>
      </c>
    </row>
    <row r="3187" spans="1:26" x14ac:dyDescent="0.25">
      <c r="A3187" t="s">
        <v>26</v>
      </c>
      <c r="B3187" t="s">
        <v>27</v>
      </c>
      <c r="C3187" t="s">
        <v>28</v>
      </c>
      <c r="D3187" t="s">
        <v>115</v>
      </c>
      <c r="E3187" t="str">
        <f>"202TNGY16807"</f>
        <v>202TNGY16807</v>
      </c>
      <c r="F3187" t="s">
        <v>30</v>
      </c>
      <c r="I3187" t="s">
        <v>38</v>
      </c>
      <c r="J3187" t="s">
        <v>39</v>
      </c>
      <c r="N3187" t="s">
        <v>6688</v>
      </c>
      <c r="O3187" t="s">
        <v>34</v>
      </c>
      <c r="P3187">
        <v>3</v>
      </c>
      <c r="Q3187">
        <v>202202</v>
      </c>
      <c r="R3187">
        <v>20220223</v>
      </c>
      <c r="S3187" t="s">
        <v>6689</v>
      </c>
      <c r="T3187">
        <v>20220426</v>
      </c>
      <c r="Z3187" t="s">
        <v>36</v>
      </c>
    </row>
    <row r="3188" spans="1:26" x14ac:dyDescent="0.25">
      <c r="A3188" t="s">
        <v>26</v>
      </c>
      <c r="B3188" t="s">
        <v>27</v>
      </c>
      <c r="C3188" t="s">
        <v>28</v>
      </c>
      <c r="D3188" t="s">
        <v>46</v>
      </c>
      <c r="E3188" t="str">
        <f>"201TNBK2J221"</f>
        <v>201TNBK2J221</v>
      </c>
      <c r="F3188" t="s">
        <v>30</v>
      </c>
      <c r="I3188" t="s">
        <v>475</v>
      </c>
      <c r="J3188" t="s">
        <v>871</v>
      </c>
      <c r="N3188" t="s">
        <v>6690</v>
      </c>
      <c r="O3188" t="s">
        <v>34</v>
      </c>
      <c r="P3188">
        <v>4</v>
      </c>
      <c r="Q3188">
        <v>202201</v>
      </c>
      <c r="R3188">
        <v>20220401</v>
      </c>
      <c r="S3188" t="s">
        <v>6691</v>
      </c>
      <c r="T3188">
        <v>20220426</v>
      </c>
      <c r="Z3188" t="s">
        <v>36</v>
      </c>
    </row>
    <row r="3189" spans="1:26" x14ac:dyDescent="0.25">
      <c r="A3189" t="s">
        <v>26</v>
      </c>
      <c r="B3189" t="s">
        <v>27</v>
      </c>
      <c r="C3189" t="s">
        <v>28</v>
      </c>
      <c r="D3189" t="s">
        <v>46</v>
      </c>
      <c r="E3189" t="str">
        <f>"106TNUWOM406"</f>
        <v>106TNUWOM406</v>
      </c>
      <c r="F3189" t="s">
        <v>30</v>
      </c>
      <c r="I3189" t="s">
        <v>123</v>
      </c>
      <c r="J3189" t="s">
        <v>48</v>
      </c>
      <c r="N3189" t="s">
        <v>6692</v>
      </c>
      <c r="O3189" t="s">
        <v>34</v>
      </c>
      <c r="P3189">
        <v>11</v>
      </c>
      <c r="Q3189">
        <v>202106</v>
      </c>
      <c r="R3189">
        <v>20220417</v>
      </c>
      <c r="S3189" t="s">
        <v>6693</v>
      </c>
      <c r="T3189">
        <v>20220426</v>
      </c>
      <c r="U3189" t="s">
        <v>144</v>
      </c>
      <c r="Z3189" t="s">
        <v>36</v>
      </c>
    </row>
    <row r="3190" spans="1:26" x14ac:dyDescent="0.25">
      <c r="A3190" t="s">
        <v>26</v>
      </c>
      <c r="B3190" t="s">
        <v>27</v>
      </c>
      <c r="C3190" t="s">
        <v>28</v>
      </c>
      <c r="D3190" t="s">
        <v>115</v>
      </c>
      <c r="E3190" t="str">
        <f>"104TNAB0G976"</f>
        <v>104TNAB0G976</v>
      </c>
      <c r="F3190" t="s">
        <v>30</v>
      </c>
      <c r="I3190" t="s">
        <v>89</v>
      </c>
      <c r="J3190" t="s">
        <v>90</v>
      </c>
      <c r="N3190" t="s">
        <v>6694</v>
      </c>
      <c r="O3190" t="s">
        <v>34</v>
      </c>
      <c r="P3190">
        <v>13</v>
      </c>
      <c r="Q3190">
        <v>202104</v>
      </c>
      <c r="R3190">
        <v>20211211</v>
      </c>
      <c r="S3190" t="s">
        <v>6695</v>
      </c>
      <c r="T3190">
        <v>20220426</v>
      </c>
      <c r="U3190" t="s">
        <v>5168</v>
      </c>
      <c r="V3190" t="s">
        <v>1037</v>
      </c>
      <c r="W3190" t="s">
        <v>206</v>
      </c>
      <c r="Z3190" t="s">
        <v>36</v>
      </c>
    </row>
    <row r="3191" spans="1:26" x14ac:dyDescent="0.25">
      <c r="A3191" t="s">
        <v>26</v>
      </c>
      <c r="B3191" t="s">
        <v>27</v>
      </c>
      <c r="C3191" t="s">
        <v>28</v>
      </c>
      <c r="D3191" t="s">
        <v>46</v>
      </c>
      <c r="E3191" t="str">
        <f>"110TNJJ2Q036"</f>
        <v>110TNJJ2Q036</v>
      </c>
      <c r="F3191" t="s">
        <v>30</v>
      </c>
      <c r="I3191" t="s">
        <v>129</v>
      </c>
      <c r="J3191" t="s">
        <v>498</v>
      </c>
      <c r="N3191" t="s">
        <v>6696</v>
      </c>
      <c r="O3191" t="s">
        <v>34</v>
      </c>
      <c r="P3191">
        <v>7</v>
      </c>
      <c r="Q3191">
        <v>202110</v>
      </c>
      <c r="R3191">
        <v>20211118</v>
      </c>
      <c r="S3191" t="s">
        <v>6697</v>
      </c>
      <c r="T3191">
        <v>20220426</v>
      </c>
      <c r="Z3191" t="s">
        <v>36</v>
      </c>
    </row>
    <row r="3192" spans="1:26" x14ac:dyDescent="0.25">
      <c r="A3192" t="s">
        <v>26</v>
      </c>
      <c r="B3192" t="s">
        <v>27</v>
      </c>
      <c r="C3192" t="s">
        <v>28</v>
      </c>
      <c r="D3192" t="s">
        <v>46</v>
      </c>
      <c r="E3192" t="str">
        <f>"112TNEP1U244"</f>
        <v>112TNEP1U244</v>
      </c>
      <c r="F3192" t="s">
        <v>30</v>
      </c>
      <c r="I3192" t="s">
        <v>57</v>
      </c>
      <c r="J3192" t="s">
        <v>90</v>
      </c>
      <c r="N3192" t="s">
        <v>6698</v>
      </c>
      <c r="O3192" t="s">
        <v>34</v>
      </c>
      <c r="P3192">
        <v>5</v>
      </c>
      <c r="Q3192">
        <v>202112</v>
      </c>
      <c r="R3192">
        <v>20220109</v>
      </c>
      <c r="S3192" t="s">
        <v>6699</v>
      </c>
      <c r="T3192">
        <v>20220426</v>
      </c>
      <c r="U3192" t="s">
        <v>128</v>
      </c>
      <c r="Z3192" t="s">
        <v>36</v>
      </c>
    </row>
    <row r="3193" spans="1:26" x14ac:dyDescent="0.25">
      <c r="A3193" t="s">
        <v>26</v>
      </c>
      <c r="B3193" t="s">
        <v>27</v>
      </c>
      <c r="C3193" t="s">
        <v>28</v>
      </c>
      <c r="D3193" t="s">
        <v>37</v>
      </c>
      <c r="E3193" t="str">
        <f>"201TNBK31021"</f>
        <v>201TNBK31021</v>
      </c>
      <c r="F3193" t="s">
        <v>30</v>
      </c>
      <c r="I3193" t="s">
        <v>129</v>
      </c>
      <c r="J3193" t="s">
        <v>83</v>
      </c>
      <c r="N3193" t="s">
        <v>6700</v>
      </c>
      <c r="O3193" t="s">
        <v>34</v>
      </c>
      <c r="P3193">
        <v>4</v>
      </c>
      <c r="Q3193">
        <v>202201</v>
      </c>
      <c r="R3193">
        <v>20220421</v>
      </c>
      <c r="S3193" t="s">
        <v>6701</v>
      </c>
      <c r="T3193">
        <v>20220426</v>
      </c>
      <c r="Z3193" t="s">
        <v>36</v>
      </c>
    </row>
    <row r="3194" spans="1:26" x14ac:dyDescent="0.25">
      <c r="A3194" t="s">
        <v>26</v>
      </c>
      <c r="B3194" t="s">
        <v>27</v>
      </c>
      <c r="C3194" t="s">
        <v>28</v>
      </c>
      <c r="D3194" t="s">
        <v>115</v>
      </c>
      <c r="E3194" t="str">
        <f>"110TNVS09919"</f>
        <v>110TNVS09919</v>
      </c>
      <c r="F3194" t="s">
        <v>30</v>
      </c>
      <c r="I3194" t="s">
        <v>646</v>
      </c>
      <c r="J3194" t="s">
        <v>90</v>
      </c>
      <c r="N3194" t="s">
        <v>6702</v>
      </c>
      <c r="O3194" t="s">
        <v>34</v>
      </c>
      <c r="P3194">
        <v>7</v>
      </c>
      <c r="Q3194">
        <v>202110</v>
      </c>
      <c r="R3194">
        <v>20220205</v>
      </c>
      <c r="S3194" t="s">
        <v>6703</v>
      </c>
      <c r="T3194">
        <v>20220426</v>
      </c>
      <c r="U3194" t="s">
        <v>1037</v>
      </c>
      <c r="Z3194" t="s">
        <v>36</v>
      </c>
    </row>
    <row r="3195" spans="1:26" x14ac:dyDescent="0.25">
      <c r="A3195" t="s">
        <v>26</v>
      </c>
      <c r="B3195" t="s">
        <v>27</v>
      </c>
      <c r="C3195" t="s">
        <v>28</v>
      </c>
      <c r="D3195" t="s">
        <v>29</v>
      </c>
      <c r="E3195" t="str">
        <f>"002TNZN1T317"</f>
        <v>002TNZN1T317</v>
      </c>
      <c r="F3195" t="s">
        <v>30</v>
      </c>
      <c r="I3195" t="s">
        <v>47</v>
      </c>
      <c r="J3195" t="s">
        <v>90</v>
      </c>
      <c r="N3195" t="s">
        <v>6704</v>
      </c>
      <c r="O3195" t="s">
        <v>34</v>
      </c>
      <c r="P3195">
        <v>27</v>
      </c>
      <c r="Q3195">
        <v>202002</v>
      </c>
      <c r="R3195">
        <v>20220224</v>
      </c>
      <c r="S3195" t="s">
        <v>6705</v>
      </c>
      <c r="T3195">
        <v>20220426</v>
      </c>
      <c r="U3195" t="s">
        <v>75</v>
      </c>
      <c r="V3195" t="s">
        <v>339</v>
      </c>
      <c r="W3195" t="s">
        <v>496</v>
      </c>
      <c r="X3195" t="s">
        <v>497</v>
      </c>
      <c r="Z3195" t="s">
        <v>36</v>
      </c>
    </row>
    <row r="3196" spans="1:26" x14ac:dyDescent="0.25">
      <c r="A3196" t="s">
        <v>26</v>
      </c>
      <c r="B3196" t="s">
        <v>27</v>
      </c>
      <c r="C3196" t="s">
        <v>28</v>
      </c>
      <c r="D3196" t="s">
        <v>115</v>
      </c>
      <c r="E3196" t="str">
        <f>"201TNYT18210"</f>
        <v>201TNYT18210</v>
      </c>
      <c r="F3196" t="s">
        <v>30</v>
      </c>
      <c r="I3196" t="s">
        <v>38</v>
      </c>
      <c r="J3196" t="s">
        <v>439</v>
      </c>
      <c r="N3196" t="s">
        <v>6706</v>
      </c>
      <c r="O3196" t="s">
        <v>34</v>
      </c>
      <c r="P3196">
        <v>4</v>
      </c>
      <c r="Q3196">
        <v>202201</v>
      </c>
      <c r="R3196">
        <v>20220328</v>
      </c>
      <c r="S3196" t="s">
        <v>6707</v>
      </c>
      <c r="T3196">
        <v>20220426</v>
      </c>
      <c r="Z3196" t="s">
        <v>36</v>
      </c>
    </row>
    <row r="3197" spans="1:26" x14ac:dyDescent="0.25">
      <c r="A3197" t="s">
        <v>26</v>
      </c>
      <c r="B3197" t="s">
        <v>27</v>
      </c>
      <c r="C3197" t="s">
        <v>28</v>
      </c>
      <c r="D3197" t="s">
        <v>29</v>
      </c>
      <c r="E3197" t="str">
        <f>"202TNTQ0B889"</f>
        <v>202TNTQ0B889</v>
      </c>
      <c r="F3197" t="s">
        <v>30</v>
      </c>
      <c r="I3197" t="s">
        <v>1131</v>
      </c>
      <c r="J3197" t="s">
        <v>39</v>
      </c>
      <c r="N3197" t="s">
        <v>6708</v>
      </c>
      <c r="O3197" t="s">
        <v>34</v>
      </c>
      <c r="P3197">
        <v>3</v>
      </c>
      <c r="Q3197">
        <v>202202</v>
      </c>
      <c r="R3197">
        <v>20220218</v>
      </c>
      <c r="S3197" t="s">
        <v>6709</v>
      </c>
      <c r="T3197">
        <v>20220426</v>
      </c>
      <c r="Z3197" t="s">
        <v>36</v>
      </c>
    </row>
    <row r="3198" spans="1:26" x14ac:dyDescent="0.25">
      <c r="A3198" t="s">
        <v>26</v>
      </c>
      <c r="B3198" t="s">
        <v>27</v>
      </c>
      <c r="C3198" t="s">
        <v>28</v>
      </c>
      <c r="D3198" t="s">
        <v>29</v>
      </c>
      <c r="E3198" t="str">
        <f>"112TNNH1G447"</f>
        <v>112TNNH1G447</v>
      </c>
      <c r="F3198" t="s">
        <v>30</v>
      </c>
      <c r="I3198" t="s">
        <v>57</v>
      </c>
      <c r="J3198" t="s">
        <v>439</v>
      </c>
      <c r="N3198" t="s">
        <v>6710</v>
      </c>
      <c r="O3198" t="s">
        <v>34</v>
      </c>
      <c r="P3198">
        <v>5</v>
      </c>
      <c r="Q3198">
        <v>202112</v>
      </c>
      <c r="R3198">
        <v>20220318</v>
      </c>
      <c r="S3198" t="s">
        <v>6711</v>
      </c>
      <c r="T3198">
        <v>20220426</v>
      </c>
      <c r="Z3198" t="s">
        <v>36</v>
      </c>
    </row>
    <row r="3199" spans="1:26" x14ac:dyDescent="0.25">
      <c r="A3199" t="s">
        <v>26</v>
      </c>
      <c r="B3199" t="s">
        <v>27</v>
      </c>
      <c r="C3199" t="s">
        <v>28</v>
      </c>
      <c r="D3199" t="s">
        <v>64</v>
      </c>
      <c r="E3199" t="str">
        <f>"112TNWG14105"</f>
        <v>112TNWG14105</v>
      </c>
      <c r="F3199" t="s">
        <v>30</v>
      </c>
      <c r="I3199" t="s">
        <v>57</v>
      </c>
      <c r="J3199" t="s">
        <v>58</v>
      </c>
      <c r="N3199" t="s">
        <v>6712</v>
      </c>
      <c r="O3199" t="s">
        <v>34</v>
      </c>
      <c r="P3199">
        <v>5</v>
      </c>
      <c r="Q3199">
        <v>202112</v>
      </c>
      <c r="R3199">
        <v>20220104</v>
      </c>
      <c r="S3199" t="s">
        <v>6713</v>
      </c>
      <c r="T3199">
        <v>20220426</v>
      </c>
      <c r="U3199" t="s">
        <v>6714</v>
      </c>
      <c r="Z3199" t="s">
        <v>36</v>
      </c>
    </row>
    <row r="3200" spans="1:26" x14ac:dyDescent="0.25">
      <c r="A3200" t="s">
        <v>26</v>
      </c>
      <c r="B3200" t="s">
        <v>27</v>
      </c>
      <c r="C3200" t="s">
        <v>28</v>
      </c>
      <c r="D3200" t="s">
        <v>29</v>
      </c>
      <c r="E3200" t="str">
        <f>"012TNYT09018"</f>
        <v>012TNYT09018</v>
      </c>
      <c r="F3200" t="s">
        <v>30</v>
      </c>
      <c r="I3200" t="s">
        <v>71</v>
      </c>
      <c r="J3200" t="s">
        <v>90</v>
      </c>
      <c r="N3200" t="s">
        <v>6715</v>
      </c>
      <c r="O3200" t="s">
        <v>34</v>
      </c>
      <c r="P3200">
        <v>17</v>
      </c>
      <c r="Q3200">
        <v>202012</v>
      </c>
      <c r="R3200">
        <v>20211010</v>
      </c>
      <c r="S3200" t="s">
        <v>6716</v>
      </c>
      <c r="T3200">
        <v>20220426</v>
      </c>
      <c r="U3200" t="s">
        <v>5954</v>
      </c>
      <c r="V3200" t="s">
        <v>75</v>
      </c>
      <c r="Z3200" t="s">
        <v>36</v>
      </c>
    </row>
    <row r="3201" spans="1:26" x14ac:dyDescent="0.25">
      <c r="A3201" t="s">
        <v>26</v>
      </c>
      <c r="B3201" t="s">
        <v>27</v>
      </c>
      <c r="C3201" t="s">
        <v>28</v>
      </c>
      <c r="D3201" t="s">
        <v>380</v>
      </c>
      <c r="E3201" t="str">
        <f>"112TNQD0Y316"</f>
        <v>112TNQD0Y316</v>
      </c>
      <c r="F3201" t="s">
        <v>30</v>
      </c>
      <c r="I3201" t="s">
        <v>38</v>
      </c>
      <c r="J3201" t="s">
        <v>58</v>
      </c>
      <c r="N3201" t="s">
        <v>6717</v>
      </c>
      <c r="O3201" t="s">
        <v>34</v>
      </c>
      <c r="P3201">
        <v>5</v>
      </c>
      <c r="Q3201">
        <v>202112</v>
      </c>
      <c r="R3201">
        <v>20220404</v>
      </c>
      <c r="S3201" t="s">
        <v>6718</v>
      </c>
      <c r="T3201">
        <v>20220426</v>
      </c>
      <c r="U3201" t="s">
        <v>144</v>
      </c>
      <c r="Z3201" t="s">
        <v>36</v>
      </c>
    </row>
    <row r="3202" spans="1:26" x14ac:dyDescent="0.25">
      <c r="A3202" t="s">
        <v>26</v>
      </c>
      <c r="B3202" t="s">
        <v>27</v>
      </c>
      <c r="C3202" t="s">
        <v>28</v>
      </c>
      <c r="D3202" t="s">
        <v>42</v>
      </c>
      <c r="E3202" t="str">
        <f>"105TNKF2K381"</f>
        <v>105TNKF2K381</v>
      </c>
      <c r="F3202" t="s">
        <v>30</v>
      </c>
      <c r="I3202" t="s">
        <v>82</v>
      </c>
      <c r="J3202" t="s">
        <v>58</v>
      </c>
      <c r="N3202" t="s">
        <v>6719</v>
      </c>
      <c r="O3202" t="s">
        <v>34</v>
      </c>
      <c r="P3202">
        <v>12</v>
      </c>
      <c r="Q3202">
        <v>202105</v>
      </c>
      <c r="R3202">
        <v>20211229</v>
      </c>
      <c r="S3202" t="s">
        <v>6720</v>
      </c>
      <c r="T3202">
        <v>20220426</v>
      </c>
      <c r="U3202" t="s">
        <v>180</v>
      </c>
      <c r="Z3202" t="s">
        <v>36</v>
      </c>
    </row>
    <row r="3203" spans="1:26" x14ac:dyDescent="0.25">
      <c r="A3203" t="s">
        <v>26</v>
      </c>
      <c r="B3203" t="s">
        <v>27</v>
      </c>
      <c r="C3203" t="s">
        <v>28</v>
      </c>
      <c r="D3203" t="s">
        <v>29</v>
      </c>
      <c r="E3203" t="str">
        <f>"105TNGY24407"</f>
        <v>105TNGY24407</v>
      </c>
      <c r="F3203" t="s">
        <v>30</v>
      </c>
      <c r="I3203" t="s">
        <v>57</v>
      </c>
      <c r="J3203" t="s">
        <v>163</v>
      </c>
      <c r="N3203" t="s">
        <v>6721</v>
      </c>
      <c r="O3203" t="s">
        <v>34</v>
      </c>
      <c r="P3203">
        <v>12</v>
      </c>
      <c r="Q3203">
        <v>202105</v>
      </c>
      <c r="R3203">
        <v>20211126</v>
      </c>
      <c r="S3203" t="s">
        <v>6722</v>
      </c>
      <c r="T3203">
        <v>20220426</v>
      </c>
      <c r="Z3203" t="s">
        <v>36</v>
      </c>
    </row>
    <row r="3204" spans="1:26" x14ac:dyDescent="0.25">
      <c r="A3204" t="s">
        <v>26</v>
      </c>
      <c r="B3204" t="s">
        <v>27</v>
      </c>
      <c r="C3204" t="s">
        <v>28</v>
      </c>
      <c r="D3204" t="s">
        <v>115</v>
      </c>
      <c r="E3204" t="str">
        <f>"201TNZN30381"</f>
        <v>201TNZN30381</v>
      </c>
      <c r="F3204" t="s">
        <v>30</v>
      </c>
      <c r="I3204" t="s">
        <v>475</v>
      </c>
      <c r="J3204" t="s">
        <v>39</v>
      </c>
      <c r="N3204" t="s">
        <v>6723</v>
      </c>
      <c r="O3204" t="s">
        <v>34</v>
      </c>
      <c r="P3204">
        <v>4</v>
      </c>
      <c r="Q3204">
        <v>202201</v>
      </c>
      <c r="R3204">
        <v>20220409</v>
      </c>
      <c r="S3204" t="s">
        <v>6724</v>
      </c>
      <c r="T3204">
        <v>20220426</v>
      </c>
      <c r="Z3204" t="s">
        <v>36</v>
      </c>
    </row>
    <row r="3205" spans="1:26" x14ac:dyDescent="0.25">
      <c r="A3205" t="s">
        <v>26</v>
      </c>
      <c r="B3205" t="s">
        <v>27</v>
      </c>
      <c r="C3205" t="s">
        <v>28</v>
      </c>
      <c r="D3205" t="s">
        <v>64</v>
      </c>
      <c r="E3205" t="str">
        <f>"109TNVS26255"</f>
        <v>109TNVS26255</v>
      </c>
      <c r="F3205" t="s">
        <v>30</v>
      </c>
      <c r="I3205" t="s">
        <v>129</v>
      </c>
      <c r="J3205" t="s">
        <v>90</v>
      </c>
      <c r="N3205" t="s">
        <v>6725</v>
      </c>
      <c r="O3205" t="s">
        <v>34</v>
      </c>
      <c r="P3205">
        <v>8</v>
      </c>
      <c r="Q3205">
        <v>202109</v>
      </c>
      <c r="R3205">
        <v>20211015</v>
      </c>
      <c r="S3205" t="s">
        <v>6726</v>
      </c>
      <c r="T3205">
        <v>20220426</v>
      </c>
      <c r="U3205" t="s">
        <v>680</v>
      </c>
      <c r="V3205" t="s">
        <v>267</v>
      </c>
      <c r="Z3205" t="s">
        <v>36</v>
      </c>
    </row>
    <row r="3206" spans="1:26" x14ac:dyDescent="0.25">
      <c r="A3206" t="s">
        <v>26</v>
      </c>
      <c r="B3206" t="s">
        <v>27</v>
      </c>
      <c r="C3206" t="s">
        <v>28</v>
      </c>
      <c r="D3206" t="s">
        <v>29</v>
      </c>
      <c r="E3206" t="str">
        <f>"201TNWG09849"</f>
        <v>201TNWG09849</v>
      </c>
      <c r="F3206" t="s">
        <v>30</v>
      </c>
      <c r="I3206" t="s">
        <v>38</v>
      </c>
      <c r="J3206" t="s">
        <v>39</v>
      </c>
      <c r="N3206" t="s">
        <v>6727</v>
      </c>
      <c r="O3206" t="s">
        <v>34</v>
      </c>
      <c r="P3206">
        <v>4</v>
      </c>
      <c r="Q3206">
        <v>202201</v>
      </c>
      <c r="R3206">
        <v>20220101</v>
      </c>
      <c r="S3206" t="s">
        <v>6728</v>
      </c>
      <c r="T3206">
        <v>20220426</v>
      </c>
      <c r="Z3206" t="s">
        <v>36</v>
      </c>
    </row>
    <row r="3207" spans="1:26" x14ac:dyDescent="0.25">
      <c r="A3207" t="s">
        <v>26</v>
      </c>
      <c r="B3207" t="s">
        <v>27</v>
      </c>
      <c r="C3207" t="s">
        <v>28</v>
      </c>
      <c r="D3207" t="s">
        <v>46</v>
      </c>
      <c r="E3207" t="str">
        <f>"109TNUW2Q862"</f>
        <v>109TNUW2Q862</v>
      </c>
      <c r="F3207" t="s">
        <v>30</v>
      </c>
      <c r="I3207" t="s">
        <v>97</v>
      </c>
      <c r="J3207" t="s">
        <v>39</v>
      </c>
      <c r="N3207" t="s">
        <v>6729</v>
      </c>
      <c r="O3207" t="s">
        <v>34</v>
      </c>
      <c r="P3207">
        <v>8</v>
      </c>
      <c r="Q3207">
        <v>202109</v>
      </c>
      <c r="R3207">
        <v>20220203</v>
      </c>
      <c r="S3207" t="s">
        <v>6730</v>
      </c>
      <c r="T3207">
        <v>20220426</v>
      </c>
      <c r="Z3207" t="s">
        <v>36</v>
      </c>
    </row>
    <row r="3208" spans="1:26" x14ac:dyDescent="0.25">
      <c r="A3208" t="s">
        <v>2403</v>
      </c>
      <c r="B3208" t="s">
        <v>27</v>
      </c>
      <c r="C3208" t="s">
        <v>28</v>
      </c>
      <c r="D3208" t="s">
        <v>29</v>
      </c>
      <c r="E3208" t="str">
        <f>"201TNJJ1D148"</f>
        <v>201TNJJ1D148</v>
      </c>
      <c r="F3208" t="s">
        <v>2404</v>
      </c>
      <c r="N3208" t="s">
        <v>2411</v>
      </c>
      <c r="O3208" t="s">
        <v>34</v>
      </c>
      <c r="P3208">
        <v>4</v>
      </c>
      <c r="Q3208">
        <v>202201</v>
      </c>
      <c r="S3208">
        <v>917180455</v>
      </c>
      <c r="T3208">
        <v>20220427</v>
      </c>
      <c r="U3208" t="s">
        <v>2406</v>
      </c>
      <c r="V3208" t="s">
        <v>2407</v>
      </c>
      <c r="W3208" t="s">
        <v>2408</v>
      </c>
      <c r="X3208" t="s">
        <v>2413</v>
      </c>
      <c r="Y3208" t="s">
        <v>2414</v>
      </c>
      <c r="Z3208" t="s">
        <v>36</v>
      </c>
    </row>
    <row r="3209" spans="1:26" x14ac:dyDescent="0.25">
      <c r="A3209" t="s">
        <v>2403</v>
      </c>
      <c r="B3209" t="s">
        <v>27</v>
      </c>
      <c r="C3209" t="s">
        <v>28</v>
      </c>
      <c r="D3209" t="s">
        <v>380</v>
      </c>
      <c r="E3209" t="str">
        <f>"111TNCZ2X555"</f>
        <v>111TNCZ2X555</v>
      </c>
      <c r="F3209" t="s">
        <v>2404</v>
      </c>
      <c r="N3209" t="s">
        <v>6731</v>
      </c>
      <c r="O3209" t="s">
        <v>34</v>
      </c>
      <c r="P3209">
        <v>6</v>
      </c>
      <c r="Q3209">
        <v>202111</v>
      </c>
      <c r="S3209">
        <v>917205916</v>
      </c>
      <c r="T3209">
        <v>20220427</v>
      </c>
      <c r="U3209" t="s">
        <v>2406</v>
      </c>
      <c r="V3209" t="s">
        <v>2407</v>
      </c>
      <c r="W3209" t="s">
        <v>2408</v>
      </c>
      <c r="X3209" t="s">
        <v>2413</v>
      </c>
      <c r="Y3209" t="s">
        <v>2414</v>
      </c>
      <c r="Z3209" t="s">
        <v>36</v>
      </c>
    </row>
    <row r="3210" spans="1:26" x14ac:dyDescent="0.25">
      <c r="A3210" t="s">
        <v>2403</v>
      </c>
      <c r="B3210" t="s">
        <v>27</v>
      </c>
      <c r="C3210" t="s">
        <v>28</v>
      </c>
      <c r="D3210" t="s">
        <v>29</v>
      </c>
      <c r="E3210" t="str">
        <f>"201TNSU0D558"</f>
        <v>201TNSU0D558</v>
      </c>
      <c r="F3210" t="s">
        <v>2404</v>
      </c>
      <c r="N3210" t="s">
        <v>6732</v>
      </c>
      <c r="O3210" t="s">
        <v>34</v>
      </c>
      <c r="P3210">
        <v>4</v>
      </c>
      <c r="Q3210">
        <v>202201</v>
      </c>
      <c r="S3210">
        <v>917205932</v>
      </c>
      <c r="T3210">
        <v>20220427</v>
      </c>
      <c r="U3210" t="s">
        <v>2406</v>
      </c>
      <c r="V3210" t="s">
        <v>2407</v>
      </c>
      <c r="W3210" t="s">
        <v>2408</v>
      </c>
      <c r="X3210" t="s">
        <v>2413</v>
      </c>
      <c r="Y3210" t="s">
        <v>2414</v>
      </c>
      <c r="Z3210" t="s">
        <v>36</v>
      </c>
    </row>
    <row r="3211" spans="1:26" x14ac:dyDescent="0.25">
      <c r="A3211" t="s">
        <v>2403</v>
      </c>
      <c r="B3211" t="s">
        <v>27</v>
      </c>
      <c r="C3211" t="s">
        <v>28</v>
      </c>
      <c r="D3211" t="s">
        <v>29</v>
      </c>
      <c r="E3211" t="str">
        <f>"201TNKF21053"</f>
        <v>201TNKF21053</v>
      </c>
      <c r="F3211" t="s">
        <v>2404</v>
      </c>
      <c r="N3211" t="s">
        <v>6733</v>
      </c>
      <c r="O3211" t="s">
        <v>34</v>
      </c>
      <c r="P3211">
        <v>4</v>
      </c>
      <c r="Q3211">
        <v>202201</v>
      </c>
      <c r="S3211">
        <v>917205944</v>
      </c>
      <c r="T3211">
        <v>20220427</v>
      </c>
      <c r="U3211" t="s">
        <v>2406</v>
      </c>
      <c r="V3211" t="s">
        <v>2407</v>
      </c>
      <c r="W3211" t="s">
        <v>2408</v>
      </c>
      <c r="X3211" t="s">
        <v>2413</v>
      </c>
      <c r="Y3211" t="s">
        <v>2414</v>
      </c>
      <c r="Z3211" t="s">
        <v>36</v>
      </c>
    </row>
    <row r="3212" spans="1:26" x14ac:dyDescent="0.25">
      <c r="A3212" t="s">
        <v>2403</v>
      </c>
      <c r="B3212" t="s">
        <v>27</v>
      </c>
      <c r="C3212" t="s">
        <v>28</v>
      </c>
      <c r="D3212" t="s">
        <v>29</v>
      </c>
      <c r="E3212" t="str">
        <f>"201TNQD21260"</f>
        <v>201TNQD21260</v>
      </c>
      <c r="F3212" t="s">
        <v>2404</v>
      </c>
      <c r="N3212" t="s">
        <v>6734</v>
      </c>
      <c r="O3212" t="s">
        <v>34</v>
      </c>
      <c r="P3212">
        <v>4</v>
      </c>
      <c r="Q3212">
        <v>202201</v>
      </c>
      <c r="S3212">
        <v>917205956</v>
      </c>
      <c r="T3212">
        <v>20220427</v>
      </c>
      <c r="U3212" t="s">
        <v>2406</v>
      </c>
      <c r="V3212" t="s">
        <v>2407</v>
      </c>
      <c r="W3212" t="s">
        <v>2408</v>
      </c>
      <c r="X3212" t="s">
        <v>2413</v>
      </c>
      <c r="Y3212" t="s">
        <v>2414</v>
      </c>
      <c r="Z3212" t="s">
        <v>36</v>
      </c>
    </row>
    <row r="3213" spans="1:26" x14ac:dyDescent="0.25">
      <c r="A3213" t="s">
        <v>2403</v>
      </c>
      <c r="B3213" t="s">
        <v>27</v>
      </c>
      <c r="C3213" t="s">
        <v>28</v>
      </c>
      <c r="D3213" t="s">
        <v>585</v>
      </c>
      <c r="E3213" t="str">
        <f>"201TNRL2U230"</f>
        <v>201TNRL2U230</v>
      </c>
      <c r="F3213" t="s">
        <v>2404</v>
      </c>
      <c r="N3213" t="s">
        <v>2411</v>
      </c>
      <c r="O3213" t="s">
        <v>34</v>
      </c>
      <c r="P3213">
        <v>4</v>
      </c>
      <c r="Q3213">
        <v>202201</v>
      </c>
      <c r="S3213">
        <v>917235086</v>
      </c>
      <c r="T3213">
        <v>20220427</v>
      </c>
      <c r="U3213" t="s">
        <v>2406</v>
      </c>
      <c r="V3213" t="s">
        <v>2407</v>
      </c>
      <c r="W3213" t="s">
        <v>2408</v>
      </c>
      <c r="X3213" t="s">
        <v>2413</v>
      </c>
      <c r="Y3213" t="s">
        <v>2414</v>
      </c>
      <c r="Z3213" t="s">
        <v>36</v>
      </c>
    </row>
    <row r="3214" spans="1:26" x14ac:dyDescent="0.25">
      <c r="A3214" t="s">
        <v>2403</v>
      </c>
      <c r="B3214" t="s">
        <v>27</v>
      </c>
      <c r="C3214" t="s">
        <v>28</v>
      </c>
      <c r="D3214" t="s">
        <v>29</v>
      </c>
      <c r="E3214" t="str">
        <f>"201TNMX0D491"</f>
        <v>201TNMX0D491</v>
      </c>
      <c r="F3214" t="s">
        <v>2404</v>
      </c>
      <c r="N3214" t="s">
        <v>2411</v>
      </c>
      <c r="O3214" t="s">
        <v>34</v>
      </c>
      <c r="P3214">
        <v>4</v>
      </c>
      <c r="Q3214">
        <v>202201</v>
      </c>
      <c r="S3214">
        <v>917235263</v>
      </c>
      <c r="T3214">
        <v>20220427</v>
      </c>
      <c r="U3214" t="s">
        <v>2406</v>
      </c>
      <c r="V3214" t="s">
        <v>2407</v>
      </c>
      <c r="W3214" t="s">
        <v>2408</v>
      </c>
      <c r="X3214" t="s">
        <v>2413</v>
      </c>
      <c r="Y3214" t="s">
        <v>2414</v>
      </c>
      <c r="Z3214" t="s">
        <v>36</v>
      </c>
    </row>
    <row r="3215" spans="1:26" x14ac:dyDescent="0.25">
      <c r="A3215" t="s">
        <v>2403</v>
      </c>
      <c r="B3215" t="s">
        <v>27</v>
      </c>
      <c r="C3215" t="s">
        <v>28</v>
      </c>
      <c r="D3215" t="s">
        <v>585</v>
      </c>
      <c r="E3215" t="str">
        <f>"202TNAB2A160"</f>
        <v>202TNAB2A160</v>
      </c>
      <c r="F3215" t="s">
        <v>2404</v>
      </c>
      <c r="N3215" t="s">
        <v>5710</v>
      </c>
      <c r="O3215" t="s">
        <v>34</v>
      </c>
      <c r="P3215">
        <v>3</v>
      </c>
      <c r="Q3215">
        <v>202202</v>
      </c>
      <c r="S3215">
        <v>917252774</v>
      </c>
      <c r="T3215">
        <v>20220427</v>
      </c>
      <c r="U3215" t="s">
        <v>2406</v>
      </c>
      <c r="V3215" t="s">
        <v>2407</v>
      </c>
      <c r="W3215" t="s">
        <v>2408</v>
      </c>
      <c r="X3215" t="s">
        <v>2413</v>
      </c>
      <c r="Y3215" t="s">
        <v>2414</v>
      </c>
      <c r="Z3215" t="s">
        <v>36</v>
      </c>
    </row>
    <row r="3216" spans="1:26" x14ac:dyDescent="0.25">
      <c r="A3216" t="s">
        <v>26</v>
      </c>
      <c r="B3216" t="s">
        <v>27</v>
      </c>
      <c r="C3216" t="s">
        <v>28</v>
      </c>
      <c r="D3216" t="s">
        <v>115</v>
      </c>
      <c r="E3216" t="str">
        <f>"109TNKF2X525"</f>
        <v>109TNKF2X525</v>
      </c>
      <c r="F3216" t="s">
        <v>30</v>
      </c>
      <c r="I3216" t="s">
        <v>57</v>
      </c>
      <c r="J3216" t="s">
        <v>90</v>
      </c>
      <c r="N3216" t="s">
        <v>6735</v>
      </c>
      <c r="O3216" t="s">
        <v>34</v>
      </c>
      <c r="P3216">
        <v>8</v>
      </c>
      <c r="Q3216">
        <v>202109</v>
      </c>
      <c r="R3216">
        <v>20220107</v>
      </c>
      <c r="S3216" t="s">
        <v>6736</v>
      </c>
      <c r="T3216">
        <v>20220427</v>
      </c>
      <c r="Z3216" t="s">
        <v>36</v>
      </c>
    </row>
    <row r="3217" spans="1:26" x14ac:dyDescent="0.25">
      <c r="A3217" t="s">
        <v>26</v>
      </c>
      <c r="B3217" t="s">
        <v>27</v>
      </c>
      <c r="C3217" t="s">
        <v>28</v>
      </c>
      <c r="D3217" t="s">
        <v>29</v>
      </c>
      <c r="E3217" t="str">
        <f>"109TNPC2Q536"</f>
        <v>109TNPC2Q536</v>
      </c>
      <c r="F3217" t="s">
        <v>30</v>
      </c>
      <c r="I3217" t="s">
        <v>31</v>
      </c>
      <c r="J3217" t="s">
        <v>32</v>
      </c>
      <c r="N3217" t="s">
        <v>6737</v>
      </c>
      <c r="O3217" t="s">
        <v>34</v>
      </c>
      <c r="P3217">
        <v>8</v>
      </c>
      <c r="Q3217">
        <v>202109</v>
      </c>
      <c r="R3217">
        <v>20220103</v>
      </c>
      <c r="S3217" t="s">
        <v>6738</v>
      </c>
      <c r="T3217">
        <v>20220427</v>
      </c>
      <c r="Z3217" t="s">
        <v>36</v>
      </c>
    </row>
    <row r="3218" spans="1:26" x14ac:dyDescent="0.25">
      <c r="A3218" t="s">
        <v>26</v>
      </c>
      <c r="B3218" t="s">
        <v>27</v>
      </c>
      <c r="C3218" t="s">
        <v>28</v>
      </c>
      <c r="D3218" t="s">
        <v>380</v>
      </c>
      <c r="E3218" t="str">
        <f>"201TNTQ2W089"</f>
        <v>201TNTQ2W089</v>
      </c>
      <c r="F3218" t="s">
        <v>30</v>
      </c>
      <c r="I3218" t="s">
        <v>31</v>
      </c>
      <c r="J3218" t="s">
        <v>32</v>
      </c>
      <c r="N3218" t="s">
        <v>6739</v>
      </c>
      <c r="O3218" t="s">
        <v>34</v>
      </c>
      <c r="P3218">
        <v>4</v>
      </c>
      <c r="Q3218">
        <v>202201</v>
      </c>
      <c r="R3218">
        <v>20220315</v>
      </c>
      <c r="S3218" t="s">
        <v>6740</v>
      </c>
      <c r="T3218">
        <v>20220427</v>
      </c>
      <c r="Z3218" t="s">
        <v>36</v>
      </c>
    </row>
    <row r="3219" spans="1:26" x14ac:dyDescent="0.25">
      <c r="A3219" t="s">
        <v>26</v>
      </c>
      <c r="B3219" t="s">
        <v>27</v>
      </c>
      <c r="C3219" t="s">
        <v>28</v>
      </c>
      <c r="D3219" t="s">
        <v>37</v>
      </c>
      <c r="E3219" t="str">
        <f>"111TNSU2L478"</f>
        <v>111TNSU2L478</v>
      </c>
      <c r="F3219" t="s">
        <v>30</v>
      </c>
      <c r="I3219" t="s">
        <v>38</v>
      </c>
      <c r="J3219" t="s">
        <v>58</v>
      </c>
      <c r="N3219" t="s">
        <v>6741</v>
      </c>
      <c r="O3219" t="s">
        <v>34</v>
      </c>
      <c r="P3219">
        <v>6</v>
      </c>
      <c r="Q3219">
        <v>202111</v>
      </c>
      <c r="R3219">
        <v>20220210</v>
      </c>
      <c r="S3219" t="s">
        <v>6742</v>
      </c>
      <c r="T3219">
        <v>20220427</v>
      </c>
      <c r="U3219" t="s">
        <v>114</v>
      </c>
      <c r="Z3219" t="s">
        <v>36</v>
      </c>
    </row>
    <row r="3220" spans="1:26" x14ac:dyDescent="0.25">
      <c r="A3220" t="s">
        <v>26</v>
      </c>
      <c r="B3220" t="s">
        <v>27</v>
      </c>
      <c r="C3220" t="s">
        <v>28</v>
      </c>
      <c r="D3220" t="s">
        <v>42</v>
      </c>
      <c r="E3220" t="str">
        <f>"112TNYT0D802"</f>
        <v>112TNYT0D802</v>
      </c>
      <c r="F3220" t="s">
        <v>30</v>
      </c>
      <c r="I3220" t="s">
        <v>31</v>
      </c>
      <c r="J3220" t="s">
        <v>32</v>
      </c>
      <c r="N3220" t="s">
        <v>6743</v>
      </c>
      <c r="O3220" t="s">
        <v>34</v>
      </c>
      <c r="P3220">
        <v>5</v>
      </c>
      <c r="Q3220">
        <v>202112</v>
      </c>
      <c r="R3220">
        <v>20220218</v>
      </c>
      <c r="S3220" t="s">
        <v>6744</v>
      </c>
      <c r="T3220">
        <v>20220427</v>
      </c>
      <c r="Z3220" t="s">
        <v>36</v>
      </c>
    </row>
    <row r="3221" spans="1:26" x14ac:dyDescent="0.25">
      <c r="A3221" t="s">
        <v>26</v>
      </c>
      <c r="B3221" t="s">
        <v>27</v>
      </c>
      <c r="C3221" t="s">
        <v>28</v>
      </c>
      <c r="D3221" t="s">
        <v>37</v>
      </c>
      <c r="E3221" t="str">
        <f>"109TNGY24727"</f>
        <v>109TNGY24727</v>
      </c>
      <c r="F3221" t="s">
        <v>30</v>
      </c>
      <c r="I3221" t="s">
        <v>157</v>
      </c>
      <c r="J3221" t="s">
        <v>58</v>
      </c>
      <c r="N3221" t="s">
        <v>6745</v>
      </c>
      <c r="O3221" t="s">
        <v>34</v>
      </c>
      <c r="P3221">
        <v>8</v>
      </c>
      <c r="Q3221">
        <v>202109</v>
      </c>
      <c r="R3221">
        <v>20211120</v>
      </c>
      <c r="S3221" t="s">
        <v>6746</v>
      </c>
      <c r="T3221">
        <v>20220427</v>
      </c>
      <c r="U3221" t="s">
        <v>313</v>
      </c>
      <c r="V3221" t="s">
        <v>680</v>
      </c>
      <c r="Z3221" t="s">
        <v>36</v>
      </c>
    </row>
    <row r="3222" spans="1:26" x14ac:dyDescent="0.25">
      <c r="A3222" t="s">
        <v>26</v>
      </c>
      <c r="B3222" t="s">
        <v>27</v>
      </c>
      <c r="C3222" t="s">
        <v>28</v>
      </c>
      <c r="D3222" t="s">
        <v>115</v>
      </c>
      <c r="E3222" t="str">
        <f>"201TNNH00055"</f>
        <v>201TNNH00055</v>
      </c>
      <c r="F3222" t="s">
        <v>30</v>
      </c>
      <c r="I3222" t="s">
        <v>31</v>
      </c>
      <c r="J3222" t="s">
        <v>58</v>
      </c>
      <c r="N3222" t="s">
        <v>6747</v>
      </c>
      <c r="O3222" t="s">
        <v>34</v>
      </c>
      <c r="P3222">
        <v>4</v>
      </c>
      <c r="Q3222">
        <v>202201</v>
      </c>
      <c r="R3222">
        <v>20220310</v>
      </c>
      <c r="S3222" t="s">
        <v>6748</v>
      </c>
      <c r="T3222">
        <v>20220427</v>
      </c>
      <c r="U3222" t="s">
        <v>236</v>
      </c>
      <c r="Z3222" t="s">
        <v>36</v>
      </c>
    </row>
    <row r="3223" spans="1:26" x14ac:dyDescent="0.25">
      <c r="A3223" t="s">
        <v>26</v>
      </c>
      <c r="B3223" t="s">
        <v>27</v>
      </c>
      <c r="C3223" t="s">
        <v>28</v>
      </c>
      <c r="D3223" t="s">
        <v>115</v>
      </c>
      <c r="E3223" t="str">
        <f>"101TNHM24201"</f>
        <v>101TNHM24201</v>
      </c>
      <c r="F3223" t="s">
        <v>30</v>
      </c>
      <c r="I3223" t="s">
        <v>31</v>
      </c>
      <c r="J3223" t="s">
        <v>58</v>
      </c>
      <c r="N3223" t="s">
        <v>6749</v>
      </c>
      <c r="O3223" t="s">
        <v>34</v>
      </c>
      <c r="P3223">
        <v>16</v>
      </c>
      <c r="Q3223">
        <v>202101</v>
      </c>
      <c r="R3223">
        <v>20211215</v>
      </c>
      <c r="S3223" t="s">
        <v>6750</v>
      </c>
      <c r="T3223">
        <v>20220427</v>
      </c>
      <c r="U3223" t="s">
        <v>3567</v>
      </c>
      <c r="V3223" t="s">
        <v>1796</v>
      </c>
      <c r="W3223" t="s">
        <v>369</v>
      </c>
      <c r="X3223" t="s">
        <v>3472</v>
      </c>
      <c r="Y3223" t="s">
        <v>206</v>
      </c>
      <c r="Z3223" t="s">
        <v>36</v>
      </c>
    </row>
    <row r="3224" spans="1:26" x14ac:dyDescent="0.25">
      <c r="A3224" t="s">
        <v>26</v>
      </c>
      <c r="B3224" t="s">
        <v>27</v>
      </c>
      <c r="C3224" t="s">
        <v>28</v>
      </c>
      <c r="D3224" t="s">
        <v>29</v>
      </c>
      <c r="E3224" t="str">
        <f>"202TNEP0B892"</f>
        <v>202TNEP0B892</v>
      </c>
      <c r="F3224" t="s">
        <v>30</v>
      </c>
      <c r="I3224" t="s">
        <v>31</v>
      </c>
      <c r="J3224" t="s">
        <v>58</v>
      </c>
      <c r="N3224" t="s">
        <v>6751</v>
      </c>
      <c r="O3224" t="s">
        <v>34</v>
      </c>
      <c r="P3224">
        <v>3</v>
      </c>
      <c r="Q3224">
        <v>202202</v>
      </c>
      <c r="R3224">
        <v>20220402</v>
      </c>
      <c r="S3224" t="s">
        <v>6752</v>
      </c>
      <c r="T3224">
        <v>20220427</v>
      </c>
      <c r="U3224" t="s">
        <v>74</v>
      </c>
      <c r="V3224" t="s">
        <v>1818</v>
      </c>
      <c r="W3224" t="s">
        <v>6753</v>
      </c>
      <c r="Z3224" t="s">
        <v>36</v>
      </c>
    </row>
    <row r="3225" spans="1:26" x14ac:dyDescent="0.25">
      <c r="A3225" t="s">
        <v>26</v>
      </c>
      <c r="B3225" t="s">
        <v>27</v>
      </c>
      <c r="C3225" t="s">
        <v>28</v>
      </c>
      <c r="D3225" t="s">
        <v>133</v>
      </c>
      <c r="E3225" t="str">
        <f>"108TNSU18550"</f>
        <v>108TNSU18550</v>
      </c>
      <c r="F3225" t="s">
        <v>30</v>
      </c>
      <c r="I3225" t="s">
        <v>31</v>
      </c>
      <c r="J3225" t="s">
        <v>58</v>
      </c>
      <c r="N3225" t="s">
        <v>6754</v>
      </c>
      <c r="O3225" t="s">
        <v>34</v>
      </c>
      <c r="P3225">
        <v>9</v>
      </c>
      <c r="Q3225">
        <v>202108</v>
      </c>
      <c r="R3225">
        <v>20211129</v>
      </c>
      <c r="S3225" t="s">
        <v>6755</v>
      </c>
      <c r="T3225">
        <v>20220427</v>
      </c>
      <c r="U3225" t="s">
        <v>211</v>
      </c>
      <c r="Z3225" t="s">
        <v>36</v>
      </c>
    </row>
    <row r="3226" spans="1:26" x14ac:dyDescent="0.25">
      <c r="A3226" t="s">
        <v>26</v>
      </c>
      <c r="B3226" t="s">
        <v>27</v>
      </c>
      <c r="C3226" t="s">
        <v>28</v>
      </c>
      <c r="D3226" t="s">
        <v>46</v>
      </c>
      <c r="E3226" t="str">
        <f>"107TNEP0C500"</f>
        <v>107TNEP0C500</v>
      </c>
      <c r="F3226" t="s">
        <v>30</v>
      </c>
      <c r="I3226" t="s">
        <v>31</v>
      </c>
      <c r="J3226" t="s">
        <v>58</v>
      </c>
      <c r="N3226" t="s">
        <v>6756</v>
      </c>
      <c r="O3226" t="s">
        <v>34</v>
      </c>
      <c r="P3226">
        <v>10</v>
      </c>
      <c r="Q3226">
        <v>202107</v>
      </c>
      <c r="R3226">
        <v>20211106</v>
      </c>
      <c r="S3226" t="s">
        <v>6757</v>
      </c>
      <c r="T3226">
        <v>20220427</v>
      </c>
      <c r="U3226" t="s">
        <v>1037</v>
      </c>
      <c r="Z3226" t="s">
        <v>36</v>
      </c>
    </row>
    <row r="3227" spans="1:26" x14ac:dyDescent="0.25">
      <c r="A3227" t="s">
        <v>26</v>
      </c>
      <c r="B3227" t="s">
        <v>27</v>
      </c>
      <c r="C3227" t="s">
        <v>28</v>
      </c>
      <c r="D3227" t="s">
        <v>46</v>
      </c>
      <c r="E3227" t="str">
        <f>"201TNTQ0H953"</f>
        <v>201TNTQ0H953</v>
      </c>
      <c r="F3227" t="s">
        <v>30</v>
      </c>
      <c r="I3227" t="s">
        <v>586</v>
      </c>
      <c r="J3227" t="s">
        <v>568</v>
      </c>
      <c r="N3227" t="s">
        <v>6758</v>
      </c>
      <c r="O3227" t="s">
        <v>34</v>
      </c>
      <c r="P3227">
        <v>4</v>
      </c>
      <c r="Q3227">
        <v>202201</v>
      </c>
      <c r="R3227">
        <v>20220402</v>
      </c>
      <c r="S3227" t="s">
        <v>6759</v>
      </c>
      <c r="T3227">
        <v>20220427</v>
      </c>
      <c r="U3227" t="s">
        <v>114</v>
      </c>
      <c r="Z3227" t="s">
        <v>36</v>
      </c>
    </row>
    <row r="3228" spans="1:26" x14ac:dyDescent="0.25">
      <c r="A3228" t="s">
        <v>26</v>
      </c>
      <c r="B3228" t="s">
        <v>27</v>
      </c>
      <c r="C3228" t="s">
        <v>28</v>
      </c>
      <c r="D3228" t="s">
        <v>29</v>
      </c>
      <c r="E3228" t="str">
        <f>"109TNTQ25929"</f>
        <v>109TNTQ25929</v>
      </c>
      <c r="F3228" t="s">
        <v>30</v>
      </c>
      <c r="I3228" t="s">
        <v>1093</v>
      </c>
      <c r="J3228" t="s">
        <v>90</v>
      </c>
      <c r="N3228" t="s">
        <v>6760</v>
      </c>
      <c r="O3228" t="s">
        <v>34</v>
      </c>
      <c r="P3228">
        <v>8</v>
      </c>
      <c r="Q3228">
        <v>202109</v>
      </c>
      <c r="R3228">
        <v>20211010</v>
      </c>
      <c r="S3228" t="s">
        <v>6761</v>
      </c>
      <c r="T3228">
        <v>20220427</v>
      </c>
      <c r="U3228" t="s">
        <v>5954</v>
      </c>
      <c r="V3228" t="s">
        <v>75</v>
      </c>
      <c r="Z3228" t="s">
        <v>36</v>
      </c>
    </row>
    <row r="3229" spans="1:26" x14ac:dyDescent="0.25">
      <c r="A3229" t="s">
        <v>26</v>
      </c>
      <c r="B3229" t="s">
        <v>27</v>
      </c>
      <c r="C3229" t="s">
        <v>28</v>
      </c>
      <c r="D3229" t="s">
        <v>46</v>
      </c>
      <c r="E3229" t="str">
        <f>"111TNPC0P592"</f>
        <v>111TNPC0P592</v>
      </c>
      <c r="F3229" t="s">
        <v>30</v>
      </c>
      <c r="I3229" t="s">
        <v>31</v>
      </c>
      <c r="J3229" t="s">
        <v>58</v>
      </c>
      <c r="N3229" t="s">
        <v>6762</v>
      </c>
      <c r="O3229" t="s">
        <v>34</v>
      </c>
      <c r="P3229">
        <v>6</v>
      </c>
      <c r="Q3229">
        <v>202111</v>
      </c>
      <c r="R3229">
        <v>20220105</v>
      </c>
      <c r="S3229" t="s">
        <v>6763</v>
      </c>
      <c r="T3229">
        <v>20220427</v>
      </c>
      <c r="U3229" t="s">
        <v>506</v>
      </c>
      <c r="V3229" t="s">
        <v>878</v>
      </c>
      <c r="Z3229" t="s">
        <v>36</v>
      </c>
    </row>
    <row r="3230" spans="1:26" x14ac:dyDescent="0.25">
      <c r="A3230" t="s">
        <v>26</v>
      </c>
      <c r="B3230" t="s">
        <v>27</v>
      </c>
      <c r="C3230" t="s">
        <v>28</v>
      </c>
      <c r="D3230" t="s">
        <v>46</v>
      </c>
      <c r="E3230" t="str">
        <f>"110TNZN0E213"</f>
        <v>110TNZN0E213</v>
      </c>
      <c r="F3230" t="s">
        <v>30</v>
      </c>
      <c r="I3230" t="s">
        <v>38</v>
      </c>
      <c r="J3230" t="s">
        <v>90</v>
      </c>
      <c r="N3230" t="s">
        <v>6764</v>
      </c>
      <c r="O3230" t="s">
        <v>34</v>
      </c>
      <c r="P3230">
        <v>7</v>
      </c>
      <c r="Q3230">
        <v>202110</v>
      </c>
      <c r="R3230">
        <v>20211126</v>
      </c>
      <c r="S3230" t="s">
        <v>6765</v>
      </c>
      <c r="T3230">
        <v>20220427</v>
      </c>
      <c r="U3230" t="s">
        <v>1232</v>
      </c>
      <c r="V3230" t="s">
        <v>179</v>
      </c>
      <c r="W3230" t="s">
        <v>211</v>
      </c>
      <c r="X3230" t="s">
        <v>497</v>
      </c>
      <c r="Y3230" t="s">
        <v>595</v>
      </c>
      <c r="Z3230" t="s">
        <v>36</v>
      </c>
    </row>
    <row r="3231" spans="1:26" x14ac:dyDescent="0.25">
      <c r="A3231" t="s">
        <v>26</v>
      </c>
      <c r="B3231" t="s">
        <v>27</v>
      </c>
      <c r="C3231" t="s">
        <v>28</v>
      </c>
      <c r="D3231" t="s">
        <v>585</v>
      </c>
      <c r="E3231" t="str">
        <f>"203TNNH18647"</f>
        <v>203TNNH18647</v>
      </c>
      <c r="F3231" t="s">
        <v>30</v>
      </c>
      <c r="I3231" t="s">
        <v>31</v>
      </c>
      <c r="J3231" t="s">
        <v>58</v>
      </c>
      <c r="N3231" t="s">
        <v>6766</v>
      </c>
      <c r="O3231" t="s">
        <v>34</v>
      </c>
      <c r="P3231">
        <v>2</v>
      </c>
      <c r="Q3231">
        <v>202203</v>
      </c>
      <c r="R3231">
        <v>20220304</v>
      </c>
      <c r="S3231" t="s">
        <v>6767</v>
      </c>
      <c r="T3231">
        <v>20220427</v>
      </c>
      <c r="U3231" t="s">
        <v>339</v>
      </c>
      <c r="V3231" t="s">
        <v>1037</v>
      </c>
      <c r="Z3231" t="s">
        <v>36</v>
      </c>
    </row>
    <row r="3232" spans="1:26" x14ac:dyDescent="0.25">
      <c r="A3232" t="s">
        <v>26</v>
      </c>
      <c r="B3232" t="s">
        <v>27</v>
      </c>
      <c r="C3232" t="s">
        <v>28</v>
      </c>
      <c r="D3232" t="s">
        <v>115</v>
      </c>
      <c r="E3232" t="str">
        <f>"201TNQD11948"</f>
        <v>201TNQD11948</v>
      </c>
      <c r="F3232" t="s">
        <v>30</v>
      </c>
      <c r="I3232" t="s">
        <v>31</v>
      </c>
      <c r="J3232" t="s">
        <v>32</v>
      </c>
      <c r="N3232" t="s">
        <v>6768</v>
      </c>
      <c r="O3232" t="s">
        <v>34</v>
      </c>
      <c r="P3232">
        <v>4</v>
      </c>
      <c r="Q3232">
        <v>202201</v>
      </c>
      <c r="R3232">
        <v>20220210</v>
      </c>
      <c r="S3232" t="s">
        <v>6769</v>
      </c>
      <c r="T3232">
        <v>20220427</v>
      </c>
      <c r="Z3232" t="s">
        <v>36</v>
      </c>
    </row>
    <row r="3233" spans="1:26" x14ac:dyDescent="0.25">
      <c r="A3233" t="s">
        <v>26</v>
      </c>
      <c r="B3233" t="s">
        <v>27</v>
      </c>
      <c r="C3233" t="s">
        <v>28</v>
      </c>
      <c r="D3233" t="s">
        <v>29</v>
      </c>
      <c r="E3233" t="str">
        <f>"901TNBK04749"</f>
        <v>901TNBK04749</v>
      </c>
      <c r="F3233" t="s">
        <v>30</v>
      </c>
      <c r="I3233" t="s">
        <v>71</v>
      </c>
      <c r="J3233" t="s">
        <v>90</v>
      </c>
      <c r="N3233" t="s">
        <v>6770</v>
      </c>
      <c r="O3233" t="s">
        <v>34</v>
      </c>
      <c r="P3233">
        <v>40</v>
      </c>
      <c r="Q3233">
        <v>201901</v>
      </c>
      <c r="R3233">
        <v>20220318</v>
      </c>
      <c r="S3233" t="s">
        <v>6771</v>
      </c>
      <c r="T3233">
        <v>20220427</v>
      </c>
      <c r="U3233" t="s">
        <v>5954</v>
      </c>
      <c r="V3233" t="s">
        <v>75</v>
      </c>
      <c r="Z3233" t="s">
        <v>36</v>
      </c>
    </row>
    <row r="3234" spans="1:26" x14ac:dyDescent="0.25">
      <c r="A3234" t="s">
        <v>26</v>
      </c>
      <c r="B3234" t="s">
        <v>27</v>
      </c>
      <c r="C3234" t="s">
        <v>28</v>
      </c>
      <c r="D3234" t="s">
        <v>42</v>
      </c>
      <c r="E3234" t="str">
        <f>"109TNPC05568"</f>
        <v>109TNPC05568</v>
      </c>
      <c r="F3234" t="s">
        <v>30</v>
      </c>
      <c r="I3234" t="s">
        <v>82</v>
      </c>
      <c r="J3234" t="s">
        <v>39</v>
      </c>
      <c r="N3234" t="s">
        <v>6772</v>
      </c>
      <c r="O3234" t="s">
        <v>34</v>
      </c>
      <c r="P3234">
        <v>8</v>
      </c>
      <c r="Q3234">
        <v>202109</v>
      </c>
      <c r="R3234">
        <v>20211103</v>
      </c>
      <c r="S3234" t="s">
        <v>6773</v>
      </c>
      <c r="T3234">
        <v>20220427</v>
      </c>
      <c r="Z3234" t="s">
        <v>36</v>
      </c>
    </row>
    <row r="3235" spans="1:26" x14ac:dyDescent="0.25">
      <c r="A3235" t="s">
        <v>26</v>
      </c>
      <c r="B3235" t="s">
        <v>27</v>
      </c>
      <c r="C3235" t="s">
        <v>28</v>
      </c>
      <c r="D3235" t="s">
        <v>29</v>
      </c>
      <c r="E3235" t="str">
        <f>"201TNLE0Z856"</f>
        <v>201TNLE0Z856</v>
      </c>
      <c r="F3235" t="s">
        <v>30</v>
      </c>
      <c r="I3235" t="s">
        <v>57</v>
      </c>
      <c r="J3235" t="s">
        <v>163</v>
      </c>
      <c r="N3235" t="s">
        <v>6774</v>
      </c>
      <c r="O3235" t="s">
        <v>34</v>
      </c>
      <c r="P3235">
        <v>4</v>
      </c>
      <c r="Q3235">
        <v>202201</v>
      </c>
      <c r="R3235">
        <v>20220213</v>
      </c>
      <c r="S3235" t="s">
        <v>6775</v>
      </c>
      <c r="T3235">
        <v>20220427</v>
      </c>
      <c r="Z3235" t="s">
        <v>36</v>
      </c>
    </row>
    <row r="3236" spans="1:26" x14ac:dyDescent="0.25">
      <c r="A3236" t="s">
        <v>26</v>
      </c>
      <c r="B3236" t="s">
        <v>27</v>
      </c>
      <c r="C3236" t="s">
        <v>28</v>
      </c>
      <c r="D3236" t="s">
        <v>133</v>
      </c>
      <c r="E3236" t="str">
        <f>"108TNUW2V190"</f>
        <v>108TNUW2V190</v>
      </c>
      <c r="F3236" t="s">
        <v>30</v>
      </c>
      <c r="I3236" t="s">
        <v>38</v>
      </c>
      <c r="J3236" t="s">
        <v>58</v>
      </c>
      <c r="N3236" t="s">
        <v>6776</v>
      </c>
      <c r="O3236" t="s">
        <v>34</v>
      </c>
      <c r="P3236">
        <v>9</v>
      </c>
      <c r="Q3236">
        <v>202108</v>
      </c>
      <c r="R3236">
        <v>20211106</v>
      </c>
      <c r="S3236" t="s">
        <v>6777</v>
      </c>
      <c r="T3236">
        <v>20220427</v>
      </c>
      <c r="U3236" t="s">
        <v>211</v>
      </c>
      <c r="Z3236" t="s">
        <v>36</v>
      </c>
    </row>
    <row r="3237" spans="1:26" x14ac:dyDescent="0.25">
      <c r="A3237" t="s">
        <v>26</v>
      </c>
      <c r="B3237" t="s">
        <v>27</v>
      </c>
      <c r="C3237" t="s">
        <v>28</v>
      </c>
      <c r="D3237" t="s">
        <v>29</v>
      </c>
      <c r="E3237" t="str">
        <f>"006TNBKOR189"</f>
        <v>006TNBKOR189</v>
      </c>
      <c r="F3237" t="s">
        <v>30</v>
      </c>
      <c r="I3237" t="s">
        <v>71</v>
      </c>
      <c r="J3237" t="s">
        <v>90</v>
      </c>
      <c r="N3237" t="s">
        <v>6778</v>
      </c>
      <c r="O3237" t="s">
        <v>34</v>
      </c>
      <c r="P3237">
        <v>23</v>
      </c>
      <c r="Q3237">
        <v>202006</v>
      </c>
      <c r="R3237">
        <v>20220103</v>
      </c>
      <c r="S3237" t="s">
        <v>6779</v>
      </c>
      <c r="T3237">
        <v>20220427</v>
      </c>
      <c r="U3237" t="s">
        <v>1796</v>
      </c>
      <c r="V3237" t="s">
        <v>75</v>
      </c>
      <c r="Z3237" t="s">
        <v>36</v>
      </c>
    </row>
    <row r="3238" spans="1:26" x14ac:dyDescent="0.25">
      <c r="A3238" t="s">
        <v>26</v>
      </c>
      <c r="B3238" t="s">
        <v>27</v>
      </c>
      <c r="C3238" t="s">
        <v>28</v>
      </c>
      <c r="D3238" t="s">
        <v>46</v>
      </c>
      <c r="E3238" t="str">
        <f>"110TNEP0D364"</f>
        <v>110TNEP0D364</v>
      </c>
      <c r="F3238" t="s">
        <v>30</v>
      </c>
      <c r="I3238" t="s">
        <v>3010</v>
      </c>
      <c r="J3238" t="s">
        <v>48</v>
      </c>
      <c r="N3238" t="s">
        <v>6780</v>
      </c>
      <c r="O3238" t="s">
        <v>34</v>
      </c>
      <c r="P3238">
        <v>7</v>
      </c>
      <c r="Q3238">
        <v>202110</v>
      </c>
      <c r="R3238">
        <v>20211207</v>
      </c>
      <c r="S3238" t="s">
        <v>6781</v>
      </c>
      <c r="T3238">
        <v>20220427</v>
      </c>
      <c r="Z3238" t="s">
        <v>36</v>
      </c>
    </row>
    <row r="3239" spans="1:26" x14ac:dyDescent="0.25">
      <c r="A3239" t="s">
        <v>26</v>
      </c>
      <c r="B3239" t="s">
        <v>27</v>
      </c>
      <c r="C3239" t="s">
        <v>28</v>
      </c>
      <c r="D3239" t="s">
        <v>29</v>
      </c>
      <c r="E3239" t="str">
        <f>"201TNRL2A566"</f>
        <v>201TNRL2A566</v>
      </c>
      <c r="F3239" t="s">
        <v>30</v>
      </c>
      <c r="I3239" t="s">
        <v>71</v>
      </c>
      <c r="J3239" t="s">
        <v>116</v>
      </c>
      <c r="N3239" t="s">
        <v>6782</v>
      </c>
      <c r="O3239" t="s">
        <v>34</v>
      </c>
      <c r="P3239">
        <v>4</v>
      </c>
      <c r="Q3239">
        <v>202201</v>
      </c>
      <c r="R3239">
        <v>20220305</v>
      </c>
      <c r="S3239" t="s">
        <v>6783</v>
      </c>
      <c r="T3239">
        <v>20220427</v>
      </c>
      <c r="Z3239" t="s">
        <v>36</v>
      </c>
    </row>
    <row r="3240" spans="1:26" x14ac:dyDescent="0.25">
      <c r="A3240" t="s">
        <v>26</v>
      </c>
      <c r="B3240" t="s">
        <v>27</v>
      </c>
      <c r="C3240" t="s">
        <v>28</v>
      </c>
      <c r="D3240" t="s">
        <v>29</v>
      </c>
      <c r="E3240" t="str">
        <f>"002TNQD00108"</f>
        <v>002TNQD00108</v>
      </c>
      <c r="F3240" t="s">
        <v>30</v>
      </c>
      <c r="I3240" t="s">
        <v>38</v>
      </c>
      <c r="J3240" t="s">
        <v>77</v>
      </c>
      <c r="N3240" t="s">
        <v>6784</v>
      </c>
      <c r="O3240" t="s">
        <v>34</v>
      </c>
      <c r="P3240">
        <v>27</v>
      </c>
      <c r="Q3240">
        <v>202002</v>
      </c>
      <c r="R3240">
        <v>20211105</v>
      </c>
      <c r="S3240" t="s">
        <v>6785</v>
      </c>
      <c r="T3240">
        <v>20220427</v>
      </c>
      <c r="Z3240" t="s">
        <v>36</v>
      </c>
    </row>
    <row r="3241" spans="1:26" x14ac:dyDescent="0.25">
      <c r="A3241" t="s">
        <v>26</v>
      </c>
      <c r="B3241" t="s">
        <v>27</v>
      </c>
      <c r="C3241" t="s">
        <v>28</v>
      </c>
      <c r="D3241" t="s">
        <v>46</v>
      </c>
      <c r="E3241" t="str">
        <f>"110TNJJ1H508"</f>
        <v>110TNJJ1H508</v>
      </c>
      <c r="F3241" t="s">
        <v>30</v>
      </c>
      <c r="I3241" t="s">
        <v>38</v>
      </c>
      <c r="J3241" t="s">
        <v>58</v>
      </c>
      <c r="N3241" t="s">
        <v>6786</v>
      </c>
      <c r="O3241" t="s">
        <v>34</v>
      </c>
      <c r="P3241">
        <v>7</v>
      </c>
      <c r="Q3241">
        <v>202110</v>
      </c>
      <c r="R3241">
        <v>20211116</v>
      </c>
      <c r="S3241" t="s">
        <v>6787</v>
      </c>
      <c r="T3241">
        <v>20220427</v>
      </c>
      <c r="U3241" t="s">
        <v>328</v>
      </c>
      <c r="Z3241" t="s">
        <v>36</v>
      </c>
    </row>
    <row r="3242" spans="1:26" x14ac:dyDescent="0.25">
      <c r="A3242" t="s">
        <v>26</v>
      </c>
      <c r="B3242" t="s">
        <v>27</v>
      </c>
      <c r="C3242" t="s">
        <v>28</v>
      </c>
      <c r="D3242" t="s">
        <v>29</v>
      </c>
      <c r="E3242" t="str">
        <f>"109TNZN1J925"</f>
        <v>109TNZN1J925</v>
      </c>
      <c r="F3242" t="s">
        <v>30</v>
      </c>
      <c r="I3242" t="s">
        <v>31</v>
      </c>
      <c r="J3242" t="s">
        <v>58</v>
      </c>
      <c r="N3242" t="s">
        <v>6788</v>
      </c>
      <c r="O3242" t="s">
        <v>34</v>
      </c>
      <c r="P3242">
        <v>8</v>
      </c>
      <c r="Q3242">
        <v>202109</v>
      </c>
      <c r="R3242">
        <v>20211220</v>
      </c>
      <c r="S3242" t="s">
        <v>6789</v>
      </c>
      <c r="T3242">
        <v>20220427</v>
      </c>
      <c r="U3242" t="s">
        <v>144</v>
      </c>
      <c r="Z3242" t="s">
        <v>36</v>
      </c>
    </row>
    <row r="3243" spans="1:26" x14ac:dyDescent="0.25">
      <c r="A3243" t="s">
        <v>26</v>
      </c>
      <c r="B3243" t="s">
        <v>27</v>
      </c>
      <c r="C3243" t="s">
        <v>28</v>
      </c>
      <c r="D3243" t="s">
        <v>115</v>
      </c>
      <c r="E3243" t="str">
        <f>"110TNJJ06844"</f>
        <v>110TNJJ06844</v>
      </c>
      <c r="F3243" t="s">
        <v>30</v>
      </c>
      <c r="I3243" t="s">
        <v>38</v>
      </c>
      <c r="J3243" t="s">
        <v>271</v>
      </c>
      <c r="N3243" t="s">
        <v>6790</v>
      </c>
      <c r="O3243" t="s">
        <v>34</v>
      </c>
      <c r="P3243">
        <v>7</v>
      </c>
      <c r="Q3243">
        <v>202110</v>
      </c>
      <c r="R3243">
        <v>20220110</v>
      </c>
      <c r="S3243" t="s">
        <v>6791</v>
      </c>
      <c r="T3243">
        <v>20220427</v>
      </c>
      <c r="Z3243" t="s">
        <v>36</v>
      </c>
    </row>
    <row r="3244" spans="1:26" x14ac:dyDescent="0.25">
      <c r="A3244" t="s">
        <v>26</v>
      </c>
      <c r="B3244" t="s">
        <v>27</v>
      </c>
      <c r="C3244" t="s">
        <v>28</v>
      </c>
      <c r="D3244" t="s">
        <v>115</v>
      </c>
      <c r="E3244" t="str">
        <f>"109TNYT0Q114"</f>
        <v>109TNYT0Q114</v>
      </c>
      <c r="F3244" t="s">
        <v>30</v>
      </c>
      <c r="I3244" t="s">
        <v>38</v>
      </c>
      <c r="J3244" t="s">
        <v>32</v>
      </c>
      <c r="N3244" t="s">
        <v>6792</v>
      </c>
      <c r="O3244" t="s">
        <v>34</v>
      </c>
      <c r="P3244">
        <v>8</v>
      </c>
      <c r="Q3244">
        <v>202109</v>
      </c>
      <c r="R3244">
        <v>20211218</v>
      </c>
      <c r="S3244" t="s">
        <v>6793</v>
      </c>
      <c r="T3244">
        <v>20220427</v>
      </c>
      <c r="Z3244" t="s">
        <v>36</v>
      </c>
    </row>
    <row r="3245" spans="1:26" x14ac:dyDescent="0.25">
      <c r="A3245" t="s">
        <v>26</v>
      </c>
      <c r="B3245" t="s">
        <v>27</v>
      </c>
      <c r="C3245" t="s">
        <v>28</v>
      </c>
      <c r="D3245" t="s">
        <v>37</v>
      </c>
      <c r="E3245" t="str">
        <f>"201TNYT2M258"</f>
        <v>201TNYT2M258</v>
      </c>
      <c r="F3245" t="s">
        <v>30</v>
      </c>
      <c r="I3245" t="s">
        <v>38</v>
      </c>
      <c r="J3245" t="s">
        <v>271</v>
      </c>
      <c r="N3245" t="s">
        <v>6794</v>
      </c>
      <c r="O3245" t="s">
        <v>34</v>
      </c>
      <c r="P3245">
        <v>4</v>
      </c>
      <c r="Q3245">
        <v>202201</v>
      </c>
      <c r="R3245">
        <v>20220209</v>
      </c>
      <c r="S3245" t="s">
        <v>6795</v>
      </c>
      <c r="T3245">
        <v>20220427</v>
      </c>
      <c r="Z3245" t="s">
        <v>36</v>
      </c>
    </row>
    <row r="3246" spans="1:26" x14ac:dyDescent="0.25">
      <c r="A3246" t="s">
        <v>26</v>
      </c>
      <c r="B3246" t="s">
        <v>27</v>
      </c>
      <c r="C3246" t="s">
        <v>28</v>
      </c>
      <c r="D3246" t="s">
        <v>46</v>
      </c>
      <c r="E3246" t="str">
        <f>"108TNDV2B586"</f>
        <v>108TNDV2B586</v>
      </c>
      <c r="F3246" t="s">
        <v>30</v>
      </c>
      <c r="I3246" t="s">
        <v>1511</v>
      </c>
      <c r="J3246" t="s">
        <v>90</v>
      </c>
      <c r="N3246" t="s">
        <v>6796</v>
      </c>
      <c r="O3246" t="s">
        <v>34</v>
      </c>
      <c r="P3246">
        <v>9</v>
      </c>
      <c r="Q3246">
        <v>202108</v>
      </c>
      <c r="R3246">
        <v>20220420</v>
      </c>
      <c r="S3246" t="s">
        <v>6797</v>
      </c>
      <c r="T3246">
        <v>20220427</v>
      </c>
      <c r="U3246" t="s">
        <v>878</v>
      </c>
      <c r="Z3246" t="s">
        <v>36</v>
      </c>
    </row>
    <row r="3247" spans="1:26" x14ac:dyDescent="0.25">
      <c r="A3247" t="s">
        <v>26</v>
      </c>
      <c r="B3247" t="s">
        <v>27</v>
      </c>
      <c r="C3247" t="s">
        <v>28</v>
      </c>
      <c r="D3247" t="s">
        <v>42</v>
      </c>
      <c r="E3247" t="str">
        <f>"110TNAB12600"</f>
        <v>110TNAB12600</v>
      </c>
      <c r="F3247" t="s">
        <v>30</v>
      </c>
      <c r="I3247" t="s">
        <v>47</v>
      </c>
      <c r="J3247" t="s">
        <v>43</v>
      </c>
      <c r="N3247" t="s">
        <v>6798</v>
      </c>
      <c r="O3247" t="s">
        <v>34</v>
      </c>
      <c r="P3247">
        <v>7</v>
      </c>
      <c r="Q3247">
        <v>202110</v>
      </c>
      <c r="R3247">
        <v>20220227</v>
      </c>
      <c r="S3247" t="s">
        <v>6799</v>
      </c>
      <c r="T3247">
        <v>20220427</v>
      </c>
      <c r="Z3247" t="s">
        <v>36</v>
      </c>
    </row>
    <row r="3248" spans="1:26" x14ac:dyDescent="0.25">
      <c r="A3248" t="s">
        <v>26</v>
      </c>
      <c r="B3248" t="s">
        <v>27</v>
      </c>
      <c r="C3248" t="s">
        <v>28</v>
      </c>
      <c r="D3248" t="s">
        <v>64</v>
      </c>
      <c r="E3248" t="str">
        <f>"106TNMX1P619"</f>
        <v>106TNMX1P619</v>
      </c>
      <c r="F3248" t="s">
        <v>30</v>
      </c>
      <c r="I3248" t="s">
        <v>57</v>
      </c>
      <c r="J3248" t="s">
        <v>32</v>
      </c>
      <c r="N3248" t="s">
        <v>6800</v>
      </c>
      <c r="O3248" t="s">
        <v>34</v>
      </c>
      <c r="P3248">
        <v>11</v>
      </c>
      <c r="Q3248">
        <v>202106</v>
      </c>
      <c r="R3248">
        <v>20211114</v>
      </c>
      <c r="S3248" t="s">
        <v>6801</v>
      </c>
      <c r="T3248">
        <v>20220427</v>
      </c>
      <c r="Z3248" t="s">
        <v>36</v>
      </c>
    </row>
    <row r="3249" spans="1:26" x14ac:dyDescent="0.25">
      <c r="A3249" t="s">
        <v>26</v>
      </c>
      <c r="B3249" t="s">
        <v>27</v>
      </c>
      <c r="C3249" t="s">
        <v>28</v>
      </c>
      <c r="D3249" t="s">
        <v>29</v>
      </c>
      <c r="E3249" t="str">
        <f>"110TNKF2E621"</f>
        <v>110TNKF2E621</v>
      </c>
      <c r="F3249" t="s">
        <v>30</v>
      </c>
      <c r="I3249" t="s">
        <v>38</v>
      </c>
      <c r="J3249" t="s">
        <v>90</v>
      </c>
      <c r="N3249" t="s">
        <v>6802</v>
      </c>
      <c r="O3249" t="s">
        <v>34</v>
      </c>
      <c r="P3249">
        <v>7</v>
      </c>
      <c r="Q3249">
        <v>202110</v>
      </c>
      <c r="R3249">
        <v>20211220</v>
      </c>
      <c r="S3249" t="s">
        <v>6803</v>
      </c>
      <c r="T3249">
        <v>20220427</v>
      </c>
      <c r="U3249" t="s">
        <v>496</v>
      </c>
      <c r="V3249" t="s">
        <v>75</v>
      </c>
      <c r="W3249" t="s">
        <v>264</v>
      </c>
      <c r="Z3249" t="s">
        <v>36</v>
      </c>
    </row>
    <row r="3250" spans="1:26" x14ac:dyDescent="0.25">
      <c r="A3250" t="s">
        <v>26</v>
      </c>
      <c r="B3250" t="s">
        <v>27</v>
      </c>
      <c r="C3250" t="s">
        <v>28</v>
      </c>
      <c r="D3250" t="s">
        <v>133</v>
      </c>
      <c r="E3250" t="str">
        <f>"008TNRL1Z366"</f>
        <v>008TNRL1Z366</v>
      </c>
      <c r="F3250" t="s">
        <v>30</v>
      </c>
      <c r="I3250" t="s">
        <v>57</v>
      </c>
      <c r="J3250" t="s">
        <v>83</v>
      </c>
      <c r="N3250" t="s">
        <v>6804</v>
      </c>
      <c r="O3250" t="s">
        <v>34</v>
      </c>
      <c r="P3250">
        <v>21</v>
      </c>
      <c r="Q3250">
        <v>202008</v>
      </c>
      <c r="R3250">
        <v>20211108</v>
      </c>
      <c r="S3250" t="s">
        <v>6805</v>
      </c>
      <c r="T3250">
        <v>20220427</v>
      </c>
      <c r="Z3250" t="s">
        <v>36</v>
      </c>
    </row>
    <row r="3251" spans="1:26" x14ac:dyDescent="0.25">
      <c r="A3251" t="s">
        <v>26</v>
      </c>
      <c r="B3251" t="s">
        <v>27</v>
      </c>
      <c r="C3251" t="s">
        <v>28</v>
      </c>
      <c r="D3251" t="s">
        <v>46</v>
      </c>
      <c r="E3251" t="str">
        <f>"110TNXR1R378"</f>
        <v>110TNXR1R378</v>
      </c>
      <c r="F3251" t="s">
        <v>30</v>
      </c>
      <c r="I3251" t="s">
        <v>57</v>
      </c>
      <c r="J3251" t="s">
        <v>130</v>
      </c>
      <c r="N3251" t="s">
        <v>6806</v>
      </c>
      <c r="O3251" t="s">
        <v>34</v>
      </c>
      <c r="P3251">
        <v>7</v>
      </c>
      <c r="Q3251">
        <v>202110</v>
      </c>
      <c r="R3251">
        <v>20220126</v>
      </c>
      <c r="S3251" t="s">
        <v>6807</v>
      </c>
      <c r="T3251">
        <v>20220427</v>
      </c>
      <c r="Z3251" t="s">
        <v>36</v>
      </c>
    </row>
    <row r="3252" spans="1:26" x14ac:dyDescent="0.25">
      <c r="A3252" t="s">
        <v>26</v>
      </c>
      <c r="B3252" t="s">
        <v>27</v>
      </c>
      <c r="C3252" t="s">
        <v>28</v>
      </c>
      <c r="D3252" t="s">
        <v>115</v>
      </c>
      <c r="E3252" t="str">
        <f>"110TNYT11722"</f>
        <v>110TNYT11722</v>
      </c>
      <c r="F3252" t="s">
        <v>30</v>
      </c>
      <c r="I3252" t="s">
        <v>586</v>
      </c>
      <c r="J3252" t="s">
        <v>58</v>
      </c>
      <c r="N3252" t="s">
        <v>6808</v>
      </c>
      <c r="O3252" t="s">
        <v>34</v>
      </c>
      <c r="P3252">
        <v>7</v>
      </c>
      <c r="Q3252">
        <v>202110</v>
      </c>
      <c r="R3252">
        <v>20220226</v>
      </c>
      <c r="S3252" t="s">
        <v>6809</v>
      </c>
      <c r="T3252">
        <v>20220427</v>
      </c>
      <c r="U3252" t="s">
        <v>6810</v>
      </c>
      <c r="Z3252" t="s">
        <v>36</v>
      </c>
    </row>
    <row r="3253" spans="1:26" x14ac:dyDescent="0.25">
      <c r="A3253" t="s">
        <v>26</v>
      </c>
      <c r="B3253" t="s">
        <v>27</v>
      </c>
      <c r="C3253" t="s">
        <v>28</v>
      </c>
      <c r="D3253" t="s">
        <v>37</v>
      </c>
      <c r="E3253" t="str">
        <f>"009TNFA0X315"</f>
        <v>009TNFA0X315</v>
      </c>
      <c r="F3253" t="s">
        <v>30</v>
      </c>
      <c r="I3253" t="s">
        <v>76</v>
      </c>
      <c r="J3253" t="s">
        <v>90</v>
      </c>
      <c r="N3253" t="s">
        <v>6811</v>
      </c>
      <c r="O3253" t="s">
        <v>34</v>
      </c>
      <c r="P3253">
        <v>20</v>
      </c>
      <c r="Q3253">
        <v>202009</v>
      </c>
      <c r="R3253">
        <v>20220106</v>
      </c>
      <c r="S3253" t="s">
        <v>6812</v>
      </c>
      <c r="T3253">
        <v>20220427</v>
      </c>
      <c r="U3253" t="s">
        <v>205</v>
      </c>
      <c r="Z3253" t="s">
        <v>36</v>
      </c>
    </row>
    <row r="3254" spans="1:26" x14ac:dyDescent="0.25">
      <c r="A3254" t="s">
        <v>26</v>
      </c>
      <c r="B3254" t="s">
        <v>27</v>
      </c>
      <c r="C3254" t="s">
        <v>28</v>
      </c>
      <c r="D3254" t="s">
        <v>37</v>
      </c>
      <c r="E3254" t="str">
        <f>"112TNUW0A670"</f>
        <v>112TNUW0A670</v>
      </c>
      <c r="F3254" t="s">
        <v>30</v>
      </c>
      <c r="I3254" t="s">
        <v>31</v>
      </c>
      <c r="J3254" t="s">
        <v>58</v>
      </c>
      <c r="N3254" t="s">
        <v>244</v>
      </c>
      <c r="O3254" t="s">
        <v>34</v>
      </c>
      <c r="P3254">
        <v>5</v>
      </c>
      <c r="Q3254">
        <v>202112</v>
      </c>
      <c r="R3254">
        <v>20220208</v>
      </c>
      <c r="S3254" t="s">
        <v>6813</v>
      </c>
      <c r="T3254">
        <v>20220427</v>
      </c>
      <c r="U3254" t="s">
        <v>211</v>
      </c>
      <c r="Z3254" t="s">
        <v>36</v>
      </c>
    </row>
    <row r="3255" spans="1:26" x14ac:dyDescent="0.25">
      <c r="A3255" t="s">
        <v>26</v>
      </c>
      <c r="B3255" t="s">
        <v>27</v>
      </c>
      <c r="C3255" t="s">
        <v>28</v>
      </c>
      <c r="D3255" t="s">
        <v>115</v>
      </c>
      <c r="E3255" t="str">
        <f>"110TNCZ09803"</f>
        <v>110TNCZ09803</v>
      </c>
      <c r="F3255" t="s">
        <v>30</v>
      </c>
      <c r="I3255" t="s">
        <v>38</v>
      </c>
      <c r="J3255" t="s">
        <v>48</v>
      </c>
      <c r="N3255" t="s">
        <v>6814</v>
      </c>
      <c r="O3255" t="s">
        <v>34</v>
      </c>
      <c r="P3255">
        <v>7</v>
      </c>
      <c r="Q3255">
        <v>202110</v>
      </c>
      <c r="R3255">
        <v>20220224</v>
      </c>
      <c r="S3255" t="s">
        <v>6815</v>
      </c>
      <c r="T3255">
        <v>20220427</v>
      </c>
      <c r="Z3255" t="s">
        <v>36</v>
      </c>
    </row>
    <row r="3256" spans="1:26" x14ac:dyDescent="0.25">
      <c r="A3256" t="s">
        <v>26</v>
      </c>
      <c r="B3256" t="s">
        <v>27</v>
      </c>
      <c r="C3256" t="s">
        <v>28</v>
      </c>
      <c r="D3256" t="s">
        <v>46</v>
      </c>
      <c r="E3256" t="str">
        <f>"201TNEP0E300"</f>
        <v>201TNEP0E300</v>
      </c>
      <c r="F3256" t="s">
        <v>30</v>
      </c>
      <c r="I3256" t="s">
        <v>97</v>
      </c>
      <c r="J3256" t="s">
        <v>90</v>
      </c>
      <c r="N3256" t="s">
        <v>6816</v>
      </c>
      <c r="O3256" t="s">
        <v>34</v>
      </c>
      <c r="P3256">
        <v>4</v>
      </c>
      <c r="Q3256">
        <v>202201</v>
      </c>
      <c r="R3256">
        <v>20220101</v>
      </c>
      <c r="S3256" t="s">
        <v>6817</v>
      </c>
      <c r="T3256">
        <v>20220427</v>
      </c>
      <c r="U3256" t="s">
        <v>151</v>
      </c>
      <c r="Z3256" t="s">
        <v>36</v>
      </c>
    </row>
    <row r="3257" spans="1:26" x14ac:dyDescent="0.25">
      <c r="A3257" t="s">
        <v>26</v>
      </c>
      <c r="B3257" t="s">
        <v>27</v>
      </c>
      <c r="C3257" t="s">
        <v>28</v>
      </c>
      <c r="D3257" t="s">
        <v>46</v>
      </c>
      <c r="E3257" t="str">
        <f>"110TNHM16617"</f>
        <v>110TNHM16617</v>
      </c>
      <c r="F3257" t="s">
        <v>30</v>
      </c>
      <c r="I3257" t="s">
        <v>38</v>
      </c>
      <c r="J3257" t="s">
        <v>163</v>
      </c>
      <c r="N3257" t="s">
        <v>6818</v>
      </c>
      <c r="O3257" t="s">
        <v>34</v>
      </c>
      <c r="P3257">
        <v>7</v>
      </c>
      <c r="Q3257">
        <v>202110</v>
      </c>
      <c r="R3257">
        <v>20220412</v>
      </c>
      <c r="S3257" t="s">
        <v>6819</v>
      </c>
      <c r="T3257">
        <v>20220427</v>
      </c>
      <c r="Z3257" t="s">
        <v>36</v>
      </c>
    </row>
    <row r="3258" spans="1:26" x14ac:dyDescent="0.25">
      <c r="A3258" t="s">
        <v>26</v>
      </c>
      <c r="B3258" t="s">
        <v>27</v>
      </c>
      <c r="C3258" t="s">
        <v>28</v>
      </c>
      <c r="D3258" t="s">
        <v>64</v>
      </c>
      <c r="E3258" t="str">
        <f>"112TNWG14417"</f>
        <v>112TNWG14417</v>
      </c>
      <c r="F3258" t="s">
        <v>30</v>
      </c>
      <c r="I3258" t="s">
        <v>129</v>
      </c>
      <c r="J3258" t="s">
        <v>39</v>
      </c>
      <c r="N3258" t="s">
        <v>6820</v>
      </c>
      <c r="O3258" t="s">
        <v>34</v>
      </c>
      <c r="P3258">
        <v>5</v>
      </c>
      <c r="Q3258">
        <v>202112</v>
      </c>
      <c r="R3258">
        <v>20220327</v>
      </c>
      <c r="S3258" t="s">
        <v>6821</v>
      </c>
      <c r="T3258">
        <v>20220427</v>
      </c>
      <c r="Z3258" t="s">
        <v>36</v>
      </c>
    </row>
    <row r="3259" spans="1:26" x14ac:dyDescent="0.25">
      <c r="A3259" t="s">
        <v>26</v>
      </c>
      <c r="B3259" t="s">
        <v>27</v>
      </c>
      <c r="C3259" t="s">
        <v>28</v>
      </c>
      <c r="D3259" t="s">
        <v>380</v>
      </c>
      <c r="E3259" t="str">
        <f>"112TNJJ1X044"</f>
        <v>112TNJJ1X044</v>
      </c>
      <c r="F3259" t="s">
        <v>30</v>
      </c>
      <c r="I3259" t="s">
        <v>82</v>
      </c>
      <c r="J3259" t="s">
        <v>58</v>
      </c>
      <c r="N3259" t="s">
        <v>6822</v>
      </c>
      <c r="O3259" t="s">
        <v>34</v>
      </c>
      <c r="P3259">
        <v>5</v>
      </c>
      <c r="Q3259">
        <v>202112</v>
      </c>
      <c r="R3259">
        <v>20220109</v>
      </c>
      <c r="S3259" t="s">
        <v>6823</v>
      </c>
      <c r="T3259">
        <v>20220428</v>
      </c>
      <c r="U3259" t="s">
        <v>878</v>
      </c>
      <c r="V3259" t="s">
        <v>5494</v>
      </c>
      <c r="W3259" t="s">
        <v>265</v>
      </c>
      <c r="X3259" t="s">
        <v>1383</v>
      </c>
      <c r="Y3259" t="s">
        <v>3598</v>
      </c>
      <c r="Z3259" t="s">
        <v>36</v>
      </c>
    </row>
    <row r="3260" spans="1:26" x14ac:dyDescent="0.25">
      <c r="A3260" t="s">
        <v>26</v>
      </c>
      <c r="B3260" t="s">
        <v>27</v>
      </c>
      <c r="C3260" t="s">
        <v>28</v>
      </c>
      <c r="D3260" t="s">
        <v>46</v>
      </c>
      <c r="E3260" t="str">
        <f>"110TNAB1Q648"</f>
        <v>110TNAB1Q648</v>
      </c>
      <c r="F3260" t="s">
        <v>30</v>
      </c>
      <c r="I3260" t="s">
        <v>38</v>
      </c>
      <c r="J3260" t="s">
        <v>58</v>
      </c>
      <c r="N3260" t="s">
        <v>6824</v>
      </c>
      <c r="O3260" t="s">
        <v>34</v>
      </c>
      <c r="P3260">
        <v>7</v>
      </c>
      <c r="Q3260">
        <v>202110</v>
      </c>
      <c r="R3260">
        <v>20220317</v>
      </c>
      <c r="S3260" t="s">
        <v>6825</v>
      </c>
      <c r="T3260">
        <v>20220428</v>
      </c>
      <c r="U3260" t="s">
        <v>211</v>
      </c>
      <c r="Z3260" t="s">
        <v>36</v>
      </c>
    </row>
    <row r="3261" spans="1:26" x14ac:dyDescent="0.25">
      <c r="A3261" t="s">
        <v>26</v>
      </c>
      <c r="B3261" t="s">
        <v>27</v>
      </c>
      <c r="C3261" t="s">
        <v>28</v>
      </c>
      <c r="D3261" t="s">
        <v>29</v>
      </c>
      <c r="E3261" t="str">
        <f>"201TNZN0M077"</f>
        <v>201TNZN0M077</v>
      </c>
      <c r="F3261" t="s">
        <v>30</v>
      </c>
      <c r="I3261" t="s">
        <v>57</v>
      </c>
      <c r="J3261" t="s">
        <v>568</v>
      </c>
      <c r="N3261" t="s">
        <v>6826</v>
      </c>
      <c r="O3261" t="s">
        <v>34</v>
      </c>
      <c r="P3261">
        <v>4</v>
      </c>
      <c r="Q3261">
        <v>202201</v>
      </c>
      <c r="R3261">
        <v>20220201</v>
      </c>
      <c r="S3261" t="s">
        <v>6827</v>
      </c>
      <c r="T3261">
        <v>20220428</v>
      </c>
      <c r="U3261" t="s">
        <v>128</v>
      </c>
      <c r="V3261" t="s">
        <v>211</v>
      </c>
      <c r="W3261" t="s">
        <v>144</v>
      </c>
      <c r="Z3261" t="s">
        <v>36</v>
      </c>
    </row>
    <row r="3262" spans="1:26" x14ac:dyDescent="0.25">
      <c r="A3262" t="s">
        <v>26</v>
      </c>
      <c r="B3262" t="s">
        <v>27</v>
      </c>
      <c r="C3262" t="s">
        <v>28</v>
      </c>
      <c r="D3262" t="s">
        <v>115</v>
      </c>
      <c r="E3262" t="str">
        <f>"109TNTQ1M729"</f>
        <v>109TNTQ1M729</v>
      </c>
      <c r="F3262" t="s">
        <v>30</v>
      </c>
      <c r="I3262" t="s">
        <v>71</v>
      </c>
      <c r="J3262" t="s">
        <v>58</v>
      </c>
      <c r="N3262" t="s">
        <v>5733</v>
      </c>
      <c r="O3262" t="s">
        <v>34</v>
      </c>
      <c r="P3262">
        <v>8</v>
      </c>
      <c r="Q3262">
        <v>202109</v>
      </c>
      <c r="R3262">
        <v>20211125</v>
      </c>
      <c r="S3262" t="s">
        <v>6828</v>
      </c>
      <c r="T3262">
        <v>20220428</v>
      </c>
      <c r="U3262" t="s">
        <v>211</v>
      </c>
      <c r="Z3262" t="s">
        <v>36</v>
      </c>
    </row>
    <row r="3263" spans="1:26" x14ac:dyDescent="0.25">
      <c r="A3263" t="s">
        <v>26</v>
      </c>
      <c r="B3263" t="s">
        <v>27</v>
      </c>
      <c r="C3263" t="s">
        <v>28</v>
      </c>
      <c r="D3263" t="s">
        <v>29</v>
      </c>
      <c r="E3263" t="str">
        <f>"111TNJJ26892"</f>
        <v>111TNJJ26892</v>
      </c>
      <c r="F3263" t="s">
        <v>30</v>
      </c>
      <c r="I3263" t="s">
        <v>38</v>
      </c>
      <c r="J3263" t="s">
        <v>90</v>
      </c>
      <c r="N3263" t="s">
        <v>6829</v>
      </c>
      <c r="O3263" t="s">
        <v>34</v>
      </c>
      <c r="P3263">
        <v>6</v>
      </c>
      <c r="Q3263">
        <v>202111</v>
      </c>
      <c r="R3263">
        <v>20220311</v>
      </c>
      <c r="S3263" t="s">
        <v>6830</v>
      </c>
      <c r="T3263">
        <v>20220428</v>
      </c>
      <c r="U3263" t="s">
        <v>75</v>
      </c>
      <c r="Z3263" t="s">
        <v>36</v>
      </c>
    </row>
    <row r="3264" spans="1:26" x14ac:dyDescent="0.25">
      <c r="A3264" t="s">
        <v>26</v>
      </c>
      <c r="B3264" t="s">
        <v>27</v>
      </c>
      <c r="C3264" t="s">
        <v>28</v>
      </c>
      <c r="D3264" t="s">
        <v>46</v>
      </c>
      <c r="E3264" t="str">
        <f>"201TNZN2J445"</f>
        <v>201TNZN2J445</v>
      </c>
      <c r="F3264" t="s">
        <v>30</v>
      </c>
      <c r="I3264" t="s">
        <v>31</v>
      </c>
      <c r="J3264" t="s">
        <v>58</v>
      </c>
      <c r="N3264" t="s">
        <v>6831</v>
      </c>
      <c r="O3264" t="s">
        <v>34</v>
      </c>
      <c r="P3264">
        <v>4</v>
      </c>
      <c r="Q3264">
        <v>202201</v>
      </c>
      <c r="R3264">
        <v>20220316</v>
      </c>
      <c r="S3264" t="s">
        <v>6832</v>
      </c>
      <c r="T3264">
        <v>20220428</v>
      </c>
      <c r="U3264" t="s">
        <v>267</v>
      </c>
      <c r="V3264" t="s">
        <v>74</v>
      </c>
      <c r="Z3264" t="s">
        <v>36</v>
      </c>
    </row>
    <row r="3265" spans="1:26" x14ac:dyDescent="0.25">
      <c r="A3265" t="s">
        <v>26</v>
      </c>
      <c r="B3265" t="s">
        <v>27</v>
      </c>
      <c r="C3265" t="s">
        <v>28</v>
      </c>
      <c r="D3265" t="s">
        <v>380</v>
      </c>
      <c r="E3265" t="str">
        <f>"201TNEP02812"</f>
        <v>201TNEP02812</v>
      </c>
      <c r="F3265" t="s">
        <v>30</v>
      </c>
      <c r="I3265" t="s">
        <v>31</v>
      </c>
      <c r="J3265" t="s">
        <v>32</v>
      </c>
      <c r="N3265" t="s">
        <v>6833</v>
      </c>
      <c r="O3265" t="s">
        <v>34</v>
      </c>
      <c r="P3265">
        <v>4</v>
      </c>
      <c r="Q3265">
        <v>202201</v>
      </c>
      <c r="R3265">
        <v>20220304</v>
      </c>
      <c r="S3265" t="s">
        <v>6834</v>
      </c>
      <c r="T3265">
        <v>20220428</v>
      </c>
      <c r="Z3265" t="s">
        <v>36</v>
      </c>
    </row>
    <row r="3266" spans="1:26" x14ac:dyDescent="0.25">
      <c r="A3266" t="s">
        <v>26</v>
      </c>
      <c r="B3266" t="s">
        <v>27</v>
      </c>
      <c r="C3266" t="s">
        <v>28</v>
      </c>
      <c r="D3266" t="s">
        <v>37</v>
      </c>
      <c r="E3266" t="str">
        <f>"109TNDV0W154"</f>
        <v>109TNDV0W154</v>
      </c>
      <c r="F3266" t="s">
        <v>30</v>
      </c>
      <c r="I3266" t="s">
        <v>31</v>
      </c>
      <c r="J3266" t="s">
        <v>32</v>
      </c>
      <c r="N3266" t="s">
        <v>6835</v>
      </c>
      <c r="O3266" t="s">
        <v>34</v>
      </c>
      <c r="P3266">
        <v>8</v>
      </c>
      <c r="Q3266">
        <v>202109</v>
      </c>
      <c r="R3266">
        <v>20220120</v>
      </c>
      <c r="S3266" t="s">
        <v>6836</v>
      </c>
      <c r="T3266">
        <v>20220428</v>
      </c>
      <c r="Z3266" t="s">
        <v>36</v>
      </c>
    </row>
    <row r="3267" spans="1:26" x14ac:dyDescent="0.25">
      <c r="A3267" t="s">
        <v>26</v>
      </c>
      <c r="B3267" t="s">
        <v>27</v>
      </c>
      <c r="C3267" t="s">
        <v>28</v>
      </c>
      <c r="D3267" t="s">
        <v>115</v>
      </c>
      <c r="E3267" t="str">
        <f>"202TNUW0U310"</f>
        <v>202TNUW0U310</v>
      </c>
      <c r="F3267" t="s">
        <v>30</v>
      </c>
      <c r="I3267" t="s">
        <v>31</v>
      </c>
      <c r="J3267" t="s">
        <v>32</v>
      </c>
      <c r="N3267" t="s">
        <v>6837</v>
      </c>
      <c r="O3267" t="s">
        <v>34</v>
      </c>
      <c r="P3267">
        <v>3</v>
      </c>
      <c r="Q3267">
        <v>202202</v>
      </c>
      <c r="R3267">
        <v>20220417</v>
      </c>
      <c r="S3267" t="s">
        <v>6838</v>
      </c>
      <c r="T3267">
        <v>20220428</v>
      </c>
      <c r="Z3267" t="s">
        <v>36</v>
      </c>
    </row>
    <row r="3268" spans="1:26" x14ac:dyDescent="0.25">
      <c r="A3268" t="s">
        <v>26</v>
      </c>
      <c r="B3268" t="s">
        <v>27</v>
      </c>
      <c r="C3268" t="s">
        <v>28</v>
      </c>
      <c r="D3268" t="s">
        <v>46</v>
      </c>
      <c r="E3268" t="str">
        <f>"202TNJJ22652"</f>
        <v>202TNJJ22652</v>
      </c>
      <c r="F3268" t="s">
        <v>30</v>
      </c>
      <c r="I3268" t="s">
        <v>1131</v>
      </c>
      <c r="J3268" t="s">
        <v>39</v>
      </c>
      <c r="N3268" t="s">
        <v>6839</v>
      </c>
      <c r="O3268" t="s">
        <v>34</v>
      </c>
      <c r="P3268">
        <v>3</v>
      </c>
      <c r="Q3268">
        <v>202202</v>
      </c>
      <c r="R3268">
        <v>20220414</v>
      </c>
      <c r="S3268" t="s">
        <v>6840</v>
      </c>
      <c r="T3268">
        <v>20220428</v>
      </c>
      <c r="Z3268" t="s">
        <v>36</v>
      </c>
    </row>
    <row r="3269" spans="1:26" x14ac:dyDescent="0.25">
      <c r="A3269" t="s">
        <v>26</v>
      </c>
      <c r="B3269" t="s">
        <v>27</v>
      </c>
      <c r="C3269" t="s">
        <v>28</v>
      </c>
      <c r="D3269" t="s">
        <v>46</v>
      </c>
      <c r="E3269" t="str">
        <f>"110TNTQ29033"</f>
        <v>110TNTQ29033</v>
      </c>
      <c r="F3269" t="s">
        <v>30</v>
      </c>
      <c r="I3269" t="s">
        <v>57</v>
      </c>
      <c r="J3269" t="s">
        <v>271</v>
      </c>
      <c r="N3269" t="s">
        <v>6841</v>
      </c>
      <c r="O3269" t="s">
        <v>34</v>
      </c>
      <c r="P3269">
        <v>7</v>
      </c>
      <c r="Q3269">
        <v>202110</v>
      </c>
      <c r="R3269">
        <v>20211101</v>
      </c>
      <c r="S3269" t="s">
        <v>6842</v>
      </c>
      <c r="T3269">
        <v>20220428</v>
      </c>
      <c r="U3269" t="s">
        <v>128</v>
      </c>
      <c r="V3269" t="s">
        <v>144</v>
      </c>
      <c r="W3269" t="s">
        <v>205</v>
      </c>
      <c r="Z3269" t="s">
        <v>36</v>
      </c>
    </row>
    <row r="3270" spans="1:26" x14ac:dyDescent="0.25">
      <c r="A3270" t="s">
        <v>26</v>
      </c>
      <c r="B3270" t="s">
        <v>27</v>
      </c>
      <c r="C3270" t="s">
        <v>28</v>
      </c>
      <c r="D3270" t="s">
        <v>29</v>
      </c>
      <c r="E3270" t="str">
        <f>"105TNZN1A157"</f>
        <v>105TNZN1A157</v>
      </c>
      <c r="F3270" t="s">
        <v>30</v>
      </c>
      <c r="I3270" t="s">
        <v>38</v>
      </c>
      <c r="J3270" t="s">
        <v>1315</v>
      </c>
      <c r="N3270" t="s">
        <v>6843</v>
      </c>
      <c r="O3270" t="s">
        <v>34</v>
      </c>
      <c r="P3270">
        <v>12</v>
      </c>
      <c r="Q3270">
        <v>202105</v>
      </c>
      <c r="R3270">
        <v>20220121</v>
      </c>
      <c r="S3270" t="s">
        <v>6844</v>
      </c>
      <c r="T3270">
        <v>20220428</v>
      </c>
      <c r="U3270" t="s">
        <v>2067</v>
      </c>
      <c r="V3270" t="s">
        <v>143</v>
      </c>
      <c r="W3270" t="s">
        <v>6845</v>
      </c>
      <c r="Z3270" t="s">
        <v>36</v>
      </c>
    </row>
    <row r="3271" spans="1:26" x14ac:dyDescent="0.25">
      <c r="A3271" t="s">
        <v>26</v>
      </c>
      <c r="B3271" t="s">
        <v>27</v>
      </c>
      <c r="C3271" t="s">
        <v>28</v>
      </c>
      <c r="D3271" t="s">
        <v>29</v>
      </c>
      <c r="E3271" t="str">
        <f>"111TNAB24392"</f>
        <v>111TNAB24392</v>
      </c>
      <c r="F3271" t="s">
        <v>30</v>
      </c>
      <c r="I3271" t="s">
        <v>38</v>
      </c>
      <c r="J3271" t="s">
        <v>52</v>
      </c>
      <c r="N3271" t="s">
        <v>6846</v>
      </c>
      <c r="O3271" t="s">
        <v>34</v>
      </c>
      <c r="P3271">
        <v>6</v>
      </c>
      <c r="Q3271">
        <v>202111</v>
      </c>
      <c r="R3271">
        <v>20220326</v>
      </c>
      <c r="S3271" t="s">
        <v>6847</v>
      </c>
      <c r="T3271">
        <v>20220428</v>
      </c>
      <c r="U3271" t="s">
        <v>1537</v>
      </c>
      <c r="Z3271" t="s">
        <v>36</v>
      </c>
    </row>
    <row r="3272" spans="1:26" x14ac:dyDescent="0.25">
      <c r="A3272" t="s">
        <v>26</v>
      </c>
      <c r="B3272" t="s">
        <v>27</v>
      </c>
      <c r="C3272" t="s">
        <v>28</v>
      </c>
      <c r="D3272" t="s">
        <v>380</v>
      </c>
      <c r="E3272" t="str">
        <f>"112TNYT1C250"</f>
        <v>112TNYT1C250</v>
      </c>
      <c r="F3272" t="s">
        <v>30</v>
      </c>
      <c r="I3272" t="s">
        <v>31</v>
      </c>
      <c r="J3272" t="s">
        <v>77</v>
      </c>
      <c r="N3272" t="s">
        <v>6848</v>
      </c>
      <c r="O3272" t="s">
        <v>34</v>
      </c>
      <c r="P3272">
        <v>5</v>
      </c>
      <c r="Q3272">
        <v>202112</v>
      </c>
      <c r="R3272">
        <v>20220410</v>
      </c>
      <c r="S3272" t="s">
        <v>6849</v>
      </c>
      <c r="T3272">
        <v>20220428</v>
      </c>
      <c r="Z3272" t="s">
        <v>36</v>
      </c>
    </row>
    <row r="3273" spans="1:26" x14ac:dyDescent="0.25">
      <c r="A3273" t="s">
        <v>26</v>
      </c>
      <c r="B3273" t="s">
        <v>27</v>
      </c>
      <c r="C3273" t="s">
        <v>28</v>
      </c>
      <c r="D3273" t="s">
        <v>380</v>
      </c>
      <c r="E3273" t="str">
        <f>"201TNXR24298"</f>
        <v>201TNXR24298</v>
      </c>
      <c r="F3273" t="s">
        <v>30</v>
      </c>
      <c r="I3273" t="s">
        <v>586</v>
      </c>
      <c r="J3273" t="s">
        <v>58</v>
      </c>
      <c r="N3273" t="s">
        <v>6850</v>
      </c>
      <c r="O3273" t="s">
        <v>34</v>
      </c>
      <c r="P3273">
        <v>4</v>
      </c>
      <c r="Q3273">
        <v>202201</v>
      </c>
      <c r="R3273">
        <v>20220415</v>
      </c>
      <c r="S3273" t="s">
        <v>6851</v>
      </c>
      <c r="T3273">
        <v>20220428</v>
      </c>
      <c r="U3273" t="s">
        <v>2295</v>
      </c>
      <c r="V3273" t="s">
        <v>1537</v>
      </c>
      <c r="Z3273" t="s">
        <v>36</v>
      </c>
    </row>
    <row r="3274" spans="1:26" x14ac:dyDescent="0.25">
      <c r="A3274" t="s">
        <v>26</v>
      </c>
      <c r="B3274" t="s">
        <v>27</v>
      </c>
      <c r="C3274" t="s">
        <v>28</v>
      </c>
      <c r="D3274" t="s">
        <v>37</v>
      </c>
      <c r="E3274" t="str">
        <f>"110TNAB0Q328"</f>
        <v>110TNAB0Q328</v>
      </c>
      <c r="F3274" t="s">
        <v>30</v>
      </c>
      <c r="I3274" t="s">
        <v>1927</v>
      </c>
      <c r="J3274" t="s">
        <v>555</v>
      </c>
      <c r="N3274" t="s">
        <v>6852</v>
      </c>
      <c r="O3274" t="s">
        <v>34</v>
      </c>
      <c r="P3274">
        <v>7</v>
      </c>
      <c r="Q3274">
        <v>202110</v>
      </c>
      <c r="R3274">
        <v>20220224</v>
      </c>
      <c r="S3274" t="s">
        <v>6853</v>
      </c>
      <c r="T3274">
        <v>20220428</v>
      </c>
      <c r="Z3274" t="s">
        <v>36</v>
      </c>
    </row>
    <row r="3275" spans="1:26" x14ac:dyDescent="0.25">
      <c r="A3275" t="s">
        <v>26</v>
      </c>
      <c r="B3275" t="s">
        <v>27</v>
      </c>
      <c r="C3275" t="s">
        <v>28</v>
      </c>
      <c r="D3275" t="s">
        <v>115</v>
      </c>
      <c r="E3275" t="str">
        <f>"109TNGY2S039"</f>
        <v>109TNGY2S039</v>
      </c>
      <c r="F3275" t="s">
        <v>30</v>
      </c>
      <c r="I3275" t="s">
        <v>123</v>
      </c>
      <c r="J3275" t="s">
        <v>77</v>
      </c>
      <c r="N3275" t="s">
        <v>6854</v>
      </c>
      <c r="O3275" t="s">
        <v>34</v>
      </c>
      <c r="P3275">
        <v>8</v>
      </c>
      <c r="Q3275">
        <v>202109</v>
      </c>
      <c r="R3275">
        <v>20220216</v>
      </c>
      <c r="S3275" t="s">
        <v>6855</v>
      </c>
      <c r="T3275">
        <v>20220428</v>
      </c>
      <c r="Z3275" t="s">
        <v>36</v>
      </c>
    </row>
    <row r="3276" spans="1:26" x14ac:dyDescent="0.25">
      <c r="A3276" t="s">
        <v>26</v>
      </c>
      <c r="B3276" t="s">
        <v>27</v>
      </c>
      <c r="C3276" t="s">
        <v>28</v>
      </c>
      <c r="D3276" t="s">
        <v>166</v>
      </c>
      <c r="E3276" t="str">
        <f>"111TNZNOM845"</f>
        <v>111TNZNOM845</v>
      </c>
      <c r="F3276" t="s">
        <v>30</v>
      </c>
      <c r="I3276" t="s">
        <v>38</v>
      </c>
      <c r="J3276" t="s">
        <v>90</v>
      </c>
      <c r="N3276" t="s">
        <v>6856</v>
      </c>
      <c r="O3276" t="s">
        <v>34</v>
      </c>
      <c r="P3276">
        <v>6</v>
      </c>
      <c r="Q3276">
        <v>202111</v>
      </c>
      <c r="R3276">
        <v>20211227</v>
      </c>
      <c r="S3276" t="s">
        <v>6857</v>
      </c>
      <c r="T3276">
        <v>20220428</v>
      </c>
      <c r="U3276" t="s">
        <v>1037</v>
      </c>
      <c r="V3276" t="s">
        <v>149</v>
      </c>
      <c r="Z3276" t="s">
        <v>36</v>
      </c>
    </row>
    <row r="3277" spans="1:26" x14ac:dyDescent="0.25">
      <c r="A3277" t="s">
        <v>26</v>
      </c>
      <c r="B3277" t="s">
        <v>27</v>
      </c>
      <c r="C3277" t="s">
        <v>28</v>
      </c>
      <c r="D3277" t="s">
        <v>115</v>
      </c>
      <c r="E3277" t="str">
        <f>"110TNSU11174"</f>
        <v>110TNSU11174</v>
      </c>
      <c r="F3277" t="s">
        <v>30</v>
      </c>
      <c r="I3277" t="s">
        <v>31</v>
      </c>
      <c r="J3277" t="s">
        <v>58</v>
      </c>
      <c r="N3277" t="s">
        <v>244</v>
      </c>
      <c r="O3277" t="s">
        <v>34</v>
      </c>
      <c r="P3277">
        <v>7</v>
      </c>
      <c r="Q3277">
        <v>202110</v>
      </c>
      <c r="R3277">
        <v>20211216</v>
      </c>
      <c r="S3277" t="s">
        <v>6858</v>
      </c>
      <c r="T3277">
        <v>20220428</v>
      </c>
      <c r="U3277" t="s">
        <v>6394</v>
      </c>
      <c r="Z3277" t="s">
        <v>36</v>
      </c>
    </row>
    <row r="3278" spans="1:26" x14ac:dyDescent="0.25">
      <c r="A3278" t="s">
        <v>26</v>
      </c>
      <c r="B3278" t="s">
        <v>27</v>
      </c>
      <c r="C3278" t="s">
        <v>28</v>
      </c>
      <c r="D3278" t="s">
        <v>42</v>
      </c>
      <c r="E3278" t="str">
        <f>"003TNJJ1U076"</f>
        <v>003TNJJ1U076</v>
      </c>
      <c r="F3278" t="s">
        <v>30</v>
      </c>
      <c r="I3278" t="s">
        <v>38</v>
      </c>
      <c r="J3278" t="s">
        <v>58</v>
      </c>
      <c r="N3278" t="s">
        <v>6859</v>
      </c>
      <c r="O3278" t="s">
        <v>34</v>
      </c>
      <c r="P3278">
        <v>26</v>
      </c>
      <c r="Q3278">
        <v>202003</v>
      </c>
      <c r="R3278">
        <v>20220319</v>
      </c>
      <c r="S3278" t="s">
        <v>6860</v>
      </c>
      <c r="T3278">
        <v>20220428</v>
      </c>
      <c r="U3278" t="s">
        <v>211</v>
      </c>
      <c r="Z3278" t="s">
        <v>36</v>
      </c>
    </row>
    <row r="3279" spans="1:26" x14ac:dyDescent="0.25">
      <c r="A3279" t="s">
        <v>26</v>
      </c>
      <c r="B3279" t="s">
        <v>27</v>
      </c>
      <c r="C3279" t="s">
        <v>28</v>
      </c>
      <c r="D3279" t="s">
        <v>29</v>
      </c>
      <c r="E3279" t="str">
        <f>"105TNZN2L789"</f>
        <v>105TNZN2L789</v>
      </c>
      <c r="F3279" t="s">
        <v>30</v>
      </c>
      <c r="I3279" t="s">
        <v>97</v>
      </c>
      <c r="J3279" t="s">
        <v>90</v>
      </c>
      <c r="N3279" t="s">
        <v>6861</v>
      </c>
      <c r="O3279" t="s">
        <v>34</v>
      </c>
      <c r="P3279">
        <v>12</v>
      </c>
      <c r="Q3279">
        <v>202105</v>
      </c>
      <c r="R3279">
        <v>20211021</v>
      </c>
      <c r="S3279" t="s">
        <v>6862</v>
      </c>
      <c r="T3279">
        <v>20220428</v>
      </c>
      <c r="U3279" t="s">
        <v>75</v>
      </c>
      <c r="Z3279" t="s">
        <v>36</v>
      </c>
    </row>
    <row r="3280" spans="1:26" x14ac:dyDescent="0.25">
      <c r="A3280" t="s">
        <v>26</v>
      </c>
      <c r="B3280" t="s">
        <v>27</v>
      </c>
      <c r="C3280" t="s">
        <v>28</v>
      </c>
      <c r="D3280" t="s">
        <v>37</v>
      </c>
      <c r="E3280" t="str">
        <f>"108TNUW19686"</f>
        <v>108TNUW19686</v>
      </c>
      <c r="F3280" t="s">
        <v>30</v>
      </c>
      <c r="I3280" t="s">
        <v>47</v>
      </c>
      <c r="J3280" t="s">
        <v>90</v>
      </c>
      <c r="N3280" t="s">
        <v>6863</v>
      </c>
      <c r="O3280" t="s">
        <v>34</v>
      </c>
      <c r="P3280">
        <v>9</v>
      </c>
      <c r="Q3280">
        <v>202108</v>
      </c>
      <c r="R3280">
        <v>20220308</v>
      </c>
      <c r="S3280" t="s">
        <v>6864</v>
      </c>
      <c r="T3280">
        <v>20220428</v>
      </c>
      <c r="U3280" t="s">
        <v>180</v>
      </c>
      <c r="Z3280" t="s">
        <v>36</v>
      </c>
    </row>
    <row r="3281" spans="1:26" x14ac:dyDescent="0.25">
      <c r="A3281" t="s">
        <v>26</v>
      </c>
      <c r="B3281" t="s">
        <v>27</v>
      </c>
      <c r="C3281" t="s">
        <v>28</v>
      </c>
      <c r="D3281" t="s">
        <v>29</v>
      </c>
      <c r="E3281" t="str">
        <f>"106TNHM1D689"</f>
        <v>106TNHM1D689</v>
      </c>
      <c r="F3281" t="s">
        <v>30</v>
      </c>
      <c r="I3281" t="s">
        <v>123</v>
      </c>
      <c r="J3281" t="s">
        <v>52</v>
      </c>
      <c r="N3281" t="s">
        <v>6865</v>
      </c>
      <c r="O3281" t="s">
        <v>34</v>
      </c>
      <c r="P3281">
        <v>11</v>
      </c>
      <c r="Q3281">
        <v>202106</v>
      </c>
      <c r="R3281">
        <v>20220212</v>
      </c>
      <c r="S3281" t="s">
        <v>6866</v>
      </c>
      <c r="T3281">
        <v>20220428</v>
      </c>
      <c r="U3281" t="s">
        <v>278</v>
      </c>
      <c r="Z3281" t="s">
        <v>36</v>
      </c>
    </row>
    <row r="3282" spans="1:26" x14ac:dyDescent="0.25">
      <c r="A3282" t="s">
        <v>26</v>
      </c>
      <c r="B3282" t="s">
        <v>27</v>
      </c>
      <c r="C3282" t="s">
        <v>28</v>
      </c>
      <c r="D3282" t="s">
        <v>380</v>
      </c>
      <c r="E3282" t="str">
        <f>"201TNJJ0F140"</f>
        <v>201TNJJ0F140</v>
      </c>
      <c r="F3282" t="s">
        <v>30</v>
      </c>
      <c r="I3282" t="s">
        <v>38</v>
      </c>
      <c r="J3282" t="s">
        <v>58</v>
      </c>
      <c r="N3282" t="s">
        <v>6867</v>
      </c>
      <c r="O3282" t="s">
        <v>34</v>
      </c>
      <c r="P3282">
        <v>4</v>
      </c>
      <c r="Q3282">
        <v>202201</v>
      </c>
      <c r="R3282">
        <v>20220416</v>
      </c>
      <c r="S3282" t="s">
        <v>6868</v>
      </c>
      <c r="T3282">
        <v>20220428</v>
      </c>
      <c r="U3282" t="s">
        <v>61</v>
      </c>
      <c r="Z3282" t="s">
        <v>36</v>
      </c>
    </row>
    <row r="3283" spans="1:26" x14ac:dyDescent="0.25">
      <c r="A3283" t="s">
        <v>26</v>
      </c>
      <c r="B3283" t="s">
        <v>27</v>
      </c>
      <c r="C3283" t="s">
        <v>28</v>
      </c>
      <c r="D3283" t="s">
        <v>115</v>
      </c>
      <c r="E3283" t="str">
        <f>"107TNUW1E614"</f>
        <v>107TNUW1E614</v>
      </c>
      <c r="F3283" t="s">
        <v>30</v>
      </c>
      <c r="I3283" t="s">
        <v>57</v>
      </c>
      <c r="J3283" t="s">
        <v>58</v>
      </c>
      <c r="N3283" t="s">
        <v>6869</v>
      </c>
      <c r="O3283" t="s">
        <v>34</v>
      </c>
      <c r="P3283">
        <v>10</v>
      </c>
      <c r="Q3283">
        <v>202107</v>
      </c>
      <c r="R3283">
        <v>20211126</v>
      </c>
      <c r="S3283" t="s">
        <v>6870</v>
      </c>
      <c r="T3283">
        <v>20220428</v>
      </c>
      <c r="U3283" t="s">
        <v>6871</v>
      </c>
      <c r="V3283" t="s">
        <v>6872</v>
      </c>
      <c r="Z3283" t="s">
        <v>36</v>
      </c>
    </row>
    <row r="3284" spans="1:26" x14ac:dyDescent="0.25">
      <c r="A3284" t="s">
        <v>26</v>
      </c>
      <c r="B3284" t="s">
        <v>27</v>
      </c>
      <c r="C3284" t="s">
        <v>28</v>
      </c>
      <c r="D3284" t="s">
        <v>133</v>
      </c>
      <c r="E3284" t="str">
        <f>"107TNFA0W651"</f>
        <v>107TNFA0W651</v>
      </c>
      <c r="F3284" t="s">
        <v>30</v>
      </c>
      <c r="I3284" t="s">
        <v>71</v>
      </c>
      <c r="J3284" t="s">
        <v>90</v>
      </c>
      <c r="N3284" t="s">
        <v>6873</v>
      </c>
      <c r="O3284" t="s">
        <v>34</v>
      </c>
      <c r="P3284">
        <v>10</v>
      </c>
      <c r="Q3284">
        <v>202107</v>
      </c>
      <c r="R3284">
        <v>20211110</v>
      </c>
      <c r="S3284" t="s">
        <v>6874</v>
      </c>
      <c r="T3284">
        <v>20220428</v>
      </c>
      <c r="U3284" t="s">
        <v>206</v>
      </c>
      <c r="V3284" t="s">
        <v>6875</v>
      </c>
      <c r="Z3284" t="s">
        <v>36</v>
      </c>
    </row>
    <row r="3285" spans="1:26" x14ac:dyDescent="0.25">
      <c r="A3285" t="s">
        <v>26</v>
      </c>
      <c r="B3285" t="s">
        <v>27</v>
      </c>
      <c r="C3285" t="s">
        <v>28</v>
      </c>
      <c r="D3285" t="s">
        <v>115</v>
      </c>
      <c r="E3285" t="str">
        <f>"107TNSU1T150"</f>
        <v>107TNSU1T150</v>
      </c>
      <c r="F3285" t="s">
        <v>30</v>
      </c>
      <c r="I3285" t="s">
        <v>157</v>
      </c>
      <c r="J3285" t="s">
        <v>58</v>
      </c>
      <c r="N3285" t="s">
        <v>6876</v>
      </c>
      <c r="O3285" t="s">
        <v>34</v>
      </c>
      <c r="P3285">
        <v>10</v>
      </c>
      <c r="Q3285">
        <v>202107</v>
      </c>
      <c r="R3285">
        <v>20220113</v>
      </c>
      <c r="S3285" t="s">
        <v>6877</v>
      </c>
      <c r="T3285">
        <v>20220428</v>
      </c>
      <c r="U3285" t="s">
        <v>211</v>
      </c>
      <c r="Z3285" t="s">
        <v>36</v>
      </c>
    </row>
    <row r="3286" spans="1:26" x14ac:dyDescent="0.25">
      <c r="A3286" t="s">
        <v>26</v>
      </c>
      <c r="B3286" t="s">
        <v>27</v>
      </c>
      <c r="C3286" t="s">
        <v>28</v>
      </c>
      <c r="D3286" t="s">
        <v>42</v>
      </c>
      <c r="E3286" t="str">
        <f>"109TNLE1U816"</f>
        <v>109TNLE1U816</v>
      </c>
      <c r="F3286" t="s">
        <v>30</v>
      </c>
      <c r="I3286" t="s">
        <v>123</v>
      </c>
      <c r="J3286" t="s">
        <v>1719</v>
      </c>
      <c r="N3286" t="s">
        <v>6878</v>
      </c>
      <c r="O3286" t="s">
        <v>34</v>
      </c>
      <c r="P3286">
        <v>8</v>
      </c>
      <c r="Q3286">
        <v>202109</v>
      </c>
      <c r="R3286">
        <v>20211029</v>
      </c>
      <c r="S3286" t="s">
        <v>6879</v>
      </c>
      <c r="T3286">
        <v>20220428</v>
      </c>
      <c r="Z3286" t="s">
        <v>36</v>
      </c>
    </row>
    <row r="3287" spans="1:26" x14ac:dyDescent="0.25">
      <c r="A3287" t="s">
        <v>26</v>
      </c>
      <c r="B3287" t="s">
        <v>27</v>
      </c>
      <c r="C3287" t="s">
        <v>28</v>
      </c>
      <c r="D3287" t="s">
        <v>115</v>
      </c>
      <c r="E3287" t="str">
        <f>"201TNGY12431"</f>
        <v>201TNGY12431</v>
      </c>
      <c r="F3287" t="s">
        <v>30</v>
      </c>
      <c r="I3287" t="s">
        <v>38</v>
      </c>
      <c r="J3287" t="s">
        <v>58</v>
      </c>
      <c r="N3287" t="s">
        <v>6880</v>
      </c>
      <c r="O3287" t="s">
        <v>34</v>
      </c>
      <c r="P3287">
        <v>4</v>
      </c>
      <c r="Q3287">
        <v>202201</v>
      </c>
      <c r="R3287">
        <v>20220323</v>
      </c>
      <c r="S3287" t="s">
        <v>6881</v>
      </c>
      <c r="T3287">
        <v>20220428</v>
      </c>
      <c r="U3287" t="s">
        <v>1753</v>
      </c>
      <c r="Z3287" t="s">
        <v>36</v>
      </c>
    </row>
    <row r="3288" spans="1:26" x14ac:dyDescent="0.25">
      <c r="A3288" t="s">
        <v>26</v>
      </c>
      <c r="B3288" t="s">
        <v>27</v>
      </c>
      <c r="C3288" t="s">
        <v>28</v>
      </c>
      <c r="D3288" t="s">
        <v>29</v>
      </c>
      <c r="E3288" t="str">
        <f>"111TNAB2S280"</f>
        <v>111TNAB2S280</v>
      </c>
      <c r="F3288" t="s">
        <v>30</v>
      </c>
      <c r="I3288" t="s">
        <v>82</v>
      </c>
      <c r="J3288" t="s">
        <v>39</v>
      </c>
      <c r="N3288" t="s">
        <v>6882</v>
      </c>
      <c r="O3288" t="s">
        <v>34</v>
      </c>
      <c r="P3288">
        <v>6</v>
      </c>
      <c r="Q3288">
        <v>202111</v>
      </c>
      <c r="R3288">
        <v>20220407</v>
      </c>
      <c r="S3288" t="s">
        <v>6883</v>
      </c>
      <c r="T3288">
        <v>20220428</v>
      </c>
      <c r="Z3288" t="s">
        <v>36</v>
      </c>
    </row>
    <row r="3289" spans="1:26" x14ac:dyDescent="0.25">
      <c r="A3289" t="s">
        <v>26</v>
      </c>
      <c r="B3289" t="s">
        <v>27</v>
      </c>
      <c r="C3289" t="s">
        <v>28</v>
      </c>
      <c r="D3289" t="s">
        <v>380</v>
      </c>
      <c r="E3289" t="str">
        <f>"112TNUW1W670"</f>
        <v>112TNUW1W670</v>
      </c>
      <c r="F3289" t="s">
        <v>30</v>
      </c>
      <c r="I3289" t="s">
        <v>31</v>
      </c>
      <c r="J3289" t="s">
        <v>32</v>
      </c>
      <c r="N3289" t="s">
        <v>6884</v>
      </c>
      <c r="O3289" t="s">
        <v>34</v>
      </c>
      <c r="P3289">
        <v>5</v>
      </c>
      <c r="Q3289">
        <v>202112</v>
      </c>
      <c r="R3289">
        <v>20220227</v>
      </c>
      <c r="S3289" t="s">
        <v>6885</v>
      </c>
      <c r="T3289">
        <v>20220429</v>
      </c>
      <c r="Z3289" t="s">
        <v>36</v>
      </c>
    </row>
    <row r="3290" spans="1:26" x14ac:dyDescent="0.25">
      <c r="A3290" t="s">
        <v>26</v>
      </c>
      <c r="B3290" t="s">
        <v>27</v>
      </c>
      <c r="C3290" t="s">
        <v>28</v>
      </c>
      <c r="D3290" t="s">
        <v>380</v>
      </c>
      <c r="E3290" t="str">
        <f>"111TNAB06320"</f>
        <v>111TNAB06320</v>
      </c>
      <c r="F3290" t="s">
        <v>30</v>
      </c>
      <c r="I3290" t="s">
        <v>31</v>
      </c>
      <c r="J3290" t="s">
        <v>32</v>
      </c>
      <c r="N3290" t="s">
        <v>6886</v>
      </c>
      <c r="O3290" t="s">
        <v>34</v>
      </c>
      <c r="P3290">
        <v>6</v>
      </c>
      <c r="Q3290">
        <v>202111</v>
      </c>
      <c r="R3290">
        <v>20220215</v>
      </c>
      <c r="S3290" t="s">
        <v>6887</v>
      </c>
      <c r="T3290">
        <v>20220429</v>
      </c>
      <c r="Z3290" t="s">
        <v>36</v>
      </c>
    </row>
    <row r="3291" spans="1:26" x14ac:dyDescent="0.25">
      <c r="A3291" t="s">
        <v>26</v>
      </c>
      <c r="B3291" t="s">
        <v>27</v>
      </c>
      <c r="C3291" t="s">
        <v>28</v>
      </c>
      <c r="D3291" t="s">
        <v>46</v>
      </c>
      <c r="E3291" t="str">
        <f>"108TNPC1K456"</f>
        <v>108TNPC1K456</v>
      </c>
      <c r="F3291" t="s">
        <v>30</v>
      </c>
      <c r="I3291" t="s">
        <v>38</v>
      </c>
      <c r="J3291" t="s">
        <v>58</v>
      </c>
      <c r="N3291" t="s">
        <v>6888</v>
      </c>
      <c r="O3291" t="s">
        <v>34</v>
      </c>
      <c r="P3291">
        <v>9</v>
      </c>
      <c r="Q3291">
        <v>202108</v>
      </c>
      <c r="R3291">
        <v>20211111</v>
      </c>
      <c r="S3291" t="s">
        <v>6889</v>
      </c>
      <c r="T3291">
        <v>20220429</v>
      </c>
      <c r="Z3291" t="s">
        <v>36</v>
      </c>
    </row>
    <row r="3292" spans="1:26" x14ac:dyDescent="0.25">
      <c r="A3292" t="s">
        <v>26</v>
      </c>
      <c r="B3292" t="s">
        <v>27</v>
      </c>
      <c r="C3292" t="s">
        <v>28</v>
      </c>
      <c r="D3292" t="s">
        <v>37</v>
      </c>
      <c r="E3292" t="str">
        <f>"110TNTQ2J513"</f>
        <v>110TNTQ2J513</v>
      </c>
      <c r="F3292" t="s">
        <v>30</v>
      </c>
      <c r="I3292" t="s">
        <v>31</v>
      </c>
      <c r="J3292" t="s">
        <v>58</v>
      </c>
      <c r="N3292" t="s">
        <v>6890</v>
      </c>
      <c r="O3292" t="s">
        <v>34</v>
      </c>
      <c r="P3292">
        <v>7</v>
      </c>
      <c r="Q3292">
        <v>202110</v>
      </c>
      <c r="R3292">
        <v>20211208</v>
      </c>
      <c r="S3292" t="s">
        <v>6891</v>
      </c>
      <c r="T3292">
        <v>20220429</v>
      </c>
      <c r="U3292" t="s">
        <v>487</v>
      </c>
      <c r="V3292" t="s">
        <v>506</v>
      </c>
      <c r="Z3292" t="s">
        <v>36</v>
      </c>
    </row>
    <row r="3293" spans="1:26" x14ac:dyDescent="0.25">
      <c r="A3293" t="s">
        <v>26</v>
      </c>
      <c r="B3293" t="s">
        <v>27</v>
      </c>
      <c r="C3293" t="s">
        <v>28</v>
      </c>
      <c r="D3293" t="s">
        <v>37</v>
      </c>
      <c r="E3293" t="str">
        <f>"107TNSU25766"</f>
        <v>107TNSU25766</v>
      </c>
      <c r="F3293" t="s">
        <v>30</v>
      </c>
      <c r="I3293" t="s">
        <v>31</v>
      </c>
      <c r="J3293" t="s">
        <v>58</v>
      </c>
      <c r="N3293" t="s">
        <v>6892</v>
      </c>
      <c r="O3293" t="s">
        <v>34</v>
      </c>
      <c r="P3293">
        <v>10</v>
      </c>
      <c r="Q3293">
        <v>202107</v>
      </c>
      <c r="R3293">
        <v>20220112</v>
      </c>
      <c r="S3293" t="s">
        <v>6893</v>
      </c>
      <c r="T3293">
        <v>20220429</v>
      </c>
      <c r="U3293" t="s">
        <v>180</v>
      </c>
      <c r="Z3293" t="s">
        <v>36</v>
      </c>
    </row>
    <row r="3294" spans="1:26" x14ac:dyDescent="0.25">
      <c r="A3294" t="s">
        <v>26</v>
      </c>
      <c r="B3294" t="s">
        <v>27</v>
      </c>
      <c r="C3294" t="s">
        <v>28</v>
      </c>
      <c r="D3294" t="s">
        <v>380</v>
      </c>
      <c r="E3294" t="str">
        <f>"203TNZNOC661"</f>
        <v>203TNZNOC661</v>
      </c>
      <c r="F3294" t="s">
        <v>30</v>
      </c>
      <c r="I3294" t="s">
        <v>31</v>
      </c>
      <c r="J3294" t="s">
        <v>58</v>
      </c>
      <c r="N3294" t="s">
        <v>6894</v>
      </c>
      <c r="O3294" t="s">
        <v>34</v>
      </c>
      <c r="P3294">
        <v>2</v>
      </c>
      <c r="Q3294">
        <v>202203</v>
      </c>
      <c r="R3294">
        <v>20220404</v>
      </c>
      <c r="S3294" t="s">
        <v>6895</v>
      </c>
      <c r="T3294">
        <v>20220429</v>
      </c>
      <c r="U3294" t="s">
        <v>1753</v>
      </c>
      <c r="Z3294" t="s">
        <v>36</v>
      </c>
    </row>
    <row r="3295" spans="1:26" x14ac:dyDescent="0.25">
      <c r="A3295" t="s">
        <v>26</v>
      </c>
      <c r="B3295" t="s">
        <v>27</v>
      </c>
      <c r="C3295" t="s">
        <v>28</v>
      </c>
      <c r="D3295" t="s">
        <v>42</v>
      </c>
      <c r="E3295" t="str">
        <f>"110TNJJ2F436"</f>
        <v>110TNJJ2F436</v>
      </c>
      <c r="F3295" t="s">
        <v>30</v>
      </c>
      <c r="I3295" t="s">
        <v>57</v>
      </c>
      <c r="J3295" t="s">
        <v>58</v>
      </c>
      <c r="N3295" t="s">
        <v>6896</v>
      </c>
      <c r="O3295" t="s">
        <v>34</v>
      </c>
      <c r="P3295">
        <v>7</v>
      </c>
      <c r="Q3295">
        <v>202110</v>
      </c>
      <c r="R3295">
        <v>20220219</v>
      </c>
      <c r="S3295" t="s">
        <v>6897</v>
      </c>
      <c r="T3295">
        <v>20220429</v>
      </c>
      <c r="U3295" t="s">
        <v>61</v>
      </c>
      <c r="Z3295" t="s">
        <v>36</v>
      </c>
    </row>
    <row r="3296" spans="1:26" x14ac:dyDescent="0.25">
      <c r="A3296" t="s">
        <v>26</v>
      </c>
      <c r="B3296" t="s">
        <v>27</v>
      </c>
      <c r="C3296" t="s">
        <v>28</v>
      </c>
      <c r="D3296" t="s">
        <v>115</v>
      </c>
      <c r="E3296" t="str">
        <f>"108TNNH31159"</f>
        <v>108TNNH31159</v>
      </c>
      <c r="F3296" t="s">
        <v>30</v>
      </c>
      <c r="I3296" t="s">
        <v>89</v>
      </c>
      <c r="J3296" t="s">
        <v>58</v>
      </c>
      <c r="N3296" t="s">
        <v>6898</v>
      </c>
      <c r="O3296" t="s">
        <v>34</v>
      </c>
      <c r="P3296">
        <v>9</v>
      </c>
      <c r="Q3296">
        <v>202108</v>
      </c>
      <c r="R3296">
        <v>20211203</v>
      </c>
      <c r="S3296" t="s">
        <v>6899</v>
      </c>
      <c r="T3296">
        <v>20220429</v>
      </c>
      <c r="U3296" t="s">
        <v>793</v>
      </c>
      <c r="V3296" t="s">
        <v>144</v>
      </c>
      <c r="Z3296" t="s">
        <v>36</v>
      </c>
    </row>
    <row r="3297" spans="1:26" x14ac:dyDescent="0.25">
      <c r="A3297" t="s">
        <v>26</v>
      </c>
      <c r="B3297" t="s">
        <v>27</v>
      </c>
      <c r="C3297" t="s">
        <v>28</v>
      </c>
      <c r="D3297" t="s">
        <v>133</v>
      </c>
      <c r="E3297" t="str">
        <f>"110TNFA1F043"</f>
        <v>110TNFA1F043</v>
      </c>
      <c r="F3297" t="s">
        <v>30</v>
      </c>
      <c r="I3297" t="s">
        <v>31</v>
      </c>
      <c r="J3297" t="s">
        <v>32</v>
      </c>
      <c r="N3297" t="s">
        <v>6900</v>
      </c>
      <c r="O3297" t="s">
        <v>34</v>
      </c>
      <c r="P3297">
        <v>7</v>
      </c>
      <c r="Q3297">
        <v>202110</v>
      </c>
      <c r="R3297">
        <v>20211001</v>
      </c>
      <c r="S3297" t="s">
        <v>6901</v>
      </c>
      <c r="T3297">
        <v>20220429</v>
      </c>
      <c r="Z3297" t="s">
        <v>36</v>
      </c>
    </row>
    <row r="3298" spans="1:26" x14ac:dyDescent="0.25">
      <c r="A3298" t="s">
        <v>26</v>
      </c>
      <c r="B3298" t="s">
        <v>27</v>
      </c>
      <c r="C3298" t="s">
        <v>28</v>
      </c>
      <c r="D3298" t="s">
        <v>37</v>
      </c>
      <c r="E3298" t="str">
        <f>"108TNFA0H027"</f>
        <v>108TNFA0H027</v>
      </c>
      <c r="F3298" t="s">
        <v>30</v>
      </c>
      <c r="I3298" t="s">
        <v>47</v>
      </c>
      <c r="J3298" t="s">
        <v>498</v>
      </c>
      <c r="N3298" t="s">
        <v>6902</v>
      </c>
      <c r="O3298" t="s">
        <v>34</v>
      </c>
      <c r="P3298">
        <v>9</v>
      </c>
      <c r="Q3298">
        <v>202108</v>
      </c>
      <c r="R3298">
        <v>20220211</v>
      </c>
      <c r="S3298" t="s">
        <v>6903</v>
      </c>
      <c r="T3298">
        <v>20220429</v>
      </c>
      <c r="Z3298" t="s">
        <v>36</v>
      </c>
    </row>
    <row r="3299" spans="1:26" x14ac:dyDescent="0.25">
      <c r="A3299" t="s">
        <v>26</v>
      </c>
      <c r="B3299" t="s">
        <v>27</v>
      </c>
      <c r="C3299" t="s">
        <v>28</v>
      </c>
      <c r="D3299" t="s">
        <v>42</v>
      </c>
      <c r="E3299" t="str">
        <f>"112TNVS0K215"</f>
        <v>112TNVS0K215</v>
      </c>
      <c r="F3299" t="s">
        <v>30</v>
      </c>
      <c r="I3299" t="s">
        <v>31</v>
      </c>
      <c r="J3299" t="s">
        <v>39</v>
      </c>
      <c r="N3299" t="s">
        <v>6904</v>
      </c>
      <c r="O3299" t="s">
        <v>34</v>
      </c>
      <c r="P3299">
        <v>5</v>
      </c>
      <c r="Q3299">
        <v>202112</v>
      </c>
      <c r="R3299">
        <v>20220413</v>
      </c>
      <c r="S3299" t="s">
        <v>6905</v>
      </c>
      <c r="T3299">
        <v>20220429</v>
      </c>
      <c r="Z3299" t="s">
        <v>36</v>
      </c>
    </row>
    <row r="3300" spans="1:26" x14ac:dyDescent="0.25">
      <c r="A3300" t="s">
        <v>26</v>
      </c>
      <c r="B3300" t="s">
        <v>27</v>
      </c>
      <c r="C3300" t="s">
        <v>28</v>
      </c>
      <c r="D3300" t="s">
        <v>115</v>
      </c>
      <c r="E3300" t="str">
        <f>"201TNTQ2N969"</f>
        <v>201TNTQ2N969</v>
      </c>
      <c r="F3300" t="s">
        <v>30</v>
      </c>
      <c r="I3300" t="s">
        <v>31</v>
      </c>
      <c r="J3300" t="s">
        <v>32</v>
      </c>
      <c r="N3300" t="s">
        <v>6906</v>
      </c>
      <c r="O3300" t="s">
        <v>34</v>
      </c>
      <c r="P3300">
        <v>4</v>
      </c>
      <c r="Q3300">
        <v>202201</v>
      </c>
      <c r="R3300">
        <v>20220220</v>
      </c>
      <c r="S3300" t="s">
        <v>6907</v>
      </c>
      <c r="T3300">
        <v>20220429</v>
      </c>
      <c r="Z3300" t="s">
        <v>36</v>
      </c>
    </row>
    <row r="3301" spans="1:26" x14ac:dyDescent="0.25">
      <c r="A3301" t="s">
        <v>26</v>
      </c>
      <c r="B3301" t="s">
        <v>27</v>
      </c>
      <c r="C3301" t="s">
        <v>28</v>
      </c>
      <c r="D3301" t="s">
        <v>42</v>
      </c>
      <c r="E3301" t="str">
        <f>"109TNDV04570"</f>
        <v>109TNDV04570</v>
      </c>
      <c r="F3301" t="s">
        <v>30</v>
      </c>
      <c r="I3301" t="s">
        <v>31</v>
      </c>
      <c r="J3301" t="s">
        <v>32</v>
      </c>
      <c r="N3301" t="s">
        <v>6908</v>
      </c>
      <c r="O3301" t="s">
        <v>34</v>
      </c>
      <c r="P3301">
        <v>8</v>
      </c>
      <c r="Q3301">
        <v>202109</v>
      </c>
      <c r="R3301">
        <v>20211101</v>
      </c>
      <c r="S3301" t="s">
        <v>6909</v>
      </c>
      <c r="T3301">
        <v>20220429</v>
      </c>
      <c r="Z3301" t="s">
        <v>36</v>
      </c>
    </row>
    <row r="3302" spans="1:26" x14ac:dyDescent="0.25">
      <c r="A3302" t="s">
        <v>26</v>
      </c>
      <c r="B3302" t="s">
        <v>27</v>
      </c>
      <c r="C3302" t="s">
        <v>28</v>
      </c>
      <c r="D3302" t="s">
        <v>37</v>
      </c>
      <c r="E3302" t="str">
        <f>"105TNCZ0N323"</f>
        <v>105TNCZ0N323</v>
      </c>
      <c r="F3302" t="s">
        <v>30</v>
      </c>
      <c r="I3302" t="s">
        <v>31</v>
      </c>
      <c r="J3302" t="s">
        <v>32</v>
      </c>
      <c r="N3302" t="s">
        <v>6910</v>
      </c>
      <c r="O3302" t="s">
        <v>34</v>
      </c>
      <c r="P3302">
        <v>12</v>
      </c>
      <c r="Q3302">
        <v>202105</v>
      </c>
      <c r="R3302">
        <v>20211201</v>
      </c>
      <c r="S3302" t="s">
        <v>6911</v>
      </c>
      <c r="T3302">
        <v>20220429</v>
      </c>
      <c r="Z3302" t="s">
        <v>36</v>
      </c>
    </row>
    <row r="3303" spans="1:26" x14ac:dyDescent="0.25">
      <c r="A3303" t="s">
        <v>26</v>
      </c>
      <c r="B3303" t="s">
        <v>27</v>
      </c>
      <c r="C3303" t="s">
        <v>28</v>
      </c>
      <c r="D3303" t="s">
        <v>115</v>
      </c>
      <c r="E3303" t="str">
        <f>"110TNLE0H560"</f>
        <v>110TNLE0H560</v>
      </c>
      <c r="F3303" t="s">
        <v>30</v>
      </c>
      <c r="I3303" t="s">
        <v>89</v>
      </c>
      <c r="J3303" t="s">
        <v>163</v>
      </c>
      <c r="N3303" t="s">
        <v>6912</v>
      </c>
      <c r="O3303" t="s">
        <v>34</v>
      </c>
      <c r="P3303">
        <v>7</v>
      </c>
      <c r="Q3303">
        <v>202110</v>
      </c>
      <c r="R3303">
        <v>20220405</v>
      </c>
      <c r="S3303" t="s">
        <v>6913</v>
      </c>
      <c r="T3303">
        <v>20220429</v>
      </c>
      <c r="Z3303" t="s">
        <v>36</v>
      </c>
    </row>
    <row r="3304" spans="1:26" x14ac:dyDescent="0.25">
      <c r="A3304" t="s">
        <v>26</v>
      </c>
      <c r="B3304" t="s">
        <v>27</v>
      </c>
      <c r="C3304" t="s">
        <v>28</v>
      </c>
      <c r="D3304" t="s">
        <v>46</v>
      </c>
      <c r="E3304" t="str">
        <f>"201TNVS2S935"</f>
        <v>201TNVS2S935</v>
      </c>
      <c r="F3304" t="s">
        <v>30</v>
      </c>
      <c r="I3304" t="s">
        <v>123</v>
      </c>
      <c r="J3304" t="s">
        <v>77</v>
      </c>
      <c r="N3304" t="s">
        <v>6914</v>
      </c>
      <c r="O3304" t="s">
        <v>34</v>
      </c>
      <c r="P3304">
        <v>4</v>
      </c>
      <c r="Q3304">
        <v>202201</v>
      </c>
      <c r="R3304">
        <v>20220401</v>
      </c>
      <c r="S3304" t="s">
        <v>6915</v>
      </c>
      <c r="T3304">
        <v>20220429</v>
      </c>
      <c r="Z3304" t="s">
        <v>36</v>
      </c>
    </row>
    <row r="3305" spans="1:26" x14ac:dyDescent="0.25">
      <c r="A3305" t="s">
        <v>26</v>
      </c>
      <c r="B3305" t="s">
        <v>27</v>
      </c>
      <c r="C3305" t="s">
        <v>28</v>
      </c>
      <c r="D3305" t="s">
        <v>380</v>
      </c>
      <c r="E3305" t="str">
        <f>"112TNEPOY132"</f>
        <v>112TNEPOY132</v>
      </c>
      <c r="F3305" t="s">
        <v>30</v>
      </c>
      <c r="I3305" t="s">
        <v>31</v>
      </c>
      <c r="J3305" t="s">
        <v>32</v>
      </c>
      <c r="N3305" t="s">
        <v>6916</v>
      </c>
      <c r="O3305" t="s">
        <v>34</v>
      </c>
      <c r="P3305">
        <v>5</v>
      </c>
      <c r="Q3305">
        <v>202112</v>
      </c>
      <c r="R3305">
        <v>20220414</v>
      </c>
      <c r="S3305" t="s">
        <v>6917</v>
      </c>
      <c r="T3305">
        <v>20220429</v>
      </c>
      <c r="Z3305" t="s">
        <v>36</v>
      </c>
    </row>
    <row r="3306" spans="1:26" x14ac:dyDescent="0.25">
      <c r="A3306" t="s">
        <v>26</v>
      </c>
      <c r="B3306" t="s">
        <v>27</v>
      </c>
      <c r="C3306" t="s">
        <v>28</v>
      </c>
      <c r="D3306" t="s">
        <v>37</v>
      </c>
      <c r="E3306" t="str">
        <f>"109TNLE2B160"</f>
        <v>109TNLE2B160</v>
      </c>
      <c r="F3306" t="s">
        <v>30</v>
      </c>
      <c r="I3306" t="s">
        <v>129</v>
      </c>
      <c r="J3306" t="s">
        <v>83</v>
      </c>
      <c r="N3306" t="s">
        <v>6918</v>
      </c>
      <c r="O3306" t="s">
        <v>34</v>
      </c>
      <c r="P3306">
        <v>8</v>
      </c>
      <c r="Q3306">
        <v>202109</v>
      </c>
      <c r="R3306">
        <v>20211201</v>
      </c>
      <c r="S3306" t="s">
        <v>6919</v>
      </c>
      <c r="T3306">
        <v>20220429</v>
      </c>
      <c r="Z3306" t="s">
        <v>36</v>
      </c>
    </row>
    <row r="3307" spans="1:26" x14ac:dyDescent="0.25">
      <c r="A3307" t="s">
        <v>26</v>
      </c>
      <c r="B3307" t="s">
        <v>27</v>
      </c>
      <c r="C3307" t="s">
        <v>28</v>
      </c>
      <c r="D3307" t="s">
        <v>29</v>
      </c>
      <c r="E3307" t="str">
        <f>"105TNAB0R592"</f>
        <v>105TNAB0R592</v>
      </c>
      <c r="F3307" t="s">
        <v>30</v>
      </c>
      <c r="I3307" t="s">
        <v>129</v>
      </c>
      <c r="J3307" t="s">
        <v>90</v>
      </c>
      <c r="N3307" t="s">
        <v>6920</v>
      </c>
      <c r="O3307" t="s">
        <v>34</v>
      </c>
      <c r="P3307">
        <v>12</v>
      </c>
      <c r="Q3307">
        <v>202105</v>
      </c>
      <c r="R3307">
        <v>20211207</v>
      </c>
      <c r="S3307" t="s">
        <v>6921</v>
      </c>
      <c r="T3307">
        <v>20220429</v>
      </c>
      <c r="U3307" t="s">
        <v>151</v>
      </c>
      <c r="Z3307" t="s">
        <v>36</v>
      </c>
    </row>
    <row r="3308" spans="1:26" x14ac:dyDescent="0.25">
      <c r="A3308" t="s">
        <v>26</v>
      </c>
      <c r="B3308" t="s">
        <v>27</v>
      </c>
      <c r="C3308" t="s">
        <v>28</v>
      </c>
      <c r="D3308" t="s">
        <v>6922</v>
      </c>
      <c r="E3308" t="str">
        <f>"203TNVS2J983"</f>
        <v>203TNVS2J983</v>
      </c>
      <c r="F3308" t="s">
        <v>30</v>
      </c>
      <c r="I3308" t="s">
        <v>38</v>
      </c>
      <c r="J3308" t="s">
        <v>58</v>
      </c>
      <c r="N3308" t="s">
        <v>6923</v>
      </c>
      <c r="O3308" t="s">
        <v>34</v>
      </c>
      <c r="P3308">
        <v>2</v>
      </c>
      <c r="Q3308">
        <v>202203</v>
      </c>
      <c r="R3308">
        <v>20220303</v>
      </c>
      <c r="S3308" t="s">
        <v>6924</v>
      </c>
      <c r="T3308">
        <v>20220429</v>
      </c>
      <c r="Z3308" t="s">
        <v>36</v>
      </c>
    </row>
    <row r="3309" spans="1:26" x14ac:dyDescent="0.25">
      <c r="A3309" t="s">
        <v>26</v>
      </c>
      <c r="B3309" t="s">
        <v>27</v>
      </c>
      <c r="C3309" t="s">
        <v>28</v>
      </c>
      <c r="D3309" t="s">
        <v>166</v>
      </c>
      <c r="E3309" t="str">
        <f>"011TNLE0F576"</f>
        <v>011TNLE0F576</v>
      </c>
      <c r="F3309" t="s">
        <v>30</v>
      </c>
      <c r="I3309" t="s">
        <v>38</v>
      </c>
      <c r="J3309" t="s">
        <v>90</v>
      </c>
      <c r="N3309" t="s">
        <v>6925</v>
      </c>
      <c r="O3309" t="s">
        <v>34</v>
      </c>
      <c r="P3309">
        <v>18</v>
      </c>
      <c r="Q3309">
        <v>202011</v>
      </c>
      <c r="R3309">
        <v>20220320</v>
      </c>
      <c r="S3309" t="s">
        <v>6926</v>
      </c>
      <c r="T3309">
        <v>20220429</v>
      </c>
      <c r="U3309" t="s">
        <v>5109</v>
      </c>
      <c r="V3309" t="s">
        <v>149</v>
      </c>
      <c r="Z3309" t="s">
        <v>36</v>
      </c>
    </row>
    <row r="3310" spans="1:26" x14ac:dyDescent="0.25">
      <c r="A3310" t="s">
        <v>26</v>
      </c>
      <c r="B3310" t="s">
        <v>27</v>
      </c>
      <c r="C3310" t="s">
        <v>28</v>
      </c>
      <c r="D3310" t="s">
        <v>133</v>
      </c>
      <c r="E3310" t="str">
        <f>"201TNVS22839"</f>
        <v>201TNVS22839</v>
      </c>
      <c r="F3310" t="s">
        <v>30</v>
      </c>
      <c r="I3310" t="s">
        <v>1153</v>
      </c>
      <c r="J3310" t="s">
        <v>77</v>
      </c>
      <c r="N3310" t="s">
        <v>6927</v>
      </c>
      <c r="O3310" t="s">
        <v>34</v>
      </c>
      <c r="P3310">
        <v>4</v>
      </c>
      <c r="Q3310">
        <v>202201</v>
      </c>
      <c r="R3310">
        <v>20220219</v>
      </c>
      <c r="S3310" t="s">
        <v>6928</v>
      </c>
      <c r="T3310">
        <v>20220429</v>
      </c>
      <c r="Z3310" t="s">
        <v>36</v>
      </c>
    </row>
    <row r="3311" spans="1:26" x14ac:dyDescent="0.25">
      <c r="A3311" t="s">
        <v>26</v>
      </c>
      <c r="B3311" t="s">
        <v>27</v>
      </c>
      <c r="C3311" t="s">
        <v>28</v>
      </c>
      <c r="D3311" t="s">
        <v>29</v>
      </c>
      <c r="E3311" t="str">
        <f>"201TNPC1X664"</f>
        <v>201TNPC1X664</v>
      </c>
      <c r="F3311" t="s">
        <v>30</v>
      </c>
      <c r="I3311" t="s">
        <v>586</v>
      </c>
      <c r="J3311" t="s">
        <v>840</v>
      </c>
      <c r="N3311" t="s">
        <v>6929</v>
      </c>
      <c r="O3311" t="s">
        <v>34</v>
      </c>
      <c r="P3311">
        <v>4</v>
      </c>
      <c r="Q3311">
        <v>202201</v>
      </c>
      <c r="R3311">
        <v>20220330</v>
      </c>
      <c r="S3311" t="s">
        <v>6930</v>
      </c>
      <c r="T3311">
        <v>20220429</v>
      </c>
      <c r="Z3311" t="s">
        <v>36</v>
      </c>
    </row>
    <row r="3312" spans="1:26" x14ac:dyDescent="0.25">
      <c r="A3312" t="s">
        <v>26</v>
      </c>
      <c r="B3312" t="s">
        <v>27</v>
      </c>
      <c r="C3312" t="s">
        <v>28</v>
      </c>
      <c r="D3312" t="s">
        <v>115</v>
      </c>
      <c r="E3312" t="str">
        <f>"111TNFAOR667"</f>
        <v>111TNFAOR667</v>
      </c>
      <c r="F3312" t="s">
        <v>30</v>
      </c>
      <c r="I3312" t="s">
        <v>89</v>
      </c>
      <c r="J3312" t="s">
        <v>116</v>
      </c>
      <c r="N3312" t="s">
        <v>6931</v>
      </c>
      <c r="O3312" t="s">
        <v>34</v>
      </c>
      <c r="P3312">
        <v>6</v>
      </c>
      <c r="Q3312">
        <v>202111</v>
      </c>
      <c r="R3312">
        <v>20220331</v>
      </c>
      <c r="S3312" t="s">
        <v>6932</v>
      </c>
      <c r="T3312">
        <v>20220429</v>
      </c>
      <c r="Z3312" t="s">
        <v>36</v>
      </c>
    </row>
    <row r="3313" spans="1:26" x14ac:dyDescent="0.25">
      <c r="A3313" t="s">
        <v>26</v>
      </c>
      <c r="B3313" t="s">
        <v>27</v>
      </c>
      <c r="C3313" t="s">
        <v>28</v>
      </c>
      <c r="D3313" t="s">
        <v>29</v>
      </c>
      <c r="E3313" t="str">
        <f>"110TNWG2P161"</f>
        <v>110TNWG2P161</v>
      </c>
      <c r="F3313" t="s">
        <v>30</v>
      </c>
      <c r="I3313" t="s">
        <v>38</v>
      </c>
      <c r="J3313" t="s">
        <v>58</v>
      </c>
      <c r="N3313" t="s">
        <v>6933</v>
      </c>
      <c r="O3313" t="s">
        <v>34</v>
      </c>
      <c r="P3313">
        <v>7</v>
      </c>
      <c r="Q3313">
        <v>202110</v>
      </c>
      <c r="R3313">
        <v>20220322</v>
      </c>
      <c r="S3313" t="s">
        <v>6934</v>
      </c>
      <c r="T3313">
        <v>20220429</v>
      </c>
      <c r="U3313" t="s">
        <v>144</v>
      </c>
      <c r="V3313" t="s">
        <v>128</v>
      </c>
      <c r="Z3313" t="s">
        <v>36</v>
      </c>
    </row>
    <row r="3314" spans="1:26" x14ac:dyDescent="0.25">
      <c r="A3314" t="s">
        <v>26</v>
      </c>
      <c r="B3314" t="s">
        <v>27</v>
      </c>
      <c r="C3314" t="s">
        <v>28</v>
      </c>
      <c r="D3314" t="s">
        <v>46</v>
      </c>
      <c r="E3314" t="str">
        <f>"008TNJJ10444"</f>
        <v>008TNJJ10444</v>
      </c>
      <c r="F3314" t="s">
        <v>30</v>
      </c>
      <c r="I3314" t="s">
        <v>1511</v>
      </c>
      <c r="J3314" t="s">
        <v>58</v>
      </c>
      <c r="N3314" t="s">
        <v>6935</v>
      </c>
      <c r="O3314" t="s">
        <v>34</v>
      </c>
      <c r="P3314">
        <v>21</v>
      </c>
      <c r="Q3314">
        <v>202008</v>
      </c>
      <c r="R3314">
        <v>20220408</v>
      </c>
      <c r="S3314" t="s">
        <v>6936</v>
      </c>
      <c r="T3314">
        <v>20220429</v>
      </c>
      <c r="U3314" t="s">
        <v>427</v>
      </c>
      <c r="V3314" t="s">
        <v>463</v>
      </c>
      <c r="W3314" t="s">
        <v>452</v>
      </c>
      <c r="X3314" t="s">
        <v>267</v>
      </c>
      <c r="Z3314" t="s">
        <v>36</v>
      </c>
    </row>
    <row r="3315" spans="1:26" x14ac:dyDescent="0.25">
      <c r="A3315" t="s">
        <v>26</v>
      </c>
      <c r="B3315" t="s">
        <v>27</v>
      </c>
      <c r="C3315" t="s">
        <v>28</v>
      </c>
      <c r="D3315" t="s">
        <v>37</v>
      </c>
      <c r="E3315" t="str">
        <f>"907TNSUOK270"</f>
        <v>907TNSUOK270</v>
      </c>
      <c r="F3315" t="s">
        <v>30</v>
      </c>
      <c r="I3315" t="s">
        <v>38</v>
      </c>
      <c r="J3315" t="s">
        <v>90</v>
      </c>
      <c r="N3315" t="s">
        <v>6937</v>
      </c>
      <c r="O3315" t="s">
        <v>34</v>
      </c>
      <c r="P3315">
        <v>35</v>
      </c>
      <c r="Q3315">
        <v>201907</v>
      </c>
      <c r="R3315">
        <v>20220305</v>
      </c>
      <c r="S3315" t="s">
        <v>6938</v>
      </c>
      <c r="T3315">
        <v>20220502</v>
      </c>
      <c r="U3315" t="s">
        <v>497</v>
      </c>
      <c r="V3315" t="s">
        <v>6939</v>
      </c>
      <c r="W3315" t="s">
        <v>180</v>
      </c>
      <c r="X3315" t="s">
        <v>128</v>
      </c>
      <c r="Y3315" t="s">
        <v>144</v>
      </c>
      <c r="Z3315" t="s">
        <v>36</v>
      </c>
    </row>
    <row r="3316" spans="1:26" x14ac:dyDescent="0.25">
      <c r="A3316" t="s">
        <v>26</v>
      </c>
      <c r="B3316" t="s">
        <v>27</v>
      </c>
      <c r="C3316" t="s">
        <v>28</v>
      </c>
      <c r="D3316" t="s">
        <v>37</v>
      </c>
      <c r="E3316" t="str">
        <f>"108TNDV26570"</f>
        <v>108TNDV26570</v>
      </c>
      <c r="F3316" t="s">
        <v>30</v>
      </c>
      <c r="I3316" t="s">
        <v>31</v>
      </c>
      <c r="J3316" t="s">
        <v>58</v>
      </c>
      <c r="N3316" t="s">
        <v>6940</v>
      </c>
      <c r="O3316" t="s">
        <v>34</v>
      </c>
      <c r="P3316">
        <v>10</v>
      </c>
      <c r="Q3316">
        <v>202108</v>
      </c>
      <c r="R3316">
        <v>20220201</v>
      </c>
      <c r="S3316" t="s">
        <v>6941</v>
      </c>
      <c r="T3316">
        <v>20220502</v>
      </c>
      <c r="U3316" t="s">
        <v>328</v>
      </c>
      <c r="V3316" t="s">
        <v>313</v>
      </c>
      <c r="W3316" t="s">
        <v>6149</v>
      </c>
      <c r="X3316" t="s">
        <v>1856</v>
      </c>
      <c r="Y3316" t="s">
        <v>506</v>
      </c>
      <c r="Z3316" t="s">
        <v>36</v>
      </c>
    </row>
    <row r="3317" spans="1:26" x14ac:dyDescent="0.25">
      <c r="A3317" t="s">
        <v>26</v>
      </c>
      <c r="B3317" t="s">
        <v>27</v>
      </c>
      <c r="C3317" t="s">
        <v>28</v>
      </c>
      <c r="D3317" t="s">
        <v>133</v>
      </c>
      <c r="E3317" t="str">
        <f>"111TNXR2N666"</f>
        <v>111TNXR2N666</v>
      </c>
      <c r="F3317" t="s">
        <v>30</v>
      </c>
      <c r="I3317" t="s">
        <v>31</v>
      </c>
      <c r="J3317" t="s">
        <v>58</v>
      </c>
      <c r="N3317" t="s">
        <v>6942</v>
      </c>
      <c r="O3317" t="s">
        <v>34</v>
      </c>
      <c r="P3317">
        <v>7</v>
      </c>
      <c r="Q3317">
        <v>202111</v>
      </c>
      <c r="R3317">
        <v>20220304</v>
      </c>
      <c r="S3317" t="s">
        <v>6943</v>
      </c>
      <c r="T3317">
        <v>20220502</v>
      </c>
      <c r="U3317" t="s">
        <v>206</v>
      </c>
      <c r="V3317" t="s">
        <v>128</v>
      </c>
      <c r="Z3317" t="s">
        <v>36</v>
      </c>
    </row>
    <row r="3318" spans="1:26" x14ac:dyDescent="0.25">
      <c r="A3318" t="s">
        <v>26</v>
      </c>
      <c r="B3318" t="s">
        <v>27</v>
      </c>
      <c r="C3318" t="s">
        <v>28</v>
      </c>
      <c r="D3318" t="s">
        <v>29</v>
      </c>
      <c r="E3318" t="str">
        <f>"201TNSU1A278"</f>
        <v>201TNSU1A278</v>
      </c>
      <c r="F3318" t="s">
        <v>30</v>
      </c>
      <c r="I3318" t="s">
        <v>31</v>
      </c>
      <c r="J3318" t="s">
        <v>58</v>
      </c>
      <c r="N3318" t="s">
        <v>6944</v>
      </c>
      <c r="O3318" t="s">
        <v>34</v>
      </c>
      <c r="P3318">
        <v>5</v>
      </c>
      <c r="Q3318">
        <v>202201</v>
      </c>
      <c r="R3318">
        <v>20220310</v>
      </c>
      <c r="S3318" t="s">
        <v>6945</v>
      </c>
      <c r="T3318">
        <v>20220502</v>
      </c>
      <c r="U3318" t="s">
        <v>328</v>
      </c>
      <c r="V3318" t="s">
        <v>878</v>
      </c>
      <c r="Z3318" t="s">
        <v>36</v>
      </c>
    </row>
    <row r="3319" spans="1:26" x14ac:dyDescent="0.25">
      <c r="A3319" t="s">
        <v>26</v>
      </c>
      <c r="B3319" t="s">
        <v>27</v>
      </c>
      <c r="C3319" t="s">
        <v>28</v>
      </c>
      <c r="D3319" t="s">
        <v>37</v>
      </c>
      <c r="E3319" t="str">
        <f>"104TNLE1K240"</f>
        <v>104TNLE1K240</v>
      </c>
      <c r="F3319" t="s">
        <v>30</v>
      </c>
      <c r="I3319" t="s">
        <v>31</v>
      </c>
      <c r="J3319" t="s">
        <v>58</v>
      </c>
      <c r="N3319" t="s">
        <v>6946</v>
      </c>
      <c r="O3319" t="s">
        <v>34</v>
      </c>
      <c r="P3319">
        <v>14</v>
      </c>
      <c r="Q3319">
        <v>202104</v>
      </c>
      <c r="R3319">
        <v>20211020</v>
      </c>
      <c r="S3319" t="s">
        <v>6947</v>
      </c>
      <c r="T3319">
        <v>20220502</v>
      </c>
      <c r="U3319" t="s">
        <v>264</v>
      </c>
      <c r="V3319" t="s">
        <v>1172</v>
      </c>
      <c r="W3319" t="s">
        <v>1227</v>
      </c>
      <c r="X3319" t="s">
        <v>328</v>
      </c>
      <c r="Z3319" t="s">
        <v>36</v>
      </c>
    </row>
    <row r="3320" spans="1:26" x14ac:dyDescent="0.25">
      <c r="A3320" t="s">
        <v>26</v>
      </c>
      <c r="B3320" t="s">
        <v>27</v>
      </c>
      <c r="C3320" t="s">
        <v>28</v>
      </c>
      <c r="D3320" t="s">
        <v>380</v>
      </c>
      <c r="E3320" t="str">
        <f>"112TNZN1S989"</f>
        <v>112TNZN1S989</v>
      </c>
      <c r="F3320" t="s">
        <v>30</v>
      </c>
      <c r="I3320" t="s">
        <v>71</v>
      </c>
      <c r="J3320" t="s">
        <v>90</v>
      </c>
      <c r="N3320" t="s">
        <v>6948</v>
      </c>
      <c r="O3320" t="s">
        <v>34</v>
      </c>
      <c r="P3320">
        <v>6</v>
      </c>
      <c r="Q3320">
        <v>202112</v>
      </c>
      <c r="R3320">
        <v>20220117</v>
      </c>
      <c r="S3320" t="s">
        <v>6949</v>
      </c>
      <c r="T3320">
        <v>20220502</v>
      </c>
      <c r="U3320" t="s">
        <v>1383</v>
      </c>
      <c r="Z3320" t="s">
        <v>36</v>
      </c>
    </row>
    <row r="3321" spans="1:26" x14ac:dyDescent="0.25">
      <c r="A3321" t="s">
        <v>26</v>
      </c>
      <c r="B3321" t="s">
        <v>27</v>
      </c>
      <c r="C3321" t="s">
        <v>28</v>
      </c>
      <c r="D3321" t="s">
        <v>29</v>
      </c>
      <c r="E3321" t="str">
        <f>"108TNBK20797"</f>
        <v>108TNBK20797</v>
      </c>
      <c r="F3321" t="s">
        <v>30</v>
      </c>
      <c r="I3321" t="s">
        <v>31</v>
      </c>
      <c r="J3321" t="s">
        <v>58</v>
      </c>
      <c r="N3321" t="s">
        <v>6950</v>
      </c>
      <c r="O3321" t="s">
        <v>34</v>
      </c>
      <c r="P3321">
        <v>10</v>
      </c>
      <c r="Q3321">
        <v>202108</v>
      </c>
      <c r="R3321">
        <v>20211031</v>
      </c>
      <c r="S3321" t="s">
        <v>6951</v>
      </c>
      <c r="T3321">
        <v>20220502</v>
      </c>
      <c r="U3321" t="s">
        <v>75</v>
      </c>
      <c r="V3321" t="s">
        <v>487</v>
      </c>
      <c r="Z3321" t="s">
        <v>36</v>
      </c>
    </row>
    <row r="3322" spans="1:26" x14ac:dyDescent="0.25">
      <c r="A3322" t="s">
        <v>26</v>
      </c>
      <c r="B3322" t="s">
        <v>27</v>
      </c>
      <c r="C3322" t="s">
        <v>28</v>
      </c>
      <c r="D3322" t="s">
        <v>115</v>
      </c>
      <c r="E3322" t="str">
        <f>"201TNCZ04171"</f>
        <v>201TNCZ04171</v>
      </c>
      <c r="F3322" t="s">
        <v>30</v>
      </c>
      <c r="I3322" t="s">
        <v>76</v>
      </c>
      <c r="J3322" t="s">
        <v>52</v>
      </c>
      <c r="N3322" t="s">
        <v>6952</v>
      </c>
      <c r="O3322" t="s">
        <v>34</v>
      </c>
      <c r="P3322">
        <v>5</v>
      </c>
      <c r="Q3322">
        <v>202201</v>
      </c>
      <c r="R3322">
        <v>20220328</v>
      </c>
      <c r="S3322" t="s">
        <v>6953</v>
      </c>
      <c r="T3322">
        <v>20220502</v>
      </c>
      <c r="U3322" t="s">
        <v>211</v>
      </c>
      <c r="Z3322" t="s">
        <v>36</v>
      </c>
    </row>
    <row r="3323" spans="1:26" x14ac:dyDescent="0.25">
      <c r="A3323" t="s">
        <v>26</v>
      </c>
      <c r="B3323" t="s">
        <v>27</v>
      </c>
      <c r="C3323" t="s">
        <v>28</v>
      </c>
      <c r="D3323" t="s">
        <v>166</v>
      </c>
      <c r="E3323" t="str">
        <f>"111TNLE00624"</f>
        <v>111TNLE00624</v>
      </c>
      <c r="F3323" t="s">
        <v>30</v>
      </c>
      <c r="I3323" t="s">
        <v>31</v>
      </c>
      <c r="J3323" t="s">
        <v>58</v>
      </c>
      <c r="N3323" t="s">
        <v>6954</v>
      </c>
      <c r="O3323" t="s">
        <v>34</v>
      </c>
      <c r="P3323">
        <v>7</v>
      </c>
      <c r="Q3323">
        <v>202111</v>
      </c>
      <c r="R3323">
        <v>20211130</v>
      </c>
      <c r="S3323" t="s">
        <v>6955</v>
      </c>
      <c r="T3323">
        <v>20220502</v>
      </c>
      <c r="U3323" t="s">
        <v>1172</v>
      </c>
      <c r="V3323" t="s">
        <v>328</v>
      </c>
      <c r="Z3323" t="s">
        <v>36</v>
      </c>
    </row>
    <row r="3324" spans="1:26" x14ac:dyDescent="0.25">
      <c r="A3324" t="s">
        <v>26</v>
      </c>
      <c r="B3324" t="s">
        <v>27</v>
      </c>
      <c r="C3324" t="s">
        <v>28</v>
      </c>
      <c r="D3324" t="s">
        <v>46</v>
      </c>
      <c r="E3324" t="str">
        <f>"201TNCZ0K859"</f>
        <v>201TNCZ0K859</v>
      </c>
      <c r="F3324" t="s">
        <v>30</v>
      </c>
      <c r="I3324" t="s">
        <v>31</v>
      </c>
      <c r="J3324" t="s">
        <v>58</v>
      </c>
      <c r="N3324" t="s">
        <v>6956</v>
      </c>
      <c r="O3324" t="s">
        <v>34</v>
      </c>
      <c r="P3324">
        <v>5</v>
      </c>
      <c r="Q3324">
        <v>202201</v>
      </c>
      <c r="R3324">
        <v>20220218</v>
      </c>
      <c r="S3324" t="s">
        <v>6957</v>
      </c>
      <c r="T3324">
        <v>20220502</v>
      </c>
      <c r="U3324" t="s">
        <v>114</v>
      </c>
      <c r="Z3324" t="s">
        <v>36</v>
      </c>
    </row>
    <row r="3325" spans="1:26" x14ac:dyDescent="0.25">
      <c r="A3325" t="s">
        <v>26</v>
      </c>
      <c r="B3325" t="s">
        <v>27</v>
      </c>
      <c r="C3325" t="s">
        <v>28</v>
      </c>
      <c r="D3325" t="s">
        <v>133</v>
      </c>
      <c r="E3325" t="str">
        <f>"110TNFA02859"</f>
        <v>110TNFA02859</v>
      </c>
      <c r="F3325" t="s">
        <v>30</v>
      </c>
      <c r="I3325" t="s">
        <v>31</v>
      </c>
      <c r="J3325" t="s">
        <v>58</v>
      </c>
      <c r="N3325" t="s">
        <v>6958</v>
      </c>
      <c r="O3325" t="s">
        <v>34</v>
      </c>
      <c r="P3325">
        <v>8</v>
      </c>
      <c r="Q3325">
        <v>202110</v>
      </c>
      <c r="R3325">
        <v>20220309</v>
      </c>
      <c r="S3325" t="s">
        <v>6959</v>
      </c>
      <c r="T3325">
        <v>20220502</v>
      </c>
      <c r="U3325" t="s">
        <v>1232</v>
      </c>
      <c r="Z3325" t="s">
        <v>36</v>
      </c>
    </row>
    <row r="3326" spans="1:26" x14ac:dyDescent="0.25">
      <c r="A3326" t="s">
        <v>26</v>
      </c>
      <c r="B3326" t="s">
        <v>27</v>
      </c>
      <c r="C3326" t="s">
        <v>28</v>
      </c>
      <c r="D3326" t="s">
        <v>29</v>
      </c>
      <c r="E3326" t="str">
        <f>"201TNPC2A040"</f>
        <v>201TNPC2A040</v>
      </c>
      <c r="F3326" t="s">
        <v>30</v>
      </c>
      <c r="I3326" t="s">
        <v>129</v>
      </c>
      <c r="J3326" t="s">
        <v>163</v>
      </c>
      <c r="N3326" t="s">
        <v>6960</v>
      </c>
      <c r="O3326" t="s">
        <v>34</v>
      </c>
      <c r="P3326">
        <v>5</v>
      </c>
      <c r="Q3326">
        <v>202201</v>
      </c>
      <c r="R3326">
        <v>20220302</v>
      </c>
      <c r="S3326" t="s">
        <v>6961</v>
      </c>
      <c r="T3326">
        <v>20220502</v>
      </c>
      <c r="Z3326" t="s">
        <v>36</v>
      </c>
    </row>
    <row r="3327" spans="1:26" x14ac:dyDescent="0.25">
      <c r="A3327" t="s">
        <v>26</v>
      </c>
      <c r="B3327" t="s">
        <v>27</v>
      </c>
      <c r="C3327" t="s">
        <v>28</v>
      </c>
      <c r="D3327" t="s">
        <v>115</v>
      </c>
      <c r="E3327" t="str">
        <f>"009TNFA0K419"</f>
        <v>009TNFA0K419</v>
      </c>
      <c r="F3327" t="s">
        <v>30</v>
      </c>
      <c r="I3327" t="s">
        <v>89</v>
      </c>
      <c r="J3327" t="s">
        <v>90</v>
      </c>
      <c r="N3327" t="s">
        <v>6962</v>
      </c>
      <c r="O3327" t="s">
        <v>34</v>
      </c>
      <c r="P3327">
        <v>21</v>
      </c>
      <c r="Q3327">
        <v>202009</v>
      </c>
      <c r="R3327">
        <v>20220308</v>
      </c>
      <c r="S3327" t="s">
        <v>6963</v>
      </c>
      <c r="T3327">
        <v>20220502</v>
      </c>
      <c r="Z3327" t="s">
        <v>36</v>
      </c>
    </row>
    <row r="3328" spans="1:26" x14ac:dyDescent="0.25">
      <c r="A3328" t="s">
        <v>26</v>
      </c>
      <c r="B3328" t="s">
        <v>27</v>
      </c>
      <c r="C3328" t="s">
        <v>28</v>
      </c>
      <c r="D3328" t="s">
        <v>37</v>
      </c>
      <c r="E3328" t="str">
        <f>"111TNZN13509"</f>
        <v>111TNZN13509</v>
      </c>
      <c r="F3328" t="s">
        <v>30</v>
      </c>
      <c r="I3328" t="s">
        <v>57</v>
      </c>
      <c r="J3328" t="s">
        <v>48</v>
      </c>
      <c r="N3328" t="s">
        <v>6964</v>
      </c>
      <c r="O3328" t="s">
        <v>34</v>
      </c>
      <c r="P3328">
        <v>7</v>
      </c>
      <c r="Q3328">
        <v>202111</v>
      </c>
      <c r="R3328">
        <v>20220120</v>
      </c>
      <c r="S3328" t="s">
        <v>6965</v>
      </c>
      <c r="T3328">
        <v>20220502</v>
      </c>
      <c r="Z3328" t="s">
        <v>36</v>
      </c>
    </row>
    <row r="3329" spans="1:26" x14ac:dyDescent="0.25">
      <c r="A3329" t="s">
        <v>26</v>
      </c>
      <c r="B3329" t="s">
        <v>27</v>
      </c>
      <c r="C3329" t="s">
        <v>28</v>
      </c>
      <c r="D3329" t="s">
        <v>37</v>
      </c>
      <c r="E3329" t="str">
        <f>"111TNRL2L494"</f>
        <v>111TNRL2L494</v>
      </c>
      <c r="F3329" t="s">
        <v>30</v>
      </c>
      <c r="I3329" t="s">
        <v>129</v>
      </c>
      <c r="J3329" t="s">
        <v>77</v>
      </c>
      <c r="N3329" t="s">
        <v>6966</v>
      </c>
      <c r="O3329" t="s">
        <v>34</v>
      </c>
      <c r="P3329">
        <v>7</v>
      </c>
      <c r="Q3329">
        <v>202111</v>
      </c>
      <c r="R3329">
        <v>20220125</v>
      </c>
      <c r="S3329" t="s">
        <v>6967</v>
      </c>
      <c r="T3329">
        <v>20220502</v>
      </c>
      <c r="Z3329" t="s">
        <v>36</v>
      </c>
    </row>
    <row r="3330" spans="1:26" x14ac:dyDescent="0.25">
      <c r="A3330" t="s">
        <v>26</v>
      </c>
      <c r="B3330" t="s">
        <v>27</v>
      </c>
      <c r="C3330" t="s">
        <v>28</v>
      </c>
      <c r="D3330" t="s">
        <v>166</v>
      </c>
      <c r="E3330" t="str">
        <f>"110TNEP2T548"</f>
        <v>110TNEP2T548</v>
      </c>
      <c r="F3330" t="s">
        <v>30</v>
      </c>
      <c r="I3330" t="s">
        <v>129</v>
      </c>
      <c r="J3330" t="s">
        <v>48</v>
      </c>
      <c r="N3330" t="s">
        <v>6968</v>
      </c>
      <c r="O3330" t="s">
        <v>34</v>
      </c>
      <c r="P3330">
        <v>8</v>
      </c>
      <c r="Q3330">
        <v>202110</v>
      </c>
      <c r="R3330">
        <v>20220102</v>
      </c>
      <c r="S3330" t="s">
        <v>6969</v>
      </c>
      <c r="T3330">
        <v>20220502</v>
      </c>
      <c r="Z3330" t="s">
        <v>36</v>
      </c>
    </row>
    <row r="3331" spans="1:26" x14ac:dyDescent="0.25">
      <c r="A3331" t="s">
        <v>26</v>
      </c>
      <c r="B3331" t="s">
        <v>27</v>
      </c>
      <c r="C3331" t="s">
        <v>28</v>
      </c>
      <c r="D3331" t="s">
        <v>380</v>
      </c>
      <c r="E3331" t="str">
        <f>"111TNYT0M098"</f>
        <v>111TNYT0M098</v>
      </c>
      <c r="F3331" t="s">
        <v>30</v>
      </c>
      <c r="I3331" t="s">
        <v>31</v>
      </c>
      <c r="J3331" t="s">
        <v>32</v>
      </c>
      <c r="N3331" t="s">
        <v>6970</v>
      </c>
      <c r="O3331" t="s">
        <v>34</v>
      </c>
      <c r="P3331">
        <v>7</v>
      </c>
      <c r="Q3331">
        <v>202111</v>
      </c>
      <c r="R3331">
        <v>20211111</v>
      </c>
      <c r="S3331" t="s">
        <v>6971</v>
      </c>
      <c r="T3331">
        <v>20220502</v>
      </c>
      <c r="Z3331" t="s">
        <v>36</v>
      </c>
    </row>
    <row r="3332" spans="1:26" x14ac:dyDescent="0.25">
      <c r="A3332" t="s">
        <v>26</v>
      </c>
      <c r="B3332" t="s">
        <v>27</v>
      </c>
      <c r="C3332" t="s">
        <v>28</v>
      </c>
      <c r="D3332" t="s">
        <v>29</v>
      </c>
      <c r="E3332" t="str">
        <f>"104TNDVOW714"</f>
        <v>104TNDVOW714</v>
      </c>
      <c r="F3332" t="s">
        <v>30</v>
      </c>
      <c r="I3332" t="s">
        <v>31</v>
      </c>
      <c r="J3332" t="s">
        <v>77</v>
      </c>
      <c r="N3332" t="s">
        <v>6972</v>
      </c>
      <c r="O3332" t="s">
        <v>34</v>
      </c>
      <c r="P3332">
        <v>14</v>
      </c>
      <c r="Q3332">
        <v>202104</v>
      </c>
      <c r="R3332">
        <v>20220118</v>
      </c>
      <c r="S3332" t="s">
        <v>6973</v>
      </c>
      <c r="T3332">
        <v>20220502</v>
      </c>
      <c r="Z3332" t="s">
        <v>36</v>
      </c>
    </row>
    <row r="3333" spans="1:26" x14ac:dyDescent="0.25">
      <c r="A3333" t="s">
        <v>26</v>
      </c>
      <c r="B3333" t="s">
        <v>27</v>
      </c>
      <c r="C3333" t="s">
        <v>28</v>
      </c>
      <c r="D3333" t="s">
        <v>115</v>
      </c>
      <c r="E3333" t="str">
        <f>"110TNLE17872"</f>
        <v>110TNLE17872</v>
      </c>
      <c r="F3333" t="s">
        <v>30</v>
      </c>
      <c r="I3333" t="s">
        <v>31</v>
      </c>
      <c r="J3333" t="s">
        <v>32</v>
      </c>
      <c r="N3333" t="s">
        <v>6974</v>
      </c>
      <c r="O3333" t="s">
        <v>34</v>
      </c>
      <c r="P3333">
        <v>8</v>
      </c>
      <c r="Q3333">
        <v>202110</v>
      </c>
      <c r="R3333">
        <v>20211019</v>
      </c>
      <c r="S3333" t="s">
        <v>6975</v>
      </c>
      <c r="T3333">
        <v>20220502</v>
      </c>
      <c r="Z3333" t="s">
        <v>36</v>
      </c>
    </row>
    <row r="3334" spans="1:26" x14ac:dyDescent="0.25">
      <c r="A3334" t="s">
        <v>26</v>
      </c>
      <c r="B3334" t="s">
        <v>27</v>
      </c>
      <c r="C3334" t="s">
        <v>28</v>
      </c>
      <c r="D3334" t="s">
        <v>29</v>
      </c>
      <c r="E3334" t="str">
        <f>"107TNQD17436"</f>
        <v>107TNQD17436</v>
      </c>
      <c r="F3334" t="s">
        <v>30</v>
      </c>
      <c r="I3334" t="s">
        <v>38</v>
      </c>
      <c r="J3334" t="s">
        <v>77</v>
      </c>
      <c r="N3334" t="s">
        <v>5774</v>
      </c>
      <c r="O3334" t="s">
        <v>34</v>
      </c>
      <c r="P3334">
        <v>11</v>
      </c>
      <c r="Q3334">
        <v>202107</v>
      </c>
      <c r="R3334">
        <v>20211208</v>
      </c>
      <c r="S3334" t="s">
        <v>6976</v>
      </c>
      <c r="T3334">
        <v>20220502</v>
      </c>
      <c r="Z3334" t="s">
        <v>36</v>
      </c>
    </row>
    <row r="3335" spans="1:26" x14ac:dyDescent="0.25">
      <c r="A3335" t="s">
        <v>26</v>
      </c>
      <c r="B3335" t="s">
        <v>27</v>
      </c>
      <c r="C3335" t="s">
        <v>28</v>
      </c>
      <c r="D3335" t="s">
        <v>380</v>
      </c>
      <c r="E3335" t="str">
        <f>"202TNSU2U822"</f>
        <v>202TNSU2U822</v>
      </c>
      <c r="F3335" t="s">
        <v>30</v>
      </c>
      <c r="I3335" t="s">
        <v>38</v>
      </c>
      <c r="J3335" t="s">
        <v>39</v>
      </c>
      <c r="N3335" t="s">
        <v>6977</v>
      </c>
      <c r="O3335" t="s">
        <v>34</v>
      </c>
      <c r="P3335">
        <v>4</v>
      </c>
      <c r="Q3335">
        <v>202202</v>
      </c>
      <c r="R3335">
        <v>20220408</v>
      </c>
      <c r="S3335" t="s">
        <v>6978</v>
      </c>
      <c r="T3335">
        <v>20220502</v>
      </c>
      <c r="Z3335" t="s">
        <v>36</v>
      </c>
    </row>
    <row r="3336" spans="1:26" x14ac:dyDescent="0.25">
      <c r="A3336" t="s">
        <v>26</v>
      </c>
      <c r="B3336" t="s">
        <v>27</v>
      </c>
      <c r="C3336" t="s">
        <v>28</v>
      </c>
      <c r="D3336" t="s">
        <v>46</v>
      </c>
      <c r="E3336" t="str">
        <f>"201TNZN2S461"</f>
        <v>201TNZN2S461</v>
      </c>
      <c r="F3336" t="s">
        <v>30</v>
      </c>
      <c r="I3336" t="s">
        <v>31</v>
      </c>
      <c r="J3336" t="s">
        <v>32</v>
      </c>
      <c r="N3336" t="s">
        <v>6979</v>
      </c>
      <c r="O3336" t="s">
        <v>34</v>
      </c>
      <c r="P3336">
        <v>5</v>
      </c>
      <c r="Q3336">
        <v>202201</v>
      </c>
      <c r="R3336">
        <v>20220204</v>
      </c>
      <c r="S3336" t="s">
        <v>6980</v>
      </c>
      <c r="T3336">
        <v>20220502</v>
      </c>
      <c r="Z3336" t="s">
        <v>36</v>
      </c>
    </row>
    <row r="3337" spans="1:26" x14ac:dyDescent="0.25">
      <c r="A3337" t="s">
        <v>26</v>
      </c>
      <c r="B3337" t="s">
        <v>27</v>
      </c>
      <c r="C3337" t="s">
        <v>28</v>
      </c>
      <c r="D3337" t="s">
        <v>37</v>
      </c>
      <c r="E3337" t="str">
        <f>"106TNXR05250"</f>
        <v>106TNXR05250</v>
      </c>
      <c r="F3337" t="s">
        <v>30</v>
      </c>
      <c r="I3337" t="s">
        <v>1131</v>
      </c>
      <c r="J3337" t="s">
        <v>58</v>
      </c>
      <c r="N3337" t="s">
        <v>6981</v>
      </c>
      <c r="O3337" t="s">
        <v>34</v>
      </c>
      <c r="P3337">
        <v>12</v>
      </c>
      <c r="Q3337">
        <v>202106</v>
      </c>
      <c r="R3337">
        <v>20211015</v>
      </c>
      <c r="S3337" t="s">
        <v>6982</v>
      </c>
      <c r="T3337">
        <v>20220502</v>
      </c>
      <c r="U3337" t="s">
        <v>497</v>
      </c>
      <c r="Z3337" t="s">
        <v>36</v>
      </c>
    </row>
    <row r="3338" spans="1:26" x14ac:dyDescent="0.25">
      <c r="A3338" t="s">
        <v>26</v>
      </c>
      <c r="B3338" t="s">
        <v>27</v>
      </c>
      <c r="C3338" t="s">
        <v>28</v>
      </c>
      <c r="D3338" t="s">
        <v>29</v>
      </c>
      <c r="E3338" t="str">
        <f>"104TNZN1Y645"</f>
        <v>104TNZN1Y645</v>
      </c>
      <c r="F3338" t="s">
        <v>30</v>
      </c>
      <c r="I3338" t="s">
        <v>57</v>
      </c>
      <c r="J3338" t="s">
        <v>58</v>
      </c>
      <c r="N3338" t="s">
        <v>6983</v>
      </c>
      <c r="O3338" t="s">
        <v>34</v>
      </c>
      <c r="P3338">
        <v>14</v>
      </c>
      <c r="Q3338">
        <v>202104</v>
      </c>
      <c r="R3338">
        <v>20211219</v>
      </c>
      <c r="S3338" t="s">
        <v>6984</v>
      </c>
      <c r="T3338">
        <v>20220502</v>
      </c>
      <c r="U3338" t="s">
        <v>61</v>
      </c>
      <c r="V3338" t="s">
        <v>211</v>
      </c>
      <c r="Z3338" t="s">
        <v>36</v>
      </c>
    </row>
    <row r="3339" spans="1:26" x14ac:dyDescent="0.25">
      <c r="A3339" t="s">
        <v>26</v>
      </c>
      <c r="B3339" t="s">
        <v>27</v>
      </c>
      <c r="C3339" t="s">
        <v>28</v>
      </c>
      <c r="D3339" t="s">
        <v>46</v>
      </c>
      <c r="E3339" t="str">
        <f>"109TNHM2E913"</f>
        <v>109TNHM2E913</v>
      </c>
      <c r="F3339" t="s">
        <v>30</v>
      </c>
      <c r="I3339" t="s">
        <v>89</v>
      </c>
      <c r="J3339" t="s">
        <v>58</v>
      </c>
      <c r="N3339" t="s">
        <v>6985</v>
      </c>
      <c r="O3339" t="s">
        <v>34</v>
      </c>
      <c r="P3339">
        <v>9</v>
      </c>
      <c r="Q3339">
        <v>202109</v>
      </c>
      <c r="R3339">
        <v>20220210</v>
      </c>
      <c r="S3339" t="s">
        <v>6986</v>
      </c>
      <c r="T3339">
        <v>20220502</v>
      </c>
      <c r="U3339" t="s">
        <v>144</v>
      </c>
      <c r="V3339" t="s">
        <v>722</v>
      </c>
      <c r="W3339" t="s">
        <v>75</v>
      </c>
      <c r="Z3339" t="s">
        <v>36</v>
      </c>
    </row>
    <row r="3340" spans="1:26" x14ac:dyDescent="0.25">
      <c r="A3340" t="s">
        <v>26</v>
      </c>
      <c r="B3340" t="s">
        <v>27</v>
      </c>
      <c r="C3340" t="s">
        <v>28</v>
      </c>
      <c r="D3340" t="s">
        <v>115</v>
      </c>
      <c r="E3340" t="str">
        <f>"201TNEP18484"</f>
        <v>201TNEP18484</v>
      </c>
      <c r="F3340" t="s">
        <v>30</v>
      </c>
      <c r="I3340" t="s">
        <v>31</v>
      </c>
      <c r="J3340" t="s">
        <v>32</v>
      </c>
      <c r="N3340" t="s">
        <v>6987</v>
      </c>
      <c r="O3340" t="s">
        <v>34</v>
      </c>
      <c r="P3340">
        <v>5</v>
      </c>
      <c r="Q3340">
        <v>202201</v>
      </c>
      <c r="R3340">
        <v>20220213</v>
      </c>
      <c r="S3340" t="s">
        <v>6988</v>
      </c>
      <c r="T3340">
        <v>20220502</v>
      </c>
      <c r="Z3340" t="s">
        <v>36</v>
      </c>
    </row>
    <row r="3341" spans="1:26" x14ac:dyDescent="0.25">
      <c r="A3341" t="s">
        <v>26</v>
      </c>
      <c r="B3341" t="s">
        <v>27</v>
      </c>
      <c r="C3341" t="s">
        <v>28</v>
      </c>
      <c r="D3341" t="s">
        <v>380</v>
      </c>
      <c r="E3341" t="str">
        <f>"111TNXR2H738"</f>
        <v>111TNXR2H738</v>
      </c>
      <c r="F3341" t="s">
        <v>30</v>
      </c>
      <c r="I3341" t="s">
        <v>31</v>
      </c>
      <c r="J3341" t="s">
        <v>32</v>
      </c>
      <c r="N3341" t="s">
        <v>6989</v>
      </c>
      <c r="O3341" t="s">
        <v>34</v>
      </c>
      <c r="P3341">
        <v>7</v>
      </c>
      <c r="Q3341">
        <v>202111</v>
      </c>
      <c r="R3341">
        <v>20211123</v>
      </c>
      <c r="S3341" t="s">
        <v>6990</v>
      </c>
      <c r="T3341">
        <v>20220502</v>
      </c>
      <c r="Z3341" t="s">
        <v>36</v>
      </c>
    </row>
    <row r="3342" spans="1:26" x14ac:dyDescent="0.25">
      <c r="A3342" t="s">
        <v>26</v>
      </c>
      <c r="B3342" t="s">
        <v>27</v>
      </c>
      <c r="C3342" t="s">
        <v>28</v>
      </c>
      <c r="D3342" t="s">
        <v>42</v>
      </c>
      <c r="E3342" t="str">
        <f>"111TNDV2Q322"</f>
        <v>111TNDV2Q322</v>
      </c>
      <c r="F3342" t="s">
        <v>30</v>
      </c>
      <c r="I3342" t="s">
        <v>38</v>
      </c>
      <c r="J3342" t="s">
        <v>90</v>
      </c>
      <c r="N3342" t="s">
        <v>6991</v>
      </c>
      <c r="O3342" t="s">
        <v>34</v>
      </c>
      <c r="P3342">
        <v>7</v>
      </c>
      <c r="Q3342">
        <v>202111</v>
      </c>
      <c r="R3342">
        <v>20220413</v>
      </c>
      <c r="S3342" t="s">
        <v>6992</v>
      </c>
      <c r="T3342">
        <v>20220502</v>
      </c>
      <c r="Z3342" t="s">
        <v>36</v>
      </c>
    </row>
    <row r="3343" spans="1:26" x14ac:dyDescent="0.25">
      <c r="A3343" t="s">
        <v>26</v>
      </c>
      <c r="B3343" t="s">
        <v>27</v>
      </c>
      <c r="C3343" t="s">
        <v>28</v>
      </c>
      <c r="D3343" t="s">
        <v>37</v>
      </c>
      <c r="E3343" t="str">
        <f>"201TNCZ2Y059"</f>
        <v>201TNCZ2Y059</v>
      </c>
      <c r="F3343" t="s">
        <v>30</v>
      </c>
      <c r="I3343" t="s">
        <v>31</v>
      </c>
      <c r="J3343" t="s">
        <v>32</v>
      </c>
      <c r="N3343" t="s">
        <v>6993</v>
      </c>
      <c r="O3343" t="s">
        <v>34</v>
      </c>
      <c r="P3343">
        <v>5</v>
      </c>
      <c r="Q3343">
        <v>202201</v>
      </c>
      <c r="R3343">
        <v>20220421</v>
      </c>
      <c r="S3343" t="s">
        <v>6994</v>
      </c>
      <c r="T3343">
        <v>20220502</v>
      </c>
      <c r="Z3343" t="s">
        <v>36</v>
      </c>
    </row>
    <row r="3344" spans="1:26" x14ac:dyDescent="0.25">
      <c r="A3344" t="s">
        <v>26</v>
      </c>
      <c r="B3344" t="s">
        <v>27</v>
      </c>
      <c r="C3344" t="s">
        <v>28</v>
      </c>
      <c r="D3344" t="s">
        <v>380</v>
      </c>
      <c r="E3344" t="str">
        <f>"112TNVS1V535"</f>
        <v>112TNVS1V535</v>
      </c>
      <c r="F3344" t="s">
        <v>30</v>
      </c>
      <c r="I3344" t="s">
        <v>129</v>
      </c>
      <c r="J3344" t="s">
        <v>163</v>
      </c>
      <c r="N3344" t="s">
        <v>6995</v>
      </c>
      <c r="O3344" t="s">
        <v>34</v>
      </c>
      <c r="P3344">
        <v>6</v>
      </c>
      <c r="Q3344">
        <v>202112</v>
      </c>
      <c r="R3344">
        <v>20220214</v>
      </c>
      <c r="S3344" t="s">
        <v>6996</v>
      </c>
      <c r="T3344">
        <v>20220502</v>
      </c>
      <c r="Z3344" t="s">
        <v>36</v>
      </c>
    </row>
    <row r="3345" spans="1:26" x14ac:dyDescent="0.25">
      <c r="A3345" t="s">
        <v>26</v>
      </c>
      <c r="B3345" t="s">
        <v>27</v>
      </c>
      <c r="C3345" t="s">
        <v>28</v>
      </c>
      <c r="D3345" t="s">
        <v>115</v>
      </c>
      <c r="E3345" t="str">
        <f>"109TNDV0C178"</f>
        <v>109TNDV0C178</v>
      </c>
      <c r="F3345" t="s">
        <v>30</v>
      </c>
      <c r="I3345" t="s">
        <v>162</v>
      </c>
      <c r="J3345" t="s">
        <v>39</v>
      </c>
      <c r="N3345" t="s">
        <v>520</v>
      </c>
      <c r="O3345" t="s">
        <v>34</v>
      </c>
      <c r="P3345">
        <v>9</v>
      </c>
      <c r="Q3345">
        <v>202109</v>
      </c>
      <c r="R3345">
        <v>20211231</v>
      </c>
      <c r="S3345" t="s">
        <v>6997</v>
      </c>
      <c r="T3345">
        <v>20220502</v>
      </c>
      <c r="Z3345" t="s">
        <v>36</v>
      </c>
    </row>
    <row r="3346" spans="1:26" x14ac:dyDescent="0.25">
      <c r="A3346" t="s">
        <v>26</v>
      </c>
      <c r="B3346" t="s">
        <v>27</v>
      </c>
      <c r="C3346" t="s">
        <v>28</v>
      </c>
      <c r="D3346" t="s">
        <v>64</v>
      </c>
      <c r="E3346" t="str">
        <f>"201TNNH0C103"</f>
        <v>201TNNH0C103</v>
      </c>
      <c r="F3346" t="s">
        <v>30</v>
      </c>
      <c r="I3346" t="s">
        <v>162</v>
      </c>
      <c r="J3346" t="s">
        <v>90</v>
      </c>
      <c r="N3346" t="s">
        <v>6998</v>
      </c>
      <c r="O3346" t="s">
        <v>34</v>
      </c>
      <c r="P3346">
        <v>5</v>
      </c>
      <c r="Q3346">
        <v>202201</v>
      </c>
      <c r="R3346">
        <v>20220111</v>
      </c>
      <c r="S3346" t="s">
        <v>6999</v>
      </c>
      <c r="T3346">
        <v>20220502</v>
      </c>
      <c r="U3346" t="s">
        <v>5235</v>
      </c>
      <c r="V3346" t="s">
        <v>149</v>
      </c>
      <c r="Z3346" t="s">
        <v>36</v>
      </c>
    </row>
    <row r="3347" spans="1:26" x14ac:dyDescent="0.25">
      <c r="A3347" t="s">
        <v>26</v>
      </c>
      <c r="B3347" t="s">
        <v>27</v>
      </c>
      <c r="C3347" t="s">
        <v>28</v>
      </c>
      <c r="D3347" t="s">
        <v>29</v>
      </c>
      <c r="E3347" t="str">
        <f>"201TNDV16442"</f>
        <v>201TNDV16442</v>
      </c>
      <c r="F3347" t="s">
        <v>30</v>
      </c>
      <c r="I3347" t="s">
        <v>38</v>
      </c>
      <c r="J3347" t="s">
        <v>498</v>
      </c>
      <c r="N3347" t="s">
        <v>7000</v>
      </c>
      <c r="O3347" t="s">
        <v>34</v>
      </c>
      <c r="P3347">
        <v>5</v>
      </c>
      <c r="Q3347">
        <v>202201</v>
      </c>
      <c r="R3347">
        <v>20220206</v>
      </c>
      <c r="S3347" t="s">
        <v>7001</v>
      </c>
      <c r="T3347">
        <v>20220502</v>
      </c>
      <c r="Z3347" t="s">
        <v>36</v>
      </c>
    </row>
    <row r="3348" spans="1:26" x14ac:dyDescent="0.25">
      <c r="A3348" t="s">
        <v>26</v>
      </c>
      <c r="B3348" t="s">
        <v>27</v>
      </c>
      <c r="C3348" t="s">
        <v>28</v>
      </c>
      <c r="D3348" t="s">
        <v>380</v>
      </c>
      <c r="E3348" t="str">
        <f>"201TNXR23170"</f>
        <v>201TNXR23170</v>
      </c>
      <c r="F3348" t="s">
        <v>30</v>
      </c>
      <c r="I3348" t="s">
        <v>38</v>
      </c>
      <c r="J3348" t="s">
        <v>163</v>
      </c>
      <c r="N3348" t="s">
        <v>7002</v>
      </c>
      <c r="O3348" t="s">
        <v>34</v>
      </c>
      <c r="P3348">
        <v>5</v>
      </c>
      <c r="Q3348">
        <v>202201</v>
      </c>
      <c r="R3348">
        <v>20220414</v>
      </c>
      <c r="S3348" t="s">
        <v>7003</v>
      </c>
      <c r="T3348">
        <v>20220502</v>
      </c>
      <c r="Z3348" t="s">
        <v>36</v>
      </c>
    </row>
    <row r="3349" spans="1:26" x14ac:dyDescent="0.25">
      <c r="A3349" t="s">
        <v>26</v>
      </c>
      <c r="B3349" t="s">
        <v>27</v>
      </c>
      <c r="C3349" t="s">
        <v>28</v>
      </c>
      <c r="D3349" t="s">
        <v>29</v>
      </c>
      <c r="E3349" t="str">
        <f>"002TNSU08486"</f>
        <v>002TNSU08486</v>
      </c>
      <c r="F3349" t="s">
        <v>30</v>
      </c>
      <c r="I3349" t="s">
        <v>71</v>
      </c>
      <c r="J3349" t="s">
        <v>90</v>
      </c>
      <c r="N3349" t="s">
        <v>7004</v>
      </c>
      <c r="O3349" t="s">
        <v>34</v>
      </c>
      <c r="P3349">
        <v>28</v>
      </c>
      <c r="Q3349">
        <v>202002</v>
      </c>
      <c r="R3349">
        <v>20211120</v>
      </c>
      <c r="S3349" t="s">
        <v>7005</v>
      </c>
      <c r="T3349">
        <v>20220502</v>
      </c>
      <c r="U3349" t="s">
        <v>722</v>
      </c>
      <c r="V3349" t="s">
        <v>3950</v>
      </c>
      <c r="Z3349" t="s">
        <v>36</v>
      </c>
    </row>
    <row r="3350" spans="1:26" x14ac:dyDescent="0.25">
      <c r="A3350" t="s">
        <v>26</v>
      </c>
      <c r="B3350" t="s">
        <v>27</v>
      </c>
      <c r="C3350" t="s">
        <v>28</v>
      </c>
      <c r="D3350" t="s">
        <v>166</v>
      </c>
      <c r="E3350" t="str">
        <f>"201TNJJ34524"</f>
        <v>201TNJJ34524</v>
      </c>
      <c r="F3350" t="s">
        <v>30</v>
      </c>
      <c r="I3350" t="s">
        <v>129</v>
      </c>
      <c r="J3350" t="s">
        <v>90</v>
      </c>
      <c r="N3350" t="s">
        <v>7006</v>
      </c>
      <c r="O3350" t="s">
        <v>34</v>
      </c>
      <c r="P3350">
        <v>5</v>
      </c>
      <c r="Q3350">
        <v>202201</v>
      </c>
      <c r="R3350">
        <v>20220301</v>
      </c>
      <c r="S3350" t="s">
        <v>7007</v>
      </c>
      <c r="T3350">
        <v>20220502</v>
      </c>
      <c r="U3350" t="s">
        <v>211</v>
      </c>
      <c r="Z3350" t="s">
        <v>36</v>
      </c>
    </row>
    <row r="3351" spans="1:26" x14ac:dyDescent="0.25">
      <c r="A3351" t="s">
        <v>26</v>
      </c>
      <c r="B3351" t="s">
        <v>27</v>
      </c>
      <c r="C3351" t="s">
        <v>28</v>
      </c>
      <c r="D3351" t="s">
        <v>42</v>
      </c>
      <c r="E3351" t="str">
        <f>"112TNVS0D847"</f>
        <v>112TNVS0D847</v>
      </c>
      <c r="F3351" t="s">
        <v>30</v>
      </c>
      <c r="I3351" t="s">
        <v>31</v>
      </c>
      <c r="J3351" t="s">
        <v>32</v>
      </c>
      <c r="N3351" t="s">
        <v>7008</v>
      </c>
      <c r="O3351" t="s">
        <v>34</v>
      </c>
      <c r="P3351">
        <v>6</v>
      </c>
      <c r="Q3351">
        <v>202112</v>
      </c>
      <c r="R3351">
        <v>20211229</v>
      </c>
      <c r="S3351" t="s">
        <v>7009</v>
      </c>
      <c r="T3351">
        <v>20220502</v>
      </c>
      <c r="Z3351" t="s">
        <v>36</v>
      </c>
    </row>
    <row r="3352" spans="1:26" x14ac:dyDescent="0.25">
      <c r="A3352" t="s">
        <v>26</v>
      </c>
      <c r="B3352" t="s">
        <v>27</v>
      </c>
      <c r="C3352" t="s">
        <v>28</v>
      </c>
      <c r="D3352" t="s">
        <v>64</v>
      </c>
      <c r="E3352" t="str">
        <f>"203TNSU20246"</f>
        <v>203TNSU20246</v>
      </c>
      <c r="F3352" t="s">
        <v>30</v>
      </c>
      <c r="I3352" t="s">
        <v>57</v>
      </c>
      <c r="J3352" t="s">
        <v>90</v>
      </c>
      <c r="N3352" t="s">
        <v>7010</v>
      </c>
      <c r="O3352" t="s">
        <v>34</v>
      </c>
      <c r="P3352">
        <v>3</v>
      </c>
      <c r="Q3352">
        <v>202203</v>
      </c>
      <c r="R3352">
        <v>20220412</v>
      </c>
      <c r="S3352" t="s">
        <v>7011</v>
      </c>
      <c r="T3352">
        <v>20220502</v>
      </c>
      <c r="U3352" t="s">
        <v>128</v>
      </c>
      <c r="Z3352" t="s">
        <v>36</v>
      </c>
    </row>
    <row r="3353" spans="1:26" x14ac:dyDescent="0.25">
      <c r="A3353" t="s">
        <v>26</v>
      </c>
      <c r="B3353" t="s">
        <v>27</v>
      </c>
      <c r="C3353" t="s">
        <v>28</v>
      </c>
      <c r="D3353" t="s">
        <v>29</v>
      </c>
      <c r="E3353" t="str">
        <f>"201TNPC0V376"</f>
        <v>201TNPC0V376</v>
      </c>
      <c r="F3353" t="s">
        <v>30</v>
      </c>
      <c r="I3353" t="s">
        <v>57</v>
      </c>
      <c r="J3353" t="s">
        <v>58</v>
      </c>
      <c r="N3353" t="s">
        <v>7012</v>
      </c>
      <c r="O3353" t="s">
        <v>34</v>
      </c>
      <c r="P3353">
        <v>5</v>
      </c>
      <c r="Q3353">
        <v>202201</v>
      </c>
      <c r="R3353">
        <v>20220101</v>
      </c>
      <c r="S3353" t="s">
        <v>7013</v>
      </c>
      <c r="T3353">
        <v>20220502</v>
      </c>
      <c r="U3353" t="s">
        <v>144</v>
      </c>
      <c r="Z3353" t="s">
        <v>36</v>
      </c>
    </row>
    <row r="3354" spans="1:26" x14ac:dyDescent="0.25">
      <c r="A3354" t="s">
        <v>26</v>
      </c>
      <c r="B3354" t="s">
        <v>27</v>
      </c>
      <c r="C3354" t="s">
        <v>28</v>
      </c>
      <c r="D3354" t="s">
        <v>115</v>
      </c>
      <c r="E3354" t="str">
        <f>"108TNKF0Z933"</f>
        <v>108TNKF0Z933</v>
      </c>
      <c r="F3354" t="s">
        <v>30</v>
      </c>
      <c r="I3354" t="s">
        <v>129</v>
      </c>
      <c r="J3354" t="s">
        <v>58</v>
      </c>
      <c r="N3354" t="s">
        <v>7014</v>
      </c>
      <c r="O3354" t="s">
        <v>34</v>
      </c>
      <c r="P3354">
        <v>10</v>
      </c>
      <c r="Q3354">
        <v>202108</v>
      </c>
      <c r="R3354">
        <v>20211021</v>
      </c>
      <c r="S3354" t="s">
        <v>7015</v>
      </c>
      <c r="T3354">
        <v>20220502</v>
      </c>
      <c r="U3354" t="s">
        <v>452</v>
      </c>
      <c r="Z3354" t="s">
        <v>36</v>
      </c>
    </row>
    <row r="3355" spans="1:26" x14ac:dyDescent="0.25">
      <c r="A3355" t="s">
        <v>26</v>
      </c>
      <c r="B3355" t="s">
        <v>27</v>
      </c>
      <c r="C3355" t="s">
        <v>28</v>
      </c>
      <c r="D3355" t="s">
        <v>29</v>
      </c>
      <c r="E3355" t="str">
        <f>"201TNCZ1B667"</f>
        <v>201TNCZ1B667</v>
      </c>
      <c r="F3355" t="s">
        <v>30</v>
      </c>
      <c r="I3355" t="s">
        <v>129</v>
      </c>
      <c r="J3355" t="s">
        <v>130</v>
      </c>
      <c r="N3355" t="s">
        <v>7016</v>
      </c>
      <c r="O3355" t="s">
        <v>34</v>
      </c>
      <c r="P3355">
        <v>5</v>
      </c>
      <c r="Q3355">
        <v>202201</v>
      </c>
      <c r="R3355">
        <v>20220207</v>
      </c>
      <c r="S3355" t="s">
        <v>7017</v>
      </c>
      <c r="T3355">
        <v>20220502</v>
      </c>
      <c r="Z3355" t="s">
        <v>36</v>
      </c>
    </row>
    <row r="3356" spans="1:26" x14ac:dyDescent="0.25">
      <c r="A3356" t="s">
        <v>26</v>
      </c>
      <c r="B3356" t="s">
        <v>27</v>
      </c>
      <c r="C3356" t="s">
        <v>28</v>
      </c>
      <c r="D3356" t="s">
        <v>115</v>
      </c>
      <c r="E3356" t="str">
        <f>"110TNBK1K661"</f>
        <v>110TNBK1K661</v>
      </c>
      <c r="F3356" t="s">
        <v>30</v>
      </c>
      <c r="I3356" t="s">
        <v>89</v>
      </c>
      <c r="J3356" t="s">
        <v>90</v>
      </c>
      <c r="N3356" t="s">
        <v>7018</v>
      </c>
      <c r="O3356" t="s">
        <v>34</v>
      </c>
      <c r="P3356">
        <v>8</v>
      </c>
      <c r="Q3356">
        <v>202110</v>
      </c>
      <c r="R3356">
        <v>20220115</v>
      </c>
      <c r="S3356" t="s">
        <v>7019</v>
      </c>
      <c r="T3356">
        <v>20220502</v>
      </c>
      <c r="U3356" t="s">
        <v>1210</v>
      </c>
      <c r="V3356" t="s">
        <v>4286</v>
      </c>
      <c r="Z3356" t="s">
        <v>36</v>
      </c>
    </row>
    <row r="3357" spans="1:26" x14ac:dyDescent="0.25">
      <c r="A3357" t="s">
        <v>26</v>
      </c>
      <c r="B3357" t="s">
        <v>27</v>
      </c>
      <c r="C3357" t="s">
        <v>28</v>
      </c>
      <c r="D3357" t="s">
        <v>42</v>
      </c>
      <c r="E3357" t="str">
        <f>"108TNDV1N818"</f>
        <v>108TNDV1N818</v>
      </c>
      <c r="F3357" t="s">
        <v>30</v>
      </c>
      <c r="I3357" t="s">
        <v>82</v>
      </c>
      <c r="J3357" t="s">
        <v>58</v>
      </c>
      <c r="N3357" t="s">
        <v>7020</v>
      </c>
      <c r="O3357" t="s">
        <v>34</v>
      </c>
      <c r="P3357">
        <v>10</v>
      </c>
      <c r="Q3357">
        <v>202108</v>
      </c>
      <c r="R3357">
        <v>20211011</v>
      </c>
      <c r="S3357" t="s">
        <v>7021</v>
      </c>
      <c r="T3357">
        <v>20220502</v>
      </c>
      <c r="U3357" t="s">
        <v>264</v>
      </c>
      <c r="V3357" t="s">
        <v>1172</v>
      </c>
      <c r="Z3357" t="s">
        <v>36</v>
      </c>
    </row>
    <row r="3358" spans="1:26" x14ac:dyDescent="0.25">
      <c r="A3358" t="s">
        <v>26</v>
      </c>
      <c r="B3358" t="s">
        <v>27</v>
      </c>
      <c r="C3358" t="s">
        <v>28</v>
      </c>
      <c r="D3358" t="s">
        <v>64</v>
      </c>
      <c r="E3358" t="str">
        <f>"108TNAB2K024"</f>
        <v>108TNAB2K024</v>
      </c>
      <c r="F3358" t="s">
        <v>30</v>
      </c>
      <c r="I3358" t="s">
        <v>97</v>
      </c>
      <c r="J3358" t="s">
        <v>39</v>
      </c>
      <c r="N3358" t="s">
        <v>7022</v>
      </c>
      <c r="O3358" t="s">
        <v>34</v>
      </c>
      <c r="P3358">
        <v>10</v>
      </c>
      <c r="Q3358">
        <v>202108</v>
      </c>
      <c r="R3358">
        <v>20220323</v>
      </c>
      <c r="S3358" t="s">
        <v>7023</v>
      </c>
      <c r="T3358">
        <v>20220502</v>
      </c>
      <c r="Z3358" t="s">
        <v>36</v>
      </c>
    </row>
    <row r="3359" spans="1:26" x14ac:dyDescent="0.25">
      <c r="A3359" t="s">
        <v>26</v>
      </c>
      <c r="B3359" t="s">
        <v>27</v>
      </c>
      <c r="C3359" t="s">
        <v>28</v>
      </c>
      <c r="D3359" t="s">
        <v>42</v>
      </c>
      <c r="E3359" t="str">
        <f>"109TNCZ0X787"</f>
        <v>109TNCZ0X787</v>
      </c>
      <c r="F3359" t="s">
        <v>30</v>
      </c>
      <c r="I3359" t="s">
        <v>97</v>
      </c>
      <c r="J3359" t="s">
        <v>58</v>
      </c>
      <c r="N3359" t="s">
        <v>7024</v>
      </c>
      <c r="O3359" t="s">
        <v>34</v>
      </c>
      <c r="P3359">
        <v>9</v>
      </c>
      <c r="Q3359">
        <v>202109</v>
      </c>
      <c r="R3359">
        <v>20211110</v>
      </c>
      <c r="S3359" t="s">
        <v>7025</v>
      </c>
      <c r="T3359">
        <v>20220502</v>
      </c>
      <c r="U3359" t="s">
        <v>1846</v>
      </c>
      <c r="Z3359" t="s">
        <v>36</v>
      </c>
    </row>
    <row r="3360" spans="1:26" x14ac:dyDescent="0.25">
      <c r="A3360" t="s">
        <v>26</v>
      </c>
      <c r="B3360" t="s">
        <v>27</v>
      </c>
      <c r="C3360" t="s">
        <v>28</v>
      </c>
      <c r="D3360" t="s">
        <v>46</v>
      </c>
      <c r="E3360" t="str">
        <f>"110TNMX0E003"</f>
        <v>110TNMX0E003</v>
      </c>
      <c r="F3360" t="s">
        <v>30</v>
      </c>
      <c r="I3360" t="s">
        <v>97</v>
      </c>
      <c r="J3360" t="s">
        <v>39</v>
      </c>
      <c r="N3360" t="s">
        <v>7026</v>
      </c>
      <c r="O3360" t="s">
        <v>34</v>
      </c>
      <c r="P3360">
        <v>8</v>
      </c>
      <c r="Q3360">
        <v>202110</v>
      </c>
      <c r="R3360">
        <v>20211118</v>
      </c>
      <c r="S3360" t="s">
        <v>7027</v>
      </c>
      <c r="T3360">
        <v>20220502</v>
      </c>
      <c r="Z3360" t="s">
        <v>36</v>
      </c>
    </row>
    <row r="3361" spans="1:26" x14ac:dyDescent="0.25">
      <c r="A3361" t="s">
        <v>26</v>
      </c>
      <c r="B3361" t="s">
        <v>27</v>
      </c>
      <c r="C3361" t="s">
        <v>28</v>
      </c>
      <c r="D3361" t="s">
        <v>42</v>
      </c>
      <c r="E3361" t="str">
        <f>"104TNFA09315"</f>
        <v>104TNFA09315</v>
      </c>
      <c r="F3361" t="s">
        <v>30</v>
      </c>
      <c r="I3361" t="s">
        <v>97</v>
      </c>
      <c r="J3361" t="s">
        <v>90</v>
      </c>
      <c r="N3361" t="s">
        <v>7028</v>
      </c>
      <c r="O3361" t="s">
        <v>34</v>
      </c>
      <c r="P3361">
        <v>14</v>
      </c>
      <c r="Q3361">
        <v>202104</v>
      </c>
      <c r="R3361">
        <v>20211005</v>
      </c>
      <c r="S3361" t="s">
        <v>7029</v>
      </c>
      <c r="T3361">
        <v>20220502</v>
      </c>
      <c r="U3361" t="s">
        <v>180</v>
      </c>
      <c r="V3361" t="s">
        <v>1012</v>
      </c>
      <c r="Z3361" t="s">
        <v>36</v>
      </c>
    </row>
    <row r="3362" spans="1:26" x14ac:dyDescent="0.25">
      <c r="A3362" t="s">
        <v>26</v>
      </c>
      <c r="B3362" t="s">
        <v>27</v>
      </c>
      <c r="C3362" t="s">
        <v>28</v>
      </c>
      <c r="D3362" t="s">
        <v>42</v>
      </c>
      <c r="E3362" t="str">
        <f>"110TNBK2U773"</f>
        <v>110TNBK2U773</v>
      </c>
      <c r="F3362" t="s">
        <v>30</v>
      </c>
      <c r="I3362" t="s">
        <v>97</v>
      </c>
      <c r="J3362" t="s">
        <v>83</v>
      </c>
      <c r="N3362" t="s">
        <v>7030</v>
      </c>
      <c r="O3362" t="s">
        <v>34</v>
      </c>
      <c r="P3362">
        <v>8</v>
      </c>
      <c r="Q3362">
        <v>202110</v>
      </c>
      <c r="R3362">
        <v>20211127</v>
      </c>
      <c r="S3362" t="s">
        <v>7031</v>
      </c>
      <c r="T3362">
        <v>20220502</v>
      </c>
      <c r="Z3362" t="s">
        <v>36</v>
      </c>
    </row>
    <row r="3363" spans="1:26" x14ac:dyDescent="0.25">
      <c r="A3363" t="s">
        <v>26</v>
      </c>
      <c r="B3363" t="s">
        <v>27</v>
      </c>
      <c r="C3363" t="s">
        <v>28</v>
      </c>
      <c r="D3363" t="s">
        <v>42</v>
      </c>
      <c r="E3363" t="str">
        <f>"112TNPC15936"</f>
        <v>112TNPC15936</v>
      </c>
      <c r="F3363" t="s">
        <v>30</v>
      </c>
      <c r="I3363" t="s">
        <v>97</v>
      </c>
      <c r="J3363" t="s">
        <v>90</v>
      </c>
      <c r="N3363" t="s">
        <v>7032</v>
      </c>
      <c r="O3363" t="s">
        <v>34</v>
      </c>
      <c r="P3363">
        <v>6</v>
      </c>
      <c r="Q3363">
        <v>202112</v>
      </c>
      <c r="R3363">
        <v>20220131</v>
      </c>
      <c r="S3363" t="s">
        <v>7033</v>
      </c>
      <c r="T3363">
        <v>20220502</v>
      </c>
      <c r="U3363" t="s">
        <v>180</v>
      </c>
      <c r="V3363" t="s">
        <v>128</v>
      </c>
      <c r="W3363" t="s">
        <v>144</v>
      </c>
      <c r="Z3363" t="s">
        <v>36</v>
      </c>
    </row>
    <row r="3364" spans="1:26" x14ac:dyDescent="0.25">
      <c r="A3364" t="s">
        <v>26</v>
      </c>
      <c r="B3364" t="s">
        <v>27</v>
      </c>
      <c r="C3364" t="s">
        <v>28</v>
      </c>
      <c r="D3364" t="s">
        <v>115</v>
      </c>
      <c r="E3364" t="str">
        <f>"111TNSU0K814"</f>
        <v>111TNSU0K814</v>
      </c>
      <c r="F3364" t="s">
        <v>30</v>
      </c>
      <c r="I3364" t="s">
        <v>57</v>
      </c>
      <c r="J3364" t="s">
        <v>83</v>
      </c>
      <c r="N3364" t="s">
        <v>7034</v>
      </c>
      <c r="O3364" t="s">
        <v>34</v>
      </c>
      <c r="P3364">
        <v>7</v>
      </c>
      <c r="Q3364">
        <v>202111</v>
      </c>
      <c r="R3364">
        <v>20220305</v>
      </c>
      <c r="S3364" t="s">
        <v>7035</v>
      </c>
      <c r="T3364">
        <v>20220502</v>
      </c>
      <c r="Z3364" t="s">
        <v>36</v>
      </c>
    </row>
    <row r="3365" spans="1:26" x14ac:dyDescent="0.25">
      <c r="A3365" t="s">
        <v>26</v>
      </c>
      <c r="B3365" t="s">
        <v>27</v>
      </c>
      <c r="C3365" t="s">
        <v>28</v>
      </c>
      <c r="D3365" t="s">
        <v>133</v>
      </c>
      <c r="E3365" t="str">
        <f>"201TNEP0R180"</f>
        <v>201TNEP0R180</v>
      </c>
      <c r="F3365" t="s">
        <v>30</v>
      </c>
      <c r="I3365" t="s">
        <v>82</v>
      </c>
      <c r="J3365" t="s">
        <v>39</v>
      </c>
      <c r="N3365" t="s">
        <v>7036</v>
      </c>
      <c r="O3365" t="s">
        <v>34</v>
      </c>
      <c r="P3365">
        <v>5</v>
      </c>
      <c r="Q3365">
        <v>202201</v>
      </c>
      <c r="R3365">
        <v>20220413</v>
      </c>
      <c r="S3365" t="s">
        <v>7037</v>
      </c>
      <c r="T3365">
        <v>20220502</v>
      </c>
      <c r="Z3365" t="s">
        <v>36</v>
      </c>
    </row>
    <row r="3366" spans="1:26" x14ac:dyDescent="0.25">
      <c r="A3366" t="s">
        <v>26</v>
      </c>
      <c r="B3366" t="s">
        <v>27</v>
      </c>
      <c r="C3366" t="s">
        <v>28</v>
      </c>
      <c r="D3366" t="s">
        <v>29</v>
      </c>
      <c r="E3366" t="str">
        <f>"201TNWG20745"</f>
        <v>201TNWG20745</v>
      </c>
      <c r="F3366" t="s">
        <v>30</v>
      </c>
      <c r="I3366" t="s">
        <v>97</v>
      </c>
      <c r="J3366" t="s">
        <v>39</v>
      </c>
      <c r="N3366" t="s">
        <v>7038</v>
      </c>
      <c r="O3366" t="s">
        <v>34</v>
      </c>
      <c r="P3366">
        <v>5</v>
      </c>
      <c r="Q3366">
        <v>202201</v>
      </c>
      <c r="R3366">
        <v>20220413</v>
      </c>
      <c r="S3366" t="s">
        <v>7039</v>
      </c>
      <c r="T3366">
        <v>20220502</v>
      </c>
      <c r="Z3366" t="s">
        <v>36</v>
      </c>
    </row>
    <row r="3367" spans="1:26" x14ac:dyDescent="0.25">
      <c r="A3367" t="s">
        <v>26</v>
      </c>
      <c r="B3367" t="s">
        <v>27</v>
      </c>
      <c r="C3367" t="s">
        <v>28</v>
      </c>
      <c r="D3367" t="s">
        <v>29</v>
      </c>
      <c r="E3367" t="str">
        <f>"112TNBK04533"</f>
        <v>112TNBK04533</v>
      </c>
      <c r="F3367" t="s">
        <v>30</v>
      </c>
      <c r="I3367" t="s">
        <v>97</v>
      </c>
      <c r="J3367" t="s">
        <v>90</v>
      </c>
      <c r="N3367" t="s">
        <v>7040</v>
      </c>
      <c r="O3367" t="s">
        <v>34</v>
      </c>
      <c r="P3367">
        <v>6</v>
      </c>
      <c r="Q3367">
        <v>202112</v>
      </c>
      <c r="R3367">
        <v>20211210</v>
      </c>
      <c r="S3367" t="s">
        <v>7041</v>
      </c>
      <c r="T3367">
        <v>20220502</v>
      </c>
      <c r="U3367" t="s">
        <v>913</v>
      </c>
      <c r="Z3367" t="s">
        <v>36</v>
      </c>
    </row>
    <row r="3368" spans="1:26" x14ac:dyDescent="0.25">
      <c r="A3368" t="s">
        <v>26</v>
      </c>
      <c r="B3368" t="s">
        <v>27</v>
      </c>
      <c r="C3368" t="s">
        <v>28</v>
      </c>
      <c r="D3368" t="s">
        <v>64</v>
      </c>
      <c r="E3368" t="str">
        <f>"112TNXR14346"</f>
        <v>112TNXR14346</v>
      </c>
      <c r="F3368" t="s">
        <v>30</v>
      </c>
      <c r="I3368" t="s">
        <v>97</v>
      </c>
      <c r="J3368" t="s">
        <v>90</v>
      </c>
      <c r="N3368" t="s">
        <v>7042</v>
      </c>
      <c r="O3368" t="s">
        <v>34</v>
      </c>
      <c r="P3368">
        <v>6</v>
      </c>
      <c r="Q3368">
        <v>202112</v>
      </c>
      <c r="R3368">
        <v>20220202</v>
      </c>
      <c r="S3368" t="s">
        <v>7043</v>
      </c>
      <c r="T3368">
        <v>20220502</v>
      </c>
      <c r="U3368" t="s">
        <v>149</v>
      </c>
      <c r="V3368" t="s">
        <v>144</v>
      </c>
      <c r="Z3368" t="s">
        <v>36</v>
      </c>
    </row>
    <row r="3369" spans="1:26" x14ac:dyDescent="0.25">
      <c r="A3369" t="s">
        <v>26</v>
      </c>
      <c r="B3369" t="s">
        <v>27</v>
      </c>
      <c r="C3369" t="s">
        <v>28</v>
      </c>
      <c r="D3369" t="s">
        <v>42</v>
      </c>
      <c r="E3369" t="str">
        <f>"107TNGY1D079"</f>
        <v>107TNGY1D079</v>
      </c>
      <c r="F3369" t="s">
        <v>30</v>
      </c>
      <c r="I3369" t="s">
        <v>57</v>
      </c>
      <c r="J3369" t="s">
        <v>90</v>
      </c>
      <c r="N3369" t="s">
        <v>7044</v>
      </c>
      <c r="O3369" t="s">
        <v>34</v>
      </c>
      <c r="P3369">
        <v>11</v>
      </c>
      <c r="Q3369">
        <v>202107</v>
      </c>
      <c r="R3369">
        <v>20220404</v>
      </c>
      <c r="S3369" t="s">
        <v>7045</v>
      </c>
      <c r="T3369">
        <v>20220502</v>
      </c>
      <c r="U3369" t="s">
        <v>114</v>
      </c>
      <c r="Z3369" t="s">
        <v>36</v>
      </c>
    </row>
    <row r="3370" spans="1:26" x14ac:dyDescent="0.25">
      <c r="A3370" t="s">
        <v>26</v>
      </c>
      <c r="B3370" t="s">
        <v>27</v>
      </c>
      <c r="C3370" t="s">
        <v>28</v>
      </c>
      <c r="D3370" t="s">
        <v>64</v>
      </c>
      <c r="E3370" t="str">
        <f>"112TNBK1J989"</f>
        <v>112TNBK1J989</v>
      </c>
      <c r="F3370" t="s">
        <v>30</v>
      </c>
      <c r="I3370" t="s">
        <v>97</v>
      </c>
      <c r="J3370" t="s">
        <v>39</v>
      </c>
      <c r="N3370" t="s">
        <v>7046</v>
      </c>
      <c r="O3370" t="s">
        <v>34</v>
      </c>
      <c r="P3370">
        <v>6</v>
      </c>
      <c r="Q3370">
        <v>202112</v>
      </c>
      <c r="R3370">
        <v>20220331</v>
      </c>
      <c r="S3370" t="s">
        <v>7047</v>
      </c>
      <c r="T3370">
        <v>20220502</v>
      </c>
      <c r="Z3370" t="s">
        <v>36</v>
      </c>
    </row>
    <row r="3371" spans="1:26" x14ac:dyDescent="0.25">
      <c r="A3371" t="s">
        <v>2403</v>
      </c>
      <c r="B3371" t="s">
        <v>27</v>
      </c>
      <c r="C3371" t="s">
        <v>28</v>
      </c>
      <c r="D3371" t="s">
        <v>585</v>
      </c>
      <c r="E3371" t="str">
        <f>"202TNFA2A115"</f>
        <v>202TNFA2A115</v>
      </c>
      <c r="F3371" t="s">
        <v>2404</v>
      </c>
      <c r="N3371" t="s">
        <v>7048</v>
      </c>
      <c r="O3371" t="s">
        <v>34</v>
      </c>
      <c r="P3371">
        <v>4</v>
      </c>
      <c r="Q3371">
        <v>202202</v>
      </c>
      <c r="S3371">
        <v>917288700</v>
      </c>
      <c r="T3371">
        <v>20220503</v>
      </c>
      <c r="U3371" t="s">
        <v>2406</v>
      </c>
      <c r="V3371" t="s">
        <v>2407</v>
      </c>
      <c r="W3371" t="s">
        <v>2408</v>
      </c>
      <c r="X3371" t="s">
        <v>2413</v>
      </c>
      <c r="Y3371" t="s">
        <v>2414</v>
      </c>
      <c r="Z3371" t="s">
        <v>36</v>
      </c>
    </row>
    <row r="3372" spans="1:26" x14ac:dyDescent="0.25">
      <c r="A3372" t="s">
        <v>2403</v>
      </c>
      <c r="B3372" t="s">
        <v>27</v>
      </c>
      <c r="C3372" t="s">
        <v>28</v>
      </c>
      <c r="D3372" t="s">
        <v>585</v>
      </c>
      <c r="E3372" t="str">
        <f>"202TNGY2A391"</f>
        <v>202TNGY2A391</v>
      </c>
      <c r="F3372" t="s">
        <v>2404</v>
      </c>
      <c r="N3372" t="s">
        <v>7048</v>
      </c>
      <c r="O3372" t="s">
        <v>34</v>
      </c>
      <c r="P3372">
        <v>4</v>
      </c>
      <c r="Q3372">
        <v>202202</v>
      </c>
      <c r="S3372">
        <v>917288724</v>
      </c>
      <c r="T3372">
        <v>20220503</v>
      </c>
      <c r="U3372" t="s">
        <v>2406</v>
      </c>
      <c r="V3372" t="s">
        <v>2407</v>
      </c>
      <c r="W3372" t="s">
        <v>2408</v>
      </c>
      <c r="X3372" t="s">
        <v>2413</v>
      </c>
      <c r="Y3372" t="s">
        <v>2414</v>
      </c>
      <c r="Z3372" t="s">
        <v>36</v>
      </c>
    </row>
    <row r="3373" spans="1:26" x14ac:dyDescent="0.25">
      <c r="A3373" t="s">
        <v>2403</v>
      </c>
      <c r="B3373" t="s">
        <v>27</v>
      </c>
      <c r="C3373" t="s">
        <v>28</v>
      </c>
      <c r="D3373" t="s">
        <v>585</v>
      </c>
      <c r="E3373" t="str">
        <f>"202TNNH2A135"</f>
        <v>202TNNH2A135</v>
      </c>
      <c r="F3373" t="s">
        <v>2404</v>
      </c>
      <c r="N3373" t="s">
        <v>7048</v>
      </c>
      <c r="O3373" t="s">
        <v>34</v>
      </c>
      <c r="P3373">
        <v>4</v>
      </c>
      <c r="Q3373">
        <v>202202</v>
      </c>
      <c r="S3373">
        <v>917288812</v>
      </c>
      <c r="T3373">
        <v>20220503</v>
      </c>
      <c r="U3373" t="s">
        <v>2406</v>
      </c>
      <c r="V3373" t="s">
        <v>2407</v>
      </c>
      <c r="W3373" t="s">
        <v>2408</v>
      </c>
      <c r="X3373" t="s">
        <v>2413</v>
      </c>
      <c r="Y3373" t="s">
        <v>2414</v>
      </c>
      <c r="Z3373" t="s">
        <v>36</v>
      </c>
    </row>
    <row r="3374" spans="1:26" x14ac:dyDescent="0.25">
      <c r="A3374" t="s">
        <v>2403</v>
      </c>
      <c r="B3374" t="s">
        <v>27</v>
      </c>
      <c r="C3374" t="s">
        <v>28</v>
      </c>
      <c r="D3374" t="s">
        <v>585</v>
      </c>
      <c r="E3374" t="str">
        <f>"202TNRL2A118"</f>
        <v>202TNRL2A118</v>
      </c>
      <c r="F3374" t="s">
        <v>2404</v>
      </c>
      <c r="N3374" t="s">
        <v>7048</v>
      </c>
      <c r="O3374" t="s">
        <v>34</v>
      </c>
      <c r="P3374">
        <v>4</v>
      </c>
      <c r="Q3374">
        <v>202202</v>
      </c>
      <c r="S3374">
        <v>917288825</v>
      </c>
      <c r="T3374">
        <v>20220503</v>
      </c>
      <c r="U3374" t="s">
        <v>2406</v>
      </c>
      <c r="V3374" t="s">
        <v>2407</v>
      </c>
      <c r="W3374" t="s">
        <v>2408</v>
      </c>
      <c r="X3374" t="s">
        <v>2413</v>
      </c>
      <c r="Y3374" t="s">
        <v>2414</v>
      </c>
      <c r="Z3374" t="s">
        <v>36</v>
      </c>
    </row>
    <row r="3375" spans="1:26" x14ac:dyDescent="0.25">
      <c r="A3375" t="s">
        <v>2403</v>
      </c>
      <c r="B3375" t="s">
        <v>27</v>
      </c>
      <c r="C3375" t="s">
        <v>28</v>
      </c>
      <c r="D3375" t="s">
        <v>380</v>
      </c>
      <c r="E3375" t="str">
        <f>"201TNCZ2H819"</f>
        <v>201TNCZ2H819</v>
      </c>
      <c r="F3375" t="s">
        <v>2404</v>
      </c>
      <c r="N3375" t="s">
        <v>7048</v>
      </c>
      <c r="O3375" t="s">
        <v>34</v>
      </c>
      <c r="P3375">
        <v>5</v>
      </c>
      <c r="Q3375">
        <v>202201</v>
      </c>
      <c r="S3375">
        <v>917288851</v>
      </c>
      <c r="T3375">
        <v>20220503</v>
      </c>
      <c r="U3375" t="s">
        <v>2406</v>
      </c>
      <c r="V3375" t="s">
        <v>2407</v>
      </c>
      <c r="W3375" t="s">
        <v>2408</v>
      </c>
      <c r="X3375" t="s">
        <v>2413</v>
      </c>
      <c r="Y3375" t="s">
        <v>2414</v>
      </c>
      <c r="Z3375" t="s">
        <v>36</v>
      </c>
    </row>
    <row r="3376" spans="1:26" x14ac:dyDescent="0.25">
      <c r="A3376" t="s">
        <v>2403</v>
      </c>
      <c r="B3376" t="s">
        <v>27</v>
      </c>
      <c r="C3376" t="s">
        <v>28</v>
      </c>
      <c r="D3376" t="s">
        <v>380</v>
      </c>
      <c r="E3376" t="str">
        <f>"111TNXR2N234"</f>
        <v>111TNXR2N234</v>
      </c>
      <c r="F3376" t="s">
        <v>2404</v>
      </c>
      <c r="N3376" t="s">
        <v>7048</v>
      </c>
      <c r="O3376" t="s">
        <v>34</v>
      </c>
      <c r="P3376">
        <v>7</v>
      </c>
      <c r="Q3376">
        <v>202111</v>
      </c>
      <c r="S3376">
        <v>917288907</v>
      </c>
      <c r="T3376">
        <v>20220503</v>
      </c>
      <c r="U3376" t="s">
        <v>2406</v>
      </c>
      <c r="V3376" t="s">
        <v>2407</v>
      </c>
      <c r="W3376" t="s">
        <v>2408</v>
      </c>
      <c r="X3376" t="s">
        <v>2413</v>
      </c>
      <c r="Y3376" t="s">
        <v>2414</v>
      </c>
      <c r="Z3376" t="s">
        <v>36</v>
      </c>
    </row>
    <row r="3377" spans="1:26" x14ac:dyDescent="0.25">
      <c r="A3377" t="s">
        <v>2403</v>
      </c>
      <c r="B3377" t="s">
        <v>27</v>
      </c>
      <c r="C3377" t="s">
        <v>28</v>
      </c>
      <c r="D3377" t="s">
        <v>46</v>
      </c>
      <c r="E3377" t="str">
        <f>"202TNFA22651"</f>
        <v>202TNFA22651</v>
      </c>
      <c r="F3377" t="s">
        <v>2404</v>
      </c>
      <c r="N3377" t="s">
        <v>7048</v>
      </c>
      <c r="O3377" t="s">
        <v>34</v>
      </c>
      <c r="P3377">
        <v>4</v>
      </c>
      <c r="Q3377">
        <v>202202</v>
      </c>
      <c r="S3377">
        <v>917288938</v>
      </c>
      <c r="T3377">
        <v>20220503</v>
      </c>
      <c r="U3377" t="s">
        <v>2406</v>
      </c>
      <c r="V3377" t="s">
        <v>2407</v>
      </c>
      <c r="W3377" t="s">
        <v>2408</v>
      </c>
      <c r="X3377" t="s">
        <v>2413</v>
      </c>
      <c r="Y3377" t="s">
        <v>2414</v>
      </c>
      <c r="Z3377" t="s">
        <v>36</v>
      </c>
    </row>
    <row r="3378" spans="1:26" x14ac:dyDescent="0.25">
      <c r="A3378" t="s">
        <v>2403</v>
      </c>
      <c r="B3378" t="s">
        <v>27</v>
      </c>
      <c r="C3378" t="s">
        <v>28</v>
      </c>
      <c r="D3378" t="s">
        <v>29</v>
      </c>
      <c r="E3378" t="str">
        <f>"111TNUW2T414"</f>
        <v>111TNUW2T414</v>
      </c>
      <c r="F3378" t="s">
        <v>2404</v>
      </c>
      <c r="N3378" t="s">
        <v>7048</v>
      </c>
      <c r="O3378" t="s">
        <v>34</v>
      </c>
      <c r="P3378">
        <v>7</v>
      </c>
      <c r="Q3378">
        <v>202111</v>
      </c>
      <c r="S3378">
        <v>917288978</v>
      </c>
      <c r="T3378">
        <v>20220503</v>
      </c>
      <c r="U3378" t="s">
        <v>2406</v>
      </c>
      <c r="V3378" t="s">
        <v>2407</v>
      </c>
      <c r="W3378" t="s">
        <v>2408</v>
      </c>
      <c r="X3378" t="s">
        <v>2413</v>
      </c>
      <c r="Y3378" t="s">
        <v>2414</v>
      </c>
      <c r="Z3378" t="s">
        <v>36</v>
      </c>
    </row>
    <row r="3379" spans="1:26" x14ac:dyDescent="0.25">
      <c r="A3379" t="s">
        <v>2403</v>
      </c>
      <c r="B3379" t="s">
        <v>27</v>
      </c>
      <c r="C3379" t="s">
        <v>28</v>
      </c>
      <c r="D3379" t="s">
        <v>29</v>
      </c>
      <c r="E3379" t="str">
        <f>"201TNGY1A447"</f>
        <v>201TNGY1A447</v>
      </c>
      <c r="F3379" t="s">
        <v>2404</v>
      </c>
      <c r="N3379" t="s">
        <v>7048</v>
      </c>
      <c r="O3379" t="s">
        <v>34</v>
      </c>
      <c r="P3379">
        <v>5</v>
      </c>
      <c r="Q3379">
        <v>202201</v>
      </c>
      <c r="S3379">
        <v>917289179</v>
      </c>
      <c r="T3379">
        <v>20220503</v>
      </c>
      <c r="U3379" t="s">
        <v>2406</v>
      </c>
      <c r="V3379" t="s">
        <v>2407</v>
      </c>
      <c r="W3379" t="s">
        <v>2408</v>
      </c>
      <c r="X3379" t="s">
        <v>2413</v>
      </c>
      <c r="Y3379" t="s">
        <v>2414</v>
      </c>
      <c r="Z3379" t="s">
        <v>36</v>
      </c>
    </row>
    <row r="3380" spans="1:26" x14ac:dyDescent="0.25">
      <c r="A3380" t="s">
        <v>26</v>
      </c>
      <c r="B3380" t="s">
        <v>27</v>
      </c>
      <c r="C3380" t="s">
        <v>28</v>
      </c>
      <c r="D3380" t="s">
        <v>115</v>
      </c>
      <c r="E3380" t="str">
        <f>"109TNHM1Z217"</f>
        <v>109TNHM1Z217</v>
      </c>
      <c r="F3380" t="s">
        <v>30</v>
      </c>
      <c r="I3380" t="s">
        <v>31</v>
      </c>
      <c r="J3380" t="s">
        <v>58</v>
      </c>
      <c r="N3380" t="s">
        <v>7049</v>
      </c>
      <c r="O3380" t="s">
        <v>34</v>
      </c>
      <c r="P3380">
        <v>9</v>
      </c>
      <c r="Q3380">
        <v>202109</v>
      </c>
      <c r="R3380">
        <v>20211126</v>
      </c>
      <c r="S3380" t="s">
        <v>7050</v>
      </c>
      <c r="T3380">
        <v>20220503</v>
      </c>
      <c r="U3380" t="s">
        <v>339</v>
      </c>
      <c r="V3380" t="s">
        <v>1037</v>
      </c>
      <c r="W3380" t="s">
        <v>3605</v>
      </c>
      <c r="X3380" t="s">
        <v>1857</v>
      </c>
      <c r="Y3380" t="s">
        <v>1856</v>
      </c>
      <c r="Z3380" t="s">
        <v>36</v>
      </c>
    </row>
    <row r="3381" spans="1:26" x14ac:dyDescent="0.25">
      <c r="A3381" t="s">
        <v>26</v>
      </c>
      <c r="B3381" t="s">
        <v>27</v>
      </c>
      <c r="C3381" t="s">
        <v>28</v>
      </c>
      <c r="D3381" t="s">
        <v>29</v>
      </c>
      <c r="E3381" t="str">
        <f>"106TNJJ13916"</f>
        <v>106TNJJ13916</v>
      </c>
      <c r="F3381" t="s">
        <v>30</v>
      </c>
      <c r="I3381" t="s">
        <v>38</v>
      </c>
      <c r="J3381" t="s">
        <v>39</v>
      </c>
      <c r="N3381" t="s">
        <v>7051</v>
      </c>
      <c r="O3381" t="s">
        <v>34</v>
      </c>
      <c r="P3381">
        <v>12</v>
      </c>
      <c r="Q3381">
        <v>202106</v>
      </c>
      <c r="R3381">
        <v>20211027</v>
      </c>
      <c r="S3381" t="s">
        <v>7052</v>
      </c>
      <c r="T3381">
        <v>20220503</v>
      </c>
      <c r="Z3381" t="s">
        <v>36</v>
      </c>
    </row>
    <row r="3382" spans="1:26" x14ac:dyDescent="0.25">
      <c r="A3382" t="s">
        <v>26</v>
      </c>
      <c r="B3382" t="s">
        <v>27</v>
      </c>
      <c r="C3382" t="s">
        <v>28</v>
      </c>
      <c r="D3382" t="s">
        <v>29</v>
      </c>
      <c r="E3382" t="str">
        <f>"105TNTQ1U017"</f>
        <v>105TNTQ1U017</v>
      </c>
      <c r="F3382" t="s">
        <v>30</v>
      </c>
      <c r="I3382" t="s">
        <v>31</v>
      </c>
      <c r="J3382" t="s">
        <v>90</v>
      </c>
      <c r="N3382" t="s">
        <v>7053</v>
      </c>
      <c r="O3382" t="s">
        <v>34</v>
      </c>
      <c r="P3382">
        <v>13</v>
      </c>
      <c r="Q3382">
        <v>202105</v>
      </c>
      <c r="R3382">
        <v>20220324</v>
      </c>
      <c r="S3382" t="s">
        <v>7054</v>
      </c>
      <c r="T3382">
        <v>20220503</v>
      </c>
      <c r="U3382" t="s">
        <v>74</v>
      </c>
      <c r="V3382" t="s">
        <v>179</v>
      </c>
      <c r="Z3382" t="s">
        <v>36</v>
      </c>
    </row>
    <row r="3383" spans="1:26" x14ac:dyDescent="0.25">
      <c r="A3383" t="s">
        <v>26</v>
      </c>
      <c r="B3383" t="s">
        <v>27</v>
      </c>
      <c r="C3383" t="s">
        <v>28</v>
      </c>
      <c r="D3383" t="s">
        <v>29</v>
      </c>
      <c r="E3383" t="str">
        <f>"106TNRLQJ166"</f>
        <v>106TNRLQJ166</v>
      </c>
      <c r="F3383" t="s">
        <v>30</v>
      </c>
      <c r="I3383" t="s">
        <v>31</v>
      </c>
      <c r="J3383" t="s">
        <v>58</v>
      </c>
      <c r="N3383" t="s">
        <v>7055</v>
      </c>
      <c r="O3383" t="s">
        <v>34</v>
      </c>
      <c r="P3383">
        <v>12</v>
      </c>
      <c r="Q3383">
        <v>202106</v>
      </c>
      <c r="R3383">
        <v>20211220</v>
      </c>
      <c r="S3383" t="s">
        <v>7056</v>
      </c>
      <c r="T3383">
        <v>20220503</v>
      </c>
      <c r="U3383" t="s">
        <v>75</v>
      </c>
      <c r="V3383" t="s">
        <v>1796</v>
      </c>
      <c r="Z3383" t="s">
        <v>36</v>
      </c>
    </row>
    <row r="3384" spans="1:26" x14ac:dyDescent="0.25">
      <c r="A3384" t="s">
        <v>26</v>
      </c>
      <c r="B3384" t="s">
        <v>27</v>
      </c>
      <c r="C3384" t="s">
        <v>28</v>
      </c>
      <c r="D3384" t="s">
        <v>46</v>
      </c>
      <c r="E3384" t="str">
        <f>"201TNLE0M584"</f>
        <v>201TNLE0M584</v>
      </c>
      <c r="F3384" t="s">
        <v>30</v>
      </c>
      <c r="I3384" t="s">
        <v>1511</v>
      </c>
      <c r="J3384" t="s">
        <v>163</v>
      </c>
      <c r="N3384" t="s">
        <v>7057</v>
      </c>
      <c r="O3384" t="s">
        <v>34</v>
      </c>
      <c r="P3384">
        <v>5</v>
      </c>
      <c r="Q3384">
        <v>202201</v>
      </c>
      <c r="R3384">
        <v>20220118</v>
      </c>
      <c r="S3384" t="s">
        <v>7058</v>
      </c>
      <c r="T3384">
        <v>20220503</v>
      </c>
      <c r="Z3384" t="s">
        <v>36</v>
      </c>
    </row>
    <row r="3385" spans="1:26" x14ac:dyDescent="0.25">
      <c r="A3385" t="s">
        <v>26</v>
      </c>
      <c r="B3385" t="s">
        <v>27</v>
      </c>
      <c r="C3385" t="s">
        <v>28</v>
      </c>
      <c r="D3385" t="s">
        <v>46</v>
      </c>
      <c r="E3385" t="str">
        <f>"202TNUW0S318"</f>
        <v>202TNUW0S318</v>
      </c>
      <c r="F3385" t="s">
        <v>30</v>
      </c>
      <c r="I3385" t="s">
        <v>38</v>
      </c>
      <c r="J3385" t="s">
        <v>58</v>
      </c>
      <c r="N3385" t="s">
        <v>7059</v>
      </c>
      <c r="O3385" t="s">
        <v>34</v>
      </c>
      <c r="P3385">
        <v>4</v>
      </c>
      <c r="Q3385">
        <v>202202</v>
      </c>
      <c r="R3385">
        <v>20220406</v>
      </c>
      <c r="S3385" t="s">
        <v>7060</v>
      </c>
      <c r="T3385">
        <v>20220503</v>
      </c>
      <c r="U3385" t="s">
        <v>128</v>
      </c>
      <c r="V3385" t="s">
        <v>144</v>
      </c>
      <c r="Z3385" t="s">
        <v>36</v>
      </c>
    </row>
    <row r="3386" spans="1:26" x14ac:dyDescent="0.25">
      <c r="A3386" t="s">
        <v>26</v>
      </c>
      <c r="B3386" t="s">
        <v>27</v>
      </c>
      <c r="C3386" t="s">
        <v>28</v>
      </c>
      <c r="D3386" t="s">
        <v>29</v>
      </c>
      <c r="E3386" t="str">
        <f>"105TNDV0W434"</f>
        <v>105TNDV0W434</v>
      </c>
      <c r="F3386" t="s">
        <v>30</v>
      </c>
      <c r="I3386" t="s">
        <v>31</v>
      </c>
      <c r="J3386" t="s">
        <v>58</v>
      </c>
      <c r="N3386" t="s">
        <v>7061</v>
      </c>
      <c r="O3386" t="s">
        <v>34</v>
      </c>
      <c r="P3386">
        <v>13</v>
      </c>
      <c r="Q3386">
        <v>202105</v>
      </c>
      <c r="R3386">
        <v>20220409</v>
      </c>
      <c r="S3386" t="s">
        <v>7062</v>
      </c>
      <c r="T3386">
        <v>20220503</v>
      </c>
      <c r="U3386" t="s">
        <v>144</v>
      </c>
      <c r="V3386" t="s">
        <v>4104</v>
      </c>
      <c r="Z3386" t="s">
        <v>36</v>
      </c>
    </row>
    <row r="3387" spans="1:26" x14ac:dyDescent="0.25">
      <c r="A3387" t="s">
        <v>26</v>
      </c>
      <c r="B3387" t="s">
        <v>27</v>
      </c>
      <c r="C3387" t="s">
        <v>28</v>
      </c>
      <c r="D3387" t="s">
        <v>37</v>
      </c>
      <c r="E3387" t="str">
        <f>"101TNVS08983"</f>
        <v>101TNVS08983</v>
      </c>
      <c r="F3387" t="s">
        <v>30</v>
      </c>
      <c r="I3387" t="s">
        <v>89</v>
      </c>
      <c r="J3387" t="s">
        <v>58</v>
      </c>
      <c r="N3387" t="s">
        <v>7063</v>
      </c>
      <c r="O3387" t="s">
        <v>34</v>
      </c>
      <c r="P3387">
        <v>17</v>
      </c>
      <c r="Q3387">
        <v>202101</v>
      </c>
      <c r="R3387">
        <v>20220316</v>
      </c>
      <c r="S3387" t="s">
        <v>7064</v>
      </c>
      <c r="T3387">
        <v>20220503</v>
      </c>
      <c r="Z3387" t="s">
        <v>36</v>
      </c>
    </row>
    <row r="3388" spans="1:26" x14ac:dyDescent="0.25">
      <c r="A3388" t="s">
        <v>26</v>
      </c>
      <c r="B3388" t="s">
        <v>27</v>
      </c>
      <c r="C3388" t="s">
        <v>28</v>
      </c>
      <c r="D3388" t="s">
        <v>380</v>
      </c>
      <c r="E3388" t="str">
        <f>"202TNTQ06825"</f>
        <v>202TNTQ06825</v>
      </c>
      <c r="F3388" t="s">
        <v>30</v>
      </c>
      <c r="I3388" t="s">
        <v>38</v>
      </c>
      <c r="J3388" t="s">
        <v>58</v>
      </c>
      <c r="N3388" t="s">
        <v>7065</v>
      </c>
      <c r="O3388" t="s">
        <v>34</v>
      </c>
      <c r="P3388">
        <v>4</v>
      </c>
      <c r="Q3388">
        <v>202202</v>
      </c>
      <c r="R3388">
        <v>20220224</v>
      </c>
      <c r="S3388" t="s">
        <v>7066</v>
      </c>
      <c r="T3388">
        <v>20220503</v>
      </c>
      <c r="U3388" t="s">
        <v>1383</v>
      </c>
      <c r="Z3388" t="s">
        <v>36</v>
      </c>
    </row>
    <row r="3389" spans="1:26" x14ac:dyDescent="0.25">
      <c r="A3389" t="s">
        <v>26</v>
      </c>
      <c r="B3389" t="s">
        <v>27</v>
      </c>
      <c r="C3389" t="s">
        <v>28</v>
      </c>
      <c r="D3389" t="s">
        <v>46</v>
      </c>
      <c r="E3389" t="str">
        <f>"107TNDV1Q930"</f>
        <v>107TNDV1Q930</v>
      </c>
      <c r="F3389" t="s">
        <v>30</v>
      </c>
      <c r="I3389" t="s">
        <v>38</v>
      </c>
      <c r="J3389" t="s">
        <v>58</v>
      </c>
      <c r="N3389" t="s">
        <v>7067</v>
      </c>
      <c r="O3389" t="s">
        <v>34</v>
      </c>
      <c r="P3389">
        <v>11</v>
      </c>
      <c r="Q3389">
        <v>202107</v>
      </c>
      <c r="R3389">
        <v>20211230</v>
      </c>
      <c r="S3389" t="s">
        <v>7068</v>
      </c>
      <c r="T3389">
        <v>20220503</v>
      </c>
      <c r="U3389" t="s">
        <v>144</v>
      </c>
      <c r="V3389" t="s">
        <v>2651</v>
      </c>
      <c r="Z3389" t="s">
        <v>36</v>
      </c>
    </row>
    <row r="3390" spans="1:26" x14ac:dyDescent="0.25">
      <c r="A3390" t="s">
        <v>26</v>
      </c>
      <c r="B3390" t="s">
        <v>27</v>
      </c>
      <c r="C3390" t="s">
        <v>28</v>
      </c>
      <c r="D3390" t="s">
        <v>46</v>
      </c>
      <c r="E3390" t="str">
        <f>"201TNAB2M608"</f>
        <v>201TNAB2M608</v>
      </c>
      <c r="F3390" t="s">
        <v>30</v>
      </c>
      <c r="I3390" t="s">
        <v>38</v>
      </c>
      <c r="J3390" t="s">
        <v>77</v>
      </c>
      <c r="N3390" t="s">
        <v>7069</v>
      </c>
      <c r="O3390" t="s">
        <v>34</v>
      </c>
      <c r="P3390">
        <v>5</v>
      </c>
      <c r="Q3390">
        <v>202201</v>
      </c>
      <c r="R3390">
        <v>20220419</v>
      </c>
      <c r="S3390" t="s">
        <v>7070</v>
      </c>
      <c r="T3390">
        <v>20220503</v>
      </c>
      <c r="Z3390" t="s">
        <v>36</v>
      </c>
    </row>
    <row r="3391" spans="1:26" x14ac:dyDescent="0.25">
      <c r="A3391" t="s">
        <v>26</v>
      </c>
      <c r="B3391" t="s">
        <v>27</v>
      </c>
      <c r="C3391" t="s">
        <v>28</v>
      </c>
      <c r="D3391" t="s">
        <v>29</v>
      </c>
      <c r="E3391" t="str">
        <f>"104TNQD11244"</f>
        <v>104TNQD11244</v>
      </c>
      <c r="F3391" t="s">
        <v>30</v>
      </c>
      <c r="I3391" t="s">
        <v>38</v>
      </c>
      <c r="J3391" t="s">
        <v>58</v>
      </c>
      <c r="N3391" t="s">
        <v>7071</v>
      </c>
      <c r="O3391" t="s">
        <v>34</v>
      </c>
      <c r="P3391">
        <v>14</v>
      </c>
      <c r="Q3391">
        <v>202104</v>
      </c>
      <c r="R3391">
        <v>20211012</v>
      </c>
      <c r="S3391" t="s">
        <v>7072</v>
      </c>
      <c r="T3391">
        <v>20220503</v>
      </c>
      <c r="U3391" t="s">
        <v>211</v>
      </c>
      <c r="Z3391" t="s">
        <v>36</v>
      </c>
    </row>
    <row r="3392" spans="1:26" x14ac:dyDescent="0.25">
      <c r="A3392" t="s">
        <v>26</v>
      </c>
      <c r="B3392" t="s">
        <v>27</v>
      </c>
      <c r="C3392" t="s">
        <v>28</v>
      </c>
      <c r="D3392" t="s">
        <v>115</v>
      </c>
      <c r="E3392" t="str">
        <f>"202TNXR0U866"</f>
        <v>202TNXR0U866</v>
      </c>
      <c r="F3392" t="s">
        <v>30</v>
      </c>
      <c r="I3392" t="s">
        <v>71</v>
      </c>
      <c r="J3392" t="s">
        <v>58</v>
      </c>
      <c r="N3392" t="s">
        <v>7073</v>
      </c>
      <c r="O3392" t="s">
        <v>34</v>
      </c>
      <c r="P3392">
        <v>4</v>
      </c>
      <c r="Q3392">
        <v>202202</v>
      </c>
      <c r="R3392">
        <v>20220316</v>
      </c>
      <c r="S3392" t="s">
        <v>7074</v>
      </c>
      <c r="T3392">
        <v>20220503</v>
      </c>
      <c r="Z3392" t="s">
        <v>36</v>
      </c>
    </row>
    <row r="3393" spans="1:26" x14ac:dyDescent="0.25">
      <c r="A3393" t="s">
        <v>26</v>
      </c>
      <c r="B3393" t="s">
        <v>27</v>
      </c>
      <c r="C3393" t="s">
        <v>28</v>
      </c>
      <c r="D3393" t="s">
        <v>133</v>
      </c>
      <c r="E3393" t="str">
        <f>"104TNNH2H799"</f>
        <v>104TNNH2H799</v>
      </c>
      <c r="F3393" t="s">
        <v>30</v>
      </c>
      <c r="I3393" t="s">
        <v>38</v>
      </c>
      <c r="J3393" t="s">
        <v>58</v>
      </c>
      <c r="N3393" t="s">
        <v>7075</v>
      </c>
      <c r="O3393" t="s">
        <v>34</v>
      </c>
      <c r="P3393">
        <v>14</v>
      </c>
      <c r="Q3393">
        <v>202104</v>
      </c>
      <c r="R3393">
        <v>20211110</v>
      </c>
      <c r="S3393" t="s">
        <v>7076</v>
      </c>
      <c r="T3393">
        <v>20220503</v>
      </c>
      <c r="U3393" t="s">
        <v>1718</v>
      </c>
      <c r="Z3393" t="s">
        <v>36</v>
      </c>
    </row>
    <row r="3394" spans="1:26" x14ac:dyDescent="0.25">
      <c r="A3394" t="s">
        <v>26</v>
      </c>
      <c r="B3394" t="s">
        <v>27</v>
      </c>
      <c r="C3394" t="s">
        <v>28</v>
      </c>
      <c r="D3394" t="s">
        <v>115</v>
      </c>
      <c r="E3394" t="str">
        <f>"107TNTQ14273"</f>
        <v>107TNTQ14273</v>
      </c>
      <c r="F3394" t="s">
        <v>30</v>
      </c>
      <c r="I3394" t="s">
        <v>38</v>
      </c>
      <c r="J3394" t="s">
        <v>39</v>
      </c>
      <c r="N3394" t="s">
        <v>7077</v>
      </c>
      <c r="O3394" t="s">
        <v>34</v>
      </c>
      <c r="P3394">
        <v>11</v>
      </c>
      <c r="Q3394">
        <v>202107</v>
      </c>
      <c r="R3394">
        <v>20211001</v>
      </c>
      <c r="S3394" t="s">
        <v>7078</v>
      </c>
      <c r="T3394">
        <v>20220503</v>
      </c>
      <c r="Z3394" t="s">
        <v>36</v>
      </c>
    </row>
    <row r="3395" spans="1:26" x14ac:dyDescent="0.25">
      <c r="A3395" t="s">
        <v>26</v>
      </c>
      <c r="B3395" t="s">
        <v>27</v>
      </c>
      <c r="C3395" t="s">
        <v>28</v>
      </c>
      <c r="D3395" t="s">
        <v>46</v>
      </c>
      <c r="E3395" t="str">
        <f>"109TNCZ1D019"</f>
        <v>109TNCZ1D019</v>
      </c>
      <c r="F3395" t="s">
        <v>30</v>
      </c>
      <c r="I3395" t="s">
        <v>38</v>
      </c>
      <c r="J3395" t="s">
        <v>77</v>
      </c>
      <c r="N3395" t="s">
        <v>7079</v>
      </c>
      <c r="O3395" t="s">
        <v>34</v>
      </c>
      <c r="P3395">
        <v>9</v>
      </c>
      <c r="Q3395">
        <v>202109</v>
      </c>
      <c r="R3395">
        <v>20211127</v>
      </c>
      <c r="S3395" t="s">
        <v>7080</v>
      </c>
      <c r="T3395">
        <v>20220503</v>
      </c>
      <c r="Z3395" t="s">
        <v>36</v>
      </c>
    </row>
    <row r="3396" spans="1:26" x14ac:dyDescent="0.25">
      <c r="A3396" t="s">
        <v>26</v>
      </c>
      <c r="B3396" t="s">
        <v>27</v>
      </c>
      <c r="C3396" t="s">
        <v>28</v>
      </c>
      <c r="D3396" t="s">
        <v>37</v>
      </c>
      <c r="E3396" t="str">
        <f>"008TNHM0A521"</f>
        <v>008TNHM0A521</v>
      </c>
      <c r="F3396" t="s">
        <v>30</v>
      </c>
      <c r="I3396" t="s">
        <v>38</v>
      </c>
      <c r="J3396" t="s">
        <v>77</v>
      </c>
      <c r="N3396" t="s">
        <v>7081</v>
      </c>
      <c r="O3396" t="s">
        <v>34</v>
      </c>
      <c r="P3396">
        <v>22</v>
      </c>
      <c r="Q3396">
        <v>202008</v>
      </c>
      <c r="R3396">
        <v>20220131</v>
      </c>
      <c r="S3396" t="s">
        <v>7082</v>
      </c>
      <c r="T3396">
        <v>20220503</v>
      </c>
      <c r="Z3396" t="s">
        <v>36</v>
      </c>
    </row>
    <row r="3397" spans="1:26" x14ac:dyDescent="0.25">
      <c r="A3397" t="s">
        <v>26</v>
      </c>
      <c r="B3397" t="s">
        <v>27</v>
      </c>
      <c r="C3397" t="s">
        <v>28</v>
      </c>
      <c r="D3397" t="s">
        <v>46</v>
      </c>
      <c r="E3397" t="str">
        <f>"105TNFA2A995"</f>
        <v>105TNFA2A995</v>
      </c>
      <c r="F3397" t="s">
        <v>30</v>
      </c>
      <c r="I3397" t="s">
        <v>57</v>
      </c>
      <c r="J3397" t="s">
        <v>90</v>
      </c>
      <c r="N3397" t="s">
        <v>7083</v>
      </c>
      <c r="O3397" t="s">
        <v>34</v>
      </c>
      <c r="P3397">
        <v>13</v>
      </c>
      <c r="Q3397">
        <v>202105</v>
      </c>
      <c r="R3397">
        <v>20211115</v>
      </c>
      <c r="S3397" t="s">
        <v>7084</v>
      </c>
      <c r="T3397">
        <v>20220503</v>
      </c>
      <c r="U3397" t="s">
        <v>128</v>
      </c>
      <c r="V3397" t="s">
        <v>151</v>
      </c>
      <c r="Z3397" t="s">
        <v>36</v>
      </c>
    </row>
    <row r="3398" spans="1:26" x14ac:dyDescent="0.25">
      <c r="A3398" t="s">
        <v>26</v>
      </c>
      <c r="B3398" t="s">
        <v>27</v>
      </c>
      <c r="C3398" t="s">
        <v>28</v>
      </c>
      <c r="D3398" t="s">
        <v>37</v>
      </c>
      <c r="E3398" t="str">
        <f>"111TNUW2U078"</f>
        <v>111TNUW2U078</v>
      </c>
      <c r="F3398" t="s">
        <v>30</v>
      </c>
      <c r="I3398" t="s">
        <v>129</v>
      </c>
      <c r="J3398" t="s">
        <v>39</v>
      </c>
      <c r="N3398" t="s">
        <v>7085</v>
      </c>
      <c r="O3398" t="s">
        <v>34</v>
      </c>
      <c r="P3398">
        <v>7</v>
      </c>
      <c r="Q3398">
        <v>202111</v>
      </c>
      <c r="R3398">
        <v>20220425</v>
      </c>
      <c r="S3398" t="s">
        <v>7086</v>
      </c>
      <c r="T3398">
        <v>20220503</v>
      </c>
      <c r="Z3398" t="s">
        <v>36</v>
      </c>
    </row>
    <row r="3399" spans="1:26" x14ac:dyDescent="0.25">
      <c r="A3399" t="s">
        <v>26</v>
      </c>
      <c r="B3399" t="s">
        <v>27</v>
      </c>
      <c r="C3399" t="s">
        <v>28</v>
      </c>
      <c r="D3399" t="s">
        <v>585</v>
      </c>
      <c r="E3399" t="str">
        <f>"203TNJJ1X244"</f>
        <v>203TNJJ1X244</v>
      </c>
      <c r="F3399" t="s">
        <v>30</v>
      </c>
      <c r="I3399" t="s">
        <v>123</v>
      </c>
      <c r="J3399" t="s">
        <v>271</v>
      </c>
      <c r="N3399" t="s">
        <v>7087</v>
      </c>
      <c r="O3399" t="s">
        <v>34</v>
      </c>
      <c r="P3399">
        <v>3</v>
      </c>
      <c r="Q3399">
        <v>202203</v>
      </c>
      <c r="R3399">
        <v>20220422</v>
      </c>
      <c r="S3399" t="s">
        <v>7088</v>
      </c>
      <c r="T3399">
        <v>20220503</v>
      </c>
      <c r="U3399" t="s">
        <v>2351</v>
      </c>
      <c r="Z3399" t="s">
        <v>36</v>
      </c>
    </row>
    <row r="3400" spans="1:26" x14ac:dyDescent="0.25">
      <c r="A3400" t="s">
        <v>26</v>
      </c>
      <c r="B3400" t="s">
        <v>27</v>
      </c>
      <c r="C3400" t="s">
        <v>28</v>
      </c>
      <c r="D3400" t="s">
        <v>29</v>
      </c>
      <c r="E3400" t="str">
        <f>"102TNMX1Y179"</f>
        <v>102TNMX1Y179</v>
      </c>
      <c r="F3400" t="s">
        <v>30</v>
      </c>
      <c r="I3400" t="s">
        <v>646</v>
      </c>
      <c r="J3400" t="s">
        <v>77</v>
      </c>
      <c r="N3400" t="s">
        <v>7089</v>
      </c>
      <c r="O3400" t="s">
        <v>34</v>
      </c>
      <c r="P3400">
        <v>16</v>
      </c>
      <c r="Q3400">
        <v>202102</v>
      </c>
      <c r="R3400">
        <v>20220408</v>
      </c>
      <c r="S3400" t="s">
        <v>7090</v>
      </c>
      <c r="T3400">
        <v>20220503</v>
      </c>
      <c r="Z3400" t="s">
        <v>36</v>
      </c>
    </row>
    <row r="3401" spans="1:26" x14ac:dyDescent="0.25">
      <c r="A3401" t="s">
        <v>26</v>
      </c>
      <c r="B3401" t="s">
        <v>27</v>
      </c>
      <c r="C3401" t="s">
        <v>28</v>
      </c>
      <c r="D3401" t="s">
        <v>64</v>
      </c>
      <c r="E3401" t="str">
        <f>"111TNVS22527"</f>
        <v>111TNVS22527</v>
      </c>
      <c r="F3401" t="s">
        <v>30</v>
      </c>
      <c r="I3401" t="s">
        <v>38</v>
      </c>
      <c r="J3401" t="s">
        <v>83</v>
      </c>
      <c r="N3401" t="s">
        <v>7091</v>
      </c>
      <c r="O3401" t="s">
        <v>34</v>
      </c>
      <c r="P3401">
        <v>7</v>
      </c>
      <c r="Q3401">
        <v>202111</v>
      </c>
      <c r="R3401">
        <v>20220325</v>
      </c>
      <c r="S3401" t="s">
        <v>7092</v>
      </c>
      <c r="T3401">
        <v>20220503</v>
      </c>
      <c r="Z3401" t="s">
        <v>36</v>
      </c>
    </row>
    <row r="3402" spans="1:26" x14ac:dyDescent="0.25">
      <c r="A3402" t="s">
        <v>26</v>
      </c>
      <c r="B3402" t="s">
        <v>27</v>
      </c>
      <c r="C3402" t="s">
        <v>28</v>
      </c>
      <c r="D3402" t="s">
        <v>42</v>
      </c>
      <c r="E3402" t="str">
        <f>"112TNFA0M603"</f>
        <v>112TNFA0M603</v>
      </c>
      <c r="F3402" t="s">
        <v>30</v>
      </c>
      <c r="I3402" t="s">
        <v>38</v>
      </c>
      <c r="J3402" t="s">
        <v>77</v>
      </c>
      <c r="N3402" t="s">
        <v>7093</v>
      </c>
      <c r="O3402" t="s">
        <v>34</v>
      </c>
      <c r="P3402">
        <v>6</v>
      </c>
      <c r="Q3402">
        <v>202112</v>
      </c>
      <c r="R3402">
        <v>20220415</v>
      </c>
      <c r="S3402" t="s">
        <v>7094</v>
      </c>
      <c r="T3402">
        <v>20220503</v>
      </c>
      <c r="Z3402" t="s">
        <v>36</v>
      </c>
    </row>
    <row r="3403" spans="1:26" x14ac:dyDescent="0.25">
      <c r="A3403" t="s">
        <v>26</v>
      </c>
      <c r="B3403" t="s">
        <v>27</v>
      </c>
      <c r="C3403" t="s">
        <v>28</v>
      </c>
      <c r="D3403" t="s">
        <v>46</v>
      </c>
      <c r="E3403" t="str">
        <f>"002TNLE0K688"</f>
        <v>002TNLE0K688</v>
      </c>
      <c r="F3403" t="s">
        <v>30</v>
      </c>
      <c r="I3403" t="s">
        <v>31</v>
      </c>
      <c r="J3403" t="s">
        <v>90</v>
      </c>
      <c r="N3403" t="s">
        <v>7095</v>
      </c>
      <c r="O3403" t="s">
        <v>34</v>
      </c>
      <c r="P3403">
        <v>28</v>
      </c>
      <c r="Q3403">
        <v>202002</v>
      </c>
      <c r="R3403">
        <v>20220423</v>
      </c>
      <c r="S3403" t="s">
        <v>7096</v>
      </c>
      <c r="T3403">
        <v>20220503</v>
      </c>
      <c r="U3403" t="s">
        <v>144</v>
      </c>
      <c r="Z3403" t="s">
        <v>36</v>
      </c>
    </row>
    <row r="3404" spans="1:26" x14ac:dyDescent="0.25">
      <c r="A3404" t="s">
        <v>26</v>
      </c>
      <c r="B3404" t="s">
        <v>27</v>
      </c>
      <c r="C3404" t="s">
        <v>28</v>
      </c>
      <c r="D3404" t="s">
        <v>46</v>
      </c>
      <c r="E3404" t="str">
        <f>"201TNRL05438"</f>
        <v>201TNRL05438</v>
      </c>
      <c r="F3404" t="s">
        <v>30</v>
      </c>
      <c r="I3404" t="s">
        <v>38</v>
      </c>
      <c r="J3404" t="s">
        <v>90</v>
      </c>
      <c r="N3404" t="s">
        <v>7097</v>
      </c>
      <c r="O3404" t="s">
        <v>34</v>
      </c>
      <c r="P3404">
        <v>5</v>
      </c>
      <c r="Q3404">
        <v>202201</v>
      </c>
      <c r="R3404">
        <v>20220131</v>
      </c>
      <c r="S3404" t="s">
        <v>7098</v>
      </c>
      <c r="T3404">
        <v>20220503</v>
      </c>
      <c r="U3404" t="s">
        <v>75</v>
      </c>
      <c r="Z3404" t="s">
        <v>36</v>
      </c>
    </row>
    <row r="3405" spans="1:26" x14ac:dyDescent="0.25">
      <c r="A3405" t="s">
        <v>26</v>
      </c>
      <c r="B3405" t="s">
        <v>27</v>
      </c>
      <c r="C3405" t="s">
        <v>28</v>
      </c>
      <c r="D3405" t="s">
        <v>115</v>
      </c>
      <c r="E3405" t="str">
        <f>"110TNKF06573"</f>
        <v>110TNKF06573</v>
      </c>
      <c r="F3405" t="s">
        <v>30</v>
      </c>
      <c r="I3405" t="s">
        <v>38</v>
      </c>
      <c r="J3405" t="s">
        <v>58</v>
      </c>
      <c r="N3405" t="s">
        <v>7099</v>
      </c>
      <c r="O3405" t="s">
        <v>34</v>
      </c>
      <c r="P3405">
        <v>8</v>
      </c>
      <c r="Q3405">
        <v>202110</v>
      </c>
      <c r="R3405">
        <v>20220201</v>
      </c>
      <c r="S3405" t="s">
        <v>7100</v>
      </c>
      <c r="T3405">
        <v>20220503</v>
      </c>
      <c r="U3405" t="s">
        <v>211</v>
      </c>
      <c r="Z3405" t="s">
        <v>36</v>
      </c>
    </row>
    <row r="3406" spans="1:26" x14ac:dyDescent="0.25">
      <c r="A3406" t="s">
        <v>26</v>
      </c>
      <c r="B3406" t="s">
        <v>27</v>
      </c>
      <c r="C3406" t="s">
        <v>28</v>
      </c>
      <c r="D3406" t="s">
        <v>29</v>
      </c>
      <c r="E3406" t="str">
        <f>"108TNCZ2S507"</f>
        <v>108TNCZ2S507</v>
      </c>
      <c r="F3406" t="s">
        <v>30</v>
      </c>
      <c r="I3406" t="s">
        <v>38</v>
      </c>
      <c r="J3406" t="s">
        <v>58</v>
      </c>
      <c r="N3406" t="s">
        <v>7101</v>
      </c>
      <c r="O3406" t="s">
        <v>34</v>
      </c>
      <c r="P3406">
        <v>10</v>
      </c>
      <c r="Q3406">
        <v>202108</v>
      </c>
      <c r="R3406">
        <v>20220325</v>
      </c>
      <c r="S3406" t="s">
        <v>7102</v>
      </c>
      <c r="T3406">
        <v>20220503</v>
      </c>
      <c r="Z3406" t="s">
        <v>36</v>
      </c>
    </row>
    <row r="3407" spans="1:26" x14ac:dyDescent="0.25">
      <c r="A3407" t="s">
        <v>26</v>
      </c>
      <c r="B3407" t="s">
        <v>27</v>
      </c>
      <c r="C3407" t="s">
        <v>28</v>
      </c>
      <c r="D3407" t="s">
        <v>46</v>
      </c>
      <c r="E3407" t="str">
        <f>"201TNZN2Q869"</f>
        <v>201TNZN2Q869</v>
      </c>
      <c r="F3407" t="s">
        <v>30</v>
      </c>
      <c r="I3407" t="s">
        <v>31</v>
      </c>
      <c r="J3407" t="s">
        <v>86</v>
      </c>
      <c r="N3407" t="s">
        <v>7103</v>
      </c>
      <c r="O3407" t="s">
        <v>34</v>
      </c>
      <c r="P3407">
        <v>5</v>
      </c>
      <c r="Q3407">
        <v>202201</v>
      </c>
      <c r="R3407">
        <v>20220316</v>
      </c>
      <c r="S3407" t="s">
        <v>7104</v>
      </c>
      <c r="T3407">
        <v>20220503</v>
      </c>
      <c r="Z3407" t="s">
        <v>36</v>
      </c>
    </row>
    <row r="3408" spans="1:26" x14ac:dyDescent="0.25">
      <c r="A3408" t="s">
        <v>26</v>
      </c>
      <c r="B3408" t="s">
        <v>27</v>
      </c>
      <c r="C3408" t="s">
        <v>28</v>
      </c>
      <c r="D3408" t="s">
        <v>37</v>
      </c>
      <c r="E3408" t="str">
        <f>"112TNLE0D664"</f>
        <v>112TNLE0D664</v>
      </c>
      <c r="F3408" t="s">
        <v>30</v>
      </c>
      <c r="I3408" t="s">
        <v>123</v>
      </c>
      <c r="J3408" t="s">
        <v>52</v>
      </c>
      <c r="N3408" t="s">
        <v>7105</v>
      </c>
      <c r="O3408" t="s">
        <v>34</v>
      </c>
      <c r="P3408">
        <v>6</v>
      </c>
      <c r="Q3408">
        <v>202112</v>
      </c>
      <c r="R3408">
        <v>20220402</v>
      </c>
      <c r="S3408" t="s">
        <v>7106</v>
      </c>
      <c r="T3408">
        <v>20220503</v>
      </c>
      <c r="U3408" t="s">
        <v>436</v>
      </c>
      <c r="Z3408" t="s">
        <v>36</v>
      </c>
    </row>
    <row r="3409" spans="1:26" x14ac:dyDescent="0.25">
      <c r="A3409" t="s">
        <v>26</v>
      </c>
      <c r="B3409" t="s">
        <v>27</v>
      </c>
      <c r="C3409" t="s">
        <v>28</v>
      </c>
      <c r="D3409" t="s">
        <v>29</v>
      </c>
      <c r="E3409" t="str">
        <f>"103TNNH2F663"</f>
        <v>103TNNH2F663</v>
      </c>
      <c r="F3409" t="s">
        <v>30</v>
      </c>
      <c r="I3409" t="s">
        <v>129</v>
      </c>
      <c r="J3409" t="s">
        <v>39</v>
      </c>
      <c r="N3409" t="s">
        <v>7107</v>
      </c>
      <c r="O3409" t="s">
        <v>34</v>
      </c>
      <c r="P3409">
        <v>15</v>
      </c>
      <c r="Q3409">
        <v>202103</v>
      </c>
      <c r="R3409">
        <v>20220310</v>
      </c>
      <c r="S3409" t="s">
        <v>7108</v>
      </c>
      <c r="T3409">
        <v>20220503</v>
      </c>
      <c r="Z3409" t="s">
        <v>36</v>
      </c>
    </row>
    <row r="3410" spans="1:26" x14ac:dyDescent="0.25">
      <c r="A3410" t="s">
        <v>26</v>
      </c>
      <c r="B3410" t="s">
        <v>27</v>
      </c>
      <c r="C3410" t="s">
        <v>28</v>
      </c>
      <c r="D3410" t="s">
        <v>42</v>
      </c>
      <c r="E3410" t="str">
        <f>"107TNGY1D031"</f>
        <v>107TNGY1D031</v>
      </c>
      <c r="F3410" t="s">
        <v>30</v>
      </c>
      <c r="I3410" t="s">
        <v>71</v>
      </c>
      <c r="J3410" t="s">
        <v>90</v>
      </c>
      <c r="N3410" t="s">
        <v>7109</v>
      </c>
      <c r="O3410" t="s">
        <v>34</v>
      </c>
      <c r="P3410">
        <v>11</v>
      </c>
      <c r="Q3410">
        <v>202107</v>
      </c>
      <c r="R3410">
        <v>20211205</v>
      </c>
      <c r="S3410" t="s">
        <v>7110</v>
      </c>
      <c r="T3410">
        <v>20220503</v>
      </c>
      <c r="U3410" t="s">
        <v>180</v>
      </c>
      <c r="V3410" t="s">
        <v>94</v>
      </c>
      <c r="Z3410" t="s">
        <v>36</v>
      </c>
    </row>
    <row r="3411" spans="1:26" x14ac:dyDescent="0.25">
      <c r="A3411" t="s">
        <v>26</v>
      </c>
      <c r="B3411" t="s">
        <v>27</v>
      </c>
      <c r="C3411" t="s">
        <v>28</v>
      </c>
      <c r="D3411" t="s">
        <v>46</v>
      </c>
      <c r="E3411" t="str">
        <f>"110TNGY20415"</f>
        <v>110TNGY20415</v>
      </c>
      <c r="F3411" t="s">
        <v>30</v>
      </c>
      <c r="I3411" t="s">
        <v>71</v>
      </c>
      <c r="J3411" t="s">
        <v>90</v>
      </c>
      <c r="N3411" t="s">
        <v>7111</v>
      </c>
      <c r="O3411" t="s">
        <v>34</v>
      </c>
      <c r="P3411">
        <v>8</v>
      </c>
      <c r="Q3411">
        <v>202110</v>
      </c>
      <c r="R3411">
        <v>20220322</v>
      </c>
      <c r="S3411" t="s">
        <v>7112</v>
      </c>
      <c r="T3411">
        <v>20220503</v>
      </c>
      <c r="U3411" t="s">
        <v>205</v>
      </c>
      <c r="Z3411" t="s">
        <v>36</v>
      </c>
    </row>
    <row r="3412" spans="1:26" x14ac:dyDescent="0.25">
      <c r="A3412" t="s">
        <v>26</v>
      </c>
      <c r="B3412" t="s">
        <v>27</v>
      </c>
      <c r="C3412" t="s">
        <v>28</v>
      </c>
      <c r="D3412" t="s">
        <v>115</v>
      </c>
      <c r="E3412" t="str">
        <f>"110TNAB18096"</f>
        <v>110TNAB18096</v>
      </c>
      <c r="F3412" t="s">
        <v>30</v>
      </c>
      <c r="I3412" t="s">
        <v>71</v>
      </c>
      <c r="J3412" t="s">
        <v>90</v>
      </c>
      <c r="N3412" t="s">
        <v>7113</v>
      </c>
      <c r="O3412" t="s">
        <v>34</v>
      </c>
      <c r="P3412">
        <v>8</v>
      </c>
      <c r="Q3412">
        <v>202110</v>
      </c>
      <c r="R3412">
        <v>20211001</v>
      </c>
      <c r="S3412" t="s">
        <v>7114</v>
      </c>
      <c r="T3412">
        <v>20220503</v>
      </c>
      <c r="U3412" t="s">
        <v>206</v>
      </c>
      <c r="Z3412" t="s">
        <v>36</v>
      </c>
    </row>
    <row r="3413" spans="1:26" x14ac:dyDescent="0.25">
      <c r="A3413" t="s">
        <v>26</v>
      </c>
      <c r="B3413" t="s">
        <v>27</v>
      </c>
      <c r="C3413" t="s">
        <v>28</v>
      </c>
      <c r="D3413" t="s">
        <v>42</v>
      </c>
      <c r="E3413" t="str">
        <f>"201TNVS25431"</f>
        <v>201TNVS25431</v>
      </c>
      <c r="F3413" t="s">
        <v>30</v>
      </c>
      <c r="I3413" t="s">
        <v>31</v>
      </c>
      <c r="J3413" t="s">
        <v>58</v>
      </c>
      <c r="N3413" t="s">
        <v>244</v>
      </c>
      <c r="O3413" t="s">
        <v>34</v>
      </c>
      <c r="P3413">
        <v>5</v>
      </c>
      <c r="Q3413">
        <v>202201</v>
      </c>
      <c r="R3413">
        <v>20220330</v>
      </c>
      <c r="S3413" t="s">
        <v>7115</v>
      </c>
      <c r="T3413">
        <v>20220503</v>
      </c>
      <c r="U3413" t="s">
        <v>1528</v>
      </c>
      <c r="Z3413" t="s">
        <v>36</v>
      </c>
    </row>
    <row r="3414" spans="1:26" x14ac:dyDescent="0.25">
      <c r="A3414" t="s">
        <v>26</v>
      </c>
      <c r="B3414" t="s">
        <v>27</v>
      </c>
      <c r="C3414" t="s">
        <v>28</v>
      </c>
      <c r="D3414" t="s">
        <v>46</v>
      </c>
      <c r="E3414" t="str">
        <f>"106TNPC0C504"</f>
        <v>106TNPC0C504</v>
      </c>
      <c r="F3414" t="s">
        <v>30</v>
      </c>
      <c r="I3414" t="s">
        <v>129</v>
      </c>
      <c r="J3414" t="s">
        <v>90</v>
      </c>
      <c r="N3414" t="s">
        <v>374</v>
      </c>
      <c r="O3414" t="s">
        <v>34</v>
      </c>
      <c r="P3414">
        <v>12</v>
      </c>
      <c r="Q3414">
        <v>202106</v>
      </c>
      <c r="R3414">
        <v>20211014</v>
      </c>
      <c r="S3414" t="s">
        <v>7116</v>
      </c>
      <c r="T3414">
        <v>20220503</v>
      </c>
      <c r="U3414" t="s">
        <v>211</v>
      </c>
      <c r="Z3414" t="s">
        <v>36</v>
      </c>
    </row>
    <row r="3415" spans="1:26" x14ac:dyDescent="0.25">
      <c r="A3415" t="s">
        <v>26</v>
      </c>
      <c r="B3415" t="s">
        <v>27</v>
      </c>
      <c r="C3415" t="s">
        <v>28</v>
      </c>
      <c r="D3415" t="s">
        <v>29</v>
      </c>
      <c r="E3415" t="str">
        <f>"111TNFA25619"</f>
        <v>111TNFA25619</v>
      </c>
      <c r="F3415" t="s">
        <v>30</v>
      </c>
      <c r="I3415" t="s">
        <v>31</v>
      </c>
      <c r="J3415" t="s">
        <v>58</v>
      </c>
      <c r="N3415" t="s">
        <v>7117</v>
      </c>
      <c r="O3415" t="s">
        <v>34</v>
      </c>
      <c r="P3415">
        <v>7</v>
      </c>
      <c r="Q3415">
        <v>202111</v>
      </c>
      <c r="R3415">
        <v>20220128</v>
      </c>
      <c r="S3415" t="s">
        <v>7118</v>
      </c>
      <c r="T3415">
        <v>20220504</v>
      </c>
      <c r="U3415" t="s">
        <v>2105</v>
      </c>
      <c r="V3415" t="s">
        <v>3144</v>
      </c>
      <c r="W3415" t="s">
        <v>463</v>
      </c>
      <c r="X3415" t="s">
        <v>4233</v>
      </c>
      <c r="Z3415" t="s">
        <v>36</v>
      </c>
    </row>
    <row r="3416" spans="1:26" x14ac:dyDescent="0.25">
      <c r="A3416" t="s">
        <v>26</v>
      </c>
      <c r="B3416" t="s">
        <v>27</v>
      </c>
      <c r="C3416" t="s">
        <v>28</v>
      </c>
      <c r="D3416" t="s">
        <v>37</v>
      </c>
      <c r="E3416" t="str">
        <f>"104TNXR2F482"</f>
        <v>104TNXR2F482</v>
      </c>
      <c r="F3416" t="s">
        <v>30</v>
      </c>
      <c r="I3416" t="s">
        <v>57</v>
      </c>
      <c r="J3416" t="s">
        <v>77</v>
      </c>
      <c r="N3416" t="s">
        <v>7119</v>
      </c>
      <c r="O3416" t="s">
        <v>34</v>
      </c>
      <c r="P3416">
        <v>14</v>
      </c>
      <c r="Q3416">
        <v>202104</v>
      </c>
      <c r="R3416">
        <v>20211101</v>
      </c>
      <c r="S3416" t="s">
        <v>7120</v>
      </c>
      <c r="T3416">
        <v>20220504</v>
      </c>
      <c r="Z3416" t="s">
        <v>36</v>
      </c>
    </row>
    <row r="3417" spans="1:26" x14ac:dyDescent="0.25">
      <c r="A3417" t="s">
        <v>26</v>
      </c>
      <c r="B3417" t="s">
        <v>27</v>
      </c>
      <c r="C3417" t="s">
        <v>28</v>
      </c>
      <c r="D3417" t="s">
        <v>64</v>
      </c>
      <c r="E3417" t="str">
        <f>"106TNKF1P165"</f>
        <v>106TNKF1P165</v>
      </c>
      <c r="F3417" t="s">
        <v>30</v>
      </c>
      <c r="I3417" t="s">
        <v>31</v>
      </c>
      <c r="J3417" t="s">
        <v>32</v>
      </c>
      <c r="N3417" t="s">
        <v>7121</v>
      </c>
      <c r="O3417" t="s">
        <v>34</v>
      </c>
      <c r="P3417">
        <v>12</v>
      </c>
      <c r="Q3417">
        <v>202106</v>
      </c>
      <c r="R3417">
        <v>20211214</v>
      </c>
      <c r="S3417" t="s">
        <v>7122</v>
      </c>
      <c r="T3417">
        <v>20220504</v>
      </c>
      <c r="Z3417" t="s">
        <v>36</v>
      </c>
    </row>
    <row r="3418" spans="1:26" x14ac:dyDescent="0.25">
      <c r="A3418" t="s">
        <v>26</v>
      </c>
      <c r="B3418" t="s">
        <v>27</v>
      </c>
      <c r="C3418" t="s">
        <v>28</v>
      </c>
      <c r="D3418" t="s">
        <v>29</v>
      </c>
      <c r="E3418" t="str">
        <f>"108TNSU1R062"</f>
        <v>108TNSU1R062</v>
      </c>
      <c r="F3418" t="s">
        <v>30</v>
      </c>
      <c r="I3418" t="s">
        <v>71</v>
      </c>
      <c r="J3418" t="s">
        <v>39</v>
      </c>
      <c r="N3418" t="s">
        <v>7123</v>
      </c>
      <c r="O3418" t="s">
        <v>34</v>
      </c>
      <c r="P3418">
        <v>10</v>
      </c>
      <c r="Q3418">
        <v>202108</v>
      </c>
      <c r="R3418">
        <v>20211207</v>
      </c>
      <c r="S3418" t="s">
        <v>7124</v>
      </c>
      <c r="T3418">
        <v>20220504</v>
      </c>
      <c r="Z3418" t="s">
        <v>36</v>
      </c>
    </row>
    <row r="3419" spans="1:26" x14ac:dyDescent="0.25">
      <c r="A3419" t="s">
        <v>26</v>
      </c>
      <c r="B3419" t="s">
        <v>27</v>
      </c>
      <c r="C3419" t="s">
        <v>28</v>
      </c>
      <c r="D3419" t="s">
        <v>115</v>
      </c>
      <c r="E3419" t="str">
        <f>"010TNFA1V651"</f>
        <v>010TNFA1V651</v>
      </c>
      <c r="F3419" t="s">
        <v>30</v>
      </c>
      <c r="I3419" t="s">
        <v>31</v>
      </c>
      <c r="J3419" t="s">
        <v>58</v>
      </c>
      <c r="N3419" t="s">
        <v>7125</v>
      </c>
      <c r="O3419" t="s">
        <v>34</v>
      </c>
      <c r="P3419">
        <v>20</v>
      </c>
      <c r="Q3419">
        <v>202010</v>
      </c>
      <c r="R3419">
        <v>20211206</v>
      </c>
      <c r="S3419" t="s">
        <v>7126</v>
      </c>
      <c r="T3419">
        <v>20220504</v>
      </c>
      <c r="U3419" t="s">
        <v>3472</v>
      </c>
      <c r="V3419" t="s">
        <v>179</v>
      </c>
      <c r="W3419" t="s">
        <v>369</v>
      </c>
      <c r="Z3419" t="s">
        <v>36</v>
      </c>
    </row>
    <row r="3420" spans="1:26" x14ac:dyDescent="0.25">
      <c r="A3420" t="s">
        <v>26</v>
      </c>
      <c r="B3420" t="s">
        <v>27</v>
      </c>
      <c r="C3420" t="s">
        <v>28</v>
      </c>
      <c r="D3420" t="s">
        <v>46</v>
      </c>
      <c r="E3420" t="str">
        <f>"201TNJJ2Q548"</f>
        <v>201TNJJ2Q548</v>
      </c>
      <c r="F3420" t="s">
        <v>30</v>
      </c>
      <c r="I3420" t="s">
        <v>31</v>
      </c>
      <c r="J3420" t="s">
        <v>32</v>
      </c>
      <c r="N3420" t="s">
        <v>7127</v>
      </c>
      <c r="O3420" t="s">
        <v>34</v>
      </c>
      <c r="P3420">
        <v>5</v>
      </c>
      <c r="Q3420">
        <v>202201</v>
      </c>
      <c r="R3420">
        <v>20220331</v>
      </c>
      <c r="S3420" t="s">
        <v>7128</v>
      </c>
      <c r="T3420">
        <v>20220504</v>
      </c>
      <c r="Z3420" t="s">
        <v>36</v>
      </c>
    </row>
    <row r="3421" spans="1:26" x14ac:dyDescent="0.25">
      <c r="A3421" t="s">
        <v>26</v>
      </c>
      <c r="B3421" t="s">
        <v>27</v>
      </c>
      <c r="C3421" t="s">
        <v>28</v>
      </c>
      <c r="D3421" t="s">
        <v>585</v>
      </c>
      <c r="E3421" t="str">
        <f>"203TNKF18501"</f>
        <v>203TNKF18501</v>
      </c>
      <c r="F3421" t="s">
        <v>30</v>
      </c>
      <c r="I3421" t="s">
        <v>57</v>
      </c>
      <c r="J3421" t="s">
        <v>568</v>
      </c>
      <c r="N3421" t="s">
        <v>7129</v>
      </c>
      <c r="O3421" t="s">
        <v>34</v>
      </c>
      <c r="P3421">
        <v>3</v>
      </c>
      <c r="Q3421">
        <v>202203</v>
      </c>
      <c r="R3421">
        <v>20220405</v>
      </c>
      <c r="S3421" t="s">
        <v>7130</v>
      </c>
      <c r="T3421">
        <v>20220504</v>
      </c>
      <c r="U3421" t="s">
        <v>793</v>
      </c>
      <c r="V3421" t="s">
        <v>4637</v>
      </c>
      <c r="W3421" t="s">
        <v>128</v>
      </c>
      <c r="Z3421" t="s">
        <v>36</v>
      </c>
    </row>
    <row r="3422" spans="1:26" x14ac:dyDescent="0.25">
      <c r="A3422" t="s">
        <v>26</v>
      </c>
      <c r="B3422" t="s">
        <v>27</v>
      </c>
      <c r="C3422" t="s">
        <v>28</v>
      </c>
      <c r="D3422" t="s">
        <v>29</v>
      </c>
      <c r="E3422" t="str">
        <f>"106TNAB0M840"</f>
        <v>106TNAB0M840</v>
      </c>
      <c r="F3422" t="s">
        <v>30</v>
      </c>
      <c r="I3422" t="s">
        <v>31</v>
      </c>
      <c r="J3422" t="s">
        <v>32</v>
      </c>
      <c r="N3422" t="s">
        <v>7131</v>
      </c>
      <c r="O3422" t="s">
        <v>34</v>
      </c>
      <c r="P3422">
        <v>12</v>
      </c>
      <c r="Q3422">
        <v>202106</v>
      </c>
      <c r="R3422">
        <v>20211004</v>
      </c>
      <c r="S3422" t="s">
        <v>7132</v>
      </c>
      <c r="T3422">
        <v>20220504</v>
      </c>
      <c r="Z3422" t="s">
        <v>36</v>
      </c>
    </row>
    <row r="3423" spans="1:26" x14ac:dyDescent="0.25">
      <c r="A3423" t="s">
        <v>26</v>
      </c>
      <c r="B3423" t="s">
        <v>27</v>
      </c>
      <c r="C3423" t="s">
        <v>28</v>
      </c>
      <c r="D3423" t="s">
        <v>380</v>
      </c>
      <c r="E3423" t="str">
        <f>"110TNGY0G511"</f>
        <v>110TNGY0G511</v>
      </c>
      <c r="F3423" t="s">
        <v>30</v>
      </c>
      <c r="I3423" t="s">
        <v>31</v>
      </c>
      <c r="J3423" t="s">
        <v>58</v>
      </c>
      <c r="N3423" t="s">
        <v>7133</v>
      </c>
      <c r="O3423" t="s">
        <v>34</v>
      </c>
      <c r="P3423">
        <v>8</v>
      </c>
      <c r="Q3423">
        <v>202110</v>
      </c>
      <c r="R3423">
        <v>20211112</v>
      </c>
      <c r="S3423" t="s">
        <v>7134</v>
      </c>
      <c r="T3423">
        <v>20220504</v>
      </c>
      <c r="U3423" t="s">
        <v>267</v>
      </c>
      <c r="V3423" t="s">
        <v>2542</v>
      </c>
      <c r="Z3423" t="s">
        <v>36</v>
      </c>
    </row>
    <row r="3424" spans="1:26" x14ac:dyDescent="0.25">
      <c r="A3424" t="s">
        <v>26</v>
      </c>
      <c r="B3424" t="s">
        <v>27</v>
      </c>
      <c r="C3424" t="s">
        <v>28</v>
      </c>
      <c r="D3424" t="s">
        <v>42</v>
      </c>
      <c r="E3424" t="str">
        <f>"109TNSU2H662"</f>
        <v>109TNSU2H662</v>
      </c>
      <c r="F3424" t="s">
        <v>30</v>
      </c>
      <c r="I3424" t="s">
        <v>31</v>
      </c>
      <c r="J3424" t="s">
        <v>58</v>
      </c>
      <c r="N3424" t="s">
        <v>5722</v>
      </c>
      <c r="O3424" t="s">
        <v>34</v>
      </c>
      <c r="P3424">
        <v>9</v>
      </c>
      <c r="Q3424">
        <v>202109</v>
      </c>
      <c r="R3424">
        <v>20211001</v>
      </c>
      <c r="S3424" t="s">
        <v>7135</v>
      </c>
      <c r="T3424">
        <v>20220504</v>
      </c>
      <c r="U3424" t="s">
        <v>7136</v>
      </c>
      <c r="V3424" t="s">
        <v>7137</v>
      </c>
      <c r="W3424" t="s">
        <v>7138</v>
      </c>
      <c r="Z3424" t="s">
        <v>36</v>
      </c>
    </row>
    <row r="3425" spans="1:26" x14ac:dyDescent="0.25">
      <c r="A3425" t="s">
        <v>26</v>
      </c>
      <c r="B3425" t="s">
        <v>27</v>
      </c>
      <c r="C3425" t="s">
        <v>28</v>
      </c>
      <c r="D3425" t="s">
        <v>46</v>
      </c>
      <c r="E3425" t="str">
        <f>"110TNNH1G719"</f>
        <v>110TNNH1G719</v>
      </c>
      <c r="F3425" t="s">
        <v>30</v>
      </c>
      <c r="I3425" t="s">
        <v>31</v>
      </c>
      <c r="J3425" t="s">
        <v>58</v>
      </c>
      <c r="N3425" t="s">
        <v>7139</v>
      </c>
      <c r="O3425" t="s">
        <v>34</v>
      </c>
      <c r="P3425">
        <v>8</v>
      </c>
      <c r="Q3425">
        <v>202110</v>
      </c>
      <c r="R3425">
        <v>20211104</v>
      </c>
      <c r="S3425" t="s">
        <v>7140</v>
      </c>
      <c r="T3425">
        <v>20220504</v>
      </c>
      <c r="U3425" t="s">
        <v>144</v>
      </c>
      <c r="Z3425" t="s">
        <v>36</v>
      </c>
    </row>
    <row r="3426" spans="1:26" x14ac:dyDescent="0.25">
      <c r="A3426" t="s">
        <v>26</v>
      </c>
      <c r="B3426" t="s">
        <v>27</v>
      </c>
      <c r="C3426" t="s">
        <v>28</v>
      </c>
      <c r="D3426" t="s">
        <v>46</v>
      </c>
      <c r="E3426" t="str">
        <f>"201TNHM0X129"</f>
        <v>201TNHM0X129</v>
      </c>
      <c r="F3426" t="s">
        <v>30</v>
      </c>
      <c r="I3426" t="s">
        <v>31</v>
      </c>
      <c r="J3426" t="s">
        <v>58</v>
      </c>
      <c r="N3426" t="s">
        <v>7141</v>
      </c>
      <c r="O3426" t="s">
        <v>34</v>
      </c>
      <c r="P3426">
        <v>5</v>
      </c>
      <c r="Q3426">
        <v>202201</v>
      </c>
      <c r="R3426">
        <v>20220217</v>
      </c>
      <c r="S3426" t="s">
        <v>7142</v>
      </c>
      <c r="T3426">
        <v>20220504</v>
      </c>
      <c r="U3426" t="s">
        <v>114</v>
      </c>
      <c r="Z3426" t="s">
        <v>36</v>
      </c>
    </row>
    <row r="3427" spans="1:26" x14ac:dyDescent="0.25">
      <c r="A3427" t="s">
        <v>26</v>
      </c>
      <c r="B3427" t="s">
        <v>27</v>
      </c>
      <c r="C3427" t="s">
        <v>28</v>
      </c>
      <c r="D3427" t="s">
        <v>29</v>
      </c>
      <c r="E3427" t="str">
        <f>"106TNAB1Z088"</f>
        <v>106TNAB1Z088</v>
      </c>
      <c r="F3427" t="s">
        <v>30</v>
      </c>
      <c r="I3427" t="s">
        <v>38</v>
      </c>
      <c r="J3427" t="s">
        <v>58</v>
      </c>
      <c r="N3427" t="s">
        <v>7143</v>
      </c>
      <c r="O3427" t="s">
        <v>34</v>
      </c>
      <c r="P3427">
        <v>12</v>
      </c>
      <c r="Q3427">
        <v>202106</v>
      </c>
      <c r="R3427">
        <v>20211210</v>
      </c>
      <c r="S3427" t="s">
        <v>7144</v>
      </c>
      <c r="T3427">
        <v>20220504</v>
      </c>
      <c r="U3427" t="s">
        <v>264</v>
      </c>
      <c r="V3427" t="s">
        <v>111</v>
      </c>
      <c r="Z3427" t="s">
        <v>36</v>
      </c>
    </row>
    <row r="3428" spans="1:26" x14ac:dyDescent="0.25">
      <c r="A3428" t="s">
        <v>26</v>
      </c>
      <c r="B3428" t="s">
        <v>27</v>
      </c>
      <c r="C3428" t="s">
        <v>28</v>
      </c>
      <c r="D3428" t="s">
        <v>46</v>
      </c>
      <c r="E3428" t="str">
        <f>"201TNFA0X315"</f>
        <v>201TNFA0X315</v>
      </c>
      <c r="F3428" t="s">
        <v>30</v>
      </c>
      <c r="I3428" t="s">
        <v>129</v>
      </c>
      <c r="J3428" t="s">
        <v>86</v>
      </c>
      <c r="N3428" t="s">
        <v>7145</v>
      </c>
      <c r="O3428" t="s">
        <v>34</v>
      </c>
      <c r="P3428">
        <v>5</v>
      </c>
      <c r="Q3428">
        <v>202201</v>
      </c>
      <c r="R3428">
        <v>20220323</v>
      </c>
      <c r="S3428" t="s">
        <v>7146</v>
      </c>
      <c r="T3428">
        <v>20220504</v>
      </c>
      <c r="Z3428" t="s">
        <v>36</v>
      </c>
    </row>
    <row r="3429" spans="1:26" x14ac:dyDescent="0.25">
      <c r="A3429" t="s">
        <v>26</v>
      </c>
      <c r="B3429" t="s">
        <v>27</v>
      </c>
      <c r="C3429" t="s">
        <v>28</v>
      </c>
      <c r="D3429" t="s">
        <v>42</v>
      </c>
      <c r="E3429" t="str">
        <f>"109TNCZ1N939"</f>
        <v>109TNCZ1N939</v>
      </c>
      <c r="F3429" t="s">
        <v>30</v>
      </c>
      <c r="I3429" t="s">
        <v>38</v>
      </c>
      <c r="J3429" t="s">
        <v>90</v>
      </c>
      <c r="N3429" t="s">
        <v>7147</v>
      </c>
      <c r="O3429" t="s">
        <v>34</v>
      </c>
      <c r="P3429">
        <v>9</v>
      </c>
      <c r="Q3429">
        <v>202109</v>
      </c>
      <c r="R3429">
        <v>20220204</v>
      </c>
      <c r="S3429" t="s">
        <v>7148</v>
      </c>
      <c r="T3429">
        <v>20220504</v>
      </c>
      <c r="U3429" t="s">
        <v>264</v>
      </c>
      <c r="V3429" t="s">
        <v>265</v>
      </c>
      <c r="W3429" t="s">
        <v>496</v>
      </c>
      <c r="X3429" t="s">
        <v>497</v>
      </c>
      <c r="Y3429" t="s">
        <v>180</v>
      </c>
      <c r="Z3429" t="s">
        <v>36</v>
      </c>
    </row>
    <row r="3430" spans="1:26" x14ac:dyDescent="0.25">
      <c r="A3430" t="s">
        <v>26</v>
      </c>
      <c r="B3430" t="s">
        <v>27</v>
      </c>
      <c r="C3430" t="s">
        <v>28</v>
      </c>
      <c r="D3430" t="s">
        <v>46</v>
      </c>
      <c r="E3430" t="str">
        <f>"109TNYT2K450"</f>
        <v>109TNYT2K450</v>
      </c>
      <c r="F3430" t="s">
        <v>30</v>
      </c>
      <c r="I3430" t="s">
        <v>123</v>
      </c>
      <c r="J3430" t="s">
        <v>163</v>
      </c>
      <c r="N3430" t="s">
        <v>7149</v>
      </c>
      <c r="O3430" t="s">
        <v>34</v>
      </c>
      <c r="P3430">
        <v>9</v>
      </c>
      <c r="Q3430">
        <v>202109</v>
      </c>
      <c r="R3430">
        <v>20211123</v>
      </c>
      <c r="S3430" t="s">
        <v>7150</v>
      </c>
      <c r="T3430">
        <v>20220504</v>
      </c>
      <c r="Z3430" t="s">
        <v>36</v>
      </c>
    </row>
    <row r="3431" spans="1:26" x14ac:dyDescent="0.25">
      <c r="A3431" t="s">
        <v>26</v>
      </c>
      <c r="B3431" t="s">
        <v>27</v>
      </c>
      <c r="C3431" t="s">
        <v>28</v>
      </c>
      <c r="D3431" t="s">
        <v>46</v>
      </c>
      <c r="E3431" t="str">
        <f>"103TNGY0R423"</f>
        <v>103TNGY0R423</v>
      </c>
      <c r="F3431" t="s">
        <v>30</v>
      </c>
      <c r="I3431" t="s">
        <v>123</v>
      </c>
      <c r="J3431" t="s">
        <v>163</v>
      </c>
      <c r="N3431" t="s">
        <v>7149</v>
      </c>
      <c r="O3431" t="s">
        <v>34</v>
      </c>
      <c r="P3431">
        <v>15</v>
      </c>
      <c r="Q3431">
        <v>202103</v>
      </c>
      <c r="R3431">
        <v>20220407</v>
      </c>
      <c r="S3431" t="s">
        <v>7151</v>
      </c>
      <c r="T3431">
        <v>20220504</v>
      </c>
      <c r="Z3431" t="s">
        <v>36</v>
      </c>
    </row>
    <row r="3432" spans="1:26" x14ac:dyDescent="0.25">
      <c r="A3432" t="s">
        <v>26</v>
      </c>
      <c r="B3432" t="s">
        <v>27</v>
      </c>
      <c r="C3432" t="s">
        <v>28</v>
      </c>
      <c r="D3432" t="s">
        <v>29</v>
      </c>
      <c r="E3432" t="str">
        <f>"106TNWG2Q769"</f>
        <v>106TNWG2Q769</v>
      </c>
      <c r="F3432" t="s">
        <v>30</v>
      </c>
      <c r="I3432" t="s">
        <v>47</v>
      </c>
      <c r="J3432" t="s">
        <v>90</v>
      </c>
      <c r="N3432" t="s">
        <v>7152</v>
      </c>
      <c r="O3432" t="s">
        <v>34</v>
      </c>
      <c r="P3432">
        <v>12</v>
      </c>
      <c r="Q3432">
        <v>202106</v>
      </c>
      <c r="R3432">
        <v>20211212</v>
      </c>
      <c r="S3432" t="s">
        <v>7153</v>
      </c>
      <c r="T3432">
        <v>20220504</v>
      </c>
      <c r="U3432" t="s">
        <v>5954</v>
      </c>
      <c r="V3432" t="s">
        <v>75</v>
      </c>
      <c r="W3432" t="s">
        <v>74</v>
      </c>
      <c r="Z3432" t="s">
        <v>36</v>
      </c>
    </row>
    <row r="3433" spans="1:26" x14ac:dyDescent="0.25">
      <c r="A3433" t="s">
        <v>26</v>
      </c>
      <c r="B3433" t="s">
        <v>27</v>
      </c>
      <c r="C3433" t="s">
        <v>28</v>
      </c>
      <c r="D3433" t="s">
        <v>380</v>
      </c>
      <c r="E3433" t="str">
        <f>"110TNEP1U060"</f>
        <v>110TNEP1U060</v>
      </c>
      <c r="F3433" t="s">
        <v>30</v>
      </c>
      <c r="I3433" t="s">
        <v>82</v>
      </c>
      <c r="J3433" t="s">
        <v>116</v>
      </c>
      <c r="N3433" t="s">
        <v>7154</v>
      </c>
      <c r="O3433" t="s">
        <v>34</v>
      </c>
      <c r="P3433">
        <v>8</v>
      </c>
      <c r="Q3433">
        <v>202110</v>
      </c>
      <c r="R3433">
        <v>20211120</v>
      </c>
      <c r="S3433" t="s">
        <v>7155</v>
      </c>
      <c r="T3433">
        <v>20220504</v>
      </c>
      <c r="Z3433" t="s">
        <v>36</v>
      </c>
    </row>
    <row r="3434" spans="1:26" x14ac:dyDescent="0.25">
      <c r="A3434" t="s">
        <v>26</v>
      </c>
      <c r="B3434" t="s">
        <v>27</v>
      </c>
      <c r="C3434" t="s">
        <v>28</v>
      </c>
      <c r="D3434" t="s">
        <v>133</v>
      </c>
      <c r="E3434" t="str">
        <f>"112TNTQ0Q049"</f>
        <v>112TNTQ0Q049</v>
      </c>
      <c r="F3434" t="s">
        <v>30</v>
      </c>
      <c r="I3434" t="s">
        <v>38</v>
      </c>
      <c r="J3434" t="s">
        <v>32</v>
      </c>
      <c r="N3434" t="s">
        <v>7156</v>
      </c>
      <c r="O3434" t="s">
        <v>34</v>
      </c>
      <c r="P3434">
        <v>6</v>
      </c>
      <c r="Q3434">
        <v>202112</v>
      </c>
      <c r="R3434">
        <v>20220207</v>
      </c>
      <c r="S3434" t="s">
        <v>7157</v>
      </c>
      <c r="T3434">
        <v>20220504</v>
      </c>
      <c r="Z3434" t="s">
        <v>36</v>
      </c>
    </row>
    <row r="3435" spans="1:26" x14ac:dyDescent="0.25">
      <c r="A3435" t="s">
        <v>26</v>
      </c>
      <c r="B3435" t="s">
        <v>27</v>
      </c>
      <c r="C3435" t="s">
        <v>28</v>
      </c>
      <c r="D3435" t="s">
        <v>64</v>
      </c>
      <c r="E3435" t="str">
        <f>"112TNDV0U666"</f>
        <v>112TNDV0U666</v>
      </c>
      <c r="F3435" t="s">
        <v>30</v>
      </c>
      <c r="I3435" t="s">
        <v>129</v>
      </c>
      <c r="J3435" t="s">
        <v>39</v>
      </c>
      <c r="N3435" t="s">
        <v>7158</v>
      </c>
      <c r="O3435" t="s">
        <v>34</v>
      </c>
      <c r="P3435">
        <v>6</v>
      </c>
      <c r="Q3435">
        <v>202112</v>
      </c>
      <c r="R3435">
        <v>20220211</v>
      </c>
      <c r="S3435" t="s">
        <v>7159</v>
      </c>
      <c r="T3435">
        <v>20220504</v>
      </c>
      <c r="Z3435" t="s">
        <v>36</v>
      </c>
    </row>
    <row r="3436" spans="1:26" x14ac:dyDescent="0.25">
      <c r="A3436" t="s">
        <v>26</v>
      </c>
      <c r="B3436" t="s">
        <v>27</v>
      </c>
      <c r="C3436" t="s">
        <v>28</v>
      </c>
      <c r="D3436" t="s">
        <v>7160</v>
      </c>
      <c r="E3436" t="str">
        <f>"203TNBK0A541"</f>
        <v>203TNBK0A541</v>
      </c>
      <c r="F3436" t="s">
        <v>30</v>
      </c>
      <c r="I3436" t="s">
        <v>31</v>
      </c>
      <c r="J3436" t="s">
        <v>32</v>
      </c>
      <c r="N3436" t="s">
        <v>7161</v>
      </c>
      <c r="O3436" t="s">
        <v>34</v>
      </c>
      <c r="P3436">
        <v>3</v>
      </c>
      <c r="Q3436">
        <v>202203</v>
      </c>
      <c r="R3436">
        <v>20220426</v>
      </c>
      <c r="S3436" t="s">
        <v>7162</v>
      </c>
      <c r="T3436">
        <v>20220504</v>
      </c>
      <c r="Z3436" t="s">
        <v>36</v>
      </c>
    </row>
    <row r="3437" spans="1:26" x14ac:dyDescent="0.25">
      <c r="A3437" t="s">
        <v>26</v>
      </c>
      <c r="B3437" t="s">
        <v>27</v>
      </c>
      <c r="C3437" t="s">
        <v>28</v>
      </c>
      <c r="D3437" t="s">
        <v>29</v>
      </c>
      <c r="E3437" t="str">
        <f>"201TNXR1X682"</f>
        <v>201TNXR1X682</v>
      </c>
      <c r="F3437" t="s">
        <v>30</v>
      </c>
      <c r="I3437" t="s">
        <v>31</v>
      </c>
      <c r="J3437" t="s">
        <v>32</v>
      </c>
      <c r="N3437" t="s">
        <v>7163</v>
      </c>
      <c r="O3437" t="s">
        <v>34</v>
      </c>
      <c r="P3437">
        <v>5</v>
      </c>
      <c r="Q3437">
        <v>202201</v>
      </c>
      <c r="R3437">
        <v>20220326</v>
      </c>
      <c r="S3437" t="s">
        <v>7164</v>
      </c>
      <c r="T3437">
        <v>20220504</v>
      </c>
      <c r="Z3437" t="s">
        <v>36</v>
      </c>
    </row>
    <row r="3438" spans="1:26" x14ac:dyDescent="0.25">
      <c r="A3438" t="s">
        <v>26</v>
      </c>
      <c r="B3438" t="s">
        <v>27</v>
      </c>
      <c r="C3438" t="s">
        <v>28</v>
      </c>
      <c r="D3438" t="s">
        <v>166</v>
      </c>
      <c r="E3438" t="str">
        <f>"202TNPC24912"</f>
        <v>202TNPC24912</v>
      </c>
      <c r="F3438" t="s">
        <v>30</v>
      </c>
      <c r="I3438" t="s">
        <v>31</v>
      </c>
      <c r="J3438" t="s">
        <v>39</v>
      </c>
      <c r="N3438" t="s">
        <v>7165</v>
      </c>
      <c r="O3438" t="s">
        <v>34</v>
      </c>
      <c r="P3438">
        <v>4</v>
      </c>
      <c r="Q3438">
        <v>202202</v>
      </c>
      <c r="R3438">
        <v>20220428</v>
      </c>
      <c r="S3438" t="s">
        <v>7166</v>
      </c>
      <c r="T3438">
        <v>20220504</v>
      </c>
      <c r="Z3438" t="s">
        <v>36</v>
      </c>
    </row>
    <row r="3439" spans="1:26" x14ac:dyDescent="0.25">
      <c r="A3439" t="s">
        <v>26</v>
      </c>
      <c r="B3439" t="s">
        <v>27</v>
      </c>
      <c r="C3439" t="s">
        <v>28</v>
      </c>
      <c r="D3439" t="s">
        <v>46</v>
      </c>
      <c r="E3439" t="str">
        <f>"111TNLE0J720"</f>
        <v>111TNLE0J720</v>
      </c>
      <c r="F3439" t="s">
        <v>30</v>
      </c>
      <c r="I3439" t="s">
        <v>51</v>
      </c>
      <c r="J3439" t="s">
        <v>39</v>
      </c>
      <c r="N3439" t="s">
        <v>7167</v>
      </c>
      <c r="O3439" t="s">
        <v>34</v>
      </c>
      <c r="P3439">
        <v>7</v>
      </c>
      <c r="Q3439">
        <v>202111</v>
      </c>
      <c r="R3439">
        <v>20211215</v>
      </c>
      <c r="S3439" t="s">
        <v>7168</v>
      </c>
      <c r="T3439">
        <v>20220504</v>
      </c>
      <c r="U3439" t="s">
        <v>211</v>
      </c>
      <c r="V3439" t="s">
        <v>144</v>
      </c>
      <c r="Z3439" t="s">
        <v>36</v>
      </c>
    </row>
    <row r="3440" spans="1:26" x14ac:dyDescent="0.25">
      <c r="A3440" t="s">
        <v>26</v>
      </c>
      <c r="B3440" t="s">
        <v>27</v>
      </c>
      <c r="C3440" t="s">
        <v>28</v>
      </c>
      <c r="D3440" t="s">
        <v>166</v>
      </c>
      <c r="E3440" t="str">
        <f>"103TNYT2L218"</f>
        <v>103TNYT2L218</v>
      </c>
      <c r="F3440" t="s">
        <v>30</v>
      </c>
      <c r="I3440" t="s">
        <v>1009</v>
      </c>
      <c r="J3440" t="s">
        <v>90</v>
      </c>
      <c r="N3440" t="s">
        <v>7169</v>
      </c>
      <c r="O3440" t="s">
        <v>34</v>
      </c>
      <c r="P3440">
        <v>15</v>
      </c>
      <c r="Q3440">
        <v>202103</v>
      </c>
      <c r="R3440">
        <v>20220101</v>
      </c>
      <c r="S3440" t="s">
        <v>7170</v>
      </c>
      <c r="T3440">
        <v>20220504</v>
      </c>
      <c r="U3440" t="s">
        <v>149</v>
      </c>
      <c r="V3440" t="s">
        <v>61</v>
      </c>
      <c r="Z3440" t="s">
        <v>36</v>
      </c>
    </row>
    <row r="3441" spans="1:26" x14ac:dyDescent="0.25">
      <c r="A3441" t="s">
        <v>26</v>
      </c>
      <c r="B3441" t="s">
        <v>27</v>
      </c>
      <c r="C3441" t="s">
        <v>28</v>
      </c>
      <c r="D3441" t="s">
        <v>115</v>
      </c>
      <c r="E3441" t="str">
        <f>"011TNWG1T401"</f>
        <v>011TNWG1T401</v>
      </c>
      <c r="F3441" t="s">
        <v>30</v>
      </c>
      <c r="I3441" t="s">
        <v>38</v>
      </c>
      <c r="J3441" t="s">
        <v>1315</v>
      </c>
      <c r="N3441" t="s">
        <v>7171</v>
      </c>
      <c r="O3441" t="s">
        <v>34</v>
      </c>
      <c r="P3441">
        <v>19</v>
      </c>
      <c r="Q3441">
        <v>202011</v>
      </c>
      <c r="R3441">
        <v>20220425</v>
      </c>
      <c r="S3441" t="s">
        <v>7172</v>
      </c>
      <c r="T3441">
        <v>20220504</v>
      </c>
      <c r="U3441" t="s">
        <v>144</v>
      </c>
      <c r="Z3441" t="s">
        <v>36</v>
      </c>
    </row>
    <row r="3442" spans="1:26" x14ac:dyDescent="0.25">
      <c r="A3442" t="s">
        <v>26</v>
      </c>
      <c r="B3442" t="s">
        <v>27</v>
      </c>
      <c r="C3442" t="s">
        <v>28</v>
      </c>
      <c r="D3442" t="s">
        <v>42</v>
      </c>
      <c r="E3442" t="str">
        <f>"106TNPC23304"</f>
        <v>106TNPC23304</v>
      </c>
      <c r="F3442" t="s">
        <v>30</v>
      </c>
      <c r="I3442" t="s">
        <v>76</v>
      </c>
      <c r="J3442" t="s">
        <v>163</v>
      </c>
      <c r="N3442" t="s">
        <v>7173</v>
      </c>
      <c r="O3442" t="s">
        <v>34</v>
      </c>
      <c r="P3442">
        <v>12</v>
      </c>
      <c r="Q3442">
        <v>202106</v>
      </c>
      <c r="R3442">
        <v>20211104</v>
      </c>
      <c r="S3442" t="s">
        <v>7174</v>
      </c>
      <c r="T3442">
        <v>20220504</v>
      </c>
      <c r="Z3442" t="s">
        <v>36</v>
      </c>
    </row>
    <row r="3443" spans="1:26" x14ac:dyDescent="0.25">
      <c r="A3443" t="s">
        <v>26</v>
      </c>
      <c r="B3443" t="s">
        <v>27</v>
      </c>
      <c r="C3443" t="s">
        <v>28</v>
      </c>
      <c r="D3443" t="s">
        <v>37</v>
      </c>
      <c r="E3443" t="str">
        <f>"110TNUW0T438"</f>
        <v>110TNUW0T438</v>
      </c>
      <c r="F3443" t="s">
        <v>30</v>
      </c>
      <c r="I3443" t="s">
        <v>89</v>
      </c>
      <c r="J3443" t="s">
        <v>90</v>
      </c>
      <c r="N3443" t="s">
        <v>7175</v>
      </c>
      <c r="O3443" t="s">
        <v>34</v>
      </c>
      <c r="P3443">
        <v>8</v>
      </c>
      <c r="Q3443">
        <v>202110</v>
      </c>
      <c r="R3443">
        <v>20220428</v>
      </c>
      <c r="S3443" t="s">
        <v>7176</v>
      </c>
      <c r="T3443">
        <v>20220504</v>
      </c>
      <c r="U3443" t="s">
        <v>180</v>
      </c>
      <c r="V3443" t="s">
        <v>205</v>
      </c>
      <c r="W3443" t="s">
        <v>128</v>
      </c>
      <c r="Z3443" t="s">
        <v>36</v>
      </c>
    </row>
    <row r="3444" spans="1:26" x14ac:dyDescent="0.25">
      <c r="A3444" t="s">
        <v>26</v>
      </c>
      <c r="B3444" t="s">
        <v>27</v>
      </c>
      <c r="C3444" t="s">
        <v>28</v>
      </c>
      <c r="D3444" t="s">
        <v>115</v>
      </c>
      <c r="E3444" t="str">
        <f>"201TNTQ17809"</f>
        <v>201TNTQ17809</v>
      </c>
      <c r="F3444" t="s">
        <v>30</v>
      </c>
      <c r="I3444" t="s">
        <v>475</v>
      </c>
      <c r="J3444" t="s">
        <v>871</v>
      </c>
      <c r="N3444" t="s">
        <v>7177</v>
      </c>
      <c r="O3444" t="s">
        <v>34</v>
      </c>
      <c r="P3444">
        <v>5</v>
      </c>
      <c r="Q3444">
        <v>202201</v>
      </c>
      <c r="R3444">
        <v>20220413</v>
      </c>
      <c r="S3444" t="s">
        <v>7178</v>
      </c>
      <c r="T3444">
        <v>20220504</v>
      </c>
      <c r="Z3444" t="s">
        <v>36</v>
      </c>
    </row>
    <row r="3445" spans="1:26" x14ac:dyDescent="0.25">
      <c r="A3445" t="s">
        <v>26</v>
      </c>
      <c r="B3445" t="s">
        <v>27</v>
      </c>
      <c r="C3445" t="s">
        <v>28</v>
      </c>
      <c r="D3445" t="s">
        <v>37</v>
      </c>
      <c r="E3445" t="str">
        <f>"106TNJJ2G220"</f>
        <v>106TNJJ2G220</v>
      </c>
      <c r="F3445" t="s">
        <v>30</v>
      </c>
      <c r="I3445" t="s">
        <v>38</v>
      </c>
      <c r="J3445" t="s">
        <v>90</v>
      </c>
      <c r="N3445" t="s">
        <v>7179</v>
      </c>
      <c r="O3445" t="s">
        <v>34</v>
      </c>
      <c r="P3445">
        <v>12</v>
      </c>
      <c r="Q3445">
        <v>202106</v>
      </c>
      <c r="R3445">
        <v>20211015</v>
      </c>
      <c r="S3445" t="s">
        <v>7180</v>
      </c>
      <c r="T3445">
        <v>20220504</v>
      </c>
      <c r="U3445" t="s">
        <v>144</v>
      </c>
      <c r="Z3445" t="s">
        <v>36</v>
      </c>
    </row>
    <row r="3446" spans="1:26" x14ac:dyDescent="0.25">
      <c r="A3446" t="s">
        <v>26</v>
      </c>
      <c r="B3446" t="s">
        <v>27</v>
      </c>
      <c r="C3446" t="s">
        <v>28</v>
      </c>
      <c r="D3446" t="s">
        <v>133</v>
      </c>
      <c r="E3446" t="str">
        <f>"107TNJJ05068"</f>
        <v>107TNJJ05068</v>
      </c>
      <c r="F3446" t="s">
        <v>30</v>
      </c>
      <c r="I3446" t="s">
        <v>89</v>
      </c>
      <c r="J3446" t="s">
        <v>58</v>
      </c>
      <c r="N3446" t="s">
        <v>7181</v>
      </c>
      <c r="O3446" t="s">
        <v>34</v>
      </c>
      <c r="P3446">
        <v>11</v>
      </c>
      <c r="Q3446">
        <v>202107</v>
      </c>
      <c r="R3446">
        <v>20211108</v>
      </c>
      <c r="S3446" t="s">
        <v>7182</v>
      </c>
      <c r="T3446">
        <v>20220504</v>
      </c>
      <c r="U3446" t="s">
        <v>1210</v>
      </c>
      <c r="Z3446" t="s">
        <v>36</v>
      </c>
    </row>
    <row r="3447" spans="1:26" x14ac:dyDescent="0.25">
      <c r="A3447" t="s">
        <v>26</v>
      </c>
      <c r="B3447" t="s">
        <v>27</v>
      </c>
      <c r="C3447" t="s">
        <v>28</v>
      </c>
      <c r="D3447" t="s">
        <v>42</v>
      </c>
      <c r="E3447" t="str">
        <f>"112TNCZ0X643"</f>
        <v>112TNCZ0X643</v>
      </c>
      <c r="F3447" t="s">
        <v>30</v>
      </c>
      <c r="I3447" t="s">
        <v>38</v>
      </c>
      <c r="J3447" t="s">
        <v>43</v>
      </c>
      <c r="N3447" t="s">
        <v>7183</v>
      </c>
      <c r="O3447" t="s">
        <v>34</v>
      </c>
      <c r="P3447">
        <v>6</v>
      </c>
      <c r="Q3447">
        <v>202112</v>
      </c>
      <c r="R3447">
        <v>20220228</v>
      </c>
      <c r="S3447" t="s">
        <v>7184</v>
      </c>
      <c r="T3447">
        <v>20220504</v>
      </c>
      <c r="Z3447" t="s">
        <v>36</v>
      </c>
    </row>
    <row r="3448" spans="1:26" x14ac:dyDescent="0.25">
      <c r="A3448" t="s">
        <v>26</v>
      </c>
      <c r="B3448" t="s">
        <v>27</v>
      </c>
      <c r="C3448" t="s">
        <v>28</v>
      </c>
      <c r="D3448" t="s">
        <v>29</v>
      </c>
      <c r="E3448" t="str">
        <f>"111TNSU2B822"</f>
        <v>111TNSU2B822</v>
      </c>
      <c r="F3448" t="s">
        <v>30</v>
      </c>
      <c r="I3448" t="s">
        <v>51</v>
      </c>
      <c r="J3448" t="s">
        <v>48</v>
      </c>
      <c r="N3448" t="s">
        <v>3070</v>
      </c>
      <c r="O3448" t="s">
        <v>34</v>
      </c>
      <c r="P3448">
        <v>7</v>
      </c>
      <c r="Q3448">
        <v>202111</v>
      </c>
      <c r="R3448">
        <v>20220501</v>
      </c>
      <c r="S3448" t="s">
        <v>7185</v>
      </c>
      <c r="T3448">
        <v>20220504</v>
      </c>
      <c r="Z3448" t="s">
        <v>36</v>
      </c>
    </row>
    <row r="3449" spans="1:26" x14ac:dyDescent="0.25">
      <c r="A3449" t="s">
        <v>26</v>
      </c>
      <c r="B3449" t="s">
        <v>27</v>
      </c>
      <c r="C3449" t="s">
        <v>28</v>
      </c>
      <c r="D3449" t="s">
        <v>46</v>
      </c>
      <c r="E3449" t="str">
        <f>"110TNJJ2P884"</f>
        <v>110TNJJ2P884</v>
      </c>
      <c r="F3449" t="s">
        <v>30</v>
      </c>
      <c r="I3449" t="s">
        <v>76</v>
      </c>
      <c r="J3449" t="s">
        <v>58</v>
      </c>
      <c r="N3449" t="s">
        <v>7186</v>
      </c>
      <c r="O3449" t="s">
        <v>34</v>
      </c>
      <c r="P3449">
        <v>8</v>
      </c>
      <c r="Q3449">
        <v>202110</v>
      </c>
      <c r="R3449">
        <v>20220303</v>
      </c>
      <c r="S3449" t="s">
        <v>7187</v>
      </c>
      <c r="T3449">
        <v>20220505</v>
      </c>
      <c r="U3449" t="s">
        <v>144</v>
      </c>
      <c r="Z3449" t="s">
        <v>36</v>
      </c>
    </row>
    <row r="3450" spans="1:26" x14ac:dyDescent="0.25">
      <c r="A3450" t="s">
        <v>26</v>
      </c>
      <c r="B3450" t="s">
        <v>27</v>
      </c>
      <c r="C3450" t="s">
        <v>28</v>
      </c>
      <c r="D3450" t="s">
        <v>29</v>
      </c>
      <c r="E3450" t="str">
        <f>"009TNEP0P292"</f>
        <v>009TNEP0P292</v>
      </c>
      <c r="F3450" t="s">
        <v>30</v>
      </c>
      <c r="I3450" t="s">
        <v>31</v>
      </c>
      <c r="J3450" t="s">
        <v>58</v>
      </c>
      <c r="N3450" t="s">
        <v>7188</v>
      </c>
      <c r="O3450" t="s">
        <v>34</v>
      </c>
      <c r="P3450">
        <v>21</v>
      </c>
      <c r="Q3450">
        <v>202009</v>
      </c>
      <c r="R3450">
        <v>20220209</v>
      </c>
      <c r="S3450" t="s">
        <v>7189</v>
      </c>
      <c r="T3450">
        <v>20220505</v>
      </c>
      <c r="U3450" t="s">
        <v>75</v>
      </c>
      <c r="V3450" t="s">
        <v>487</v>
      </c>
      <c r="Z3450" t="s">
        <v>36</v>
      </c>
    </row>
    <row r="3451" spans="1:26" x14ac:dyDescent="0.25">
      <c r="A3451" t="s">
        <v>26</v>
      </c>
      <c r="B3451" t="s">
        <v>27</v>
      </c>
      <c r="C3451" t="s">
        <v>28</v>
      </c>
      <c r="D3451" t="s">
        <v>380</v>
      </c>
      <c r="E3451" t="str">
        <f>"112TNUW1D006"</f>
        <v>112TNUW1D006</v>
      </c>
      <c r="F3451" t="s">
        <v>30</v>
      </c>
      <c r="I3451" t="s">
        <v>82</v>
      </c>
      <c r="J3451" t="s">
        <v>58</v>
      </c>
      <c r="N3451" t="s">
        <v>7190</v>
      </c>
      <c r="O3451" t="s">
        <v>34</v>
      </c>
      <c r="P3451">
        <v>6</v>
      </c>
      <c r="Q3451">
        <v>202112</v>
      </c>
      <c r="R3451">
        <v>20220117</v>
      </c>
      <c r="S3451" t="s">
        <v>7191</v>
      </c>
      <c r="T3451">
        <v>20220505</v>
      </c>
      <c r="U3451" t="s">
        <v>1383</v>
      </c>
      <c r="V3451" t="s">
        <v>211</v>
      </c>
      <c r="Z3451" t="s">
        <v>36</v>
      </c>
    </row>
    <row r="3452" spans="1:26" x14ac:dyDescent="0.25">
      <c r="A3452" t="s">
        <v>26</v>
      </c>
      <c r="B3452" t="s">
        <v>27</v>
      </c>
      <c r="C3452" t="s">
        <v>28</v>
      </c>
      <c r="D3452" t="s">
        <v>380</v>
      </c>
      <c r="E3452" t="str">
        <f>"203TNTQ06641"</f>
        <v>203TNTQ06641</v>
      </c>
      <c r="F3452" t="s">
        <v>30</v>
      </c>
      <c r="I3452" t="s">
        <v>31</v>
      </c>
      <c r="J3452" t="s">
        <v>58</v>
      </c>
      <c r="N3452" t="s">
        <v>7192</v>
      </c>
      <c r="O3452" t="s">
        <v>34</v>
      </c>
      <c r="P3452">
        <v>3</v>
      </c>
      <c r="Q3452">
        <v>202203</v>
      </c>
      <c r="R3452">
        <v>20220408</v>
      </c>
      <c r="S3452" t="s">
        <v>7193</v>
      </c>
      <c r="T3452">
        <v>20220505</v>
      </c>
      <c r="U3452" t="s">
        <v>1383</v>
      </c>
      <c r="V3452" t="s">
        <v>497</v>
      </c>
      <c r="W3452" t="s">
        <v>496</v>
      </c>
      <c r="Z3452" t="s">
        <v>36</v>
      </c>
    </row>
    <row r="3453" spans="1:26" x14ac:dyDescent="0.25">
      <c r="A3453" t="s">
        <v>26</v>
      </c>
      <c r="B3453" t="s">
        <v>27</v>
      </c>
      <c r="C3453" t="s">
        <v>28</v>
      </c>
      <c r="D3453" t="s">
        <v>115</v>
      </c>
      <c r="E3453" t="str">
        <f>"201TNXR17698"</f>
        <v>201TNXR17698</v>
      </c>
      <c r="F3453" t="s">
        <v>30</v>
      </c>
      <c r="I3453" t="s">
        <v>31</v>
      </c>
      <c r="J3453" t="s">
        <v>163</v>
      </c>
      <c r="N3453" t="s">
        <v>7194</v>
      </c>
      <c r="O3453" t="s">
        <v>34</v>
      </c>
      <c r="P3453">
        <v>5</v>
      </c>
      <c r="Q3453">
        <v>202201</v>
      </c>
      <c r="R3453">
        <v>20220318</v>
      </c>
      <c r="S3453" t="s">
        <v>7195</v>
      </c>
      <c r="T3453">
        <v>20220505</v>
      </c>
      <c r="Z3453" t="s">
        <v>36</v>
      </c>
    </row>
    <row r="3454" spans="1:26" x14ac:dyDescent="0.25">
      <c r="A3454" t="s">
        <v>26</v>
      </c>
      <c r="B3454" t="s">
        <v>27</v>
      </c>
      <c r="C3454" t="s">
        <v>28</v>
      </c>
      <c r="D3454" t="s">
        <v>133</v>
      </c>
      <c r="E3454" t="str">
        <f>"109TNVS1X119"</f>
        <v>109TNVS1X119</v>
      </c>
      <c r="F3454" t="s">
        <v>30</v>
      </c>
      <c r="I3454" t="s">
        <v>38</v>
      </c>
      <c r="J3454" t="s">
        <v>39</v>
      </c>
      <c r="N3454" t="s">
        <v>7196</v>
      </c>
      <c r="O3454" t="s">
        <v>34</v>
      </c>
      <c r="P3454">
        <v>9</v>
      </c>
      <c r="Q3454">
        <v>202109</v>
      </c>
      <c r="R3454">
        <v>20220119</v>
      </c>
      <c r="S3454" t="s">
        <v>7197</v>
      </c>
      <c r="T3454">
        <v>20220505</v>
      </c>
      <c r="Z3454" t="s">
        <v>36</v>
      </c>
    </row>
    <row r="3455" spans="1:26" x14ac:dyDescent="0.25">
      <c r="A3455" t="s">
        <v>26</v>
      </c>
      <c r="B3455" t="s">
        <v>27</v>
      </c>
      <c r="C3455" t="s">
        <v>28</v>
      </c>
      <c r="D3455" t="s">
        <v>29</v>
      </c>
      <c r="E3455" t="str">
        <f>"201TNEP09508"</f>
        <v>201TNEP09508</v>
      </c>
      <c r="F3455" t="s">
        <v>30</v>
      </c>
      <c r="I3455" t="s">
        <v>38</v>
      </c>
      <c r="J3455" t="s">
        <v>39</v>
      </c>
      <c r="N3455" t="s">
        <v>7198</v>
      </c>
      <c r="O3455" t="s">
        <v>34</v>
      </c>
      <c r="P3455">
        <v>5</v>
      </c>
      <c r="Q3455">
        <v>202201</v>
      </c>
      <c r="R3455">
        <v>20220109</v>
      </c>
      <c r="S3455" t="s">
        <v>7199</v>
      </c>
      <c r="T3455">
        <v>20220505</v>
      </c>
      <c r="Z3455" t="s">
        <v>36</v>
      </c>
    </row>
    <row r="3456" spans="1:26" x14ac:dyDescent="0.25">
      <c r="A3456" t="s">
        <v>26</v>
      </c>
      <c r="B3456" t="s">
        <v>27</v>
      </c>
      <c r="C3456" t="s">
        <v>28</v>
      </c>
      <c r="D3456" t="s">
        <v>29</v>
      </c>
      <c r="E3456" t="str">
        <f>"110TNYT27778"</f>
        <v>110TNYT27778</v>
      </c>
      <c r="F3456" t="s">
        <v>30</v>
      </c>
      <c r="I3456" t="s">
        <v>31</v>
      </c>
      <c r="J3456" t="s">
        <v>32</v>
      </c>
      <c r="N3456" t="s">
        <v>7200</v>
      </c>
      <c r="O3456" t="s">
        <v>34</v>
      </c>
      <c r="P3456">
        <v>8</v>
      </c>
      <c r="Q3456">
        <v>202110</v>
      </c>
      <c r="R3456">
        <v>20220131</v>
      </c>
      <c r="S3456" t="s">
        <v>7201</v>
      </c>
      <c r="T3456">
        <v>20220505</v>
      </c>
      <c r="Z3456" t="s">
        <v>36</v>
      </c>
    </row>
    <row r="3457" spans="1:26" x14ac:dyDescent="0.25">
      <c r="A3457" t="s">
        <v>26</v>
      </c>
      <c r="B3457" t="s">
        <v>27</v>
      </c>
      <c r="C3457" t="s">
        <v>28</v>
      </c>
      <c r="D3457" t="s">
        <v>29</v>
      </c>
      <c r="E3457" t="str">
        <f>"105TNWG0A209"</f>
        <v>105TNWG0A209</v>
      </c>
      <c r="F3457" t="s">
        <v>30</v>
      </c>
      <c r="I3457" t="s">
        <v>123</v>
      </c>
      <c r="J3457" t="s">
        <v>39</v>
      </c>
      <c r="N3457" t="s">
        <v>7202</v>
      </c>
      <c r="O3457" t="s">
        <v>34</v>
      </c>
      <c r="P3457">
        <v>13</v>
      </c>
      <c r="Q3457">
        <v>202105</v>
      </c>
      <c r="R3457">
        <v>20220427</v>
      </c>
      <c r="S3457" t="s">
        <v>7203</v>
      </c>
      <c r="T3457">
        <v>20220505</v>
      </c>
      <c r="Z3457" t="s">
        <v>36</v>
      </c>
    </row>
    <row r="3458" spans="1:26" x14ac:dyDescent="0.25">
      <c r="A3458" t="s">
        <v>26</v>
      </c>
      <c r="B3458" t="s">
        <v>27</v>
      </c>
      <c r="C3458" t="s">
        <v>28</v>
      </c>
      <c r="D3458" t="s">
        <v>29</v>
      </c>
      <c r="E3458" t="str">
        <f>"107TNDV0P138"</f>
        <v>107TNDV0P138</v>
      </c>
      <c r="F3458" t="s">
        <v>30</v>
      </c>
      <c r="I3458" t="s">
        <v>38</v>
      </c>
      <c r="J3458" t="s">
        <v>90</v>
      </c>
      <c r="N3458" t="s">
        <v>7204</v>
      </c>
      <c r="O3458" t="s">
        <v>34</v>
      </c>
      <c r="P3458">
        <v>11</v>
      </c>
      <c r="Q3458">
        <v>202107</v>
      </c>
      <c r="R3458">
        <v>20220326</v>
      </c>
      <c r="S3458" t="s">
        <v>7205</v>
      </c>
      <c r="T3458">
        <v>20220505</v>
      </c>
      <c r="U3458" t="s">
        <v>497</v>
      </c>
      <c r="V3458" t="s">
        <v>328</v>
      </c>
      <c r="W3458" t="s">
        <v>1037</v>
      </c>
      <c r="X3458" t="s">
        <v>496</v>
      </c>
      <c r="Z3458" t="s">
        <v>36</v>
      </c>
    </row>
    <row r="3459" spans="1:26" x14ac:dyDescent="0.25">
      <c r="A3459" t="s">
        <v>26</v>
      </c>
      <c r="B3459" t="s">
        <v>27</v>
      </c>
      <c r="C3459" t="s">
        <v>28</v>
      </c>
      <c r="D3459" t="s">
        <v>133</v>
      </c>
      <c r="E3459" t="str">
        <f>"107TNYT2C914"</f>
        <v>107TNYT2C914</v>
      </c>
      <c r="F3459" t="s">
        <v>30</v>
      </c>
      <c r="I3459" t="s">
        <v>38</v>
      </c>
      <c r="J3459" t="s">
        <v>90</v>
      </c>
      <c r="N3459" t="s">
        <v>7206</v>
      </c>
      <c r="O3459" t="s">
        <v>34</v>
      </c>
      <c r="P3459">
        <v>11</v>
      </c>
      <c r="Q3459">
        <v>202107</v>
      </c>
      <c r="R3459">
        <v>20220428</v>
      </c>
      <c r="S3459" t="s">
        <v>7207</v>
      </c>
      <c r="T3459">
        <v>20220505</v>
      </c>
      <c r="U3459" t="s">
        <v>144</v>
      </c>
      <c r="Z3459" t="s">
        <v>36</v>
      </c>
    </row>
    <row r="3460" spans="1:26" x14ac:dyDescent="0.25">
      <c r="A3460" t="s">
        <v>26</v>
      </c>
      <c r="B3460" t="s">
        <v>27</v>
      </c>
      <c r="C3460" t="s">
        <v>28</v>
      </c>
      <c r="D3460" t="s">
        <v>115</v>
      </c>
      <c r="E3460" t="str">
        <f>"101TNQD26124"</f>
        <v>101TNQD26124</v>
      </c>
      <c r="F3460" t="s">
        <v>30</v>
      </c>
      <c r="I3460" t="s">
        <v>38</v>
      </c>
      <c r="J3460" t="s">
        <v>90</v>
      </c>
      <c r="N3460" t="s">
        <v>7208</v>
      </c>
      <c r="O3460" t="s">
        <v>34</v>
      </c>
      <c r="P3460">
        <v>17</v>
      </c>
      <c r="Q3460">
        <v>202101</v>
      </c>
      <c r="R3460">
        <v>20211205</v>
      </c>
      <c r="S3460" t="s">
        <v>7209</v>
      </c>
      <c r="T3460">
        <v>20220505</v>
      </c>
      <c r="U3460" t="s">
        <v>206</v>
      </c>
      <c r="V3460" t="s">
        <v>5168</v>
      </c>
      <c r="Z3460" t="s">
        <v>36</v>
      </c>
    </row>
    <row r="3461" spans="1:26" x14ac:dyDescent="0.25">
      <c r="A3461" t="s">
        <v>26</v>
      </c>
      <c r="B3461" t="s">
        <v>27</v>
      </c>
      <c r="C3461" t="s">
        <v>28</v>
      </c>
      <c r="D3461" t="s">
        <v>115</v>
      </c>
      <c r="E3461" t="str">
        <f>"201TNBK12181"</f>
        <v>201TNBK12181</v>
      </c>
      <c r="F3461" t="s">
        <v>30</v>
      </c>
      <c r="I3461" t="s">
        <v>38</v>
      </c>
      <c r="J3461" t="s">
        <v>58</v>
      </c>
      <c r="N3461" t="s">
        <v>7210</v>
      </c>
      <c r="O3461" t="s">
        <v>34</v>
      </c>
      <c r="P3461">
        <v>5</v>
      </c>
      <c r="Q3461">
        <v>202201</v>
      </c>
      <c r="R3461">
        <v>20220312</v>
      </c>
      <c r="S3461" t="s">
        <v>7211</v>
      </c>
      <c r="T3461">
        <v>20220505</v>
      </c>
      <c r="U3461" t="s">
        <v>1232</v>
      </c>
      <c r="V3461" t="s">
        <v>236</v>
      </c>
      <c r="Z3461" t="s">
        <v>36</v>
      </c>
    </row>
    <row r="3462" spans="1:26" x14ac:dyDescent="0.25">
      <c r="A3462" t="s">
        <v>26</v>
      </c>
      <c r="B3462" t="s">
        <v>27</v>
      </c>
      <c r="C3462" t="s">
        <v>28</v>
      </c>
      <c r="D3462" t="s">
        <v>115</v>
      </c>
      <c r="E3462" t="str">
        <f>"108TNAB2F680"</f>
        <v>108TNAB2F680</v>
      </c>
      <c r="F3462" t="s">
        <v>30</v>
      </c>
      <c r="I3462" t="s">
        <v>157</v>
      </c>
      <c r="J3462" t="s">
        <v>39</v>
      </c>
      <c r="N3462" t="s">
        <v>7212</v>
      </c>
      <c r="O3462" t="s">
        <v>34</v>
      </c>
      <c r="P3462">
        <v>10</v>
      </c>
      <c r="Q3462">
        <v>202108</v>
      </c>
      <c r="R3462">
        <v>20211112</v>
      </c>
      <c r="S3462" t="s">
        <v>7213</v>
      </c>
      <c r="T3462">
        <v>20220505</v>
      </c>
      <c r="Z3462" t="s">
        <v>36</v>
      </c>
    </row>
    <row r="3463" spans="1:26" x14ac:dyDescent="0.25">
      <c r="A3463" t="s">
        <v>26</v>
      </c>
      <c r="B3463" t="s">
        <v>27</v>
      </c>
      <c r="C3463" t="s">
        <v>28</v>
      </c>
      <c r="D3463" t="s">
        <v>29</v>
      </c>
      <c r="E3463" t="str">
        <f>"107TNUW09142"</f>
        <v>107TNUW09142</v>
      </c>
      <c r="F3463" t="s">
        <v>30</v>
      </c>
      <c r="I3463" t="s">
        <v>38</v>
      </c>
      <c r="J3463" t="s">
        <v>77</v>
      </c>
      <c r="N3463" t="s">
        <v>7214</v>
      </c>
      <c r="O3463" t="s">
        <v>34</v>
      </c>
      <c r="P3463">
        <v>11</v>
      </c>
      <c r="Q3463">
        <v>202107</v>
      </c>
      <c r="R3463">
        <v>20211124</v>
      </c>
      <c r="S3463" t="s">
        <v>7215</v>
      </c>
      <c r="T3463">
        <v>20220505</v>
      </c>
      <c r="Z3463" t="s">
        <v>36</v>
      </c>
    </row>
    <row r="3464" spans="1:26" x14ac:dyDescent="0.25">
      <c r="A3464" t="s">
        <v>26</v>
      </c>
      <c r="B3464" t="s">
        <v>27</v>
      </c>
      <c r="C3464" t="s">
        <v>28</v>
      </c>
      <c r="D3464" t="s">
        <v>46</v>
      </c>
      <c r="E3464" t="str">
        <f>"201TNYT0Y474"</f>
        <v>201TNYT0Y474</v>
      </c>
      <c r="F3464" t="s">
        <v>30</v>
      </c>
      <c r="I3464" t="s">
        <v>1927</v>
      </c>
      <c r="J3464" t="s">
        <v>39</v>
      </c>
      <c r="N3464" t="s">
        <v>7216</v>
      </c>
      <c r="O3464" t="s">
        <v>34</v>
      </c>
      <c r="P3464">
        <v>5</v>
      </c>
      <c r="Q3464">
        <v>202201</v>
      </c>
      <c r="R3464">
        <v>20220430</v>
      </c>
      <c r="S3464" t="s">
        <v>7217</v>
      </c>
      <c r="T3464">
        <v>20220505</v>
      </c>
      <c r="U3464" t="s">
        <v>278</v>
      </c>
      <c r="Z3464" t="s">
        <v>36</v>
      </c>
    </row>
    <row r="3465" spans="1:26" x14ac:dyDescent="0.25">
      <c r="A3465" t="s">
        <v>26</v>
      </c>
      <c r="B3465" t="s">
        <v>27</v>
      </c>
      <c r="C3465" t="s">
        <v>28</v>
      </c>
      <c r="D3465" t="s">
        <v>46</v>
      </c>
      <c r="E3465" t="str">
        <f>"107TNGY1A847"</f>
        <v>107TNGY1A847</v>
      </c>
      <c r="F3465" t="s">
        <v>30</v>
      </c>
      <c r="I3465" t="s">
        <v>129</v>
      </c>
      <c r="J3465" t="s">
        <v>90</v>
      </c>
      <c r="N3465" t="s">
        <v>7218</v>
      </c>
      <c r="O3465" t="s">
        <v>34</v>
      </c>
      <c r="P3465">
        <v>11</v>
      </c>
      <c r="Q3465">
        <v>202107</v>
      </c>
      <c r="R3465">
        <v>20211122</v>
      </c>
      <c r="S3465" t="s">
        <v>7219</v>
      </c>
      <c r="T3465">
        <v>20220505</v>
      </c>
      <c r="U3465" t="s">
        <v>151</v>
      </c>
      <c r="Z3465" t="s">
        <v>36</v>
      </c>
    </row>
    <row r="3466" spans="1:26" x14ac:dyDescent="0.25">
      <c r="A3466" t="s">
        <v>26</v>
      </c>
      <c r="B3466" t="s">
        <v>27</v>
      </c>
      <c r="C3466" t="s">
        <v>28</v>
      </c>
      <c r="D3466" t="s">
        <v>133</v>
      </c>
      <c r="E3466" t="str">
        <f>"101TNEP2H484"</f>
        <v>101TNEP2H484</v>
      </c>
      <c r="F3466" t="s">
        <v>30</v>
      </c>
      <c r="I3466" t="s">
        <v>31</v>
      </c>
      <c r="J3466" t="s">
        <v>32</v>
      </c>
      <c r="N3466" t="s">
        <v>7220</v>
      </c>
      <c r="O3466" t="s">
        <v>34</v>
      </c>
      <c r="P3466">
        <v>17</v>
      </c>
      <c r="Q3466">
        <v>202101</v>
      </c>
      <c r="R3466">
        <v>20220213</v>
      </c>
      <c r="S3466" t="s">
        <v>7221</v>
      </c>
      <c r="T3466">
        <v>20220505</v>
      </c>
      <c r="Z3466" t="s">
        <v>36</v>
      </c>
    </row>
    <row r="3467" spans="1:26" x14ac:dyDescent="0.25">
      <c r="A3467" t="s">
        <v>26</v>
      </c>
      <c r="B3467" t="s">
        <v>27</v>
      </c>
      <c r="C3467" t="s">
        <v>28</v>
      </c>
      <c r="D3467" t="s">
        <v>37</v>
      </c>
      <c r="E3467" t="str">
        <f>"103TNEP2W508"</f>
        <v>103TNEP2W508</v>
      </c>
      <c r="F3467" t="s">
        <v>30</v>
      </c>
      <c r="I3467" t="s">
        <v>129</v>
      </c>
      <c r="J3467" t="s">
        <v>39</v>
      </c>
      <c r="N3467" t="s">
        <v>7222</v>
      </c>
      <c r="O3467" t="s">
        <v>34</v>
      </c>
      <c r="P3467">
        <v>15</v>
      </c>
      <c r="Q3467">
        <v>202103</v>
      </c>
      <c r="R3467">
        <v>20220104</v>
      </c>
      <c r="S3467" t="s">
        <v>7223</v>
      </c>
      <c r="T3467">
        <v>20220505</v>
      </c>
      <c r="Z3467" t="s">
        <v>36</v>
      </c>
    </row>
    <row r="3468" spans="1:26" x14ac:dyDescent="0.25">
      <c r="A3468" t="s">
        <v>26</v>
      </c>
      <c r="B3468" t="s">
        <v>27</v>
      </c>
      <c r="C3468" t="s">
        <v>28</v>
      </c>
      <c r="D3468" t="s">
        <v>133</v>
      </c>
      <c r="E3468" t="str">
        <f>"107TNKF0X013"</f>
        <v>107TNKF0X013</v>
      </c>
      <c r="F3468" t="s">
        <v>30</v>
      </c>
      <c r="I3468" t="s">
        <v>38</v>
      </c>
      <c r="J3468" t="s">
        <v>58</v>
      </c>
      <c r="N3468" t="s">
        <v>7224</v>
      </c>
      <c r="O3468" t="s">
        <v>34</v>
      </c>
      <c r="P3468">
        <v>11</v>
      </c>
      <c r="Q3468">
        <v>202107</v>
      </c>
      <c r="R3468">
        <v>20220117</v>
      </c>
      <c r="S3468" t="s">
        <v>7225</v>
      </c>
      <c r="T3468">
        <v>20220505</v>
      </c>
      <c r="Z3468" t="s">
        <v>36</v>
      </c>
    </row>
    <row r="3469" spans="1:26" x14ac:dyDescent="0.25">
      <c r="A3469" t="s">
        <v>26</v>
      </c>
      <c r="B3469" t="s">
        <v>27</v>
      </c>
      <c r="C3469" t="s">
        <v>28</v>
      </c>
      <c r="D3469" t="s">
        <v>46</v>
      </c>
      <c r="E3469" t="str">
        <f>"201TNNH1Y879"</f>
        <v>201TNNH1Y879</v>
      </c>
      <c r="F3469" t="s">
        <v>30</v>
      </c>
      <c r="I3469" t="s">
        <v>123</v>
      </c>
      <c r="J3469" t="s">
        <v>52</v>
      </c>
      <c r="N3469" t="s">
        <v>7226</v>
      </c>
      <c r="O3469" t="s">
        <v>34</v>
      </c>
      <c r="P3469">
        <v>5</v>
      </c>
      <c r="Q3469">
        <v>202201</v>
      </c>
      <c r="R3469">
        <v>20220502</v>
      </c>
      <c r="S3469" t="s">
        <v>7227</v>
      </c>
      <c r="T3469">
        <v>20220505</v>
      </c>
      <c r="U3469" t="s">
        <v>278</v>
      </c>
      <c r="Z3469" t="s">
        <v>36</v>
      </c>
    </row>
    <row r="3470" spans="1:26" x14ac:dyDescent="0.25">
      <c r="A3470" t="s">
        <v>26</v>
      </c>
      <c r="B3470" t="s">
        <v>27</v>
      </c>
      <c r="C3470" t="s">
        <v>28</v>
      </c>
      <c r="D3470" t="s">
        <v>46</v>
      </c>
      <c r="E3470" t="str">
        <f>"110TNFA1P611"</f>
        <v>110TNFA1P611</v>
      </c>
      <c r="F3470" t="s">
        <v>30</v>
      </c>
      <c r="I3470" t="s">
        <v>38</v>
      </c>
      <c r="J3470" t="s">
        <v>39</v>
      </c>
      <c r="N3470" t="s">
        <v>7228</v>
      </c>
      <c r="O3470" t="s">
        <v>34</v>
      </c>
      <c r="P3470">
        <v>8</v>
      </c>
      <c r="Q3470">
        <v>202110</v>
      </c>
      <c r="R3470">
        <v>20220419</v>
      </c>
      <c r="S3470" t="s">
        <v>7229</v>
      </c>
      <c r="T3470">
        <v>20220505</v>
      </c>
      <c r="Z3470" t="s">
        <v>36</v>
      </c>
    </row>
    <row r="3471" spans="1:26" x14ac:dyDescent="0.25">
      <c r="A3471" t="s">
        <v>26</v>
      </c>
      <c r="B3471" t="s">
        <v>27</v>
      </c>
      <c r="C3471" t="s">
        <v>28</v>
      </c>
      <c r="D3471" t="s">
        <v>37</v>
      </c>
      <c r="E3471" t="str">
        <f>"907TNEP01716"</f>
        <v>907TNEP01716</v>
      </c>
      <c r="F3471" t="s">
        <v>30</v>
      </c>
      <c r="I3471" t="s">
        <v>47</v>
      </c>
      <c r="J3471" t="s">
        <v>90</v>
      </c>
      <c r="N3471" t="s">
        <v>7230</v>
      </c>
      <c r="O3471" t="s">
        <v>34</v>
      </c>
      <c r="P3471">
        <v>35</v>
      </c>
      <c r="Q3471">
        <v>201907</v>
      </c>
      <c r="R3471">
        <v>20220423</v>
      </c>
      <c r="S3471" t="s">
        <v>7231</v>
      </c>
      <c r="T3471">
        <v>20220505</v>
      </c>
      <c r="U3471" t="s">
        <v>180</v>
      </c>
      <c r="V3471" t="s">
        <v>1748</v>
      </c>
      <c r="Z3471" t="s">
        <v>36</v>
      </c>
    </row>
    <row r="3472" spans="1:26" x14ac:dyDescent="0.25">
      <c r="A3472" t="s">
        <v>26</v>
      </c>
      <c r="B3472" t="s">
        <v>27</v>
      </c>
      <c r="C3472" t="s">
        <v>28</v>
      </c>
      <c r="D3472" t="s">
        <v>64</v>
      </c>
      <c r="E3472" t="str">
        <f>"112TNWGO6665"</f>
        <v>112TNWGO6665</v>
      </c>
      <c r="F3472" t="s">
        <v>30</v>
      </c>
      <c r="I3472" t="s">
        <v>89</v>
      </c>
      <c r="J3472" t="s">
        <v>90</v>
      </c>
      <c r="N3472" t="s">
        <v>7232</v>
      </c>
      <c r="O3472" t="s">
        <v>34</v>
      </c>
      <c r="P3472">
        <v>6</v>
      </c>
      <c r="Q3472">
        <v>202112</v>
      </c>
      <c r="R3472">
        <v>20211231</v>
      </c>
      <c r="S3472" t="s">
        <v>7233</v>
      </c>
      <c r="T3472">
        <v>20220505</v>
      </c>
      <c r="U3472" t="s">
        <v>144</v>
      </c>
      <c r="Z3472" t="s">
        <v>36</v>
      </c>
    </row>
    <row r="3473" spans="1:26" x14ac:dyDescent="0.25">
      <c r="A3473" t="s">
        <v>26</v>
      </c>
      <c r="B3473" t="s">
        <v>27</v>
      </c>
      <c r="C3473" t="s">
        <v>28</v>
      </c>
      <c r="D3473" t="s">
        <v>133</v>
      </c>
      <c r="E3473" t="str">
        <f>"008TNEP1X572"</f>
        <v>008TNEP1X572</v>
      </c>
      <c r="F3473" t="s">
        <v>30</v>
      </c>
      <c r="I3473" t="s">
        <v>38</v>
      </c>
      <c r="J3473" t="s">
        <v>90</v>
      </c>
      <c r="N3473" t="s">
        <v>7234</v>
      </c>
      <c r="O3473" t="s">
        <v>34</v>
      </c>
      <c r="P3473">
        <v>22</v>
      </c>
      <c r="Q3473">
        <v>202008</v>
      </c>
      <c r="R3473">
        <v>20211203</v>
      </c>
      <c r="S3473" t="s">
        <v>7235</v>
      </c>
      <c r="T3473">
        <v>20220505</v>
      </c>
      <c r="Z3473" t="s">
        <v>36</v>
      </c>
    </row>
    <row r="3474" spans="1:26" x14ac:dyDescent="0.25">
      <c r="A3474" t="s">
        <v>26</v>
      </c>
      <c r="B3474" t="s">
        <v>27</v>
      </c>
      <c r="C3474" t="s">
        <v>28</v>
      </c>
      <c r="D3474" t="s">
        <v>29</v>
      </c>
      <c r="E3474" t="str">
        <f>"111TNTQ0S137"</f>
        <v>111TNTQ0S137</v>
      </c>
      <c r="F3474" t="s">
        <v>30</v>
      </c>
      <c r="I3474" t="s">
        <v>129</v>
      </c>
      <c r="J3474" t="s">
        <v>58</v>
      </c>
      <c r="N3474" t="s">
        <v>7236</v>
      </c>
      <c r="O3474" t="s">
        <v>34</v>
      </c>
      <c r="P3474">
        <v>7</v>
      </c>
      <c r="Q3474">
        <v>202111</v>
      </c>
      <c r="R3474">
        <v>20220101</v>
      </c>
      <c r="S3474" t="s">
        <v>7237</v>
      </c>
      <c r="T3474">
        <v>20220505</v>
      </c>
      <c r="U3474" t="s">
        <v>328</v>
      </c>
      <c r="Z3474" t="s">
        <v>36</v>
      </c>
    </row>
    <row r="3475" spans="1:26" x14ac:dyDescent="0.25">
      <c r="A3475" t="s">
        <v>26</v>
      </c>
      <c r="B3475" t="s">
        <v>27</v>
      </c>
      <c r="C3475" t="s">
        <v>28</v>
      </c>
      <c r="D3475" t="s">
        <v>64</v>
      </c>
      <c r="E3475" t="str">
        <f>"106TNSU0Z046"</f>
        <v>106TNSU0Z046</v>
      </c>
      <c r="F3475" t="s">
        <v>30</v>
      </c>
      <c r="I3475" t="s">
        <v>97</v>
      </c>
      <c r="J3475" t="s">
        <v>90</v>
      </c>
      <c r="N3475" t="s">
        <v>7238</v>
      </c>
      <c r="O3475" t="s">
        <v>34</v>
      </c>
      <c r="P3475">
        <v>12</v>
      </c>
      <c r="Q3475">
        <v>202106</v>
      </c>
      <c r="R3475">
        <v>20211205</v>
      </c>
      <c r="S3475" t="s">
        <v>7239</v>
      </c>
      <c r="T3475">
        <v>20220505</v>
      </c>
      <c r="U3475" t="s">
        <v>128</v>
      </c>
      <c r="V3475" t="s">
        <v>149</v>
      </c>
      <c r="Z3475" t="s">
        <v>36</v>
      </c>
    </row>
    <row r="3476" spans="1:26" x14ac:dyDescent="0.25">
      <c r="A3476" t="s">
        <v>26</v>
      </c>
      <c r="B3476" t="s">
        <v>27</v>
      </c>
      <c r="C3476" t="s">
        <v>28</v>
      </c>
      <c r="D3476" t="s">
        <v>115</v>
      </c>
      <c r="E3476" t="str">
        <f>"107TNDV14298"</f>
        <v>107TNDV14298</v>
      </c>
      <c r="F3476" t="s">
        <v>30</v>
      </c>
      <c r="I3476" t="s">
        <v>31</v>
      </c>
      <c r="J3476" t="s">
        <v>58</v>
      </c>
      <c r="N3476" t="s">
        <v>525</v>
      </c>
      <c r="O3476" t="s">
        <v>34</v>
      </c>
      <c r="P3476">
        <v>11</v>
      </c>
      <c r="Q3476">
        <v>202107</v>
      </c>
      <c r="R3476">
        <v>20220114</v>
      </c>
      <c r="S3476" t="s">
        <v>7240</v>
      </c>
      <c r="T3476">
        <v>20220505</v>
      </c>
      <c r="U3476" t="s">
        <v>144</v>
      </c>
      <c r="Z3476" t="s">
        <v>36</v>
      </c>
    </row>
    <row r="3477" spans="1:26" x14ac:dyDescent="0.25">
      <c r="A3477" t="s">
        <v>26</v>
      </c>
      <c r="B3477" t="s">
        <v>27</v>
      </c>
      <c r="C3477" t="s">
        <v>28</v>
      </c>
      <c r="D3477" t="s">
        <v>133</v>
      </c>
      <c r="E3477" t="str">
        <f>"107TNRL0J798"</f>
        <v>107TNRL0J798</v>
      </c>
      <c r="F3477" t="s">
        <v>30</v>
      </c>
      <c r="I3477" t="s">
        <v>71</v>
      </c>
      <c r="J3477" t="s">
        <v>58</v>
      </c>
      <c r="N3477" t="s">
        <v>7241</v>
      </c>
      <c r="O3477" t="s">
        <v>34</v>
      </c>
      <c r="P3477">
        <v>11</v>
      </c>
      <c r="Q3477">
        <v>202107</v>
      </c>
      <c r="R3477">
        <v>20220107</v>
      </c>
      <c r="S3477" t="s">
        <v>7242</v>
      </c>
      <c r="T3477">
        <v>20220505</v>
      </c>
      <c r="U3477" t="s">
        <v>239</v>
      </c>
      <c r="Z3477" t="s">
        <v>36</v>
      </c>
    </row>
    <row r="3478" spans="1:26" x14ac:dyDescent="0.25">
      <c r="A3478" t="s">
        <v>26</v>
      </c>
      <c r="B3478" t="s">
        <v>27</v>
      </c>
      <c r="C3478" t="s">
        <v>28</v>
      </c>
      <c r="D3478" t="s">
        <v>133</v>
      </c>
      <c r="E3478" t="str">
        <f>"108TNZN0D365"</f>
        <v>108TNZN0D365</v>
      </c>
      <c r="F3478" t="s">
        <v>30</v>
      </c>
      <c r="I3478" t="s">
        <v>123</v>
      </c>
      <c r="J3478" t="s">
        <v>52</v>
      </c>
      <c r="N3478" t="s">
        <v>7243</v>
      </c>
      <c r="O3478" t="s">
        <v>34</v>
      </c>
      <c r="P3478">
        <v>10</v>
      </c>
      <c r="Q3478">
        <v>202108</v>
      </c>
      <c r="R3478">
        <v>20220216</v>
      </c>
      <c r="S3478" t="s">
        <v>7244</v>
      </c>
      <c r="T3478">
        <v>20220505</v>
      </c>
      <c r="U3478" t="s">
        <v>5538</v>
      </c>
      <c r="Z3478" t="s">
        <v>36</v>
      </c>
    </row>
    <row r="3479" spans="1:26" x14ac:dyDescent="0.25">
      <c r="A3479" t="s">
        <v>26</v>
      </c>
      <c r="B3479" t="s">
        <v>27</v>
      </c>
      <c r="C3479" t="s">
        <v>28</v>
      </c>
      <c r="D3479" t="s">
        <v>166</v>
      </c>
      <c r="E3479" t="str">
        <f>"110TNUW1S646"</f>
        <v>110TNUW1S646</v>
      </c>
      <c r="F3479" t="s">
        <v>30</v>
      </c>
      <c r="I3479" t="s">
        <v>31</v>
      </c>
      <c r="J3479" t="s">
        <v>32</v>
      </c>
      <c r="N3479" t="s">
        <v>7245</v>
      </c>
      <c r="O3479" t="s">
        <v>34</v>
      </c>
      <c r="P3479">
        <v>8</v>
      </c>
      <c r="Q3479">
        <v>202110</v>
      </c>
      <c r="R3479">
        <v>20211128</v>
      </c>
      <c r="S3479" t="s">
        <v>7246</v>
      </c>
      <c r="T3479">
        <v>20220505</v>
      </c>
      <c r="Z3479" t="s">
        <v>36</v>
      </c>
    </row>
    <row r="3480" spans="1:26" x14ac:dyDescent="0.25">
      <c r="A3480" t="s">
        <v>26</v>
      </c>
      <c r="B3480" t="s">
        <v>27</v>
      </c>
      <c r="C3480" t="s">
        <v>28</v>
      </c>
      <c r="D3480" t="s">
        <v>42</v>
      </c>
      <c r="E3480" t="str">
        <f>"108TNUW1B222"</f>
        <v>108TNUW1B222</v>
      </c>
      <c r="F3480" t="s">
        <v>30</v>
      </c>
      <c r="I3480" t="s">
        <v>97</v>
      </c>
      <c r="J3480" t="s">
        <v>90</v>
      </c>
      <c r="N3480" t="s">
        <v>7247</v>
      </c>
      <c r="O3480" t="s">
        <v>34</v>
      </c>
      <c r="P3480">
        <v>10</v>
      </c>
      <c r="Q3480">
        <v>202108</v>
      </c>
      <c r="R3480">
        <v>20220210</v>
      </c>
      <c r="S3480" t="s">
        <v>7248</v>
      </c>
      <c r="T3480">
        <v>20220505</v>
      </c>
      <c r="U3480" t="s">
        <v>144</v>
      </c>
      <c r="Z3480" t="s">
        <v>36</v>
      </c>
    </row>
    <row r="3481" spans="1:26" x14ac:dyDescent="0.25">
      <c r="A3481" t="s">
        <v>26</v>
      </c>
      <c r="B3481" t="s">
        <v>27</v>
      </c>
      <c r="C3481" t="s">
        <v>28</v>
      </c>
      <c r="D3481" t="s">
        <v>64</v>
      </c>
      <c r="E3481" t="str">
        <f>"105TNPC29344"</f>
        <v>105TNPC29344</v>
      </c>
      <c r="F3481" t="s">
        <v>30</v>
      </c>
      <c r="I3481" t="s">
        <v>129</v>
      </c>
      <c r="J3481" t="s">
        <v>163</v>
      </c>
      <c r="N3481" t="s">
        <v>7249</v>
      </c>
      <c r="O3481" t="s">
        <v>34</v>
      </c>
      <c r="P3481">
        <v>13</v>
      </c>
      <c r="Q3481">
        <v>202105</v>
      </c>
      <c r="R3481">
        <v>20211005</v>
      </c>
      <c r="S3481" t="s">
        <v>7250</v>
      </c>
      <c r="T3481">
        <v>20220505</v>
      </c>
      <c r="Z3481" t="s">
        <v>36</v>
      </c>
    </row>
    <row r="3482" spans="1:26" x14ac:dyDescent="0.25">
      <c r="A3482" t="s">
        <v>26</v>
      </c>
      <c r="B3482" t="s">
        <v>27</v>
      </c>
      <c r="C3482" t="s">
        <v>28</v>
      </c>
      <c r="D3482" t="s">
        <v>115</v>
      </c>
      <c r="E3482" t="str">
        <f>"107TNDV1E154"</f>
        <v>107TNDV1E154</v>
      </c>
      <c r="F3482" t="s">
        <v>30</v>
      </c>
      <c r="I3482" t="s">
        <v>123</v>
      </c>
      <c r="J3482" t="s">
        <v>52</v>
      </c>
      <c r="N3482" t="s">
        <v>7251</v>
      </c>
      <c r="O3482" t="s">
        <v>34</v>
      </c>
      <c r="P3482">
        <v>11</v>
      </c>
      <c r="Q3482">
        <v>202107</v>
      </c>
      <c r="R3482">
        <v>20211015</v>
      </c>
      <c r="S3482" t="s">
        <v>7252</v>
      </c>
      <c r="T3482">
        <v>20220505</v>
      </c>
      <c r="U3482" t="s">
        <v>7253</v>
      </c>
      <c r="Z3482" t="s">
        <v>36</v>
      </c>
    </row>
    <row r="3483" spans="1:26" x14ac:dyDescent="0.25">
      <c r="A3483" t="s">
        <v>26</v>
      </c>
      <c r="B3483" t="s">
        <v>27</v>
      </c>
      <c r="C3483" t="s">
        <v>28</v>
      </c>
      <c r="D3483" t="s">
        <v>42</v>
      </c>
      <c r="E3483" t="str">
        <f>"201TNVS1M415"</f>
        <v>201TNVS1M415</v>
      </c>
      <c r="F3483" t="s">
        <v>30</v>
      </c>
      <c r="I3483" t="s">
        <v>129</v>
      </c>
      <c r="J3483" t="s">
        <v>39</v>
      </c>
      <c r="N3483" t="s">
        <v>7254</v>
      </c>
      <c r="O3483" t="s">
        <v>34</v>
      </c>
      <c r="P3483">
        <v>5</v>
      </c>
      <c r="Q3483">
        <v>202201</v>
      </c>
      <c r="R3483">
        <v>20220418</v>
      </c>
      <c r="S3483" t="s">
        <v>7255</v>
      </c>
      <c r="T3483">
        <v>20220505</v>
      </c>
      <c r="Z3483" t="s">
        <v>36</v>
      </c>
    </row>
    <row r="3484" spans="1:26" x14ac:dyDescent="0.25">
      <c r="A3484" t="s">
        <v>26</v>
      </c>
      <c r="B3484" t="s">
        <v>27</v>
      </c>
      <c r="C3484" t="s">
        <v>28</v>
      </c>
      <c r="D3484" t="s">
        <v>115</v>
      </c>
      <c r="E3484" t="str">
        <f>"201TNYT1P026"</f>
        <v>201TNYT1P026</v>
      </c>
      <c r="F3484" t="s">
        <v>30</v>
      </c>
      <c r="I3484" t="s">
        <v>38</v>
      </c>
      <c r="J3484" t="s">
        <v>43</v>
      </c>
      <c r="N3484" t="s">
        <v>7256</v>
      </c>
      <c r="O3484" t="s">
        <v>34</v>
      </c>
      <c r="P3484">
        <v>5</v>
      </c>
      <c r="Q3484">
        <v>202201</v>
      </c>
      <c r="R3484">
        <v>20220331</v>
      </c>
      <c r="S3484" t="s">
        <v>7257</v>
      </c>
      <c r="T3484">
        <v>20220505</v>
      </c>
      <c r="Z3484" t="s">
        <v>36</v>
      </c>
    </row>
    <row r="3485" spans="1:26" x14ac:dyDescent="0.25">
      <c r="A3485" t="s">
        <v>26</v>
      </c>
      <c r="B3485" t="s">
        <v>27</v>
      </c>
      <c r="C3485" t="s">
        <v>28</v>
      </c>
      <c r="D3485" t="s">
        <v>46</v>
      </c>
      <c r="E3485" t="str">
        <f>"201TNXR2S642"</f>
        <v>201TNXR2S642</v>
      </c>
      <c r="F3485" t="s">
        <v>30</v>
      </c>
      <c r="I3485" t="s">
        <v>475</v>
      </c>
      <c r="J3485" t="s">
        <v>90</v>
      </c>
      <c r="N3485" t="s">
        <v>7258</v>
      </c>
      <c r="O3485" t="s">
        <v>34</v>
      </c>
      <c r="P3485">
        <v>5</v>
      </c>
      <c r="Q3485">
        <v>202201</v>
      </c>
      <c r="R3485">
        <v>20220220</v>
      </c>
      <c r="S3485" t="s">
        <v>7259</v>
      </c>
      <c r="T3485">
        <v>20220505</v>
      </c>
      <c r="U3485" t="s">
        <v>7260</v>
      </c>
      <c r="V3485" t="s">
        <v>128</v>
      </c>
      <c r="W3485" t="s">
        <v>6541</v>
      </c>
      <c r="Z3485" t="s">
        <v>36</v>
      </c>
    </row>
    <row r="3486" spans="1:26" x14ac:dyDescent="0.25">
      <c r="A3486" t="s">
        <v>26</v>
      </c>
      <c r="B3486" t="s">
        <v>27</v>
      </c>
      <c r="C3486" t="s">
        <v>28</v>
      </c>
      <c r="D3486" t="s">
        <v>115</v>
      </c>
      <c r="E3486" t="str">
        <f>"109TNVS0F583"</f>
        <v>109TNVS0F583</v>
      </c>
      <c r="F3486" t="s">
        <v>30</v>
      </c>
      <c r="I3486" t="s">
        <v>71</v>
      </c>
      <c r="J3486" t="s">
        <v>48</v>
      </c>
      <c r="N3486" t="s">
        <v>7261</v>
      </c>
      <c r="O3486" t="s">
        <v>34</v>
      </c>
      <c r="P3486">
        <v>9</v>
      </c>
      <c r="Q3486">
        <v>202109</v>
      </c>
      <c r="R3486">
        <v>20211023</v>
      </c>
      <c r="S3486" t="s">
        <v>7262</v>
      </c>
      <c r="T3486">
        <v>20220505</v>
      </c>
      <c r="Z3486" t="s">
        <v>36</v>
      </c>
    </row>
    <row r="3487" spans="1:26" x14ac:dyDescent="0.25">
      <c r="A3487" t="s">
        <v>26</v>
      </c>
      <c r="B3487" t="s">
        <v>27</v>
      </c>
      <c r="C3487" t="s">
        <v>28</v>
      </c>
      <c r="D3487" t="s">
        <v>166</v>
      </c>
      <c r="E3487" t="str">
        <f>"201TNHM34265"</f>
        <v>201TNHM34265</v>
      </c>
      <c r="F3487" t="s">
        <v>30</v>
      </c>
      <c r="I3487" t="s">
        <v>38</v>
      </c>
      <c r="J3487" t="s">
        <v>39</v>
      </c>
      <c r="N3487" t="s">
        <v>7263</v>
      </c>
      <c r="O3487" t="s">
        <v>34</v>
      </c>
      <c r="P3487">
        <v>5</v>
      </c>
      <c r="Q3487">
        <v>202201</v>
      </c>
      <c r="R3487">
        <v>20220317</v>
      </c>
      <c r="S3487" t="s">
        <v>7264</v>
      </c>
      <c r="T3487">
        <v>20220505</v>
      </c>
      <c r="Z3487" t="s">
        <v>36</v>
      </c>
    </row>
    <row r="3488" spans="1:26" x14ac:dyDescent="0.25">
      <c r="A3488" t="s">
        <v>26</v>
      </c>
      <c r="B3488" t="s">
        <v>27</v>
      </c>
      <c r="C3488" t="s">
        <v>28</v>
      </c>
      <c r="D3488" t="s">
        <v>29</v>
      </c>
      <c r="E3488" t="str">
        <f>"112TNRL12382"</f>
        <v>112TNRL12382</v>
      </c>
      <c r="F3488" t="s">
        <v>30</v>
      </c>
      <c r="I3488" t="s">
        <v>31</v>
      </c>
      <c r="J3488" t="s">
        <v>58</v>
      </c>
      <c r="N3488" t="s">
        <v>7265</v>
      </c>
      <c r="O3488" t="s">
        <v>34</v>
      </c>
      <c r="P3488">
        <v>6</v>
      </c>
      <c r="Q3488">
        <v>202112</v>
      </c>
      <c r="R3488">
        <v>20220308</v>
      </c>
      <c r="S3488" t="s">
        <v>7266</v>
      </c>
      <c r="T3488">
        <v>20220506</v>
      </c>
      <c r="U3488" t="s">
        <v>4233</v>
      </c>
      <c r="Z3488" t="s">
        <v>36</v>
      </c>
    </row>
    <row r="3489" spans="1:26" x14ac:dyDescent="0.25">
      <c r="A3489" t="s">
        <v>26</v>
      </c>
      <c r="B3489" t="s">
        <v>27</v>
      </c>
      <c r="C3489" t="s">
        <v>28</v>
      </c>
      <c r="D3489" t="s">
        <v>115</v>
      </c>
      <c r="E3489" t="str">
        <f>"201TNCZ18259"</f>
        <v>201TNCZ18259</v>
      </c>
      <c r="F3489" t="s">
        <v>30</v>
      </c>
      <c r="I3489" t="s">
        <v>71</v>
      </c>
      <c r="J3489" t="s">
        <v>58</v>
      </c>
      <c r="N3489" t="s">
        <v>7267</v>
      </c>
      <c r="O3489" t="s">
        <v>34</v>
      </c>
      <c r="P3489">
        <v>5</v>
      </c>
      <c r="Q3489">
        <v>202201</v>
      </c>
      <c r="R3489">
        <v>20220228</v>
      </c>
      <c r="S3489" t="s">
        <v>7268</v>
      </c>
      <c r="T3489">
        <v>20220506</v>
      </c>
      <c r="U3489" t="s">
        <v>144</v>
      </c>
      <c r="Z3489" t="s">
        <v>36</v>
      </c>
    </row>
    <row r="3490" spans="1:26" x14ac:dyDescent="0.25">
      <c r="A3490" t="s">
        <v>26</v>
      </c>
      <c r="B3490" t="s">
        <v>27</v>
      </c>
      <c r="C3490" t="s">
        <v>28</v>
      </c>
      <c r="D3490" t="s">
        <v>29</v>
      </c>
      <c r="E3490" t="str">
        <f>"108TNCZ2L835"</f>
        <v>108TNCZ2L835</v>
      </c>
      <c r="F3490" t="s">
        <v>30</v>
      </c>
      <c r="I3490" t="s">
        <v>31</v>
      </c>
      <c r="J3490" t="s">
        <v>32</v>
      </c>
      <c r="N3490" t="s">
        <v>7269</v>
      </c>
      <c r="O3490" t="s">
        <v>34</v>
      </c>
      <c r="P3490">
        <v>10</v>
      </c>
      <c r="Q3490">
        <v>202108</v>
      </c>
      <c r="R3490">
        <v>20211127</v>
      </c>
      <c r="S3490" t="s">
        <v>7270</v>
      </c>
      <c r="T3490">
        <v>20220506</v>
      </c>
      <c r="Z3490" t="s">
        <v>36</v>
      </c>
    </row>
    <row r="3491" spans="1:26" x14ac:dyDescent="0.25">
      <c r="A3491" t="s">
        <v>26</v>
      </c>
      <c r="B3491" t="s">
        <v>27</v>
      </c>
      <c r="C3491" t="s">
        <v>28</v>
      </c>
      <c r="D3491" t="s">
        <v>380</v>
      </c>
      <c r="E3491" t="str">
        <f>"201TNTQ23137"</f>
        <v>201TNTQ23137</v>
      </c>
      <c r="F3491" t="s">
        <v>30</v>
      </c>
      <c r="I3491" t="s">
        <v>71</v>
      </c>
      <c r="J3491" t="s">
        <v>83</v>
      </c>
      <c r="N3491" t="s">
        <v>7271</v>
      </c>
      <c r="O3491" t="s">
        <v>34</v>
      </c>
      <c r="P3491">
        <v>5</v>
      </c>
      <c r="Q3491">
        <v>202201</v>
      </c>
      <c r="R3491">
        <v>20220409</v>
      </c>
      <c r="S3491" t="s">
        <v>7272</v>
      </c>
      <c r="T3491">
        <v>20220506</v>
      </c>
      <c r="Z3491" t="s">
        <v>36</v>
      </c>
    </row>
    <row r="3492" spans="1:26" x14ac:dyDescent="0.25">
      <c r="A3492" t="s">
        <v>26</v>
      </c>
      <c r="B3492" t="s">
        <v>27</v>
      </c>
      <c r="C3492" t="s">
        <v>28</v>
      </c>
      <c r="D3492" t="s">
        <v>37</v>
      </c>
      <c r="E3492" t="str">
        <f>"109TNWG2T521"</f>
        <v>109TNWG2T521</v>
      </c>
      <c r="F3492" t="s">
        <v>30</v>
      </c>
      <c r="I3492" t="s">
        <v>31</v>
      </c>
      <c r="J3492" t="s">
        <v>77</v>
      </c>
      <c r="N3492" t="s">
        <v>7273</v>
      </c>
      <c r="O3492" t="s">
        <v>34</v>
      </c>
      <c r="P3492">
        <v>9</v>
      </c>
      <c r="Q3492">
        <v>202109</v>
      </c>
      <c r="R3492">
        <v>20211031</v>
      </c>
      <c r="S3492" t="s">
        <v>7274</v>
      </c>
      <c r="T3492">
        <v>20220506</v>
      </c>
      <c r="Z3492" t="s">
        <v>36</v>
      </c>
    </row>
    <row r="3493" spans="1:26" x14ac:dyDescent="0.25">
      <c r="A3493" t="s">
        <v>26</v>
      </c>
      <c r="B3493" t="s">
        <v>27</v>
      </c>
      <c r="C3493" t="s">
        <v>28</v>
      </c>
      <c r="D3493" t="s">
        <v>29</v>
      </c>
      <c r="E3493" t="str">
        <f>"202TNJJ09668"</f>
        <v>202TNJJ09668</v>
      </c>
      <c r="F3493" t="s">
        <v>30</v>
      </c>
      <c r="I3493" t="s">
        <v>38</v>
      </c>
      <c r="J3493" t="s">
        <v>58</v>
      </c>
      <c r="N3493" t="s">
        <v>7275</v>
      </c>
      <c r="O3493" t="s">
        <v>34</v>
      </c>
      <c r="P3493">
        <v>4</v>
      </c>
      <c r="Q3493">
        <v>202202</v>
      </c>
      <c r="R3493">
        <v>20220319</v>
      </c>
      <c r="S3493" t="s">
        <v>7276</v>
      </c>
      <c r="T3493">
        <v>20220506</v>
      </c>
      <c r="U3493" t="s">
        <v>75</v>
      </c>
      <c r="V3493" t="s">
        <v>144</v>
      </c>
      <c r="Z3493" t="s">
        <v>36</v>
      </c>
    </row>
    <row r="3494" spans="1:26" x14ac:dyDescent="0.25">
      <c r="A3494" t="s">
        <v>26</v>
      </c>
      <c r="B3494" t="s">
        <v>27</v>
      </c>
      <c r="C3494" t="s">
        <v>28</v>
      </c>
      <c r="D3494" t="s">
        <v>115</v>
      </c>
      <c r="E3494" t="str">
        <f>"009TNJJ0J372"</f>
        <v>009TNJJ0J372</v>
      </c>
      <c r="F3494" t="s">
        <v>30</v>
      </c>
      <c r="I3494" t="s">
        <v>31</v>
      </c>
      <c r="J3494" t="s">
        <v>58</v>
      </c>
      <c r="N3494" t="s">
        <v>7277</v>
      </c>
      <c r="O3494" t="s">
        <v>34</v>
      </c>
      <c r="P3494">
        <v>21</v>
      </c>
      <c r="Q3494">
        <v>202009</v>
      </c>
      <c r="R3494">
        <v>20220330</v>
      </c>
      <c r="S3494" t="s">
        <v>7278</v>
      </c>
      <c r="T3494">
        <v>20220506</v>
      </c>
      <c r="U3494" t="s">
        <v>144</v>
      </c>
      <c r="Z3494" t="s">
        <v>36</v>
      </c>
    </row>
    <row r="3495" spans="1:26" x14ac:dyDescent="0.25">
      <c r="A3495" t="s">
        <v>26</v>
      </c>
      <c r="B3495" t="s">
        <v>27</v>
      </c>
      <c r="C3495" t="s">
        <v>28</v>
      </c>
      <c r="D3495" t="s">
        <v>115</v>
      </c>
      <c r="E3495" t="str">
        <f>"110TNAB11688"</f>
        <v>110TNAB11688</v>
      </c>
      <c r="F3495" t="s">
        <v>30</v>
      </c>
      <c r="I3495" t="s">
        <v>38</v>
      </c>
      <c r="J3495" t="s">
        <v>163</v>
      </c>
      <c r="N3495" t="s">
        <v>7279</v>
      </c>
      <c r="O3495" t="s">
        <v>34</v>
      </c>
      <c r="P3495">
        <v>8</v>
      </c>
      <c r="Q3495">
        <v>202110</v>
      </c>
      <c r="R3495">
        <v>20211101</v>
      </c>
      <c r="S3495" t="s">
        <v>7280</v>
      </c>
      <c r="T3495">
        <v>20220506</v>
      </c>
      <c r="Z3495" t="s">
        <v>36</v>
      </c>
    </row>
    <row r="3496" spans="1:26" x14ac:dyDescent="0.25">
      <c r="A3496" t="s">
        <v>26</v>
      </c>
      <c r="B3496" t="s">
        <v>27</v>
      </c>
      <c r="C3496" t="s">
        <v>28</v>
      </c>
      <c r="D3496" t="s">
        <v>29</v>
      </c>
      <c r="E3496" t="str">
        <f>"201TNKF0W173"</f>
        <v>201TNKF0W173</v>
      </c>
      <c r="F3496" t="s">
        <v>30</v>
      </c>
      <c r="I3496" t="s">
        <v>31</v>
      </c>
      <c r="J3496" t="s">
        <v>32</v>
      </c>
      <c r="N3496" t="s">
        <v>7281</v>
      </c>
      <c r="O3496" t="s">
        <v>34</v>
      </c>
      <c r="P3496">
        <v>5</v>
      </c>
      <c r="Q3496">
        <v>202201</v>
      </c>
      <c r="R3496">
        <v>20220211</v>
      </c>
      <c r="S3496" t="s">
        <v>7282</v>
      </c>
      <c r="T3496">
        <v>20220506</v>
      </c>
      <c r="Z3496" t="s">
        <v>36</v>
      </c>
    </row>
    <row r="3497" spans="1:26" x14ac:dyDescent="0.25">
      <c r="A3497" t="s">
        <v>26</v>
      </c>
      <c r="B3497" t="s">
        <v>27</v>
      </c>
      <c r="C3497" t="s">
        <v>28</v>
      </c>
      <c r="D3497" t="s">
        <v>42</v>
      </c>
      <c r="E3497" t="str">
        <f>"104TNSU25894"</f>
        <v>104TNSU25894</v>
      </c>
      <c r="F3497" t="s">
        <v>30</v>
      </c>
      <c r="I3497" t="s">
        <v>31</v>
      </c>
      <c r="J3497" t="s">
        <v>32</v>
      </c>
      <c r="N3497" t="s">
        <v>7283</v>
      </c>
      <c r="O3497" t="s">
        <v>34</v>
      </c>
      <c r="P3497">
        <v>14</v>
      </c>
      <c r="Q3497">
        <v>202104</v>
      </c>
      <c r="R3497">
        <v>20220108</v>
      </c>
      <c r="S3497" t="s">
        <v>7284</v>
      </c>
      <c r="T3497">
        <v>20220506</v>
      </c>
      <c r="Z3497" t="s">
        <v>36</v>
      </c>
    </row>
    <row r="3498" spans="1:26" x14ac:dyDescent="0.25">
      <c r="A3498" t="s">
        <v>26</v>
      </c>
      <c r="B3498" t="s">
        <v>27</v>
      </c>
      <c r="C3498" t="s">
        <v>28</v>
      </c>
      <c r="D3498" t="s">
        <v>166</v>
      </c>
      <c r="E3498" t="str">
        <f>"003TNKF1U957"</f>
        <v>003TNKF1U957</v>
      </c>
      <c r="F3498" t="s">
        <v>30</v>
      </c>
      <c r="I3498" t="s">
        <v>89</v>
      </c>
      <c r="J3498" t="s">
        <v>90</v>
      </c>
      <c r="N3498" t="s">
        <v>7285</v>
      </c>
      <c r="O3498" t="s">
        <v>34</v>
      </c>
      <c r="P3498">
        <v>27</v>
      </c>
      <c r="Q3498">
        <v>202003</v>
      </c>
      <c r="R3498">
        <v>20220407</v>
      </c>
      <c r="S3498" t="s">
        <v>7286</v>
      </c>
      <c r="T3498">
        <v>20220506</v>
      </c>
      <c r="U3498" t="s">
        <v>211</v>
      </c>
      <c r="Z3498" t="s">
        <v>36</v>
      </c>
    </row>
    <row r="3499" spans="1:26" x14ac:dyDescent="0.25">
      <c r="A3499" t="s">
        <v>26</v>
      </c>
      <c r="B3499" t="s">
        <v>27</v>
      </c>
      <c r="C3499" t="s">
        <v>28</v>
      </c>
      <c r="D3499" t="s">
        <v>29</v>
      </c>
      <c r="E3499" t="str">
        <f>"111TNRL18566"</f>
        <v>111TNRL18566</v>
      </c>
      <c r="F3499" t="s">
        <v>30</v>
      </c>
      <c r="I3499" t="s">
        <v>89</v>
      </c>
      <c r="J3499" t="s">
        <v>39</v>
      </c>
      <c r="N3499" t="s">
        <v>7287</v>
      </c>
      <c r="O3499" t="s">
        <v>34</v>
      </c>
      <c r="P3499">
        <v>7</v>
      </c>
      <c r="Q3499">
        <v>202111</v>
      </c>
      <c r="R3499">
        <v>20220413</v>
      </c>
      <c r="S3499" t="s">
        <v>7288</v>
      </c>
      <c r="T3499">
        <v>20220506</v>
      </c>
      <c r="Z3499" t="s">
        <v>36</v>
      </c>
    </row>
    <row r="3500" spans="1:26" x14ac:dyDescent="0.25">
      <c r="A3500" t="s">
        <v>26</v>
      </c>
      <c r="B3500" t="s">
        <v>27</v>
      </c>
      <c r="C3500" t="s">
        <v>28</v>
      </c>
      <c r="D3500" t="s">
        <v>115</v>
      </c>
      <c r="E3500" t="str">
        <f>"202TNUW0U334"</f>
        <v>202TNUW0U334</v>
      </c>
      <c r="F3500" t="s">
        <v>30</v>
      </c>
      <c r="I3500" t="s">
        <v>57</v>
      </c>
      <c r="J3500" t="s">
        <v>39</v>
      </c>
      <c r="N3500" t="s">
        <v>7289</v>
      </c>
      <c r="O3500" t="s">
        <v>34</v>
      </c>
      <c r="P3500">
        <v>4</v>
      </c>
      <c r="Q3500">
        <v>202202</v>
      </c>
      <c r="R3500">
        <v>20220419</v>
      </c>
      <c r="S3500" t="s">
        <v>7290</v>
      </c>
      <c r="T3500">
        <v>20220506</v>
      </c>
      <c r="Z3500" t="s">
        <v>36</v>
      </c>
    </row>
    <row r="3501" spans="1:26" x14ac:dyDescent="0.25">
      <c r="A3501" t="s">
        <v>26</v>
      </c>
      <c r="B3501" t="s">
        <v>27</v>
      </c>
      <c r="C3501" t="s">
        <v>28</v>
      </c>
      <c r="D3501" t="s">
        <v>29</v>
      </c>
      <c r="E3501" t="str">
        <f>"110TNSU2F134"</f>
        <v>110TNSU2F134</v>
      </c>
      <c r="F3501" t="s">
        <v>30</v>
      </c>
      <c r="I3501" t="s">
        <v>123</v>
      </c>
      <c r="J3501" t="s">
        <v>77</v>
      </c>
      <c r="N3501" t="s">
        <v>7291</v>
      </c>
      <c r="O3501" t="s">
        <v>34</v>
      </c>
      <c r="P3501">
        <v>8</v>
      </c>
      <c r="Q3501">
        <v>202110</v>
      </c>
      <c r="R3501">
        <v>20220330</v>
      </c>
      <c r="S3501" t="s">
        <v>7292</v>
      </c>
      <c r="T3501">
        <v>20220506</v>
      </c>
      <c r="Z3501" t="s">
        <v>36</v>
      </c>
    </row>
    <row r="3502" spans="1:26" x14ac:dyDescent="0.25">
      <c r="A3502" t="s">
        <v>26</v>
      </c>
      <c r="B3502" t="s">
        <v>27</v>
      </c>
      <c r="C3502" t="s">
        <v>28</v>
      </c>
      <c r="D3502" t="s">
        <v>115</v>
      </c>
      <c r="E3502" t="str">
        <f>"109TNJJ28628"</f>
        <v>109TNJJ28628</v>
      </c>
      <c r="F3502" t="s">
        <v>30</v>
      </c>
      <c r="I3502" t="s">
        <v>38</v>
      </c>
      <c r="J3502" t="s">
        <v>58</v>
      </c>
      <c r="N3502" t="s">
        <v>7293</v>
      </c>
      <c r="O3502" t="s">
        <v>34</v>
      </c>
      <c r="P3502">
        <v>9</v>
      </c>
      <c r="Q3502">
        <v>202109</v>
      </c>
      <c r="R3502">
        <v>20220302</v>
      </c>
      <c r="S3502" t="s">
        <v>7294</v>
      </c>
      <c r="T3502">
        <v>20220506</v>
      </c>
      <c r="U3502" t="s">
        <v>1110</v>
      </c>
      <c r="V3502" t="s">
        <v>236</v>
      </c>
      <c r="Z3502" t="s">
        <v>36</v>
      </c>
    </row>
    <row r="3503" spans="1:26" x14ac:dyDescent="0.25">
      <c r="A3503" t="s">
        <v>26</v>
      </c>
      <c r="B3503" t="s">
        <v>27</v>
      </c>
      <c r="C3503" t="s">
        <v>28</v>
      </c>
      <c r="D3503" t="s">
        <v>29</v>
      </c>
      <c r="E3503" t="str">
        <f>"105TNZNOV213"</f>
        <v>105TNZNOV213</v>
      </c>
      <c r="F3503" t="s">
        <v>30</v>
      </c>
      <c r="I3503" t="s">
        <v>57</v>
      </c>
      <c r="J3503" t="s">
        <v>90</v>
      </c>
      <c r="N3503" t="s">
        <v>7295</v>
      </c>
      <c r="O3503" t="s">
        <v>34</v>
      </c>
      <c r="P3503">
        <v>13</v>
      </c>
      <c r="Q3503">
        <v>202105</v>
      </c>
      <c r="R3503">
        <v>20220326</v>
      </c>
      <c r="S3503" t="s">
        <v>7296</v>
      </c>
      <c r="T3503">
        <v>20220506</v>
      </c>
      <c r="U3503" t="s">
        <v>144</v>
      </c>
      <c r="Z3503" t="s">
        <v>36</v>
      </c>
    </row>
    <row r="3504" spans="1:26" x14ac:dyDescent="0.25">
      <c r="A3504" t="s">
        <v>26</v>
      </c>
      <c r="B3504" t="s">
        <v>27</v>
      </c>
      <c r="C3504" t="s">
        <v>28</v>
      </c>
      <c r="D3504" t="s">
        <v>46</v>
      </c>
      <c r="E3504" t="str">
        <f>"202TNFA22579"</f>
        <v>202TNFA22579</v>
      </c>
      <c r="F3504" t="s">
        <v>30</v>
      </c>
      <c r="I3504" t="s">
        <v>31</v>
      </c>
      <c r="J3504" t="s">
        <v>32</v>
      </c>
      <c r="N3504" t="s">
        <v>7297</v>
      </c>
      <c r="O3504" t="s">
        <v>34</v>
      </c>
      <c r="P3504">
        <v>99</v>
      </c>
      <c r="Q3504">
        <v>201202</v>
      </c>
      <c r="R3504">
        <v>20220104</v>
      </c>
      <c r="S3504" t="s">
        <v>7298</v>
      </c>
      <c r="T3504">
        <v>20220506</v>
      </c>
      <c r="Z3504" t="s">
        <v>36</v>
      </c>
    </row>
    <row r="3505" spans="1:26" x14ac:dyDescent="0.25">
      <c r="A3505" t="s">
        <v>26</v>
      </c>
      <c r="B3505" t="s">
        <v>27</v>
      </c>
      <c r="C3505" t="s">
        <v>28</v>
      </c>
      <c r="D3505" t="s">
        <v>380</v>
      </c>
      <c r="E3505" t="str">
        <f>"201TNAB1T120"</f>
        <v>201TNAB1T120</v>
      </c>
      <c r="F3505" t="s">
        <v>30</v>
      </c>
      <c r="I3505" t="s">
        <v>38</v>
      </c>
      <c r="J3505" t="s">
        <v>77</v>
      </c>
      <c r="N3505" t="s">
        <v>7299</v>
      </c>
      <c r="O3505" t="s">
        <v>34</v>
      </c>
      <c r="P3505">
        <v>5</v>
      </c>
      <c r="Q3505">
        <v>202201</v>
      </c>
      <c r="R3505">
        <v>20220309</v>
      </c>
      <c r="S3505" t="s">
        <v>7300</v>
      </c>
      <c r="T3505">
        <v>20220506</v>
      </c>
      <c r="Z3505" t="s">
        <v>36</v>
      </c>
    </row>
    <row r="3506" spans="1:26" x14ac:dyDescent="0.25">
      <c r="A3506" t="s">
        <v>26</v>
      </c>
      <c r="B3506" t="s">
        <v>27</v>
      </c>
      <c r="C3506" t="s">
        <v>28</v>
      </c>
      <c r="D3506" t="s">
        <v>42</v>
      </c>
      <c r="E3506" t="str">
        <f>"108TNSU33958"</f>
        <v>108TNSU33958</v>
      </c>
      <c r="F3506" t="s">
        <v>30</v>
      </c>
      <c r="I3506" t="s">
        <v>157</v>
      </c>
      <c r="J3506" t="s">
        <v>39</v>
      </c>
      <c r="N3506" t="s">
        <v>7301</v>
      </c>
      <c r="O3506" t="s">
        <v>34</v>
      </c>
      <c r="P3506">
        <v>10</v>
      </c>
      <c r="Q3506">
        <v>202108</v>
      </c>
      <c r="R3506">
        <v>20211007</v>
      </c>
      <c r="S3506" t="s">
        <v>7302</v>
      </c>
      <c r="T3506">
        <v>20220506</v>
      </c>
      <c r="Z3506" t="s">
        <v>36</v>
      </c>
    </row>
    <row r="3507" spans="1:26" x14ac:dyDescent="0.25">
      <c r="A3507" t="s">
        <v>26</v>
      </c>
      <c r="B3507" t="s">
        <v>27</v>
      </c>
      <c r="C3507" t="s">
        <v>28</v>
      </c>
      <c r="D3507" t="s">
        <v>115</v>
      </c>
      <c r="E3507" t="str">
        <f>"101TNSU1H734"</f>
        <v>101TNSU1H734</v>
      </c>
      <c r="F3507" t="s">
        <v>30</v>
      </c>
      <c r="I3507" t="s">
        <v>38</v>
      </c>
      <c r="J3507" t="s">
        <v>90</v>
      </c>
      <c r="N3507" t="s">
        <v>7303</v>
      </c>
      <c r="O3507" t="s">
        <v>34</v>
      </c>
      <c r="P3507">
        <v>17</v>
      </c>
      <c r="Q3507">
        <v>202101</v>
      </c>
      <c r="R3507">
        <v>20220327</v>
      </c>
      <c r="S3507" t="s">
        <v>7304</v>
      </c>
      <c r="T3507">
        <v>20220506</v>
      </c>
      <c r="U3507" t="s">
        <v>369</v>
      </c>
      <c r="V3507" t="s">
        <v>5902</v>
      </c>
      <c r="W3507" t="s">
        <v>239</v>
      </c>
      <c r="Z3507" t="s">
        <v>36</v>
      </c>
    </row>
    <row r="3508" spans="1:26" x14ac:dyDescent="0.25">
      <c r="A3508" t="s">
        <v>26</v>
      </c>
      <c r="B3508" t="s">
        <v>27</v>
      </c>
      <c r="C3508" t="s">
        <v>28</v>
      </c>
      <c r="D3508" t="s">
        <v>46</v>
      </c>
      <c r="E3508" t="str">
        <f>"107TNGY1A847"</f>
        <v>107TNGY1A847</v>
      </c>
      <c r="F3508" t="s">
        <v>30</v>
      </c>
      <c r="I3508" t="s">
        <v>38</v>
      </c>
      <c r="J3508" t="s">
        <v>39</v>
      </c>
      <c r="N3508" t="s">
        <v>7305</v>
      </c>
      <c r="O3508" t="s">
        <v>34</v>
      </c>
      <c r="P3508">
        <v>11</v>
      </c>
      <c r="Q3508">
        <v>202107</v>
      </c>
      <c r="R3508">
        <v>20211122</v>
      </c>
      <c r="S3508" t="s">
        <v>7306</v>
      </c>
      <c r="T3508">
        <v>20220506</v>
      </c>
      <c r="Z3508" t="s">
        <v>36</v>
      </c>
    </row>
    <row r="3509" spans="1:26" x14ac:dyDescent="0.25">
      <c r="A3509" t="s">
        <v>26</v>
      </c>
      <c r="B3509" t="s">
        <v>27</v>
      </c>
      <c r="C3509" t="s">
        <v>28</v>
      </c>
      <c r="D3509" t="s">
        <v>29</v>
      </c>
      <c r="E3509" t="str">
        <f>"109TNKF0K853"</f>
        <v>109TNKF0K853</v>
      </c>
      <c r="F3509" t="s">
        <v>30</v>
      </c>
      <c r="I3509" t="s">
        <v>38</v>
      </c>
      <c r="J3509" t="s">
        <v>58</v>
      </c>
      <c r="N3509" t="s">
        <v>7307</v>
      </c>
      <c r="O3509" t="s">
        <v>34</v>
      </c>
      <c r="P3509">
        <v>9</v>
      </c>
      <c r="Q3509">
        <v>202109</v>
      </c>
      <c r="R3509">
        <v>20211119</v>
      </c>
      <c r="S3509" t="s">
        <v>7308</v>
      </c>
      <c r="T3509">
        <v>20220506</v>
      </c>
      <c r="U3509" t="s">
        <v>151</v>
      </c>
      <c r="Z3509" t="s">
        <v>36</v>
      </c>
    </row>
    <row r="3510" spans="1:26" x14ac:dyDescent="0.25">
      <c r="A3510" t="s">
        <v>26</v>
      </c>
      <c r="B3510" t="s">
        <v>27</v>
      </c>
      <c r="C3510" t="s">
        <v>28</v>
      </c>
      <c r="D3510" t="s">
        <v>37</v>
      </c>
      <c r="E3510" t="str">
        <f>"112TNSU18486"</f>
        <v>112TNSU18486</v>
      </c>
      <c r="F3510" t="s">
        <v>30</v>
      </c>
      <c r="I3510" t="s">
        <v>57</v>
      </c>
      <c r="J3510" t="s">
        <v>52</v>
      </c>
      <c r="N3510" t="s">
        <v>7309</v>
      </c>
      <c r="O3510" t="s">
        <v>34</v>
      </c>
      <c r="P3510">
        <v>6</v>
      </c>
      <c r="Q3510">
        <v>202112</v>
      </c>
      <c r="R3510">
        <v>20211230</v>
      </c>
      <c r="S3510" t="s">
        <v>7310</v>
      </c>
      <c r="T3510">
        <v>20220506</v>
      </c>
      <c r="U3510" t="s">
        <v>114</v>
      </c>
      <c r="Z3510" t="s">
        <v>36</v>
      </c>
    </row>
    <row r="3511" spans="1:26" x14ac:dyDescent="0.25">
      <c r="A3511" t="s">
        <v>26</v>
      </c>
      <c r="B3511" t="s">
        <v>27</v>
      </c>
      <c r="C3511" t="s">
        <v>28</v>
      </c>
      <c r="D3511" t="s">
        <v>37</v>
      </c>
      <c r="E3511" t="str">
        <f>"106TNQD01780"</f>
        <v>106TNQD01780</v>
      </c>
      <c r="F3511" t="s">
        <v>30</v>
      </c>
      <c r="I3511" t="s">
        <v>123</v>
      </c>
      <c r="J3511" t="s">
        <v>52</v>
      </c>
      <c r="N3511" t="s">
        <v>7311</v>
      </c>
      <c r="O3511" t="s">
        <v>34</v>
      </c>
      <c r="P3511">
        <v>12</v>
      </c>
      <c r="Q3511">
        <v>202106</v>
      </c>
      <c r="R3511">
        <v>20220418</v>
      </c>
      <c r="S3511" t="s">
        <v>7312</v>
      </c>
      <c r="T3511">
        <v>20220506</v>
      </c>
      <c r="U3511" t="s">
        <v>517</v>
      </c>
      <c r="V3511" t="s">
        <v>1041</v>
      </c>
      <c r="Z3511" t="s">
        <v>36</v>
      </c>
    </row>
    <row r="3512" spans="1:26" x14ac:dyDescent="0.25">
      <c r="A3512" t="s">
        <v>26</v>
      </c>
      <c r="B3512" t="s">
        <v>27</v>
      </c>
      <c r="C3512" t="s">
        <v>28</v>
      </c>
      <c r="D3512" t="s">
        <v>29</v>
      </c>
      <c r="E3512" t="str">
        <f>"112TNLE16784"</f>
        <v>112TNLE16784</v>
      </c>
      <c r="F3512" t="s">
        <v>30</v>
      </c>
      <c r="I3512" t="s">
        <v>31</v>
      </c>
      <c r="J3512" t="s">
        <v>32</v>
      </c>
      <c r="N3512" t="s">
        <v>7313</v>
      </c>
      <c r="O3512" t="s">
        <v>34</v>
      </c>
      <c r="P3512">
        <v>6</v>
      </c>
      <c r="Q3512">
        <v>202112</v>
      </c>
      <c r="R3512">
        <v>20220427</v>
      </c>
      <c r="S3512" t="s">
        <v>7314</v>
      </c>
      <c r="T3512">
        <v>20220506</v>
      </c>
      <c r="Z3512" t="s">
        <v>36</v>
      </c>
    </row>
    <row r="3513" spans="1:26" x14ac:dyDescent="0.25">
      <c r="A3513" t="s">
        <v>26</v>
      </c>
      <c r="B3513" t="s">
        <v>27</v>
      </c>
      <c r="C3513" t="s">
        <v>28</v>
      </c>
      <c r="D3513" t="s">
        <v>29</v>
      </c>
      <c r="E3513" t="str">
        <f>"201TNNH1Y423"</f>
        <v>201TNNH1Y423</v>
      </c>
      <c r="F3513" t="s">
        <v>30</v>
      </c>
      <c r="I3513" t="s">
        <v>38</v>
      </c>
      <c r="J3513" t="s">
        <v>58</v>
      </c>
      <c r="N3513" t="s">
        <v>7315</v>
      </c>
      <c r="O3513" t="s">
        <v>34</v>
      </c>
      <c r="P3513">
        <v>5</v>
      </c>
      <c r="Q3513">
        <v>202201</v>
      </c>
      <c r="R3513">
        <v>20220221</v>
      </c>
      <c r="S3513" t="s">
        <v>7316</v>
      </c>
      <c r="T3513">
        <v>20220506</v>
      </c>
      <c r="Z3513" t="s">
        <v>36</v>
      </c>
    </row>
    <row r="3514" spans="1:26" x14ac:dyDescent="0.25">
      <c r="A3514" t="s">
        <v>26</v>
      </c>
      <c r="B3514" t="s">
        <v>27</v>
      </c>
      <c r="C3514" t="s">
        <v>28</v>
      </c>
      <c r="D3514" t="s">
        <v>133</v>
      </c>
      <c r="E3514" t="str">
        <f>"110TNJJ03100"</f>
        <v>110TNJJ03100</v>
      </c>
      <c r="F3514" t="s">
        <v>30</v>
      </c>
      <c r="I3514" t="s">
        <v>38</v>
      </c>
      <c r="J3514" t="s">
        <v>130</v>
      </c>
      <c r="N3514" t="s">
        <v>7317</v>
      </c>
      <c r="O3514" t="s">
        <v>34</v>
      </c>
      <c r="P3514">
        <v>8</v>
      </c>
      <c r="Q3514">
        <v>202110</v>
      </c>
      <c r="R3514">
        <v>20220106</v>
      </c>
      <c r="S3514" t="s">
        <v>7318</v>
      </c>
      <c r="T3514">
        <v>20220506</v>
      </c>
      <c r="Z3514" t="s">
        <v>36</v>
      </c>
    </row>
    <row r="3515" spans="1:26" x14ac:dyDescent="0.25">
      <c r="A3515" t="s">
        <v>26</v>
      </c>
      <c r="B3515" t="s">
        <v>27</v>
      </c>
      <c r="C3515" t="s">
        <v>28</v>
      </c>
      <c r="D3515" t="s">
        <v>42</v>
      </c>
      <c r="E3515" t="str">
        <f>"108TNYT1G474"</f>
        <v>108TNYT1G474</v>
      </c>
      <c r="F3515" t="s">
        <v>30</v>
      </c>
      <c r="I3515" t="s">
        <v>38</v>
      </c>
      <c r="J3515" t="s">
        <v>58</v>
      </c>
      <c r="N3515" t="s">
        <v>7319</v>
      </c>
      <c r="O3515" t="s">
        <v>34</v>
      </c>
      <c r="P3515">
        <v>10</v>
      </c>
      <c r="Q3515">
        <v>202108</v>
      </c>
      <c r="R3515">
        <v>20220406</v>
      </c>
      <c r="S3515" t="s">
        <v>7320</v>
      </c>
      <c r="T3515">
        <v>20220506</v>
      </c>
      <c r="U3515" t="s">
        <v>211</v>
      </c>
      <c r="Z3515" t="s">
        <v>36</v>
      </c>
    </row>
    <row r="3516" spans="1:26" x14ac:dyDescent="0.25">
      <c r="A3516" t="s">
        <v>26</v>
      </c>
      <c r="B3516" t="s">
        <v>27</v>
      </c>
      <c r="C3516" t="s">
        <v>28</v>
      </c>
      <c r="D3516" t="s">
        <v>29</v>
      </c>
      <c r="E3516" t="str">
        <f>"106TNUW09638"</f>
        <v>106TNUW09638</v>
      </c>
      <c r="F3516" t="s">
        <v>30</v>
      </c>
      <c r="I3516" t="s">
        <v>51</v>
      </c>
      <c r="J3516" t="s">
        <v>77</v>
      </c>
      <c r="N3516" t="s">
        <v>7321</v>
      </c>
      <c r="O3516" t="s">
        <v>34</v>
      </c>
      <c r="P3516">
        <v>12</v>
      </c>
      <c r="Q3516">
        <v>202106</v>
      </c>
      <c r="R3516">
        <v>20220326</v>
      </c>
      <c r="S3516" t="s">
        <v>7322</v>
      </c>
      <c r="T3516">
        <v>20220506</v>
      </c>
      <c r="Z3516" t="s">
        <v>36</v>
      </c>
    </row>
    <row r="3517" spans="1:26" x14ac:dyDescent="0.25">
      <c r="A3517" t="s">
        <v>26</v>
      </c>
      <c r="B3517" t="s">
        <v>27</v>
      </c>
      <c r="C3517" t="s">
        <v>28</v>
      </c>
      <c r="D3517" t="s">
        <v>37</v>
      </c>
      <c r="E3517" t="str">
        <f>"105TNFA0N531"</f>
        <v>105TNFA0N531</v>
      </c>
      <c r="F3517" t="s">
        <v>30</v>
      </c>
      <c r="I3517" t="s">
        <v>97</v>
      </c>
      <c r="J3517" t="s">
        <v>58</v>
      </c>
      <c r="N3517" t="s">
        <v>7323</v>
      </c>
      <c r="O3517" t="s">
        <v>34</v>
      </c>
      <c r="P3517">
        <v>13</v>
      </c>
      <c r="Q3517">
        <v>202105</v>
      </c>
      <c r="R3517">
        <v>20220303</v>
      </c>
      <c r="S3517" t="s">
        <v>7324</v>
      </c>
      <c r="T3517">
        <v>20220506</v>
      </c>
      <c r="U3517" t="s">
        <v>328</v>
      </c>
      <c r="V3517" t="s">
        <v>180</v>
      </c>
      <c r="W3517" t="s">
        <v>497</v>
      </c>
      <c r="X3517" t="s">
        <v>5494</v>
      </c>
      <c r="Z3517" t="s">
        <v>36</v>
      </c>
    </row>
    <row r="3518" spans="1:26" x14ac:dyDescent="0.25">
      <c r="A3518" t="s">
        <v>26</v>
      </c>
      <c r="B3518" t="s">
        <v>27</v>
      </c>
      <c r="C3518" t="s">
        <v>28</v>
      </c>
      <c r="D3518" t="s">
        <v>37</v>
      </c>
      <c r="E3518" t="str">
        <f>"106TNFA05227"</f>
        <v>106TNFA05227</v>
      </c>
      <c r="F3518" t="s">
        <v>30</v>
      </c>
      <c r="I3518" t="s">
        <v>38</v>
      </c>
      <c r="J3518" t="s">
        <v>90</v>
      </c>
      <c r="N3518" t="s">
        <v>7325</v>
      </c>
      <c r="O3518" t="s">
        <v>34</v>
      </c>
      <c r="P3518">
        <v>12</v>
      </c>
      <c r="Q3518">
        <v>202106</v>
      </c>
      <c r="R3518">
        <v>20220207</v>
      </c>
      <c r="S3518" t="s">
        <v>7326</v>
      </c>
      <c r="T3518">
        <v>20220506</v>
      </c>
      <c r="U3518" t="s">
        <v>180</v>
      </c>
      <c r="Z3518" t="s">
        <v>36</v>
      </c>
    </row>
    <row r="3519" spans="1:26" x14ac:dyDescent="0.25">
      <c r="A3519" t="s">
        <v>26</v>
      </c>
      <c r="B3519" t="s">
        <v>27</v>
      </c>
      <c r="C3519" t="s">
        <v>28</v>
      </c>
      <c r="D3519" t="s">
        <v>115</v>
      </c>
      <c r="E3519" t="str">
        <f>"107TNKF1E421"</f>
        <v>107TNKF1E421</v>
      </c>
      <c r="F3519" t="s">
        <v>30</v>
      </c>
      <c r="I3519" t="s">
        <v>89</v>
      </c>
      <c r="J3519" t="s">
        <v>58</v>
      </c>
      <c r="N3519" t="s">
        <v>7327</v>
      </c>
      <c r="O3519" t="s">
        <v>34</v>
      </c>
      <c r="P3519">
        <v>11</v>
      </c>
      <c r="Q3519">
        <v>202107</v>
      </c>
      <c r="R3519">
        <v>20211128</v>
      </c>
      <c r="S3519" t="s">
        <v>7328</v>
      </c>
      <c r="T3519">
        <v>20220506</v>
      </c>
      <c r="U3519" t="s">
        <v>1575</v>
      </c>
      <c r="Z3519" t="s">
        <v>36</v>
      </c>
    </row>
    <row r="3520" spans="1:26" x14ac:dyDescent="0.25">
      <c r="A3520" t="s">
        <v>26</v>
      </c>
      <c r="B3520" t="s">
        <v>27</v>
      </c>
      <c r="C3520" t="s">
        <v>28</v>
      </c>
      <c r="D3520" t="s">
        <v>133</v>
      </c>
      <c r="E3520" t="str">
        <f>"109TNUW0P302"</f>
        <v>109TNUW0P302</v>
      </c>
      <c r="F3520" t="s">
        <v>30</v>
      </c>
      <c r="I3520" t="s">
        <v>89</v>
      </c>
      <c r="J3520" t="s">
        <v>58</v>
      </c>
      <c r="N3520" t="s">
        <v>7329</v>
      </c>
      <c r="O3520" t="s">
        <v>34</v>
      </c>
      <c r="P3520">
        <v>9</v>
      </c>
      <c r="Q3520">
        <v>202109</v>
      </c>
      <c r="R3520">
        <v>20211204</v>
      </c>
      <c r="S3520" t="s">
        <v>7330</v>
      </c>
      <c r="T3520">
        <v>20220506</v>
      </c>
      <c r="U3520" t="s">
        <v>211</v>
      </c>
      <c r="Z3520" t="s">
        <v>36</v>
      </c>
    </row>
    <row r="3521" spans="1:26" x14ac:dyDescent="0.25">
      <c r="A3521" t="s">
        <v>26</v>
      </c>
      <c r="B3521" t="s">
        <v>27</v>
      </c>
      <c r="C3521" t="s">
        <v>28</v>
      </c>
      <c r="D3521" t="s">
        <v>380</v>
      </c>
      <c r="E3521" t="str">
        <f>"112TNPC1V632"</f>
        <v>112TNPC1V632</v>
      </c>
      <c r="F3521" t="s">
        <v>30</v>
      </c>
      <c r="I3521" t="s">
        <v>57</v>
      </c>
      <c r="J3521" t="s">
        <v>39</v>
      </c>
      <c r="N3521" t="s">
        <v>7331</v>
      </c>
      <c r="O3521" t="s">
        <v>34</v>
      </c>
      <c r="P3521">
        <v>6</v>
      </c>
      <c r="Q3521">
        <v>202112</v>
      </c>
      <c r="R3521">
        <v>20220421</v>
      </c>
      <c r="S3521" t="s">
        <v>7332</v>
      </c>
      <c r="T3521">
        <v>20220506</v>
      </c>
      <c r="Z3521" t="s">
        <v>36</v>
      </c>
    </row>
    <row r="3522" spans="1:26" x14ac:dyDescent="0.25">
      <c r="A3522" t="s">
        <v>26</v>
      </c>
      <c r="B3522" t="s">
        <v>27</v>
      </c>
      <c r="C3522" t="s">
        <v>28</v>
      </c>
      <c r="D3522" t="s">
        <v>46</v>
      </c>
      <c r="E3522" t="str">
        <f>"108TNZN0W549"</f>
        <v>108TNZN0W549</v>
      </c>
      <c r="F3522" t="s">
        <v>30</v>
      </c>
      <c r="I3522" t="s">
        <v>31</v>
      </c>
      <c r="J3522" t="s">
        <v>58</v>
      </c>
      <c r="N3522" t="s">
        <v>7333</v>
      </c>
      <c r="O3522" t="s">
        <v>34</v>
      </c>
      <c r="P3522">
        <v>10</v>
      </c>
      <c r="Q3522">
        <v>202108</v>
      </c>
      <c r="R3522">
        <v>20220103</v>
      </c>
      <c r="S3522" t="s">
        <v>7334</v>
      </c>
      <c r="T3522">
        <v>20220506</v>
      </c>
      <c r="U3522" t="s">
        <v>329</v>
      </c>
      <c r="V3522" t="s">
        <v>7335</v>
      </c>
      <c r="Z3522" t="s">
        <v>36</v>
      </c>
    </row>
    <row r="3523" spans="1:26" x14ac:dyDescent="0.25">
      <c r="A3523" t="s">
        <v>26</v>
      </c>
      <c r="B3523" t="s">
        <v>27</v>
      </c>
      <c r="C3523" t="s">
        <v>28</v>
      </c>
      <c r="D3523" t="s">
        <v>29</v>
      </c>
      <c r="E3523" t="str">
        <f>"108TNEP1H580"</f>
        <v>108TNEP1H580</v>
      </c>
      <c r="F3523" t="s">
        <v>30</v>
      </c>
      <c r="I3523" t="s">
        <v>31</v>
      </c>
      <c r="J3523" t="s">
        <v>58</v>
      </c>
      <c r="N3523" t="s">
        <v>7336</v>
      </c>
      <c r="O3523" t="s">
        <v>34</v>
      </c>
      <c r="P3523">
        <v>10</v>
      </c>
      <c r="Q3523">
        <v>202108</v>
      </c>
      <c r="R3523">
        <v>20220111</v>
      </c>
      <c r="S3523" t="s">
        <v>7337</v>
      </c>
      <c r="T3523">
        <v>20220506</v>
      </c>
      <c r="U3523" t="s">
        <v>114</v>
      </c>
      <c r="Z3523" t="s">
        <v>36</v>
      </c>
    </row>
    <row r="3524" spans="1:26" x14ac:dyDescent="0.25">
      <c r="A3524" t="s">
        <v>26</v>
      </c>
      <c r="B3524" t="s">
        <v>27</v>
      </c>
      <c r="C3524" t="s">
        <v>28</v>
      </c>
      <c r="D3524" t="s">
        <v>29</v>
      </c>
      <c r="E3524" t="str">
        <f>"105TNXR18850"</f>
        <v>105TNXR18850</v>
      </c>
      <c r="F3524" t="s">
        <v>30</v>
      </c>
      <c r="I3524" t="s">
        <v>1511</v>
      </c>
      <c r="J3524" t="s">
        <v>39</v>
      </c>
      <c r="N3524" t="s">
        <v>7338</v>
      </c>
      <c r="O3524" t="s">
        <v>34</v>
      </c>
      <c r="P3524">
        <v>13</v>
      </c>
      <c r="Q3524">
        <v>202105</v>
      </c>
      <c r="R3524">
        <v>20220308</v>
      </c>
      <c r="S3524" t="s">
        <v>7339</v>
      </c>
      <c r="T3524">
        <v>20220506</v>
      </c>
      <c r="Z3524" t="s">
        <v>36</v>
      </c>
    </row>
    <row r="3525" spans="1:26" x14ac:dyDescent="0.25">
      <c r="A3525" t="s">
        <v>26</v>
      </c>
      <c r="B3525" t="s">
        <v>27</v>
      </c>
      <c r="C3525" t="s">
        <v>28</v>
      </c>
      <c r="D3525" t="s">
        <v>42</v>
      </c>
      <c r="E3525" t="str">
        <f>"106TNNH12663"</f>
        <v>106TNNH12663</v>
      </c>
      <c r="F3525" t="s">
        <v>30</v>
      </c>
      <c r="I3525" t="s">
        <v>646</v>
      </c>
      <c r="J3525" t="s">
        <v>58</v>
      </c>
      <c r="N3525" t="s">
        <v>7340</v>
      </c>
      <c r="O3525" t="s">
        <v>34</v>
      </c>
      <c r="P3525">
        <v>12</v>
      </c>
      <c r="Q3525">
        <v>202106</v>
      </c>
      <c r="R3525">
        <v>20220210</v>
      </c>
      <c r="S3525" t="s">
        <v>7341</v>
      </c>
      <c r="T3525">
        <v>20220506</v>
      </c>
      <c r="U3525" t="s">
        <v>7342</v>
      </c>
      <c r="Z3525" t="s">
        <v>36</v>
      </c>
    </row>
    <row r="3526" spans="1:26" x14ac:dyDescent="0.25">
      <c r="A3526" t="s">
        <v>26</v>
      </c>
      <c r="B3526" t="s">
        <v>27</v>
      </c>
      <c r="C3526" t="s">
        <v>28</v>
      </c>
      <c r="D3526" t="s">
        <v>166</v>
      </c>
      <c r="E3526" t="str">
        <f>"103TNEP2K268"</f>
        <v>103TNEP2K268</v>
      </c>
      <c r="F3526" t="s">
        <v>30</v>
      </c>
      <c r="I3526" t="s">
        <v>76</v>
      </c>
      <c r="J3526" t="s">
        <v>498</v>
      </c>
      <c r="N3526" t="s">
        <v>7343</v>
      </c>
      <c r="O3526" t="s">
        <v>34</v>
      </c>
      <c r="P3526">
        <v>15</v>
      </c>
      <c r="Q3526">
        <v>202103</v>
      </c>
      <c r="R3526">
        <v>20220113</v>
      </c>
      <c r="S3526" t="s">
        <v>7344</v>
      </c>
      <c r="T3526">
        <v>20220507</v>
      </c>
      <c r="Z3526" t="s">
        <v>36</v>
      </c>
    </row>
    <row r="3527" spans="1:26" x14ac:dyDescent="0.25">
      <c r="A3527" t="s">
        <v>26</v>
      </c>
      <c r="B3527" t="s">
        <v>27</v>
      </c>
      <c r="C3527" t="s">
        <v>28</v>
      </c>
      <c r="D3527" t="s">
        <v>29</v>
      </c>
      <c r="E3527" t="str">
        <f>"201TNPC0D768"</f>
        <v>201TNPC0D768</v>
      </c>
      <c r="F3527" t="s">
        <v>30</v>
      </c>
      <c r="I3527" t="s">
        <v>31</v>
      </c>
      <c r="J3527" t="s">
        <v>90</v>
      </c>
      <c r="N3527" t="s">
        <v>7345</v>
      </c>
      <c r="O3527" t="s">
        <v>34</v>
      </c>
      <c r="P3527">
        <v>5</v>
      </c>
      <c r="Q3527">
        <v>202201</v>
      </c>
      <c r="R3527">
        <v>20220303</v>
      </c>
      <c r="S3527" t="s">
        <v>7346</v>
      </c>
      <c r="T3527">
        <v>20220507</v>
      </c>
      <c r="U3527" t="s">
        <v>128</v>
      </c>
      <c r="V3527" t="s">
        <v>151</v>
      </c>
      <c r="W3527" t="s">
        <v>211</v>
      </c>
      <c r="X3527" t="s">
        <v>75</v>
      </c>
      <c r="Z3527" t="s">
        <v>36</v>
      </c>
    </row>
    <row r="3528" spans="1:26" x14ac:dyDescent="0.25">
      <c r="A3528" t="s">
        <v>2403</v>
      </c>
      <c r="B3528" t="s">
        <v>27</v>
      </c>
      <c r="C3528" t="s">
        <v>28</v>
      </c>
      <c r="D3528" t="s">
        <v>380</v>
      </c>
      <c r="E3528" t="str">
        <f>"111TNCZ11059"</f>
        <v>111TNCZ11059</v>
      </c>
      <c r="F3528" t="s">
        <v>2404</v>
      </c>
      <c r="N3528" t="s">
        <v>7347</v>
      </c>
      <c r="O3528" t="s">
        <v>34</v>
      </c>
      <c r="P3528">
        <v>7</v>
      </c>
      <c r="Q3528">
        <v>202111</v>
      </c>
      <c r="S3528">
        <v>917335252</v>
      </c>
      <c r="T3528">
        <v>20220509</v>
      </c>
      <c r="U3528" t="s">
        <v>2406</v>
      </c>
      <c r="V3528" t="s">
        <v>3583</v>
      </c>
      <c r="W3528" t="s">
        <v>2408</v>
      </c>
      <c r="X3528" t="s">
        <v>2409</v>
      </c>
      <c r="Y3528" t="s">
        <v>2410</v>
      </c>
      <c r="Z3528" t="s">
        <v>36</v>
      </c>
    </row>
    <row r="3529" spans="1:26" x14ac:dyDescent="0.25">
      <c r="A3529" t="s">
        <v>26</v>
      </c>
      <c r="B3529" t="s">
        <v>27</v>
      </c>
      <c r="C3529" t="s">
        <v>28</v>
      </c>
      <c r="D3529" t="s">
        <v>29</v>
      </c>
      <c r="E3529" t="str">
        <f>"107TNGY0R815"</f>
        <v>107TNGY0R815</v>
      </c>
      <c r="F3529" t="s">
        <v>30</v>
      </c>
      <c r="I3529" t="s">
        <v>31</v>
      </c>
      <c r="J3529" t="s">
        <v>58</v>
      </c>
      <c r="N3529" t="s">
        <v>7348</v>
      </c>
      <c r="O3529" t="s">
        <v>34</v>
      </c>
      <c r="P3529">
        <v>11</v>
      </c>
      <c r="Q3529">
        <v>202107</v>
      </c>
      <c r="R3529">
        <v>20211128</v>
      </c>
      <c r="S3529" t="s">
        <v>7349</v>
      </c>
      <c r="T3529">
        <v>20220509</v>
      </c>
      <c r="U3529" t="s">
        <v>7350</v>
      </c>
      <c r="V3529" t="s">
        <v>217</v>
      </c>
      <c r="Z3529" t="s">
        <v>36</v>
      </c>
    </row>
    <row r="3530" spans="1:26" x14ac:dyDescent="0.25">
      <c r="A3530" t="s">
        <v>26</v>
      </c>
      <c r="B3530" t="s">
        <v>27</v>
      </c>
      <c r="C3530" t="s">
        <v>28</v>
      </c>
      <c r="D3530" t="s">
        <v>46</v>
      </c>
      <c r="E3530" t="str">
        <f>"108TNVS0X079"</f>
        <v>108TNVS0X079</v>
      </c>
      <c r="F3530" t="s">
        <v>30</v>
      </c>
      <c r="I3530" t="s">
        <v>31</v>
      </c>
      <c r="J3530" t="s">
        <v>32</v>
      </c>
      <c r="N3530" t="s">
        <v>7351</v>
      </c>
      <c r="O3530" t="s">
        <v>34</v>
      </c>
      <c r="P3530">
        <v>10</v>
      </c>
      <c r="Q3530">
        <v>202108</v>
      </c>
      <c r="R3530">
        <v>20220224</v>
      </c>
      <c r="S3530" t="s">
        <v>7352</v>
      </c>
      <c r="T3530">
        <v>20220509</v>
      </c>
      <c r="Z3530" t="s">
        <v>36</v>
      </c>
    </row>
    <row r="3531" spans="1:26" x14ac:dyDescent="0.25">
      <c r="A3531" t="s">
        <v>26</v>
      </c>
      <c r="B3531" t="s">
        <v>27</v>
      </c>
      <c r="C3531" t="s">
        <v>28</v>
      </c>
      <c r="D3531" t="s">
        <v>115</v>
      </c>
      <c r="E3531" t="str">
        <f>"109TNAB2X576"</f>
        <v>109TNAB2X576</v>
      </c>
      <c r="F3531" t="s">
        <v>30</v>
      </c>
      <c r="I3531" t="s">
        <v>31</v>
      </c>
      <c r="J3531" t="s">
        <v>58</v>
      </c>
      <c r="N3531" t="s">
        <v>7353</v>
      </c>
      <c r="O3531" t="s">
        <v>34</v>
      </c>
      <c r="P3531">
        <v>9</v>
      </c>
      <c r="Q3531">
        <v>202109</v>
      </c>
      <c r="R3531">
        <v>20211015</v>
      </c>
      <c r="S3531" t="s">
        <v>7354</v>
      </c>
      <c r="T3531">
        <v>20220509</v>
      </c>
      <c r="U3531" t="s">
        <v>206</v>
      </c>
      <c r="V3531" t="s">
        <v>878</v>
      </c>
      <c r="Z3531" t="s">
        <v>36</v>
      </c>
    </row>
    <row r="3532" spans="1:26" x14ac:dyDescent="0.25">
      <c r="A3532" t="s">
        <v>26</v>
      </c>
      <c r="B3532" t="s">
        <v>27</v>
      </c>
      <c r="C3532" t="s">
        <v>28</v>
      </c>
      <c r="D3532" t="s">
        <v>29</v>
      </c>
      <c r="E3532" t="str">
        <f>"105TNHM24473"</f>
        <v>105TNHM24473</v>
      </c>
      <c r="F3532" t="s">
        <v>30</v>
      </c>
      <c r="I3532" t="s">
        <v>38</v>
      </c>
      <c r="J3532" t="s">
        <v>58</v>
      </c>
      <c r="N3532" t="s">
        <v>7355</v>
      </c>
      <c r="O3532" t="s">
        <v>34</v>
      </c>
      <c r="P3532">
        <v>13</v>
      </c>
      <c r="Q3532">
        <v>202105</v>
      </c>
      <c r="R3532">
        <v>20220330</v>
      </c>
      <c r="S3532" t="s">
        <v>7356</v>
      </c>
      <c r="T3532">
        <v>20220509</v>
      </c>
      <c r="Z3532" t="s">
        <v>36</v>
      </c>
    </row>
    <row r="3533" spans="1:26" x14ac:dyDescent="0.25">
      <c r="A3533" t="s">
        <v>26</v>
      </c>
      <c r="B3533" t="s">
        <v>27</v>
      </c>
      <c r="C3533" t="s">
        <v>28</v>
      </c>
      <c r="D3533" t="s">
        <v>115</v>
      </c>
      <c r="E3533" t="str">
        <f>"105TNYT0T410"</f>
        <v>105TNYT0T410</v>
      </c>
      <c r="F3533" t="s">
        <v>30</v>
      </c>
      <c r="I3533" t="s">
        <v>38</v>
      </c>
      <c r="J3533" t="s">
        <v>58</v>
      </c>
      <c r="N3533" t="s">
        <v>7357</v>
      </c>
      <c r="O3533" t="s">
        <v>34</v>
      </c>
      <c r="P3533">
        <v>13</v>
      </c>
      <c r="Q3533">
        <v>202105</v>
      </c>
      <c r="R3533">
        <v>20220101</v>
      </c>
      <c r="S3533" t="s">
        <v>7358</v>
      </c>
      <c r="T3533">
        <v>20220509</v>
      </c>
      <c r="U3533" t="s">
        <v>595</v>
      </c>
      <c r="Z3533" t="s">
        <v>36</v>
      </c>
    </row>
    <row r="3534" spans="1:26" x14ac:dyDescent="0.25">
      <c r="A3534" t="s">
        <v>26</v>
      </c>
      <c r="B3534" t="s">
        <v>27</v>
      </c>
      <c r="C3534" t="s">
        <v>28</v>
      </c>
      <c r="D3534" t="s">
        <v>380</v>
      </c>
      <c r="E3534" t="str">
        <f>"110TNQD0Z412"</f>
        <v>110TNQD0Z412</v>
      </c>
      <c r="F3534" t="s">
        <v>30</v>
      </c>
      <c r="I3534" t="s">
        <v>57</v>
      </c>
      <c r="J3534" t="s">
        <v>58</v>
      </c>
      <c r="N3534" t="s">
        <v>7359</v>
      </c>
      <c r="O3534" t="s">
        <v>34</v>
      </c>
      <c r="P3534">
        <v>8</v>
      </c>
      <c r="Q3534">
        <v>202110</v>
      </c>
      <c r="R3534">
        <v>20211106</v>
      </c>
      <c r="S3534" t="s">
        <v>7360</v>
      </c>
      <c r="T3534">
        <v>20220509</v>
      </c>
      <c r="U3534" t="s">
        <v>114</v>
      </c>
      <c r="Z3534" t="s">
        <v>36</v>
      </c>
    </row>
    <row r="3535" spans="1:26" x14ac:dyDescent="0.25">
      <c r="A3535" t="s">
        <v>26</v>
      </c>
      <c r="B3535" t="s">
        <v>27</v>
      </c>
      <c r="C3535" t="s">
        <v>28</v>
      </c>
      <c r="D3535" t="s">
        <v>46</v>
      </c>
      <c r="E3535" t="str">
        <f>"110TNDV2D042"</f>
        <v>110TNDV2D042</v>
      </c>
      <c r="F3535" t="s">
        <v>30</v>
      </c>
      <c r="I3535" t="s">
        <v>129</v>
      </c>
      <c r="J3535" t="s">
        <v>58</v>
      </c>
      <c r="N3535" t="s">
        <v>7361</v>
      </c>
      <c r="O3535" t="s">
        <v>34</v>
      </c>
      <c r="P3535">
        <v>8</v>
      </c>
      <c r="Q3535">
        <v>202110</v>
      </c>
      <c r="R3535">
        <v>20220101</v>
      </c>
      <c r="S3535" t="s">
        <v>7362</v>
      </c>
      <c r="T3535">
        <v>20220509</v>
      </c>
      <c r="U3535" t="s">
        <v>313</v>
      </c>
      <c r="V3535" t="s">
        <v>727</v>
      </c>
      <c r="Z3535" t="s">
        <v>36</v>
      </c>
    </row>
    <row r="3536" spans="1:26" x14ac:dyDescent="0.25">
      <c r="A3536" t="s">
        <v>26</v>
      </c>
      <c r="B3536" t="s">
        <v>27</v>
      </c>
      <c r="C3536" t="s">
        <v>28</v>
      </c>
      <c r="D3536" t="s">
        <v>42</v>
      </c>
      <c r="E3536" t="str">
        <f>"111TNUW0F398"</f>
        <v>111TNUW0F398</v>
      </c>
      <c r="F3536" t="s">
        <v>30</v>
      </c>
      <c r="I3536" t="s">
        <v>31</v>
      </c>
      <c r="J3536" t="s">
        <v>58</v>
      </c>
      <c r="N3536" t="s">
        <v>7363</v>
      </c>
      <c r="O3536" t="s">
        <v>34</v>
      </c>
      <c r="P3536">
        <v>7</v>
      </c>
      <c r="Q3536">
        <v>202111</v>
      </c>
      <c r="R3536">
        <v>20220314</v>
      </c>
      <c r="S3536" t="s">
        <v>7364</v>
      </c>
      <c r="T3536">
        <v>20220509</v>
      </c>
      <c r="U3536" t="s">
        <v>151</v>
      </c>
      <c r="V3536" t="s">
        <v>114</v>
      </c>
      <c r="W3536" t="s">
        <v>1846</v>
      </c>
      <c r="Z3536" t="s">
        <v>36</v>
      </c>
    </row>
    <row r="3537" spans="1:26" x14ac:dyDescent="0.25">
      <c r="A3537" t="s">
        <v>26</v>
      </c>
      <c r="B3537" t="s">
        <v>27</v>
      </c>
      <c r="C3537" t="s">
        <v>28</v>
      </c>
      <c r="D3537" t="s">
        <v>46</v>
      </c>
      <c r="E3537" t="str">
        <f>"108TNHM0L217"</f>
        <v>108TNHM0L217</v>
      </c>
      <c r="F3537" t="s">
        <v>30</v>
      </c>
      <c r="I3537" t="s">
        <v>38</v>
      </c>
      <c r="J3537" t="s">
        <v>58</v>
      </c>
      <c r="N3537" t="s">
        <v>7365</v>
      </c>
      <c r="O3537" t="s">
        <v>34</v>
      </c>
      <c r="P3537">
        <v>10</v>
      </c>
      <c r="Q3537">
        <v>202108</v>
      </c>
      <c r="R3537">
        <v>20211104</v>
      </c>
      <c r="S3537" t="s">
        <v>7366</v>
      </c>
      <c r="T3537">
        <v>20220509</v>
      </c>
      <c r="U3537" t="s">
        <v>75</v>
      </c>
      <c r="Z3537" t="s">
        <v>36</v>
      </c>
    </row>
    <row r="3538" spans="1:26" x14ac:dyDescent="0.25">
      <c r="A3538" t="s">
        <v>26</v>
      </c>
      <c r="B3538" t="s">
        <v>27</v>
      </c>
      <c r="C3538" t="s">
        <v>28</v>
      </c>
      <c r="D3538" t="s">
        <v>46</v>
      </c>
      <c r="E3538" t="str">
        <f>"202TNMX0Y635"</f>
        <v>202TNMX0Y635</v>
      </c>
      <c r="F3538" t="s">
        <v>30</v>
      </c>
      <c r="I3538" t="s">
        <v>38</v>
      </c>
      <c r="J3538" t="s">
        <v>58</v>
      </c>
      <c r="N3538" t="s">
        <v>7367</v>
      </c>
      <c r="O3538" t="s">
        <v>34</v>
      </c>
      <c r="P3538">
        <v>4</v>
      </c>
      <c r="Q3538">
        <v>202202</v>
      </c>
      <c r="R3538">
        <v>20220228</v>
      </c>
      <c r="S3538" t="s">
        <v>7368</v>
      </c>
      <c r="T3538">
        <v>20220509</v>
      </c>
      <c r="U3538" t="s">
        <v>111</v>
      </c>
      <c r="Z3538" t="s">
        <v>36</v>
      </c>
    </row>
    <row r="3539" spans="1:26" x14ac:dyDescent="0.25">
      <c r="A3539" t="s">
        <v>26</v>
      </c>
      <c r="B3539" t="s">
        <v>27</v>
      </c>
      <c r="C3539" t="s">
        <v>28</v>
      </c>
      <c r="D3539" t="s">
        <v>37</v>
      </c>
      <c r="E3539" t="str">
        <f>"103TNSU2T822"</f>
        <v>103TNSU2T822</v>
      </c>
      <c r="F3539" t="s">
        <v>30</v>
      </c>
      <c r="I3539" t="s">
        <v>31</v>
      </c>
      <c r="J3539" t="s">
        <v>32</v>
      </c>
      <c r="N3539" t="s">
        <v>7369</v>
      </c>
      <c r="O3539" t="s">
        <v>34</v>
      </c>
      <c r="P3539">
        <v>15</v>
      </c>
      <c r="Q3539">
        <v>202103</v>
      </c>
      <c r="R3539">
        <v>20220101</v>
      </c>
      <c r="S3539" t="s">
        <v>7370</v>
      </c>
      <c r="T3539">
        <v>20220509</v>
      </c>
      <c r="Z3539" t="s">
        <v>36</v>
      </c>
    </row>
    <row r="3540" spans="1:26" x14ac:dyDescent="0.25">
      <c r="A3540" t="s">
        <v>26</v>
      </c>
      <c r="B3540" t="s">
        <v>27</v>
      </c>
      <c r="C3540" t="s">
        <v>28</v>
      </c>
      <c r="D3540" t="s">
        <v>115</v>
      </c>
      <c r="E3540" t="str">
        <f>"010TNUW1U414"</f>
        <v>010TNUW1U414</v>
      </c>
      <c r="F3540" t="s">
        <v>30</v>
      </c>
      <c r="I3540" t="s">
        <v>31</v>
      </c>
      <c r="J3540" t="s">
        <v>58</v>
      </c>
      <c r="N3540" t="s">
        <v>7371</v>
      </c>
      <c r="O3540" t="s">
        <v>34</v>
      </c>
      <c r="P3540">
        <v>20</v>
      </c>
      <c r="Q3540">
        <v>202010</v>
      </c>
      <c r="R3540">
        <v>20211119</v>
      </c>
      <c r="S3540" t="s">
        <v>7372</v>
      </c>
      <c r="T3540">
        <v>20220509</v>
      </c>
      <c r="U3540" t="s">
        <v>3472</v>
      </c>
      <c r="Z3540" t="s">
        <v>36</v>
      </c>
    </row>
    <row r="3541" spans="1:26" x14ac:dyDescent="0.25">
      <c r="A3541" t="s">
        <v>26</v>
      </c>
      <c r="B3541" t="s">
        <v>27</v>
      </c>
      <c r="C3541" t="s">
        <v>28</v>
      </c>
      <c r="D3541" t="s">
        <v>46</v>
      </c>
      <c r="E3541" t="str">
        <f>"109TNVS2W903"</f>
        <v>109TNVS2W903</v>
      </c>
      <c r="F3541" t="s">
        <v>30</v>
      </c>
      <c r="I3541" t="s">
        <v>31</v>
      </c>
      <c r="J3541" t="s">
        <v>32</v>
      </c>
      <c r="N3541" t="s">
        <v>7373</v>
      </c>
      <c r="O3541" t="s">
        <v>34</v>
      </c>
      <c r="P3541">
        <v>9</v>
      </c>
      <c r="Q3541">
        <v>202109</v>
      </c>
      <c r="R3541">
        <v>20211125</v>
      </c>
      <c r="S3541" t="s">
        <v>7374</v>
      </c>
      <c r="T3541">
        <v>20220509</v>
      </c>
      <c r="Z3541" t="s">
        <v>36</v>
      </c>
    </row>
    <row r="3542" spans="1:26" x14ac:dyDescent="0.25">
      <c r="A3542" t="s">
        <v>26</v>
      </c>
      <c r="B3542" t="s">
        <v>27</v>
      </c>
      <c r="C3542" t="s">
        <v>28</v>
      </c>
      <c r="D3542" t="s">
        <v>133</v>
      </c>
      <c r="E3542" t="str">
        <f>"112TNTQ09201"</f>
        <v>112TNTQ09201</v>
      </c>
      <c r="F3542" t="s">
        <v>30</v>
      </c>
      <c r="I3542" t="s">
        <v>302</v>
      </c>
      <c r="J3542" t="s">
        <v>39</v>
      </c>
      <c r="N3542" t="s">
        <v>7375</v>
      </c>
      <c r="O3542" t="s">
        <v>34</v>
      </c>
      <c r="P3542">
        <v>99</v>
      </c>
      <c r="Q3542">
        <v>201112</v>
      </c>
      <c r="R3542">
        <v>20211129</v>
      </c>
      <c r="S3542" t="s">
        <v>7376</v>
      </c>
      <c r="T3542">
        <v>20220509</v>
      </c>
      <c r="Z3542" t="s">
        <v>36</v>
      </c>
    </row>
    <row r="3543" spans="1:26" x14ac:dyDescent="0.25">
      <c r="A3543" t="s">
        <v>26</v>
      </c>
      <c r="B3543" t="s">
        <v>27</v>
      </c>
      <c r="C3543" t="s">
        <v>28</v>
      </c>
      <c r="D3543" t="s">
        <v>46</v>
      </c>
      <c r="E3543" t="str">
        <f>"106TNFA0D195"</f>
        <v>106TNFA0D195</v>
      </c>
      <c r="F3543" t="s">
        <v>30</v>
      </c>
      <c r="I3543" t="s">
        <v>57</v>
      </c>
      <c r="J3543" t="s">
        <v>90</v>
      </c>
      <c r="N3543" t="s">
        <v>7377</v>
      </c>
      <c r="O3543" t="s">
        <v>34</v>
      </c>
      <c r="P3543">
        <v>12</v>
      </c>
      <c r="Q3543">
        <v>202106</v>
      </c>
      <c r="R3543">
        <v>20211122</v>
      </c>
      <c r="S3543" t="s">
        <v>7378</v>
      </c>
      <c r="T3543">
        <v>20220509</v>
      </c>
      <c r="U3543" t="s">
        <v>114</v>
      </c>
      <c r="V3543" t="s">
        <v>144</v>
      </c>
      <c r="W3543" t="s">
        <v>128</v>
      </c>
      <c r="Z3543" t="s">
        <v>36</v>
      </c>
    </row>
    <row r="3544" spans="1:26" x14ac:dyDescent="0.25">
      <c r="A3544" t="s">
        <v>26</v>
      </c>
      <c r="B3544" t="s">
        <v>27</v>
      </c>
      <c r="C3544" t="s">
        <v>28</v>
      </c>
      <c r="D3544" t="s">
        <v>115</v>
      </c>
      <c r="E3544" t="str">
        <f>"107TNRL20646"</f>
        <v>107TNRL20646</v>
      </c>
      <c r="F3544" t="s">
        <v>30</v>
      </c>
      <c r="I3544" t="s">
        <v>38</v>
      </c>
      <c r="J3544" t="s">
        <v>90</v>
      </c>
      <c r="N3544" t="s">
        <v>7379</v>
      </c>
      <c r="O3544" t="s">
        <v>34</v>
      </c>
      <c r="P3544">
        <v>11</v>
      </c>
      <c r="Q3544">
        <v>202107</v>
      </c>
      <c r="R3544">
        <v>20211123</v>
      </c>
      <c r="S3544" t="s">
        <v>7380</v>
      </c>
      <c r="T3544">
        <v>20220509</v>
      </c>
      <c r="U3544" t="s">
        <v>1037</v>
      </c>
      <c r="V3544" t="s">
        <v>7381</v>
      </c>
      <c r="W3544" t="s">
        <v>206</v>
      </c>
      <c r="X3544" t="s">
        <v>1110</v>
      </c>
      <c r="Y3544" t="s">
        <v>236</v>
      </c>
      <c r="Z3544" t="s">
        <v>36</v>
      </c>
    </row>
    <row r="3545" spans="1:26" x14ac:dyDescent="0.25">
      <c r="A3545" t="s">
        <v>26</v>
      </c>
      <c r="B3545" t="s">
        <v>27</v>
      </c>
      <c r="C3545" t="s">
        <v>28</v>
      </c>
      <c r="D3545" t="s">
        <v>29</v>
      </c>
      <c r="E3545" t="str">
        <f>"103TNNH26847"</f>
        <v>103TNNH26847</v>
      </c>
      <c r="F3545" t="s">
        <v>30</v>
      </c>
      <c r="I3545" t="s">
        <v>31</v>
      </c>
      <c r="J3545" t="s">
        <v>32</v>
      </c>
      <c r="N3545" t="s">
        <v>7382</v>
      </c>
      <c r="O3545" t="s">
        <v>34</v>
      </c>
      <c r="P3545">
        <v>15</v>
      </c>
      <c r="Q3545">
        <v>202103</v>
      </c>
      <c r="R3545">
        <v>20211130</v>
      </c>
      <c r="S3545" t="s">
        <v>7383</v>
      </c>
      <c r="T3545">
        <v>20220509</v>
      </c>
      <c r="Z3545" t="s">
        <v>36</v>
      </c>
    </row>
    <row r="3546" spans="1:26" x14ac:dyDescent="0.25">
      <c r="A3546" t="s">
        <v>26</v>
      </c>
      <c r="B3546" t="s">
        <v>27</v>
      </c>
      <c r="C3546" t="s">
        <v>28</v>
      </c>
      <c r="D3546" t="s">
        <v>37</v>
      </c>
      <c r="E3546" t="str">
        <f>"109TNZN0D397"</f>
        <v>109TNZN0D397</v>
      </c>
      <c r="F3546" t="s">
        <v>30</v>
      </c>
      <c r="I3546" t="s">
        <v>31</v>
      </c>
      <c r="J3546" t="s">
        <v>58</v>
      </c>
      <c r="N3546" t="s">
        <v>7384</v>
      </c>
      <c r="O3546" t="s">
        <v>34</v>
      </c>
      <c r="P3546">
        <v>9</v>
      </c>
      <c r="Q3546">
        <v>202109</v>
      </c>
      <c r="R3546">
        <v>20211016</v>
      </c>
      <c r="S3546" t="s">
        <v>7385</v>
      </c>
      <c r="T3546">
        <v>20220509</v>
      </c>
      <c r="U3546" t="s">
        <v>144</v>
      </c>
      <c r="Z3546" t="s">
        <v>36</v>
      </c>
    </row>
    <row r="3547" spans="1:26" x14ac:dyDescent="0.25">
      <c r="A3547" t="s">
        <v>26</v>
      </c>
      <c r="B3547" t="s">
        <v>27</v>
      </c>
      <c r="C3547" t="s">
        <v>28</v>
      </c>
      <c r="D3547" t="s">
        <v>46</v>
      </c>
      <c r="E3547" t="str">
        <f>"201TNQD0H996"</f>
        <v>201TNQD0H996</v>
      </c>
      <c r="F3547" t="s">
        <v>30</v>
      </c>
      <c r="I3547" t="s">
        <v>31</v>
      </c>
      <c r="J3547" t="s">
        <v>58</v>
      </c>
      <c r="N3547" t="s">
        <v>7386</v>
      </c>
      <c r="O3547" t="s">
        <v>34</v>
      </c>
      <c r="P3547">
        <v>5</v>
      </c>
      <c r="Q3547">
        <v>202201</v>
      </c>
      <c r="R3547">
        <v>20220331</v>
      </c>
      <c r="S3547" t="s">
        <v>7387</v>
      </c>
      <c r="T3547">
        <v>20220509</v>
      </c>
      <c r="U3547" t="s">
        <v>74</v>
      </c>
      <c r="Z3547" t="s">
        <v>36</v>
      </c>
    </row>
    <row r="3548" spans="1:26" x14ac:dyDescent="0.25">
      <c r="A3548" t="s">
        <v>26</v>
      </c>
      <c r="B3548" t="s">
        <v>27</v>
      </c>
      <c r="C3548" t="s">
        <v>28</v>
      </c>
      <c r="D3548" t="s">
        <v>133</v>
      </c>
      <c r="E3548" t="str">
        <f>"109TNBK0P549"</f>
        <v>109TNBK0P549</v>
      </c>
      <c r="F3548" t="s">
        <v>30</v>
      </c>
      <c r="I3548" t="s">
        <v>57</v>
      </c>
      <c r="J3548" t="s">
        <v>39</v>
      </c>
      <c r="N3548" t="s">
        <v>7388</v>
      </c>
      <c r="O3548" t="s">
        <v>34</v>
      </c>
      <c r="P3548">
        <v>9</v>
      </c>
      <c r="Q3548">
        <v>202109</v>
      </c>
      <c r="R3548">
        <v>20220330</v>
      </c>
      <c r="S3548" t="s">
        <v>7389</v>
      </c>
      <c r="T3548">
        <v>20220509</v>
      </c>
      <c r="Z3548" t="s">
        <v>36</v>
      </c>
    </row>
    <row r="3549" spans="1:26" x14ac:dyDescent="0.25">
      <c r="A3549" t="s">
        <v>26</v>
      </c>
      <c r="B3549" t="s">
        <v>27</v>
      </c>
      <c r="C3549" t="s">
        <v>28</v>
      </c>
      <c r="D3549" t="s">
        <v>29</v>
      </c>
      <c r="E3549" t="str">
        <f>"111TNQD0A052"</f>
        <v>111TNQD0A052</v>
      </c>
      <c r="F3549" t="s">
        <v>30</v>
      </c>
      <c r="I3549" t="s">
        <v>38</v>
      </c>
      <c r="J3549" t="s">
        <v>90</v>
      </c>
      <c r="N3549" t="s">
        <v>7390</v>
      </c>
      <c r="O3549" t="s">
        <v>34</v>
      </c>
      <c r="P3549">
        <v>7</v>
      </c>
      <c r="Q3549">
        <v>202111</v>
      </c>
      <c r="R3549">
        <v>20220426</v>
      </c>
      <c r="S3549" t="s">
        <v>7391</v>
      </c>
      <c r="T3549">
        <v>20220509</v>
      </c>
      <c r="U3549" t="s">
        <v>1037</v>
      </c>
      <c r="Z3549" t="s">
        <v>36</v>
      </c>
    </row>
    <row r="3550" spans="1:26" x14ac:dyDescent="0.25">
      <c r="A3550" t="s">
        <v>26</v>
      </c>
      <c r="B3550" t="s">
        <v>27</v>
      </c>
      <c r="C3550" t="s">
        <v>28</v>
      </c>
      <c r="D3550" t="s">
        <v>29</v>
      </c>
      <c r="E3550" t="str">
        <f>"107TNUW1G862"</f>
        <v>107TNUW1G862</v>
      </c>
      <c r="F3550" t="s">
        <v>30</v>
      </c>
      <c r="I3550" t="s">
        <v>38</v>
      </c>
      <c r="J3550" t="s">
        <v>77</v>
      </c>
      <c r="N3550" t="s">
        <v>7392</v>
      </c>
      <c r="O3550" t="s">
        <v>34</v>
      </c>
      <c r="P3550">
        <v>11</v>
      </c>
      <c r="Q3550">
        <v>202107</v>
      </c>
      <c r="R3550">
        <v>20220417</v>
      </c>
      <c r="S3550" t="s">
        <v>7393</v>
      </c>
      <c r="T3550">
        <v>20220509</v>
      </c>
      <c r="Z3550" t="s">
        <v>36</v>
      </c>
    </row>
    <row r="3551" spans="1:26" x14ac:dyDescent="0.25">
      <c r="A3551" t="s">
        <v>26</v>
      </c>
      <c r="B3551" t="s">
        <v>27</v>
      </c>
      <c r="C3551" t="s">
        <v>28</v>
      </c>
      <c r="D3551" t="s">
        <v>29</v>
      </c>
      <c r="E3551" t="str">
        <f>"108TNYT20610"</f>
        <v>108TNYT20610</v>
      </c>
      <c r="F3551" t="s">
        <v>30</v>
      </c>
      <c r="I3551" t="s">
        <v>129</v>
      </c>
      <c r="J3551" t="s">
        <v>58</v>
      </c>
      <c r="N3551" t="s">
        <v>7394</v>
      </c>
      <c r="O3551" t="s">
        <v>34</v>
      </c>
      <c r="P3551">
        <v>10</v>
      </c>
      <c r="Q3551">
        <v>202108</v>
      </c>
      <c r="R3551">
        <v>20211125</v>
      </c>
      <c r="S3551" t="s">
        <v>7395</v>
      </c>
      <c r="T3551">
        <v>20220509</v>
      </c>
      <c r="U3551" t="s">
        <v>264</v>
      </c>
      <c r="V3551" t="s">
        <v>328</v>
      </c>
      <c r="W3551" t="s">
        <v>111</v>
      </c>
      <c r="Z3551" t="s">
        <v>36</v>
      </c>
    </row>
    <row r="3552" spans="1:26" x14ac:dyDescent="0.25">
      <c r="A3552" t="s">
        <v>26</v>
      </c>
      <c r="B3552" t="s">
        <v>27</v>
      </c>
      <c r="C3552" t="s">
        <v>28</v>
      </c>
      <c r="D3552" t="s">
        <v>37</v>
      </c>
      <c r="E3552" t="str">
        <f>"907TNEP0V300"</f>
        <v>907TNEP0V300</v>
      </c>
      <c r="F3552" t="s">
        <v>30</v>
      </c>
      <c r="I3552" t="s">
        <v>475</v>
      </c>
      <c r="J3552" t="s">
        <v>58</v>
      </c>
      <c r="N3552" t="s">
        <v>7396</v>
      </c>
      <c r="O3552" t="s">
        <v>34</v>
      </c>
      <c r="P3552">
        <v>35</v>
      </c>
      <c r="Q3552">
        <v>201907</v>
      </c>
      <c r="R3552">
        <v>20220205</v>
      </c>
      <c r="S3552" t="s">
        <v>7397</v>
      </c>
      <c r="T3552">
        <v>20220509</v>
      </c>
      <c r="U3552" t="s">
        <v>1199</v>
      </c>
      <c r="Z3552" t="s">
        <v>36</v>
      </c>
    </row>
    <row r="3553" spans="1:26" x14ac:dyDescent="0.25">
      <c r="A3553" t="s">
        <v>26</v>
      </c>
      <c r="B3553" t="s">
        <v>27</v>
      </c>
      <c r="C3553" t="s">
        <v>28</v>
      </c>
      <c r="D3553" t="s">
        <v>29</v>
      </c>
      <c r="E3553" t="str">
        <f>"112TNHM11689"</f>
        <v>112TNHM11689</v>
      </c>
      <c r="F3553" t="s">
        <v>30</v>
      </c>
      <c r="I3553" t="s">
        <v>47</v>
      </c>
      <c r="J3553" t="s">
        <v>58</v>
      </c>
      <c r="N3553" t="s">
        <v>7398</v>
      </c>
      <c r="O3553" t="s">
        <v>34</v>
      </c>
      <c r="P3553">
        <v>6</v>
      </c>
      <c r="Q3553">
        <v>202112</v>
      </c>
      <c r="R3553">
        <v>20220327</v>
      </c>
      <c r="S3553" t="s">
        <v>7399</v>
      </c>
      <c r="T3553">
        <v>20220509</v>
      </c>
      <c r="U3553" t="s">
        <v>322</v>
      </c>
      <c r="Z3553" t="s">
        <v>36</v>
      </c>
    </row>
    <row r="3554" spans="1:26" x14ac:dyDescent="0.25">
      <c r="A3554" t="s">
        <v>26</v>
      </c>
      <c r="B3554" t="s">
        <v>27</v>
      </c>
      <c r="C3554" t="s">
        <v>28</v>
      </c>
      <c r="D3554" t="s">
        <v>133</v>
      </c>
      <c r="E3554" t="str">
        <f>"107TNUW0W814"</f>
        <v>107TNUW0W814</v>
      </c>
      <c r="F3554" t="s">
        <v>30</v>
      </c>
      <c r="I3554" t="s">
        <v>89</v>
      </c>
      <c r="J3554" t="s">
        <v>778</v>
      </c>
      <c r="N3554" t="s">
        <v>7400</v>
      </c>
      <c r="O3554" t="s">
        <v>34</v>
      </c>
      <c r="P3554">
        <v>11</v>
      </c>
      <c r="Q3554">
        <v>202107</v>
      </c>
      <c r="R3554">
        <v>20211208</v>
      </c>
      <c r="S3554" t="s">
        <v>7401</v>
      </c>
      <c r="T3554">
        <v>20220509</v>
      </c>
      <c r="U3554" t="s">
        <v>144</v>
      </c>
      <c r="V3554" t="s">
        <v>206</v>
      </c>
      <c r="Z3554" t="s">
        <v>36</v>
      </c>
    </row>
    <row r="3555" spans="1:26" x14ac:dyDescent="0.25">
      <c r="A3555" t="s">
        <v>26</v>
      </c>
      <c r="B3555" t="s">
        <v>27</v>
      </c>
      <c r="C3555" t="s">
        <v>28</v>
      </c>
      <c r="D3555" t="s">
        <v>115</v>
      </c>
      <c r="E3555" t="str">
        <f>"111TNLE0K432"</f>
        <v>111TNLE0K432</v>
      </c>
      <c r="F3555" t="s">
        <v>30</v>
      </c>
      <c r="I3555" t="s">
        <v>38</v>
      </c>
      <c r="J3555" t="s">
        <v>77</v>
      </c>
      <c r="N3555" t="s">
        <v>7402</v>
      </c>
      <c r="O3555" t="s">
        <v>34</v>
      </c>
      <c r="P3555">
        <v>7</v>
      </c>
      <c r="Q3555">
        <v>202111</v>
      </c>
      <c r="R3555">
        <v>20220422</v>
      </c>
      <c r="S3555" t="s">
        <v>7403</v>
      </c>
      <c r="T3555">
        <v>20220509</v>
      </c>
      <c r="Z3555" t="s">
        <v>36</v>
      </c>
    </row>
    <row r="3556" spans="1:26" x14ac:dyDescent="0.25">
      <c r="A3556" t="s">
        <v>26</v>
      </c>
      <c r="B3556" t="s">
        <v>27</v>
      </c>
      <c r="C3556" t="s">
        <v>28</v>
      </c>
      <c r="D3556" t="s">
        <v>37</v>
      </c>
      <c r="E3556" t="str">
        <f>"109TNJJ2N868"</f>
        <v>109TNJJ2N868</v>
      </c>
      <c r="F3556" t="s">
        <v>30</v>
      </c>
      <c r="I3556" t="s">
        <v>586</v>
      </c>
      <c r="J3556" t="s">
        <v>840</v>
      </c>
      <c r="N3556" t="s">
        <v>7404</v>
      </c>
      <c r="O3556" t="s">
        <v>34</v>
      </c>
      <c r="P3556">
        <v>9</v>
      </c>
      <c r="Q3556">
        <v>202109</v>
      </c>
      <c r="R3556">
        <v>20220420</v>
      </c>
      <c r="S3556" t="s">
        <v>7405</v>
      </c>
      <c r="T3556">
        <v>20220509</v>
      </c>
      <c r="Z3556" t="s">
        <v>36</v>
      </c>
    </row>
    <row r="3557" spans="1:26" x14ac:dyDescent="0.25">
      <c r="A3557" t="s">
        <v>26</v>
      </c>
      <c r="B3557" t="s">
        <v>27</v>
      </c>
      <c r="C3557" t="s">
        <v>28</v>
      </c>
      <c r="D3557" t="s">
        <v>29</v>
      </c>
      <c r="E3557" t="str">
        <f>"201TNSU0L294"</f>
        <v>201TNSU0L294</v>
      </c>
      <c r="F3557" t="s">
        <v>30</v>
      </c>
      <c r="I3557" t="s">
        <v>89</v>
      </c>
      <c r="J3557" t="s">
        <v>77</v>
      </c>
      <c r="N3557" t="s">
        <v>7406</v>
      </c>
      <c r="O3557" t="s">
        <v>34</v>
      </c>
      <c r="P3557">
        <v>5</v>
      </c>
      <c r="Q3557">
        <v>202201</v>
      </c>
      <c r="R3557">
        <v>20220329</v>
      </c>
      <c r="S3557" t="s">
        <v>7407</v>
      </c>
      <c r="T3557">
        <v>20220509</v>
      </c>
      <c r="Z3557" t="s">
        <v>36</v>
      </c>
    </row>
    <row r="3558" spans="1:26" x14ac:dyDescent="0.25">
      <c r="A3558" t="s">
        <v>26</v>
      </c>
      <c r="B3558" t="s">
        <v>27</v>
      </c>
      <c r="C3558" t="s">
        <v>28</v>
      </c>
      <c r="D3558" t="s">
        <v>46</v>
      </c>
      <c r="E3558" t="str">
        <f>"110TNXR1H914"</f>
        <v>110TNXR1H914</v>
      </c>
      <c r="F3558" t="s">
        <v>30</v>
      </c>
      <c r="I3558" t="s">
        <v>123</v>
      </c>
      <c r="J3558" t="s">
        <v>77</v>
      </c>
      <c r="N3558" t="s">
        <v>7408</v>
      </c>
      <c r="O3558" t="s">
        <v>34</v>
      </c>
      <c r="P3558">
        <v>8</v>
      </c>
      <c r="Q3558">
        <v>202110</v>
      </c>
      <c r="R3558">
        <v>20220502</v>
      </c>
      <c r="S3558" t="s">
        <v>7409</v>
      </c>
      <c r="T3558">
        <v>20220509</v>
      </c>
      <c r="Z3558" t="s">
        <v>36</v>
      </c>
    </row>
    <row r="3559" spans="1:26" x14ac:dyDescent="0.25">
      <c r="A3559" t="s">
        <v>26</v>
      </c>
      <c r="B3559" t="s">
        <v>27</v>
      </c>
      <c r="C3559" t="s">
        <v>28</v>
      </c>
      <c r="D3559" t="s">
        <v>115</v>
      </c>
      <c r="E3559" t="str">
        <f>"009TNQD0A700"</f>
        <v>009TNQD0A700</v>
      </c>
      <c r="F3559" t="s">
        <v>30</v>
      </c>
      <c r="I3559" t="s">
        <v>71</v>
      </c>
      <c r="J3559" t="s">
        <v>90</v>
      </c>
      <c r="N3559" t="s">
        <v>7410</v>
      </c>
      <c r="O3559" t="s">
        <v>34</v>
      </c>
      <c r="P3559">
        <v>21</v>
      </c>
      <c r="Q3559">
        <v>202009</v>
      </c>
      <c r="R3559">
        <v>20220323</v>
      </c>
      <c r="S3559" t="s">
        <v>7411</v>
      </c>
      <c r="T3559">
        <v>20220509</v>
      </c>
      <c r="U3559" t="s">
        <v>1184</v>
      </c>
      <c r="V3559" t="s">
        <v>369</v>
      </c>
      <c r="Z3559" t="s">
        <v>36</v>
      </c>
    </row>
    <row r="3560" spans="1:26" x14ac:dyDescent="0.25">
      <c r="A3560" t="s">
        <v>26</v>
      </c>
      <c r="B3560" t="s">
        <v>27</v>
      </c>
      <c r="C3560" t="s">
        <v>28</v>
      </c>
      <c r="D3560" t="s">
        <v>46</v>
      </c>
      <c r="E3560" t="str">
        <f>"202TNUW21062"</f>
        <v>202TNUW21062</v>
      </c>
      <c r="F3560" t="s">
        <v>30</v>
      </c>
      <c r="I3560" t="s">
        <v>38</v>
      </c>
      <c r="J3560" t="s">
        <v>32</v>
      </c>
      <c r="N3560" t="s">
        <v>7412</v>
      </c>
      <c r="O3560" t="s">
        <v>34</v>
      </c>
      <c r="P3560">
        <v>4</v>
      </c>
      <c r="Q3560">
        <v>202202</v>
      </c>
      <c r="R3560">
        <v>20220503</v>
      </c>
      <c r="S3560" t="s">
        <v>7413</v>
      </c>
      <c r="T3560">
        <v>20220509</v>
      </c>
      <c r="Z3560" t="s">
        <v>36</v>
      </c>
    </row>
    <row r="3561" spans="1:26" x14ac:dyDescent="0.25">
      <c r="A3561" t="s">
        <v>26</v>
      </c>
      <c r="B3561" t="s">
        <v>27</v>
      </c>
      <c r="C3561" t="s">
        <v>28</v>
      </c>
      <c r="D3561" t="s">
        <v>133</v>
      </c>
      <c r="E3561" t="str">
        <f>"010TNLE03176"</f>
        <v>010TNLE03176</v>
      </c>
      <c r="F3561" t="s">
        <v>30</v>
      </c>
      <c r="I3561" t="s">
        <v>47</v>
      </c>
      <c r="J3561" t="s">
        <v>58</v>
      </c>
      <c r="N3561" t="s">
        <v>7414</v>
      </c>
      <c r="O3561" t="s">
        <v>34</v>
      </c>
      <c r="P3561">
        <v>20</v>
      </c>
      <c r="Q3561">
        <v>202010</v>
      </c>
      <c r="R3561">
        <v>20211115</v>
      </c>
      <c r="S3561" t="s">
        <v>7415</v>
      </c>
      <c r="T3561">
        <v>20220509</v>
      </c>
      <c r="U3561" t="s">
        <v>211</v>
      </c>
      <c r="Z3561" t="s">
        <v>36</v>
      </c>
    </row>
    <row r="3562" spans="1:26" x14ac:dyDescent="0.25">
      <c r="A3562" t="s">
        <v>26</v>
      </c>
      <c r="B3562" t="s">
        <v>27</v>
      </c>
      <c r="C3562" t="s">
        <v>28</v>
      </c>
      <c r="D3562" t="s">
        <v>46</v>
      </c>
      <c r="E3562" t="str">
        <f>"111TNNH2N903"</f>
        <v>111TNNH2N903</v>
      </c>
      <c r="F3562" t="s">
        <v>30</v>
      </c>
      <c r="I3562" t="s">
        <v>38</v>
      </c>
      <c r="J3562" t="s">
        <v>39</v>
      </c>
      <c r="N3562" t="s">
        <v>7416</v>
      </c>
      <c r="O3562" t="s">
        <v>34</v>
      </c>
      <c r="P3562">
        <v>7</v>
      </c>
      <c r="Q3562">
        <v>202111</v>
      </c>
      <c r="R3562">
        <v>20220310</v>
      </c>
      <c r="S3562" t="s">
        <v>7417</v>
      </c>
      <c r="T3562">
        <v>20220509</v>
      </c>
      <c r="Z3562" t="s">
        <v>36</v>
      </c>
    </row>
    <row r="3563" spans="1:26" x14ac:dyDescent="0.25">
      <c r="A3563" t="s">
        <v>26</v>
      </c>
      <c r="B3563" t="s">
        <v>27</v>
      </c>
      <c r="C3563" t="s">
        <v>28</v>
      </c>
      <c r="D3563" t="s">
        <v>115</v>
      </c>
      <c r="E3563" t="str">
        <f>"202TNZN0U397"</f>
        <v>202TNZN0U397</v>
      </c>
      <c r="F3563" t="s">
        <v>30</v>
      </c>
      <c r="I3563" t="s">
        <v>129</v>
      </c>
      <c r="J3563" t="s">
        <v>32</v>
      </c>
      <c r="N3563" t="s">
        <v>7418</v>
      </c>
      <c r="O3563" t="s">
        <v>34</v>
      </c>
      <c r="P3563">
        <v>4</v>
      </c>
      <c r="Q3563">
        <v>202202</v>
      </c>
      <c r="R3563">
        <v>20220420</v>
      </c>
      <c r="S3563" t="s">
        <v>7419</v>
      </c>
      <c r="T3563">
        <v>20220509</v>
      </c>
      <c r="Z3563" t="s">
        <v>36</v>
      </c>
    </row>
    <row r="3564" spans="1:26" x14ac:dyDescent="0.25">
      <c r="A3564" t="s">
        <v>26</v>
      </c>
      <c r="B3564" t="s">
        <v>27</v>
      </c>
      <c r="C3564" t="s">
        <v>28</v>
      </c>
      <c r="D3564" t="s">
        <v>29</v>
      </c>
      <c r="E3564" t="str">
        <f>"109TNMXOM259"</f>
        <v>109TNMXOM259</v>
      </c>
      <c r="F3564" t="s">
        <v>30</v>
      </c>
      <c r="I3564" t="s">
        <v>38</v>
      </c>
      <c r="J3564" t="s">
        <v>77</v>
      </c>
      <c r="N3564" t="s">
        <v>7420</v>
      </c>
      <c r="O3564" t="s">
        <v>34</v>
      </c>
      <c r="P3564">
        <v>9</v>
      </c>
      <c r="Q3564">
        <v>202109</v>
      </c>
      <c r="R3564">
        <v>20220105</v>
      </c>
      <c r="S3564" t="s">
        <v>7421</v>
      </c>
      <c r="T3564">
        <v>20220509</v>
      </c>
      <c r="Z3564" t="s">
        <v>36</v>
      </c>
    </row>
    <row r="3565" spans="1:26" x14ac:dyDescent="0.25">
      <c r="A3565" t="s">
        <v>26</v>
      </c>
      <c r="B3565" t="s">
        <v>27</v>
      </c>
      <c r="C3565" t="s">
        <v>28</v>
      </c>
      <c r="D3565" t="s">
        <v>29</v>
      </c>
      <c r="E3565" t="str">
        <f>"105TNEP1D020"</f>
        <v>105TNEP1D020</v>
      </c>
      <c r="F3565" t="s">
        <v>30</v>
      </c>
      <c r="I3565" t="s">
        <v>57</v>
      </c>
      <c r="J3565" t="s">
        <v>77</v>
      </c>
      <c r="N3565" t="s">
        <v>7422</v>
      </c>
      <c r="O3565" t="s">
        <v>34</v>
      </c>
      <c r="P3565">
        <v>13</v>
      </c>
      <c r="Q3565">
        <v>202105</v>
      </c>
      <c r="R3565">
        <v>20211014</v>
      </c>
      <c r="S3565" t="s">
        <v>7423</v>
      </c>
      <c r="T3565">
        <v>20220509</v>
      </c>
      <c r="Z3565" t="s">
        <v>36</v>
      </c>
    </row>
    <row r="3566" spans="1:26" x14ac:dyDescent="0.25">
      <c r="A3566" t="s">
        <v>26</v>
      </c>
      <c r="B3566" t="s">
        <v>27</v>
      </c>
      <c r="C3566" t="s">
        <v>28</v>
      </c>
      <c r="D3566" t="s">
        <v>380</v>
      </c>
      <c r="E3566" t="str">
        <f>"111TNGY2W087"</f>
        <v>111TNGY2W087</v>
      </c>
      <c r="F3566" t="s">
        <v>30</v>
      </c>
      <c r="I3566" t="s">
        <v>38</v>
      </c>
      <c r="J3566" t="s">
        <v>77</v>
      </c>
      <c r="N3566" t="s">
        <v>7424</v>
      </c>
      <c r="O3566" t="s">
        <v>34</v>
      </c>
      <c r="P3566">
        <v>7</v>
      </c>
      <c r="Q3566">
        <v>202111</v>
      </c>
      <c r="R3566">
        <v>20211110</v>
      </c>
      <c r="S3566" t="s">
        <v>7425</v>
      </c>
      <c r="T3566">
        <v>20220509</v>
      </c>
      <c r="Z3566" t="s">
        <v>36</v>
      </c>
    </row>
    <row r="3567" spans="1:26" x14ac:dyDescent="0.25">
      <c r="A3567" t="s">
        <v>26</v>
      </c>
      <c r="B3567" t="s">
        <v>27</v>
      </c>
      <c r="C3567" t="s">
        <v>28</v>
      </c>
      <c r="D3567" t="s">
        <v>115</v>
      </c>
      <c r="E3567" t="str">
        <f>"105TNQD1S476"</f>
        <v>105TNQD1S476</v>
      </c>
      <c r="F3567" t="s">
        <v>30</v>
      </c>
      <c r="I3567" t="s">
        <v>38</v>
      </c>
      <c r="J3567" t="s">
        <v>58</v>
      </c>
      <c r="N3567" t="s">
        <v>7426</v>
      </c>
      <c r="O3567" t="s">
        <v>34</v>
      </c>
      <c r="P3567">
        <v>13</v>
      </c>
      <c r="Q3567">
        <v>202105</v>
      </c>
      <c r="R3567">
        <v>20211213</v>
      </c>
      <c r="S3567" t="s">
        <v>7427</v>
      </c>
      <c r="T3567">
        <v>20220509</v>
      </c>
      <c r="U3567" t="s">
        <v>206</v>
      </c>
      <c r="Z3567" t="s">
        <v>36</v>
      </c>
    </row>
    <row r="3568" spans="1:26" x14ac:dyDescent="0.25">
      <c r="A3568" t="s">
        <v>26</v>
      </c>
      <c r="B3568" t="s">
        <v>27</v>
      </c>
      <c r="C3568" t="s">
        <v>28</v>
      </c>
      <c r="D3568" t="s">
        <v>29</v>
      </c>
      <c r="E3568" t="str">
        <f>"109TNDV2J746"</f>
        <v>109TNDV2J746</v>
      </c>
      <c r="F3568" t="s">
        <v>30</v>
      </c>
      <c r="I3568" t="s">
        <v>586</v>
      </c>
      <c r="J3568" t="s">
        <v>58</v>
      </c>
      <c r="N3568" t="s">
        <v>7428</v>
      </c>
      <c r="O3568" t="s">
        <v>34</v>
      </c>
      <c r="P3568">
        <v>9</v>
      </c>
      <c r="Q3568">
        <v>202109</v>
      </c>
      <c r="R3568">
        <v>20211221</v>
      </c>
      <c r="S3568" t="s">
        <v>7429</v>
      </c>
      <c r="T3568">
        <v>20220509</v>
      </c>
      <c r="U3568" t="s">
        <v>144</v>
      </c>
      <c r="Z3568" t="s">
        <v>36</v>
      </c>
    </row>
    <row r="3569" spans="1:26" x14ac:dyDescent="0.25">
      <c r="A3569" t="s">
        <v>26</v>
      </c>
      <c r="B3569" t="s">
        <v>27</v>
      </c>
      <c r="C3569" t="s">
        <v>28</v>
      </c>
      <c r="D3569" t="s">
        <v>37</v>
      </c>
      <c r="E3569" t="str">
        <f>"112TNYT0K026"</f>
        <v>112TNYT0K026</v>
      </c>
      <c r="F3569" t="s">
        <v>30</v>
      </c>
      <c r="I3569" t="s">
        <v>129</v>
      </c>
      <c r="J3569" t="s">
        <v>39</v>
      </c>
      <c r="N3569" t="s">
        <v>7430</v>
      </c>
      <c r="O3569" t="s">
        <v>34</v>
      </c>
      <c r="P3569">
        <v>6</v>
      </c>
      <c r="Q3569">
        <v>202112</v>
      </c>
      <c r="R3569">
        <v>20220113</v>
      </c>
      <c r="S3569" t="s">
        <v>7431</v>
      </c>
      <c r="T3569">
        <v>20220509</v>
      </c>
      <c r="Z3569" t="s">
        <v>36</v>
      </c>
    </row>
    <row r="3570" spans="1:26" x14ac:dyDescent="0.25">
      <c r="A3570" t="s">
        <v>26</v>
      </c>
      <c r="B3570" t="s">
        <v>27</v>
      </c>
      <c r="C3570" t="s">
        <v>28</v>
      </c>
      <c r="D3570" t="s">
        <v>7432</v>
      </c>
      <c r="E3570" t="str">
        <f>"202TNNH1S303"</f>
        <v>202TNNH1S303</v>
      </c>
      <c r="F3570" t="s">
        <v>30</v>
      </c>
      <c r="I3570" t="s">
        <v>1511</v>
      </c>
      <c r="J3570" t="s">
        <v>840</v>
      </c>
      <c r="N3570" t="s">
        <v>7433</v>
      </c>
      <c r="O3570" t="s">
        <v>34</v>
      </c>
      <c r="P3570">
        <v>4</v>
      </c>
      <c r="Q3570">
        <v>202202</v>
      </c>
      <c r="R3570">
        <v>20220425</v>
      </c>
      <c r="S3570" t="s">
        <v>7434</v>
      </c>
      <c r="T3570">
        <v>20220509</v>
      </c>
      <c r="Z3570" t="s">
        <v>36</v>
      </c>
    </row>
    <row r="3571" spans="1:26" x14ac:dyDescent="0.25">
      <c r="A3571" t="s">
        <v>26</v>
      </c>
      <c r="B3571" t="s">
        <v>27</v>
      </c>
      <c r="C3571" t="s">
        <v>28</v>
      </c>
      <c r="D3571" t="s">
        <v>64</v>
      </c>
      <c r="E3571" t="str">
        <f>"111TNKFOB045"</f>
        <v>111TNKFOB045</v>
      </c>
      <c r="F3571" t="s">
        <v>30</v>
      </c>
      <c r="I3571" t="s">
        <v>57</v>
      </c>
      <c r="J3571" t="s">
        <v>39</v>
      </c>
      <c r="N3571" t="s">
        <v>7435</v>
      </c>
      <c r="O3571" t="s">
        <v>34</v>
      </c>
      <c r="P3571">
        <v>7</v>
      </c>
      <c r="Q3571">
        <v>202111</v>
      </c>
      <c r="R3571">
        <v>20220428</v>
      </c>
      <c r="S3571" t="s">
        <v>7436</v>
      </c>
      <c r="T3571">
        <v>20220509</v>
      </c>
      <c r="Z3571" t="s">
        <v>36</v>
      </c>
    </row>
    <row r="3572" spans="1:26" x14ac:dyDescent="0.25">
      <c r="A3572" t="s">
        <v>26</v>
      </c>
      <c r="B3572" t="s">
        <v>27</v>
      </c>
      <c r="C3572" t="s">
        <v>28</v>
      </c>
      <c r="D3572" t="s">
        <v>64</v>
      </c>
      <c r="E3572" t="str">
        <f>"105TNJJ1Q876"</f>
        <v>105TNJJ1Q876</v>
      </c>
      <c r="F3572" t="s">
        <v>30</v>
      </c>
      <c r="I3572" t="s">
        <v>38</v>
      </c>
      <c r="J3572" t="s">
        <v>58</v>
      </c>
      <c r="N3572" t="s">
        <v>7437</v>
      </c>
      <c r="O3572" t="s">
        <v>34</v>
      </c>
      <c r="P3572">
        <v>13</v>
      </c>
      <c r="Q3572">
        <v>202105</v>
      </c>
      <c r="R3572">
        <v>20220124</v>
      </c>
      <c r="S3572" t="s">
        <v>7438</v>
      </c>
      <c r="T3572">
        <v>20220509</v>
      </c>
      <c r="U3572" t="s">
        <v>144</v>
      </c>
      <c r="Z3572" t="s">
        <v>36</v>
      </c>
    </row>
    <row r="3573" spans="1:26" x14ac:dyDescent="0.25">
      <c r="A3573" t="s">
        <v>26</v>
      </c>
      <c r="B3573" t="s">
        <v>27</v>
      </c>
      <c r="C3573" t="s">
        <v>28</v>
      </c>
      <c r="D3573" t="s">
        <v>37</v>
      </c>
      <c r="E3573" t="str">
        <f>"201TNNH2Y383"</f>
        <v>201TNNH2Y383</v>
      </c>
      <c r="F3573" t="s">
        <v>30</v>
      </c>
      <c r="I3573" t="s">
        <v>38</v>
      </c>
      <c r="J3573" t="s">
        <v>58</v>
      </c>
      <c r="N3573" t="s">
        <v>7439</v>
      </c>
      <c r="O3573" t="s">
        <v>34</v>
      </c>
      <c r="P3573">
        <v>5</v>
      </c>
      <c r="Q3573">
        <v>202201</v>
      </c>
      <c r="R3573">
        <v>20220409</v>
      </c>
      <c r="S3573" t="s">
        <v>7440</v>
      </c>
      <c r="T3573">
        <v>20220509</v>
      </c>
      <c r="Z3573" t="s">
        <v>36</v>
      </c>
    </row>
    <row r="3574" spans="1:26" x14ac:dyDescent="0.25">
      <c r="A3574" t="s">
        <v>26</v>
      </c>
      <c r="B3574" t="s">
        <v>27</v>
      </c>
      <c r="C3574" t="s">
        <v>28</v>
      </c>
      <c r="D3574" t="s">
        <v>29</v>
      </c>
      <c r="E3574" t="str">
        <f>"111TNQD0A100"</f>
        <v>111TNQD0A100</v>
      </c>
      <c r="F3574" t="s">
        <v>30</v>
      </c>
      <c r="I3574" t="s">
        <v>38</v>
      </c>
      <c r="J3574" t="s">
        <v>163</v>
      </c>
      <c r="N3574" t="s">
        <v>7441</v>
      </c>
      <c r="O3574" t="s">
        <v>34</v>
      </c>
      <c r="P3574">
        <v>7</v>
      </c>
      <c r="Q3574">
        <v>202111</v>
      </c>
      <c r="R3574">
        <v>20220323</v>
      </c>
      <c r="S3574" t="s">
        <v>7442</v>
      </c>
      <c r="T3574">
        <v>20220509</v>
      </c>
      <c r="Z3574" t="s">
        <v>36</v>
      </c>
    </row>
    <row r="3575" spans="1:26" x14ac:dyDescent="0.25">
      <c r="A3575" t="s">
        <v>2403</v>
      </c>
      <c r="B3575" t="s">
        <v>27</v>
      </c>
      <c r="C3575" t="s">
        <v>28</v>
      </c>
      <c r="D3575" t="s">
        <v>380</v>
      </c>
      <c r="E3575" t="str">
        <f>"203TNJJ0B476"</f>
        <v>203TNJJ0B476</v>
      </c>
      <c r="F3575" t="s">
        <v>2404</v>
      </c>
      <c r="N3575" t="s">
        <v>7443</v>
      </c>
      <c r="O3575" t="s">
        <v>34</v>
      </c>
      <c r="P3575">
        <v>3</v>
      </c>
      <c r="Q3575">
        <v>202203</v>
      </c>
      <c r="S3575">
        <v>917306848</v>
      </c>
      <c r="T3575">
        <v>20220510</v>
      </c>
      <c r="U3575" t="s">
        <v>2406</v>
      </c>
      <c r="V3575" t="s">
        <v>2407</v>
      </c>
      <c r="W3575" t="s">
        <v>2408</v>
      </c>
      <c r="X3575" t="s">
        <v>2413</v>
      </c>
      <c r="Y3575" t="s">
        <v>2414</v>
      </c>
      <c r="Z3575" t="s">
        <v>36</v>
      </c>
    </row>
    <row r="3576" spans="1:26" x14ac:dyDescent="0.25">
      <c r="A3576" t="s">
        <v>2403</v>
      </c>
      <c r="B3576" t="s">
        <v>27</v>
      </c>
      <c r="C3576" t="s">
        <v>28</v>
      </c>
      <c r="D3576" t="s">
        <v>42</v>
      </c>
      <c r="E3576" t="str">
        <f>"201TNUW1M982"</f>
        <v>201TNUW1M982</v>
      </c>
      <c r="F3576" t="s">
        <v>2404</v>
      </c>
      <c r="N3576" t="s">
        <v>7444</v>
      </c>
      <c r="O3576" t="s">
        <v>34</v>
      </c>
      <c r="P3576">
        <v>5</v>
      </c>
      <c r="Q3576">
        <v>202201</v>
      </c>
      <c r="S3576">
        <v>917306889</v>
      </c>
      <c r="T3576">
        <v>20220510</v>
      </c>
      <c r="U3576" t="s">
        <v>2406</v>
      </c>
      <c r="V3576" t="s">
        <v>2407</v>
      </c>
      <c r="W3576" t="s">
        <v>2408</v>
      </c>
      <c r="X3576" t="s">
        <v>2413</v>
      </c>
      <c r="Y3576" t="s">
        <v>2414</v>
      </c>
      <c r="Z3576" t="s">
        <v>36</v>
      </c>
    </row>
    <row r="3577" spans="1:26" x14ac:dyDescent="0.25">
      <c r="A3577" t="s">
        <v>2403</v>
      </c>
      <c r="B3577" t="s">
        <v>27</v>
      </c>
      <c r="C3577" t="s">
        <v>28</v>
      </c>
      <c r="D3577" t="s">
        <v>42</v>
      </c>
      <c r="E3577" t="str">
        <f>"201TNXR13450"</f>
        <v>201TNXR13450</v>
      </c>
      <c r="F3577" t="s">
        <v>2404</v>
      </c>
      <c r="N3577" t="s">
        <v>7444</v>
      </c>
      <c r="O3577" t="s">
        <v>34</v>
      </c>
      <c r="P3577">
        <v>5</v>
      </c>
      <c r="Q3577">
        <v>202201</v>
      </c>
      <c r="S3577">
        <v>917306913</v>
      </c>
      <c r="T3577">
        <v>20220510</v>
      </c>
      <c r="U3577" t="s">
        <v>2406</v>
      </c>
      <c r="V3577" t="s">
        <v>2407</v>
      </c>
      <c r="W3577" t="s">
        <v>2408</v>
      </c>
      <c r="X3577" t="s">
        <v>2413</v>
      </c>
      <c r="Y3577" t="s">
        <v>2414</v>
      </c>
      <c r="Z3577" t="s">
        <v>36</v>
      </c>
    </row>
    <row r="3578" spans="1:26" x14ac:dyDescent="0.25">
      <c r="A3578" t="s">
        <v>2403</v>
      </c>
      <c r="B3578" t="s">
        <v>27</v>
      </c>
      <c r="C3578" t="s">
        <v>28</v>
      </c>
      <c r="D3578" t="s">
        <v>7445</v>
      </c>
      <c r="E3578" t="str">
        <f>"203TNNH03935"</f>
        <v>203TNNH03935</v>
      </c>
      <c r="F3578" t="s">
        <v>2404</v>
      </c>
      <c r="N3578" t="s">
        <v>7446</v>
      </c>
      <c r="O3578" t="s">
        <v>34</v>
      </c>
      <c r="P3578">
        <v>3</v>
      </c>
      <c r="Q3578">
        <v>202203</v>
      </c>
      <c r="S3578">
        <v>917307049</v>
      </c>
      <c r="T3578">
        <v>20220510</v>
      </c>
      <c r="U3578" t="s">
        <v>2406</v>
      </c>
      <c r="V3578" t="s">
        <v>2407</v>
      </c>
      <c r="W3578" t="s">
        <v>2408</v>
      </c>
      <c r="X3578" t="s">
        <v>2413</v>
      </c>
      <c r="Y3578" t="s">
        <v>2414</v>
      </c>
      <c r="Z3578" t="s">
        <v>36</v>
      </c>
    </row>
    <row r="3579" spans="1:26" x14ac:dyDescent="0.25">
      <c r="A3579" t="s">
        <v>26</v>
      </c>
      <c r="B3579" t="s">
        <v>27</v>
      </c>
      <c r="C3579" t="s">
        <v>28</v>
      </c>
      <c r="D3579" t="s">
        <v>42</v>
      </c>
      <c r="E3579" t="str">
        <f>"108TNCZ0V883"</f>
        <v>108TNCZ0V883</v>
      </c>
      <c r="F3579" t="s">
        <v>30</v>
      </c>
      <c r="I3579" t="s">
        <v>57</v>
      </c>
      <c r="J3579" t="s">
        <v>39</v>
      </c>
      <c r="N3579" t="s">
        <v>7447</v>
      </c>
      <c r="O3579" t="s">
        <v>34</v>
      </c>
      <c r="P3579">
        <v>10</v>
      </c>
      <c r="Q3579">
        <v>202108</v>
      </c>
      <c r="R3579">
        <v>20220125</v>
      </c>
      <c r="S3579" t="s">
        <v>7448</v>
      </c>
      <c r="T3579">
        <v>20220510</v>
      </c>
      <c r="Z3579" t="s">
        <v>36</v>
      </c>
    </row>
    <row r="3580" spans="1:26" x14ac:dyDescent="0.25">
      <c r="A3580" t="s">
        <v>26</v>
      </c>
      <c r="B3580" t="s">
        <v>27</v>
      </c>
      <c r="C3580" t="s">
        <v>28</v>
      </c>
      <c r="D3580" t="s">
        <v>29</v>
      </c>
      <c r="E3580" t="str">
        <f>"107TNKF1P749"</f>
        <v>107TNKF1P749</v>
      </c>
      <c r="F3580" t="s">
        <v>30</v>
      </c>
      <c r="I3580" t="s">
        <v>31</v>
      </c>
      <c r="J3580" t="s">
        <v>32</v>
      </c>
      <c r="N3580" t="s">
        <v>7449</v>
      </c>
      <c r="O3580" t="s">
        <v>34</v>
      </c>
      <c r="P3580">
        <v>11</v>
      </c>
      <c r="Q3580">
        <v>202107</v>
      </c>
      <c r="R3580">
        <v>20211219</v>
      </c>
      <c r="S3580" t="s">
        <v>7450</v>
      </c>
      <c r="T3580">
        <v>20220510</v>
      </c>
      <c r="Z3580" t="s">
        <v>36</v>
      </c>
    </row>
    <row r="3581" spans="1:26" x14ac:dyDescent="0.25">
      <c r="A3581" t="s">
        <v>26</v>
      </c>
      <c r="B3581" t="s">
        <v>27</v>
      </c>
      <c r="C3581" t="s">
        <v>28</v>
      </c>
      <c r="D3581" t="s">
        <v>64</v>
      </c>
      <c r="E3581" t="str">
        <f>"109TNWG11897"</f>
        <v>109TNWG11897</v>
      </c>
      <c r="F3581" t="s">
        <v>30</v>
      </c>
      <c r="I3581" t="s">
        <v>31</v>
      </c>
      <c r="J3581" t="s">
        <v>39</v>
      </c>
      <c r="N3581" t="s">
        <v>7451</v>
      </c>
      <c r="O3581" t="s">
        <v>34</v>
      </c>
      <c r="P3581">
        <v>9</v>
      </c>
      <c r="Q3581">
        <v>202109</v>
      </c>
      <c r="R3581">
        <v>20211123</v>
      </c>
      <c r="S3581" t="s">
        <v>7452</v>
      </c>
      <c r="T3581">
        <v>20220510</v>
      </c>
      <c r="Z3581" t="s">
        <v>36</v>
      </c>
    </row>
    <row r="3582" spans="1:26" x14ac:dyDescent="0.25">
      <c r="A3582" t="s">
        <v>26</v>
      </c>
      <c r="B3582" t="s">
        <v>27</v>
      </c>
      <c r="C3582" t="s">
        <v>28</v>
      </c>
      <c r="D3582" t="s">
        <v>29</v>
      </c>
      <c r="E3582" t="str">
        <f>"109TNPC1W560"</f>
        <v>109TNPC1W560</v>
      </c>
      <c r="F3582" t="s">
        <v>30</v>
      </c>
      <c r="I3582" t="s">
        <v>38</v>
      </c>
      <c r="J3582" t="s">
        <v>58</v>
      </c>
      <c r="N3582" t="s">
        <v>7453</v>
      </c>
      <c r="O3582" t="s">
        <v>34</v>
      </c>
      <c r="P3582">
        <v>9</v>
      </c>
      <c r="Q3582">
        <v>202109</v>
      </c>
      <c r="R3582">
        <v>20220405</v>
      </c>
      <c r="S3582" t="s">
        <v>7454</v>
      </c>
      <c r="T3582">
        <v>20220510</v>
      </c>
      <c r="U3582" t="s">
        <v>211</v>
      </c>
      <c r="Z3582" t="s">
        <v>36</v>
      </c>
    </row>
    <row r="3583" spans="1:26" x14ac:dyDescent="0.25">
      <c r="A3583" t="s">
        <v>26</v>
      </c>
      <c r="B3583" t="s">
        <v>27</v>
      </c>
      <c r="C3583" t="s">
        <v>28</v>
      </c>
      <c r="D3583" t="s">
        <v>29</v>
      </c>
      <c r="E3583" t="str">
        <f>"107TNMX03715"</f>
        <v>107TNMX03715</v>
      </c>
      <c r="F3583" t="s">
        <v>30</v>
      </c>
      <c r="I3583" t="s">
        <v>57</v>
      </c>
      <c r="J3583" t="s">
        <v>48</v>
      </c>
      <c r="N3583" t="s">
        <v>7455</v>
      </c>
      <c r="O3583" t="s">
        <v>34</v>
      </c>
      <c r="P3583">
        <v>11</v>
      </c>
      <c r="Q3583">
        <v>202107</v>
      </c>
      <c r="R3583">
        <v>20220308</v>
      </c>
      <c r="S3583" t="s">
        <v>7456</v>
      </c>
      <c r="T3583">
        <v>20220510</v>
      </c>
      <c r="Z3583" t="s">
        <v>36</v>
      </c>
    </row>
    <row r="3584" spans="1:26" x14ac:dyDescent="0.25">
      <c r="A3584" t="s">
        <v>26</v>
      </c>
      <c r="B3584" t="s">
        <v>27</v>
      </c>
      <c r="C3584" t="s">
        <v>28</v>
      </c>
      <c r="D3584" t="s">
        <v>46</v>
      </c>
      <c r="E3584" t="str">
        <f>"106TNQD1C924"</f>
        <v>106TNQD1C924</v>
      </c>
      <c r="F3584" t="s">
        <v>30</v>
      </c>
      <c r="I3584" t="s">
        <v>71</v>
      </c>
      <c r="J3584" t="s">
        <v>39</v>
      </c>
      <c r="N3584" t="s">
        <v>7457</v>
      </c>
      <c r="O3584" t="s">
        <v>34</v>
      </c>
      <c r="P3584">
        <v>12</v>
      </c>
      <c r="Q3584">
        <v>202106</v>
      </c>
      <c r="R3584">
        <v>20220119</v>
      </c>
      <c r="S3584" t="s">
        <v>7458</v>
      </c>
      <c r="T3584">
        <v>20220510</v>
      </c>
      <c r="Z3584" t="s">
        <v>36</v>
      </c>
    </row>
    <row r="3585" spans="1:26" x14ac:dyDescent="0.25">
      <c r="A3585" t="s">
        <v>26</v>
      </c>
      <c r="B3585" t="s">
        <v>27</v>
      </c>
      <c r="C3585" t="s">
        <v>28</v>
      </c>
      <c r="D3585" t="s">
        <v>380</v>
      </c>
      <c r="E3585" t="str">
        <f>"201TNCZ2H363"</f>
        <v>201TNCZ2H363</v>
      </c>
      <c r="F3585" t="s">
        <v>30</v>
      </c>
      <c r="I3585" t="s">
        <v>38</v>
      </c>
      <c r="J3585" t="s">
        <v>58</v>
      </c>
      <c r="N3585" t="s">
        <v>7459</v>
      </c>
      <c r="O3585" t="s">
        <v>34</v>
      </c>
      <c r="P3585">
        <v>5</v>
      </c>
      <c r="Q3585">
        <v>202201</v>
      </c>
      <c r="R3585">
        <v>20220409</v>
      </c>
      <c r="S3585" t="s">
        <v>7460</v>
      </c>
      <c r="T3585">
        <v>20220510</v>
      </c>
      <c r="U3585" t="s">
        <v>114</v>
      </c>
      <c r="Z3585" t="s">
        <v>36</v>
      </c>
    </row>
    <row r="3586" spans="1:26" x14ac:dyDescent="0.25">
      <c r="A3586" t="s">
        <v>26</v>
      </c>
      <c r="B3586" t="s">
        <v>27</v>
      </c>
      <c r="C3586" t="s">
        <v>28</v>
      </c>
      <c r="D3586" t="s">
        <v>115</v>
      </c>
      <c r="E3586" t="str">
        <f>"103TNJJ0Y812"</f>
        <v>103TNJJ0Y812</v>
      </c>
      <c r="F3586" t="s">
        <v>30</v>
      </c>
      <c r="I3586" t="s">
        <v>129</v>
      </c>
      <c r="J3586" t="s">
        <v>58</v>
      </c>
      <c r="N3586" t="s">
        <v>3588</v>
      </c>
      <c r="O3586" t="s">
        <v>34</v>
      </c>
      <c r="P3586">
        <v>15</v>
      </c>
      <c r="Q3586">
        <v>202103</v>
      </c>
      <c r="R3586">
        <v>20211026</v>
      </c>
      <c r="S3586" t="s">
        <v>7461</v>
      </c>
      <c r="T3586">
        <v>20220510</v>
      </c>
      <c r="U3586" t="s">
        <v>339</v>
      </c>
      <c r="Z3586" t="s">
        <v>36</v>
      </c>
    </row>
    <row r="3587" spans="1:26" x14ac:dyDescent="0.25">
      <c r="A3587" t="s">
        <v>26</v>
      </c>
      <c r="B3587" t="s">
        <v>27</v>
      </c>
      <c r="C3587" t="s">
        <v>28</v>
      </c>
      <c r="D3587" t="s">
        <v>29</v>
      </c>
      <c r="E3587" t="str">
        <f>"111TNHM2B121"</f>
        <v>111TNHM2B121</v>
      </c>
      <c r="F3587" t="s">
        <v>30</v>
      </c>
      <c r="I3587" t="s">
        <v>38</v>
      </c>
      <c r="J3587" t="s">
        <v>58</v>
      </c>
      <c r="N3587" t="s">
        <v>7462</v>
      </c>
      <c r="O3587" t="s">
        <v>34</v>
      </c>
      <c r="P3587">
        <v>7</v>
      </c>
      <c r="Q3587">
        <v>202111</v>
      </c>
      <c r="R3587">
        <v>20220222</v>
      </c>
      <c r="S3587" t="s">
        <v>7463</v>
      </c>
      <c r="T3587">
        <v>20220510</v>
      </c>
      <c r="U3587" t="s">
        <v>267</v>
      </c>
      <c r="Z3587" t="s">
        <v>36</v>
      </c>
    </row>
    <row r="3588" spans="1:26" x14ac:dyDescent="0.25">
      <c r="A3588" t="s">
        <v>26</v>
      </c>
      <c r="B3588" t="s">
        <v>27</v>
      </c>
      <c r="C3588" t="s">
        <v>28</v>
      </c>
      <c r="D3588" t="s">
        <v>115</v>
      </c>
      <c r="E3588" t="str">
        <f>"201TNFA12395"</f>
        <v>201TNFA12395</v>
      </c>
      <c r="F3588" t="s">
        <v>30</v>
      </c>
      <c r="I3588" t="s">
        <v>51</v>
      </c>
      <c r="J3588" t="s">
        <v>77</v>
      </c>
      <c r="N3588" t="s">
        <v>7464</v>
      </c>
      <c r="O3588" t="s">
        <v>34</v>
      </c>
      <c r="P3588">
        <v>5</v>
      </c>
      <c r="Q3588">
        <v>202201</v>
      </c>
      <c r="R3588">
        <v>20220315</v>
      </c>
      <c r="S3588" t="s">
        <v>7465</v>
      </c>
      <c r="T3588">
        <v>20220510</v>
      </c>
      <c r="U3588" t="s">
        <v>6205</v>
      </c>
      <c r="Z3588" t="s">
        <v>36</v>
      </c>
    </row>
    <row r="3589" spans="1:26" x14ac:dyDescent="0.25">
      <c r="A3589" t="s">
        <v>26</v>
      </c>
      <c r="B3589" t="s">
        <v>27</v>
      </c>
      <c r="C3589" t="s">
        <v>28</v>
      </c>
      <c r="D3589" t="s">
        <v>29</v>
      </c>
      <c r="E3589" t="str">
        <f>"108TNCZ1D827"</f>
        <v>108TNCZ1D827</v>
      </c>
      <c r="F3589" t="s">
        <v>30</v>
      </c>
      <c r="I3589" t="s">
        <v>89</v>
      </c>
      <c r="J3589" t="s">
        <v>32</v>
      </c>
      <c r="N3589" t="s">
        <v>7466</v>
      </c>
      <c r="O3589" t="s">
        <v>34</v>
      </c>
      <c r="P3589">
        <v>10</v>
      </c>
      <c r="Q3589">
        <v>202108</v>
      </c>
      <c r="R3589">
        <v>20220113</v>
      </c>
      <c r="S3589" t="s">
        <v>7467</v>
      </c>
      <c r="T3589">
        <v>20220510</v>
      </c>
      <c r="Z3589" t="s">
        <v>36</v>
      </c>
    </row>
    <row r="3590" spans="1:26" x14ac:dyDescent="0.25">
      <c r="A3590" t="s">
        <v>26</v>
      </c>
      <c r="B3590" t="s">
        <v>27</v>
      </c>
      <c r="C3590" t="s">
        <v>28</v>
      </c>
      <c r="D3590" t="s">
        <v>380</v>
      </c>
      <c r="E3590" t="str">
        <f>"111TNKF1A837"</f>
        <v>111TNKF1A837</v>
      </c>
      <c r="F3590" t="s">
        <v>30</v>
      </c>
      <c r="I3590" t="s">
        <v>31</v>
      </c>
      <c r="J3590" t="s">
        <v>32</v>
      </c>
      <c r="N3590" t="s">
        <v>7468</v>
      </c>
      <c r="O3590" t="s">
        <v>34</v>
      </c>
      <c r="P3590">
        <v>7</v>
      </c>
      <c r="Q3590">
        <v>202111</v>
      </c>
      <c r="R3590">
        <v>20220122</v>
      </c>
      <c r="S3590" t="s">
        <v>7469</v>
      </c>
      <c r="T3590">
        <v>20220510</v>
      </c>
      <c r="Z3590" t="s">
        <v>36</v>
      </c>
    </row>
    <row r="3591" spans="1:26" x14ac:dyDescent="0.25">
      <c r="A3591" t="s">
        <v>26</v>
      </c>
      <c r="B3591" t="s">
        <v>27</v>
      </c>
      <c r="C3591" t="s">
        <v>28</v>
      </c>
      <c r="D3591" t="s">
        <v>29</v>
      </c>
      <c r="E3591" t="str">
        <f>"111TNJJ0X940"</f>
        <v>111TNJJ0X940</v>
      </c>
      <c r="F3591" t="s">
        <v>30</v>
      </c>
      <c r="I3591" t="s">
        <v>129</v>
      </c>
      <c r="J3591" t="s">
        <v>555</v>
      </c>
      <c r="N3591" t="s">
        <v>7470</v>
      </c>
      <c r="O3591" t="s">
        <v>34</v>
      </c>
      <c r="P3591">
        <v>7</v>
      </c>
      <c r="Q3591">
        <v>202111</v>
      </c>
      <c r="R3591">
        <v>20220324</v>
      </c>
      <c r="S3591" t="s">
        <v>7471</v>
      </c>
      <c r="T3591">
        <v>20220510</v>
      </c>
      <c r="Z3591" t="s">
        <v>36</v>
      </c>
    </row>
    <row r="3592" spans="1:26" x14ac:dyDescent="0.25">
      <c r="A3592" t="s">
        <v>26</v>
      </c>
      <c r="B3592" t="s">
        <v>27</v>
      </c>
      <c r="C3592" t="s">
        <v>28</v>
      </c>
      <c r="D3592" t="s">
        <v>29</v>
      </c>
      <c r="E3592" t="str">
        <f>"107TNGY1J167"</f>
        <v>107TNGY1J167</v>
      </c>
      <c r="F3592" t="s">
        <v>30</v>
      </c>
      <c r="I3592" t="s">
        <v>38</v>
      </c>
      <c r="J3592" t="s">
        <v>90</v>
      </c>
      <c r="N3592" t="s">
        <v>7472</v>
      </c>
      <c r="O3592" t="s">
        <v>34</v>
      </c>
      <c r="P3592">
        <v>11</v>
      </c>
      <c r="Q3592">
        <v>202107</v>
      </c>
      <c r="R3592">
        <v>20211013</v>
      </c>
      <c r="S3592" t="s">
        <v>7473</v>
      </c>
      <c r="T3592">
        <v>20220510</v>
      </c>
      <c r="U3592" t="s">
        <v>128</v>
      </c>
      <c r="V3592" t="s">
        <v>144</v>
      </c>
      <c r="W3592" t="s">
        <v>3950</v>
      </c>
      <c r="Z3592" t="s">
        <v>36</v>
      </c>
    </row>
    <row r="3593" spans="1:26" x14ac:dyDescent="0.25">
      <c r="A3593" t="s">
        <v>26</v>
      </c>
      <c r="B3593" t="s">
        <v>27</v>
      </c>
      <c r="C3593" t="s">
        <v>28</v>
      </c>
      <c r="D3593" t="s">
        <v>115</v>
      </c>
      <c r="E3593" t="str">
        <f>"112TNEP20220"</f>
        <v>112TNEP20220</v>
      </c>
      <c r="F3593" t="s">
        <v>30</v>
      </c>
      <c r="I3593" t="s">
        <v>31</v>
      </c>
      <c r="J3593" t="s">
        <v>39</v>
      </c>
      <c r="N3593" t="s">
        <v>7474</v>
      </c>
      <c r="O3593" t="s">
        <v>34</v>
      </c>
      <c r="P3593">
        <v>6</v>
      </c>
      <c r="Q3593">
        <v>202112</v>
      </c>
      <c r="R3593">
        <v>20220311</v>
      </c>
      <c r="S3593" t="s">
        <v>7475</v>
      </c>
      <c r="T3593">
        <v>20220510</v>
      </c>
      <c r="Z3593" t="s">
        <v>36</v>
      </c>
    </row>
    <row r="3594" spans="1:26" x14ac:dyDescent="0.25">
      <c r="A3594" t="s">
        <v>26</v>
      </c>
      <c r="B3594" t="s">
        <v>27</v>
      </c>
      <c r="C3594" t="s">
        <v>28</v>
      </c>
      <c r="D3594" t="s">
        <v>37</v>
      </c>
      <c r="E3594" t="str">
        <f>"202TNFA1T995"</f>
        <v>202TNFA1T995</v>
      </c>
      <c r="F3594" t="s">
        <v>30</v>
      </c>
      <c r="I3594" t="s">
        <v>31</v>
      </c>
      <c r="J3594" t="s">
        <v>90</v>
      </c>
      <c r="N3594" t="s">
        <v>244</v>
      </c>
      <c r="O3594" t="s">
        <v>34</v>
      </c>
      <c r="P3594">
        <v>4</v>
      </c>
      <c r="Q3594">
        <v>202202</v>
      </c>
      <c r="R3594">
        <v>20220302</v>
      </c>
      <c r="S3594" t="s">
        <v>7476</v>
      </c>
      <c r="T3594">
        <v>20220510</v>
      </c>
      <c r="U3594" t="s">
        <v>179</v>
      </c>
      <c r="Z3594" t="s">
        <v>36</v>
      </c>
    </row>
    <row r="3595" spans="1:26" x14ac:dyDescent="0.25">
      <c r="A3595" t="s">
        <v>26</v>
      </c>
      <c r="B3595" t="s">
        <v>27</v>
      </c>
      <c r="C3595" t="s">
        <v>28</v>
      </c>
      <c r="D3595" t="s">
        <v>46</v>
      </c>
      <c r="E3595" t="str">
        <f>"202TNNH1Q759"</f>
        <v>202TNNH1Q759</v>
      </c>
      <c r="F3595" t="s">
        <v>30</v>
      </c>
      <c r="I3595" t="s">
        <v>51</v>
      </c>
      <c r="J3595" t="s">
        <v>77</v>
      </c>
      <c r="N3595" t="s">
        <v>7477</v>
      </c>
      <c r="O3595" t="s">
        <v>34</v>
      </c>
      <c r="P3595">
        <v>4</v>
      </c>
      <c r="Q3595">
        <v>202202</v>
      </c>
      <c r="R3595">
        <v>20220424</v>
      </c>
      <c r="S3595" t="s">
        <v>7478</v>
      </c>
      <c r="T3595">
        <v>20220510</v>
      </c>
      <c r="Z3595" t="s">
        <v>36</v>
      </c>
    </row>
    <row r="3596" spans="1:26" x14ac:dyDescent="0.25">
      <c r="A3596" t="s">
        <v>26</v>
      </c>
      <c r="B3596" t="s">
        <v>27</v>
      </c>
      <c r="C3596" t="s">
        <v>28</v>
      </c>
      <c r="D3596" t="s">
        <v>133</v>
      </c>
      <c r="E3596" t="str">
        <f>"112TNJJ08828"</f>
        <v>112TNJJ08828</v>
      </c>
      <c r="F3596" t="s">
        <v>30</v>
      </c>
      <c r="I3596" t="s">
        <v>38</v>
      </c>
      <c r="J3596" t="s">
        <v>77</v>
      </c>
      <c r="N3596" t="s">
        <v>7479</v>
      </c>
      <c r="O3596" t="s">
        <v>34</v>
      </c>
      <c r="P3596">
        <v>6</v>
      </c>
      <c r="Q3596">
        <v>202112</v>
      </c>
      <c r="R3596">
        <v>20220507</v>
      </c>
      <c r="S3596" t="s">
        <v>7480</v>
      </c>
      <c r="T3596">
        <v>20220510</v>
      </c>
      <c r="Z3596" t="s">
        <v>36</v>
      </c>
    </row>
    <row r="3597" spans="1:26" x14ac:dyDescent="0.25">
      <c r="A3597" t="s">
        <v>26</v>
      </c>
      <c r="B3597" t="s">
        <v>27</v>
      </c>
      <c r="C3597" t="s">
        <v>28</v>
      </c>
      <c r="D3597" t="s">
        <v>37</v>
      </c>
      <c r="E3597" t="str">
        <f>"112TNQD0X428"</f>
        <v>112TNQD0X428</v>
      </c>
      <c r="F3597" t="s">
        <v>30</v>
      </c>
      <c r="I3597" t="s">
        <v>123</v>
      </c>
      <c r="J3597" t="s">
        <v>77</v>
      </c>
      <c r="N3597" t="s">
        <v>7481</v>
      </c>
      <c r="O3597" t="s">
        <v>34</v>
      </c>
      <c r="P3597">
        <v>6</v>
      </c>
      <c r="Q3597">
        <v>202112</v>
      </c>
      <c r="R3597">
        <v>20211201</v>
      </c>
      <c r="S3597" t="s">
        <v>7482</v>
      </c>
      <c r="T3597">
        <v>20220510</v>
      </c>
      <c r="Z3597" t="s">
        <v>36</v>
      </c>
    </row>
    <row r="3598" spans="1:26" x14ac:dyDescent="0.25">
      <c r="A3598" t="s">
        <v>26</v>
      </c>
      <c r="B3598" t="s">
        <v>27</v>
      </c>
      <c r="C3598" t="s">
        <v>28</v>
      </c>
      <c r="D3598" t="s">
        <v>46</v>
      </c>
      <c r="E3598" t="str">
        <f>"110TNFA1H459"</f>
        <v>110TNFA1H459</v>
      </c>
      <c r="F3598" t="s">
        <v>30</v>
      </c>
      <c r="I3598" t="s">
        <v>38</v>
      </c>
      <c r="J3598" t="s">
        <v>77</v>
      </c>
      <c r="N3598" t="s">
        <v>7483</v>
      </c>
      <c r="O3598" t="s">
        <v>34</v>
      </c>
      <c r="P3598">
        <v>8</v>
      </c>
      <c r="Q3598">
        <v>202110</v>
      </c>
      <c r="R3598">
        <v>20211117</v>
      </c>
      <c r="S3598" t="s">
        <v>7484</v>
      </c>
      <c r="T3598">
        <v>20220510</v>
      </c>
      <c r="Z3598" t="s">
        <v>36</v>
      </c>
    </row>
    <row r="3599" spans="1:26" x14ac:dyDescent="0.25">
      <c r="A3599" t="s">
        <v>26</v>
      </c>
      <c r="B3599" t="s">
        <v>27</v>
      </c>
      <c r="C3599" t="s">
        <v>28</v>
      </c>
      <c r="D3599" t="s">
        <v>46</v>
      </c>
      <c r="E3599" t="str">
        <f>"201TNXR04426"</f>
        <v>201TNXR04426</v>
      </c>
      <c r="F3599" t="s">
        <v>30</v>
      </c>
      <c r="I3599" t="s">
        <v>1561</v>
      </c>
      <c r="J3599" t="s">
        <v>39</v>
      </c>
      <c r="N3599" t="s">
        <v>7485</v>
      </c>
      <c r="O3599" t="s">
        <v>34</v>
      </c>
      <c r="P3599">
        <v>5</v>
      </c>
      <c r="Q3599">
        <v>202201</v>
      </c>
      <c r="R3599">
        <v>20220413</v>
      </c>
      <c r="S3599" t="s">
        <v>7486</v>
      </c>
      <c r="T3599">
        <v>20220510</v>
      </c>
      <c r="Z3599" t="s">
        <v>36</v>
      </c>
    </row>
    <row r="3600" spans="1:26" x14ac:dyDescent="0.25">
      <c r="A3600" t="s">
        <v>26</v>
      </c>
      <c r="B3600" t="s">
        <v>27</v>
      </c>
      <c r="C3600" t="s">
        <v>28</v>
      </c>
      <c r="D3600" t="s">
        <v>1052</v>
      </c>
      <c r="E3600" t="str">
        <f>"001TNNH1T463"</f>
        <v>001TNNH1T463</v>
      </c>
      <c r="F3600" t="s">
        <v>30</v>
      </c>
      <c r="I3600" t="s">
        <v>1093</v>
      </c>
      <c r="J3600" t="s">
        <v>116</v>
      </c>
      <c r="N3600" t="s">
        <v>7487</v>
      </c>
      <c r="O3600" t="s">
        <v>34</v>
      </c>
      <c r="P3600">
        <v>29</v>
      </c>
      <c r="Q3600">
        <v>202001</v>
      </c>
      <c r="R3600">
        <v>20211011</v>
      </c>
      <c r="S3600" t="s">
        <v>7488</v>
      </c>
      <c r="T3600">
        <v>20220510</v>
      </c>
      <c r="Z3600" t="s">
        <v>36</v>
      </c>
    </row>
    <row r="3601" spans="1:26" x14ac:dyDescent="0.25">
      <c r="A3601" t="s">
        <v>26</v>
      </c>
      <c r="B3601" t="s">
        <v>27</v>
      </c>
      <c r="C3601" t="s">
        <v>28</v>
      </c>
      <c r="D3601" t="s">
        <v>29</v>
      </c>
      <c r="E3601" t="str">
        <f>"201TNTQ0K937"</f>
        <v>201TNTQ0K937</v>
      </c>
      <c r="F3601" t="s">
        <v>30</v>
      </c>
      <c r="I3601" t="s">
        <v>31</v>
      </c>
      <c r="J3601" t="s">
        <v>39</v>
      </c>
      <c r="N3601" t="s">
        <v>2766</v>
      </c>
      <c r="O3601" t="s">
        <v>34</v>
      </c>
      <c r="P3601">
        <v>5</v>
      </c>
      <c r="Q3601">
        <v>202201</v>
      </c>
      <c r="R3601">
        <v>20220224</v>
      </c>
      <c r="S3601" t="s">
        <v>7489</v>
      </c>
      <c r="T3601">
        <v>20220510</v>
      </c>
      <c r="Z3601" t="s">
        <v>36</v>
      </c>
    </row>
    <row r="3602" spans="1:26" x14ac:dyDescent="0.25">
      <c r="A3602" t="s">
        <v>26</v>
      </c>
      <c r="B3602" t="s">
        <v>27</v>
      </c>
      <c r="C3602" t="s">
        <v>28</v>
      </c>
      <c r="D3602" t="s">
        <v>29</v>
      </c>
      <c r="E3602" t="str">
        <f>"109TNHM2P905"</f>
        <v>109TNHM2P905</v>
      </c>
      <c r="F3602" t="s">
        <v>30</v>
      </c>
      <c r="I3602" t="s">
        <v>129</v>
      </c>
      <c r="J3602" t="s">
        <v>39</v>
      </c>
      <c r="N3602" t="s">
        <v>401</v>
      </c>
      <c r="O3602" t="s">
        <v>34</v>
      </c>
      <c r="P3602">
        <v>9</v>
      </c>
      <c r="Q3602">
        <v>202109</v>
      </c>
      <c r="R3602">
        <v>20211118</v>
      </c>
      <c r="S3602" t="s">
        <v>7490</v>
      </c>
      <c r="T3602">
        <v>20220510</v>
      </c>
      <c r="Z3602" t="s">
        <v>36</v>
      </c>
    </row>
    <row r="3603" spans="1:26" x14ac:dyDescent="0.25">
      <c r="A3603" t="s">
        <v>26</v>
      </c>
      <c r="B3603" t="s">
        <v>27</v>
      </c>
      <c r="C3603" t="s">
        <v>28</v>
      </c>
      <c r="D3603" t="s">
        <v>42</v>
      </c>
      <c r="E3603" t="str">
        <f>"110TNNH1K943"</f>
        <v>110TNNH1K943</v>
      </c>
      <c r="F3603" t="s">
        <v>30</v>
      </c>
      <c r="I3603" t="s">
        <v>31</v>
      </c>
      <c r="J3603" t="s">
        <v>90</v>
      </c>
      <c r="N3603" t="s">
        <v>525</v>
      </c>
      <c r="O3603" t="s">
        <v>34</v>
      </c>
      <c r="P3603">
        <v>8</v>
      </c>
      <c r="Q3603">
        <v>202110</v>
      </c>
      <c r="R3603">
        <v>20211130</v>
      </c>
      <c r="S3603" t="s">
        <v>7491</v>
      </c>
      <c r="T3603">
        <v>20220510</v>
      </c>
      <c r="U3603" t="s">
        <v>94</v>
      </c>
      <c r="V3603" t="s">
        <v>93</v>
      </c>
      <c r="Z3603" t="s">
        <v>36</v>
      </c>
    </row>
    <row r="3604" spans="1:26" x14ac:dyDescent="0.25">
      <c r="A3604" t="s">
        <v>26</v>
      </c>
      <c r="B3604" t="s">
        <v>27</v>
      </c>
      <c r="C3604" t="s">
        <v>28</v>
      </c>
      <c r="D3604" t="s">
        <v>115</v>
      </c>
      <c r="E3604" t="str">
        <f>"110TNWG0H089"</f>
        <v>110TNWG0H089</v>
      </c>
      <c r="F3604" t="s">
        <v>30</v>
      </c>
      <c r="I3604" t="s">
        <v>57</v>
      </c>
      <c r="J3604" t="s">
        <v>58</v>
      </c>
      <c r="N3604" t="s">
        <v>7492</v>
      </c>
      <c r="O3604" t="s">
        <v>34</v>
      </c>
      <c r="P3604">
        <v>8</v>
      </c>
      <c r="Q3604">
        <v>202110</v>
      </c>
      <c r="R3604">
        <v>20220131</v>
      </c>
      <c r="S3604" t="s">
        <v>7493</v>
      </c>
      <c r="T3604">
        <v>20220510</v>
      </c>
      <c r="U3604" t="s">
        <v>144</v>
      </c>
      <c r="Z3604" t="s">
        <v>36</v>
      </c>
    </row>
    <row r="3605" spans="1:26" x14ac:dyDescent="0.25">
      <c r="A3605" t="s">
        <v>26</v>
      </c>
      <c r="B3605" t="s">
        <v>27</v>
      </c>
      <c r="C3605" t="s">
        <v>28</v>
      </c>
      <c r="D3605" t="s">
        <v>133</v>
      </c>
      <c r="E3605" t="str">
        <f>"106TNNH26439"</f>
        <v>106TNNH26439</v>
      </c>
      <c r="F3605" t="s">
        <v>30</v>
      </c>
      <c r="I3605" t="s">
        <v>129</v>
      </c>
      <c r="J3605" t="s">
        <v>39</v>
      </c>
      <c r="N3605" t="s">
        <v>7494</v>
      </c>
      <c r="O3605" t="s">
        <v>34</v>
      </c>
      <c r="P3605">
        <v>12</v>
      </c>
      <c r="Q3605">
        <v>202106</v>
      </c>
      <c r="R3605">
        <v>20220224</v>
      </c>
      <c r="S3605" t="s">
        <v>7495</v>
      </c>
      <c r="T3605">
        <v>20220510</v>
      </c>
      <c r="Z3605" t="s">
        <v>36</v>
      </c>
    </row>
    <row r="3606" spans="1:26" x14ac:dyDescent="0.25">
      <c r="A3606" t="s">
        <v>26</v>
      </c>
      <c r="B3606" t="s">
        <v>27</v>
      </c>
      <c r="C3606" t="s">
        <v>28</v>
      </c>
      <c r="D3606" t="s">
        <v>42</v>
      </c>
      <c r="E3606" t="str">
        <f>"109TNLE2B784"</f>
        <v>109TNLE2B784</v>
      </c>
      <c r="F3606" t="s">
        <v>30</v>
      </c>
      <c r="I3606" t="s">
        <v>38</v>
      </c>
      <c r="J3606" t="s">
        <v>39</v>
      </c>
      <c r="N3606" t="s">
        <v>7496</v>
      </c>
      <c r="O3606" t="s">
        <v>34</v>
      </c>
      <c r="P3606">
        <v>9</v>
      </c>
      <c r="Q3606">
        <v>202109</v>
      </c>
      <c r="R3606">
        <v>20211112</v>
      </c>
      <c r="S3606" t="s">
        <v>7497</v>
      </c>
      <c r="T3606">
        <v>20220510</v>
      </c>
      <c r="Z3606" t="s">
        <v>36</v>
      </c>
    </row>
    <row r="3607" spans="1:26" x14ac:dyDescent="0.25">
      <c r="A3607" t="s">
        <v>26</v>
      </c>
      <c r="B3607" t="s">
        <v>27</v>
      </c>
      <c r="C3607" t="s">
        <v>28</v>
      </c>
      <c r="D3607" t="s">
        <v>42</v>
      </c>
      <c r="E3607" t="str">
        <f>"110TNVW15334"</f>
        <v>110TNVW15334</v>
      </c>
      <c r="F3607" t="s">
        <v>30</v>
      </c>
      <c r="I3607" t="s">
        <v>38</v>
      </c>
      <c r="J3607" t="s">
        <v>39</v>
      </c>
      <c r="N3607" t="s">
        <v>7498</v>
      </c>
      <c r="O3607" t="s">
        <v>34</v>
      </c>
      <c r="P3607">
        <v>8</v>
      </c>
      <c r="Q3607">
        <v>202110</v>
      </c>
      <c r="R3607">
        <v>20220301</v>
      </c>
      <c r="S3607" t="s">
        <v>7499</v>
      </c>
      <c r="T3607">
        <v>20220510</v>
      </c>
      <c r="Z3607" t="s">
        <v>36</v>
      </c>
    </row>
    <row r="3608" spans="1:26" x14ac:dyDescent="0.25">
      <c r="A3608" t="s">
        <v>2403</v>
      </c>
      <c r="B3608" t="s">
        <v>27</v>
      </c>
      <c r="C3608" t="s">
        <v>28</v>
      </c>
      <c r="D3608" t="s">
        <v>380</v>
      </c>
      <c r="E3608" t="str">
        <f>"111TNAB06320"</f>
        <v>111TNAB06320</v>
      </c>
      <c r="F3608" t="s">
        <v>2404</v>
      </c>
      <c r="N3608" t="s">
        <v>7500</v>
      </c>
      <c r="O3608" t="s">
        <v>34</v>
      </c>
      <c r="P3608">
        <v>7</v>
      </c>
      <c r="Q3608">
        <v>202111</v>
      </c>
      <c r="S3608">
        <v>917327463</v>
      </c>
      <c r="T3608">
        <v>20220511</v>
      </c>
      <c r="U3608" t="s">
        <v>2406</v>
      </c>
      <c r="V3608" t="s">
        <v>3583</v>
      </c>
      <c r="W3608" t="s">
        <v>2408</v>
      </c>
      <c r="X3608" t="s">
        <v>6398</v>
      </c>
      <c r="Y3608" t="s">
        <v>6399</v>
      </c>
      <c r="Z3608" t="s">
        <v>36</v>
      </c>
    </row>
    <row r="3609" spans="1:26" x14ac:dyDescent="0.25">
      <c r="A3609" t="s">
        <v>26</v>
      </c>
      <c r="B3609" t="s">
        <v>27</v>
      </c>
      <c r="C3609" t="s">
        <v>28</v>
      </c>
      <c r="D3609" t="s">
        <v>115</v>
      </c>
      <c r="E3609" t="str">
        <f>"109TNVS16583"</f>
        <v>109TNVS16583</v>
      </c>
      <c r="F3609" t="s">
        <v>30</v>
      </c>
      <c r="I3609" t="s">
        <v>38</v>
      </c>
      <c r="J3609" t="s">
        <v>58</v>
      </c>
      <c r="N3609" t="s">
        <v>7501</v>
      </c>
      <c r="O3609" t="s">
        <v>34</v>
      </c>
      <c r="P3609">
        <v>9</v>
      </c>
      <c r="Q3609">
        <v>202109</v>
      </c>
      <c r="R3609">
        <v>20220220</v>
      </c>
      <c r="S3609" t="s">
        <v>7502</v>
      </c>
      <c r="T3609">
        <v>20220511</v>
      </c>
      <c r="U3609" t="s">
        <v>339</v>
      </c>
      <c r="V3609" t="s">
        <v>5494</v>
      </c>
      <c r="W3609" t="s">
        <v>878</v>
      </c>
      <c r="X3609" t="s">
        <v>206</v>
      </c>
      <c r="Z3609" t="s">
        <v>36</v>
      </c>
    </row>
    <row r="3610" spans="1:26" x14ac:dyDescent="0.25">
      <c r="A3610" t="s">
        <v>26</v>
      </c>
      <c r="B3610" t="s">
        <v>27</v>
      </c>
      <c r="C3610" t="s">
        <v>28</v>
      </c>
      <c r="D3610" t="s">
        <v>29</v>
      </c>
      <c r="E3610" t="str">
        <f>"201TNUW1A574"</f>
        <v>201TNUW1A574</v>
      </c>
      <c r="F3610" t="s">
        <v>30</v>
      </c>
      <c r="I3610" t="s">
        <v>31</v>
      </c>
      <c r="J3610" t="s">
        <v>58</v>
      </c>
      <c r="N3610" t="s">
        <v>7503</v>
      </c>
      <c r="O3610" t="s">
        <v>34</v>
      </c>
      <c r="P3610">
        <v>5</v>
      </c>
      <c r="Q3610">
        <v>202201</v>
      </c>
      <c r="R3610">
        <v>20220324</v>
      </c>
      <c r="S3610" t="s">
        <v>7504</v>
      </c>
      <c r="T3610">
        <v>20220511</v>
      </c>
      <c r="U3610" t="s">
        <v>4233</v>
      </c>
      <c r="Z3610" t="s">
        <v>36</v>
      </c>
    </row>
    <row r="3611" spans="1:26" x14ac:dyDescent="0.25">
      <c r="A3611" t="s">
        <v>26</v>
      </c>
      <c r="B3611" t="s">
        <v>27</v>
      </c>
      <c r="C3611" t="s">
        <v>28</v>
      </c>
      <c r="D3611" t="s">
        <v>29</v>
      </c>
      <c r="E3611" t="str">
        <f>"109TNMX0N363"</f>
        <v>109TNMX0N363</v>
      </c>
      <c r="F3611" t="s">
        <v>30</v>
      </c>
      <c r="I3611" t="s">
        <v>38</v>
      </c>
      <c r="J3611" t="s">
        <v>58</v>
      </c>
      <c r="N3611" t="s">
        <v>7505</v>
      </c>
      <c r="O3611" t="s">
        <v>34</v>
      </c>
      <c r="P3611">
        <v>9</v>
      </c>
      <c r="Q3611">
        <v>202109</v>
      </c>
      <c r="R3611">
        <v>20211221</v>
      </c>
      <c r="S3611" t="s">
        <v>7506</v>
      </c>
      <c r="T3611">
        <v>20220511</v>
      </c>
      <c r="U3611" t="s">
        <v>75</v>
      </c>
      <c r="Z3611" t="s">
        <v>36</v>
      </c>
    </row>
    <row r="3612" spans="1:26" x14ac:dyDescent="0.25">
      <c r="A3612" t="s">
        <v>26</v>
      </c>
      <c r="B3612" t="s">
        <v>27</v>
      </c>
      <c r="C3612" t="s">
        <v>28</v>
      </c>
      <c r="D3612" t="s">
        <v>29</v>
      </c>
      <c r="E3612" t="str">
        <f>"201TNGY0M055"</f>
        <v>201TNGY0M055</v>
      </c>
      <c r="F3612" t="s">
        <v>30</v>
      </c>
      <c r="I3612" t="s">
        <v>31</v>
      </c>
      <c r="J3612" t="s">
        <v>58</v>
      </c>
      <c r="N3612" t="s">
        <v>7507</v>
      </c>
      <c r="O3612" t="s">
        <v>34</v>
      </c>
      <c r="P3612">
        <v>5</v>
      </c>
      <c r="Q3612">
        <v>202201</v>
      </c>
      <c r="R3612">
        <v>20220317</v>
      </c>
      <c r="S3612" t="s">
        <v>7508</v>
      </c>
      <c r="T3612">
        <v>20220511</v>
      </c>
      <c r="U3612" t="s">
        <v>878</v>
      </c>
      <c r="V3612" t="s">
        <v>496</v>
      </c>
      <c r="W3612" t="s">
        <v>151</v>
      </c>
      <c r="X3612" t="s">
        <v>74</v>
      </c>
      <c r="Z3612" t="s">
        <v>36</v>
      </c>
    </row>
    <row r="3613" spans="1:26" x14ac:dyDescent="0.25">
      <c r="A3613" t="s">
        <v>26</v>
      </c>
      <c r="B3613" t="s">
        <v>27</v>
      </c>
      <c r="C3613" t="s">
        <v>28</v>
      </c>
      <c r="D3613" t="s">
        <v>115</v>
      </c>
      <c r="E3613" t="str">
        <f>"110TNEP03524"</f>
        <v>110TNEP03524</v>
      </c>
      <c r="F3613" t="s">
        <v>30</v>
      </c>
      <c r="I3613" t="s">
        <v>31</v>
      </c>
      <c r="J3613" t="s">
        <v>58</v>
      </c>
      <c r="N3613" t="s">
        <v>7509</v>
      </c>
      <c r="O3613" t="s">
        <v>34</v>
      </c>
      <c r="P3613">
        <v>8</v>
      </c>
      <c r="Q3613">
        <v>202110</v>
      </c>
      <c r="R3613">
        <v>20220204</v>
      </c>
      <c r="S3613" t="s">
        <v>7510</v>
      </c>
      <c r="T3613">
        <v>20220511</v>
      </c>
      <c r="U3613" t="s">
        <v>211</v>
      </c>
      <c r="Z3613" t="s">
        <v>36</v>
      </c>
    </row>
    <row r="3614" spans="1:26" x14ac:dyDescent="0.25">
      <c r="A3614" t="s">
        <v>26</v>
      </c>
      <c r="B3614" t="s">
        <v>27</v>
      </c>
      <c r="C3614" t="s">
        <v>28</v>
      </c>
      <c r="D3614" t="s">
        <v>29</v>
      </c>
      <c r="E3614" t="str">
        <f>"201TNLE29904"</f>
        <v>201TNLE29904</v>
      </c>
      <c r="F3614" t="s">
        <v>30</v>
      </c>
      <c r="I3614" t="s">
        <v>31</v>
      </c>
      <c r="J3614" t="s">
        <v>58</v>
      </c>
      <c r="N3614" t="s">
        <v>7511</v>
      </c>
      <c r="O3614" t="s">
        <v>34</v>
      </c>
      <c r="P3614">
        <v>5</v>
      </c>
      <c r="Q3614">
        <v>202201</v>
      </c>
      <c r="R3614">
        <v>20220219</v>
      </c>
      <c r="S3614" t="s">
        <v>7512</v>
      </c>
      <c r="T3614">
        <v>20220511</v>
      </c>
      <c r="U3614" t="s">
        <v>144</v>
      </c>
      <c r="Z3614" t="s">
        <v>36</v>
      </c>
    </row>
    <row r="3615" spans="1:26" x14ac:dyDescent="0.25">
      <c r="A3615" t="s">
        <v>26</v>
      </c>
      <c r="B3615" t="s">
        <v>27</v>
      </c>
      <c r="C3615" t="s">
        <v>28</v>
      </c>
      <c r="D3615" t="s">
        <v>29</v>
      </c>
      <c r="E3615" t="str">
        <f>"111TNVSOC279"</f>
        <v>111TNVSOC279</v>
      </c>
      <c r="F3615" t="s">
        <v>30</v>
      </c>
      <c r="I3615" t="s">
        <v>82</v>
      </c>
      <c r="J3615" t="s">
        <v>90</v>
      </c>
      <c r="N3615" t="s">
        <v>7513</v>
      </c>
      <c r="O3615" t="s">
        <v>34</v>
      </c>
      <c r="P3615">
        <v>7</v>
      </c>
      <c r="Q3615">
        <v>202111</v>
      </c>
      <c r="R3615">
        <v>20220111</v>
      </c>
      <c r="S3615" t="s">
        <v>7514</v>
      </c>
      <c r="T3615">
        <v>20220511</v>
      </c>
      <c r="U3615" t="s">
        <v>1796</v>
      </c>
      <c r="Z3615" t="s">
        <v>36</v>
      </c>
    </row>
    <row r="3616" spans="1:26" x14ac:dyDescent="0.25">
      <c r="A3616" t="s">
        <v>26</v>
      </c>
      <c r="B3616" t="s">
        <v>27</v>
      </c>
      <c r="C3616" t="s">
        <v>28</v>
      </c>
      <c r="D3616" t="s">
        <v>29</v>
      </c>
      <c r="E3616" t="str">
        <f>"201TNTQ0Z665"</f>
        <v>201TNTQ0Z665</v>
      </c>
      <c r="F3616" t="s">
        <v>30</v>
      </c>
      <c r="I3616" t="s">
        <v>31</v>
      </c>
      <c r="J3616" t="s">
        <v>58</v>
      </c>
      <c r="N3616" t="s">
        <v>7515</v>
      </c>
      <c r="O3616" t="s">
        <v>34</v>
      </c>
      <c r="P3616">
        <v>5</v>
      </c>
      <c r="Q3616">
        <v>202201</v>
      </c>
      <c r="R3616">
        <v>20220325</v>
      </c>
      <c r="S3616" t="s">
        <v>7516</v>
      </c>
      <c r="T3616">
        <v>20220511</v>
      </c>
      <c r="U3616" t="s">
        <v>7517</v>
      </c>
      <c r="V3616" t="s">
        <v>74</v>
      </c>
      <c r="W3616" t="s">
        <v>1388</v>
      </c>
      <c r="Z3616" t="s">
        <v>36</v>
      </c>
    </row>
    <row r="3617" spans="1:26" x14ac:dyDescent="0.25">
      <c r="A3617" t="s">
        <v>26</v>
      </c>
      <c r="B3617" t="s">
        <v>27</v>
      </c>
      <c r="C3617" t="s">
        <v>28</v>
      </c>
      <c r="D3617" t="s">
        <v>29</v>
      </c>
      <c r="E3617" t="str">
        <f>"105TNBK0D453"</f>
        <v>105TNBK0D453</v>
      </c>
      <c r="F3617" t="s">
        <v>30</v>
      </c>
      <c r="I3617" t="s">
        <v>31</v>
      </c>
      <c r="J3617" t="s">
        <v>32</v>
      </c>
      <c r="N3617" t="s">
        <v>7518</v>
      </c>
      <c r="O3617" t="s">
        <v>34</v>
      </c>
      <c r="P3617">
        <v>13</v>
      </c>
      <c r="Q3617">
        <v>202105</v>
      </c>
      <c r="R3617">
        <v>20220425</v>
      </c>
      <c r="S3617" t="s">
        <v>7519</v>
      </c>
      <c r="T3617">
        <v>20220511</v>
      </c>
      <c r="Z3617" t="s">
        <v>36</v>
      </c>
    </row>
    <row r="3618" spans="1:26" x14ac:dyDescent="0.25">
      <c r="A3618" t="s">
        <v>26</v>
      </c>
      <c r="B3618" t="s">
        <v>27</v>
      </c>
      <c r="C3618" t="s">
        <v>28</v>
      </c>
      <c r="D3618" t="s">
        <v>115</v>
      </c>
      <c r="E3618" t="str">
        <f>"110TNYT18442"</f>
        <v>110TNYT18442</v>
      </c>
      <c r="F3618" t="s">
        <v>30</v>
      </c>
      <c r="I3618" t="s">
        <v>38</v>
      </c>
      <c r="J3618" t="s">
        <v>58</v>
      </c>
      <c r="N3618" t="s">
        <v>7520</v>
      </c>
      <c r="O3618" t="s">
        <v>34</v>
      </c>
      <c r="P3618">
        <v>8</v>
      </c>
      <c r="Q3618">
        <v>202110</v>
      </c>
      <c r="R3618">
        <v>20211208</v>
      </c>
      <c r="S3618" t="s">
        <v>7521</v>
      </c>
      <c r="T3618">
        <v>20220511</v>
      </c>
      <c r="U3618" t="s">
        <v>328</v>
      </c>
      <c r="V3618" t="s">
        <v>1110</v>
      </c>
      <c r="W3618" t="s">
        <v>236</v>
      </c>
      <c r="X3618" t="s">
        <v>339</v>
      </c>
      <c r="Y3618" t="s">
        <v>3605</v>
      </c>
      <c r="Z3618" t="s">
        <v>36</v>
      </c>
    </row>
    <row r="3619" spans="1:26" x14ac:dyDescent="0.25">
      <c r="A3619" t="s">
        <v>26</v>
      </c>
      <c r="B3619" t="s">
        <v>27</v>
      </c>
      <c r="C3619" t="s">
        <v>28</v>
      </c>
      <c r="D3619" t="s">
        <v>42</v>
      </c>
      <c r="E3619" t="str">
        <f>"109TNFA0X827"</f>
        <v>109TNFA0X827</v>
      </c>
      <c r="F3619" t="s">
        <v>30</v>
      </c>
      <c r="I3619" t="s">
        <v>1078</v>
      </c>
      <c r="J3619" t="s">
        <v>43</v>
      </c>
      <c r="N3619" t="s">
        <v>7522</v>
      </c>
      <c r="O3619" t="s">
        <v>34</v>
      </c>
      <c r="P3619">
        <v>9</v>
      </c>
      <c r="Q3619">
        <v>202109</v>
      </c>
      <c r="R3619">
        <v>20211007</v>
      </c>
      <c r="S3619" t="s">
        <v>7523</v>
      </c>
      <c r="T3619">
        <v>20220511</v>
      </c>
      <c r="Z3619" t="s">
        <v>36</v>
      </c>
    </row>
    <row r="3620" spans="1:26" x14ac:dyDescent="0.25">
      <c r="A3620" t="s">
        <v>26</v>
      </c>
      <c r="B3620" t="s">
        <v>27</v>
      </c>
      <c r="C3620" t="s">
        <v>28</v>
      </c>
      <c r="D3620" t="s">
        <v>380</v>
      </c>
      <c r="E3620" t="str">
        <f>"201TNAB2G136"</f>
        <v>201TNAB2G136</v>
      </c>
      <c r="F3620" t="s">
        <v>30</v>
      </c>
      <c r="I3620" t="s">
        <v>38</v>
      </c>
      <c r="J3620" t="s">
        <v>90</v>
      </c>
      <c r="N3620" t="s">
        <v>7524</v>
      </c>
      <c r="O3620" t="s">
        <v>34</v>
      </c>
      <c r="P3620">
        <v>5</v>
      </c>
      <c r="Q3620">
        <v>202201</v>
      </c>
      <c r="R3620">
        <v>20220425</v>
      </c>
      <c r="S3620" t="s">
        <v>7525</v>
      </c>
      <c r="T3620">
        <v>20220511</v>
      </c>
      <c r="Z3620" t="s">
        <v>36</v>
      </c>
    </row>
    <row r="3621" spans="1:26" x14ac:dyDescent="0.25">
      <c r="A3621" t="s">
        <v>26</v>
      </c>
      <c r="B3621" t="s">
        <v>27</v>
      </c>
      <c r="C3621" t="s">
        <v>28</v>
      </c>
      <c r="D3621" t="s">
        <v>46</v>
      </c>
      <c r="E3621" t="str">
        <f>"110TNXR2Q058"</f>
        <v>110TNXR2Q058</v>
      </c>
      <c r="F3621" t="s">
        <v>30</v>
      </c>
      <c r="I3621" t="s">
        <v>38</v>
      </c>
      <c r="J3621" t="s">
        <v>7526</v>
      </c>
      <c r="N3621" t="s">
        <v>7527</v>
      </c>
      <c r="O3621" t="s">
        <v>34</v>
      </c>
      <c r="P3621">
        <v>8</v>
      </c>
      <c r="Q3621">
        <v>202110</v>
      </c>
      <c r="R3621">
        <v>20220424</v>
      </c>
      <c r="S3621" t="s">
        <v>7528</v>
      </c>
      <c r="T3621">
        <v>20220511</v>
      </c>
      <c r="U3621" t="s">
        <v>75</v>
      </c>
      <c r="Z3621" t="s">
        <v>36</v>
      </c>
    </row>
    <row r="3622" spans="1:26" x14ac:dyDescent="0.25">
      <c r="A3622" t="s">
        <v>26</v>
      </c>
      <c r="B3622" t="s">
        <v>27</v>
      </c>
      <c r="C3622" t="s">
        <v>28</v>
      </c>
      <c r="D3622" t="s">
        <v>29</v>
      </c>
      <c r="E3622" t="str">
        <f>"201TNXR0K946"</f>
        <v>201TNXR0K946</v>
      </c>
      <c r="F3622" t="s">
        <v>30</v>
      </c>
      <c r="I3622" t="s">
        <v>57</v>
      </c>
      <c r="J3622" t="s">
        <v>58</v>
      </c>
      <c r="N3622" t="s">
        <v>7529</v>
      </c>
      <c r="O3622" t="s">
        <v>34</v>
      </c>
      <c r="P3622">
        <v>5</v>
      </c>
      <c r="Q3622">
        <v>202201</v>
      </c>
      <c r="R3622">
        <v>20220101</v>
      </c>
      <c r="S3622" t="s">
        <v>7530</v>
      </c>
      <c r="T3622">
        <v>20220511</v>
      </c>
      <c r="U3622" t="s">
        <v>1084</v>
      </c>
      <c r="Z3622" t="s">
        <v>36</v>
      </c>
    </row>
    <row r="3623" spans="1:26" x14ac:dyDescent="0.25">
      <c r="A3623" t="s">
        <v>26</v>
      </c>
      <c r="B3623" t="s">
        <v>27</v>
      </c>
      <c r="C3623" t="s">
        <v>28</v>
      </c>
      <c r="D3623" t="s">
        <v>115</v>
      </c>
      <c r="E3623" t="str">
        <f>"011TNJJ0B308"</f>
        <v>011TNJJ0B308</v>
      </c>
      <c r="F3623" t="s">
        <v>30</v>
      </c>
      <c r="I3623" t="s">
        <v>302</v>
      </c>
      <c r="J3623" t="s">
        <v>2448</v>
      </c>
      <c r="N3623" t="s">
        <v>7531</v>
      </c>
      <c r="O3623" t="s">
        <v>34</v>
      </c>
      <c r="P3623">
        <v>19</v>
      </c>
      <c r="Q3623">
        <v>202011</v>
      </c>
      <c r="R3623">
        <v>20220419</v>
      </c>
      <c r="S3623" t="s">
        <v>7532</v>
      </c>
      <c r="T3623">
        <v>20220511</v>
      </c>
      <c r="Z3623" t="s">
        <v>36</v>
      </c>
    </row>
    <row r="3624" spans="1:26" x14ac:dyDescent="0.25">
      <c r="A3624" t="s">
        <v>26</v>
      </c>
      <c r="B3624" t="s">
        <v>27</v>
      </c>
      <c r="C3624" t="s">
        <v>28</v>
      </c>
      <c r="D3624" t="s">
        <v>29</v>
      </c>
      <c r="E3624" t="str">
        <f>"106TNAB08800"</f>
        <v>106TNAB08800</v>
      </c>
      <c r="F3624" t="s">
        <v>30</v>
      </c>
      <c r="I3624" t="s">
        <v>31</v>
      </c>
      <c r="J3624" t="s">
        <v>32</v>
      </c>
      <c r="N3624" t="s">
        <v>7533</v>
      </c>
      <c r="O3624" t="s">
        <v>34</v>
      </c>
      <c r="P3624">
        <v>12</v>
      </c>
      <c r="Q3624">
        <v>202106</v>
      </c>
      <c r="R3624">
        <v>20220323</v>
      </c>
      <c r="S3624" t="s">
        <v>7534</v>
      </c>
      <c r="T3624">
        <v>20220511</v>
      </c>
      <c r="Z3624" t="s">
        <v>36</v>
      </c>
    </row>
    <row r="3625" spans="1:26" x14ac:dyDescent="0.25">
      <c r="A3625" t="s">
        <v>26</v>
      </c>
      <c r="B3625" t="s">
        <v>27</v>
      </c>
      <c r="C3625" t="s">
        <v>28</v>
      </c>
      <c r="D3625" t="s">
        <v>29</v>
      </c>
      <c r="E3625" t="str">
        <f>"112TNLE1M888"</f>
        <v>112TNLE1M888</v>
      </c>
      <c r="F3625" t="s">
        <v>30</v>
      </c>
      <c r="I3625" t="s">
        <v>89</v>
      </c>
      <c r="J3625" t="s">
        <v>58</v>
      </c>
      <c r="N3625" t="s">
        <v>7535</v>
      </c>
      <c r="O3625" t="s">
        <v>34</v>
      </c>
      <c r="P3625">
        <v>6</v>
      </c>
      <c r="Q3625">
        <v>202112</v>
      </c>
      <c r="R3625">
        <v>20220428</v>
      </c>
      <c r="S3625" t="s">
        <v>7536</v>
      </c>
      <c r="T3625">
        <v>20220511</v>
      </c>
      <c r="U3625" t="s">
        <v>6244</v>
      </c>
      <c r="Z3625" t="s">
        <v>36</v>
      </c>
    </row>
    <row r="3626" spans="1:26" x14ac:dyDescent="0.25">
      <c r="A3626" t="s">
        <v>26</v>
      </c>
      <c r="B3626" t="s">
        <v>27</v>
      </c>
      <c r="C3626" t="s">
        <v>28</v>
      </c>
      <c r="D3626" t="s">
        <v>29</v>
      </c>
      <c r="E3626" t="str">
        <f>"111TNYT04938"</f>
        <v>111TNYT04938</v>
      </c>
      <c r="F3626" t="s">
        <v>30</v>
      </c>
      <c r="I3626" t="s">
        <v>82</v>
      </c>
      <c r="J3626" t="s">
        <v>39</v>
      </c>
      <c r="N3626" t="s">
        <v>7537</v>
      </c>
      <c r="O3626" t="s">
        <v>34</v>
      </c>
      <c r="P3626">
        <v>7</v>
      </c>
      <c r="Q3626">
        <v>202111</v>
      </c>
      <c r="R3626">
        <v>20220327</v>
      </c>
      <c r="S3626" t="s">
        <v>7538</v>
      </c>
      <c r="T3626">
        <v>20220511</v>
      </c>
      <c r="Z3626" t="s">
        <v>36</v>
      </c>
    </row>
    <row r="3627" spans="1:26" x14ac:dyDescent="0.25">
      <c r="A3627" t="s">
        <v>26</v>
      </c>
      <c r="B3627" t="s">
        <v>27</v>
      </c>
      <c r="C3627" t="s">
        <v>28</v>
      </c>
      <c r="D3627" t="s">
        <v>29</v>
      </c>
      <c r="E3627" t="str">
        <f>"201TNUW2R342"</f>
        <v>201TNUW2R342</v>
      </c>
      <c r="F3627" t="s">
        <v>30</v>
      </c>
      <c r="I3627" t="s">
        <v>129</v>
      </c>
      <c r="J3627" t="s">
        <v>90</v>
      </c>
      <c r="N3627" t="s">
        <v>7539</v>
      </c>
      <c r="O3627" t="s">
        <v>34</v>
      </c>
      <c r="P3627">
        <v>5</v>
      </c>
      <c r="Q3627">
        <v>202201</v>
      </c>
      <c r="R3627">
        <v>20220314</v>
      </c>
      <c r="S3627" t="s">
        <v>7540</v>
      </c>
      <c r="T3627">
        <v>20220511</v>
      </c>
      <c r="U3627" t="s">
        <v>211</v>
      </c>
      <c r="Z3627" t="s">
        <v>36</v>
      </c>
    </row>
    <row r="3628" spans="1:26" x14ac:dyDescent="0.25">
      <c r="A3628" t="s">
        <v>26</v>
      </c>
      <c r="B3628" t="s">
        <v>27</v>
      </c>
      <c r="C3628" t="s">
        <v>28</v>
      </c>
      <c r="D3628" t="s">
        <v>585</v>
      </c>
      <c r="E3628" t="str">
        <f>"203TNYT13762"</f>
        <v>203TNYT13762</v>
      </c>
      <c r="F3628" t="s">
        <v>30</v>
      </c>
      <c r="I3628" t="s">
        <v>475</v>
      </c>
      <c r="J3628" t="s">
        <v>271</v>
      </c>
      <c r="N3628" t="s">
        <v>7541</v>
      </c>
      <c r="O3628" t="s">
        <v>34</v>
      </c>
      <c r="P3628">
        <v>3</v>
      </c>
      <c r="Q3628">
        <v>202203</v>
      </c>
      <c r="R3628">
        <v>20220426</v>
      </c>
      <c r="S3628" t="s">
        <v>7542</v>
      </c>
      <c r="T3628">
        <v>20220511</v>
      </c>
      <c r="Z3628" t="s">
        <v>36</v>
      </c>
    </row>
    <row r="3629" spans="1:26" x14ac:dyDescent="0.25">
      <c r="A3629" t="s">
        <v>26</v>
      </c>
      <c r="B3629" t="s">
        <v>27</v>
      </c>
      <c r="C3629" t="s">
        <v>28</v>
      </c>
      <c r="D3629" t="s">
        <v>37</v>
      </c>
      <c r="E3629" t="str">
        <f>"201TNYT1J002"</f>
        <v>201TNYT1J002</v>
      </c>
      <c r="F3629" t="s">
        <v>30</v>
      </c>
      <c r="I3629" t="s">
        <v>38</v>
      </c>
      <c r="J3629" t="s">
        <v>58</v>
      </c>
      <c r="N3629" t="s">
        <v>7543</v>
      </c>
      <c r="O3629" t="s">
        <v>34</v>
      </c>
      <c r="P3629">
        <v>5</v>
      </c>
      <c r="Q3629">
        <v>202201</v>
      </c>
      <c r="R3629">
        <v>20220216</v>
      </c>
      <c r="S3629" t="s">
        <v>7544</v>
      </c>
      <c r="T3629">
        <v>20220511</v>
      </c>
      <c r="U3629" t="s">
        <v>128</v>
      </c>
      <c r="Z3629" t="s">
        <v>36</v>
      </c>
    </row>
    <row r="3630" spans="1:26" x14ac:dyDescent="0.25">
      <c r="A3630" t="s">
        <v>26</v>
      </c>
      <c r="B3630" t="s">
        <v>27</v>
      </c>
      <c r="C3630" t="s">
        <v>28</v>
      </c>
      <c r="D3630" t="s">
        <v>37</v>
      </c>
      <c r="E3630" t="str">
        <f>"906TNYT1A058"</f>
        <v>906TNYT1A058</v>
      </c>
      <c r="F3630" t="s">
        <v>30</v>
      </c>
      <c r="I3630" t="s">
        <v>129</v>
      </c>
      <c r="J3630" t="s">
        <v>39</v>
      </c>
      <c r="N3630" t="s">
        <v>7545</v>
      </c>
      <c r="O3630" t="s">
        <v>34</v>
      </c>
      <c r="P3630">
        <v>36</v>
      </c>
      <c r="Q3630">
        <v>201906</v>
      </c>
      <c r="R3630">
        <v>20220428</v>
      </c>
      <c r="S3630" t="s">
        <v>7546</v>
      </c>
      <c r="T3630">
        <v>20220511</v>
      </c>
      <c r="U3630" t="s">
        <v>325</v>
      </c>
      <c r="Z3630" t="s">
        <v>36</v>
      </c>
    </row>
    <row r="3631" spans="1:26" x14ac:dyDescent="0.25">
      <c r="A3631" t="s">
        <v>26</v>
      </c>
      <c r="B3631" t="s">
        <v>27</v>
      </c>
      <c r="C3631" t="s">
        <v>28</v>
      </c>
      <c r="D3631" t="s">
        <v>6142</v>
      </c>
      <c r="E3631" t="str">
        <f>"202TNTQ1M577"</f>
        <v>202TNTQ1M577</v>
      </c>
      <c r="F3631" t="s">
        <v>30</v>
      </c>
      <c r="I3631" t="s">
        <v>89</v>
      </c>
      <c r="J3631" t="s">
        <v>43</v>
      </c>
      <c r="N3631" t="s">
        <v>7547</v>
      </c>
      <c r="O3631" t="s">
        <v>34</v>
      </c>
      <c r="P3631">
        <v>4</v>
      </c>
      <c r="Q3631">
        <v>202202</v>
      </c>
      <c r="R3631">
        <v>20220429</v>
      </c>
      <c r="S3631" t="s">
        <v>7548</v>
      </c>
      <c r="T3631">
        <v>20220511</v>
      </c>
      <c r="Z3631" t="s">
        <v>36</v>
      </c>
    </row>
    <row r="3632" spans="1:26" x14ac:dyDescent="0.25">
      <c r="A3632" t="s">
        <v>26</v>
      </c>
      <c r="B3632" t="s">
        <v>27</v>
      </c>
      <c r="C3632" t="s">
        <v>28</v>
      </c>
      <c r="D3632" t="s">
        <v>29</v>
      </c>
      <c r="E3632" t="str">
        <f>"110TNDV0J930"</f>
        <v>110TNDV0J930</v>
      </c>
      <c r="F3632" t="s">
        <v>30</v>
      </c>
      <c r="I3632" t="s">
        <v>646</v>
      </c>
      <c r="J3632" t="s">
        <v>271</v>
      </c>
      <c r="N3632" t="s">
        <v>7549</v>
      </c>
      <c r="O3632" t="s">
        <v>34</v>
      </c>
      <c r="P3632">
        <v>8</v>
      </c>
      <c r="Q3632">
        <v>202110</v>
      </c>
      <c r="R3632">
        <v>20211127</v>
      </c>
      <c r="S3632" t="s">
        <v>7550</v>
      </c>
      <c r="T3632">
        <v>20220511</v>
      </c>
      <c r="Z3632" t="s">
        <v>36</v>
      </c>
    </row>
    <row r="3633" spans="1:26" x14ac:dyDescent="0.25">
      <c r="A3633" t="s">
        <v>26</v>
      </c>
      <c r="B3633" t="s">
        <v>27</v>
      </c>
      <c r="C3633" t="s">
        <v>28</v>
      </c>
      <c r="D3633" t="s">
        <v>64</v>
      </c>
      <c r="E3633" t="str">
        <f>"203TNFA20595"</f>
        <v>203TNFA20595</v>
      </c>
      <c r="F3633" t="s">
        <v>30</v>
      </c>
      <c r="I3633" t="s">
        <v>57</v>
      </c>
      <c r="J3633" t="s">
        <v>39</v>
      </c>
      <c r="N3633" t="s">
        <v>7551</v>
      </c>
      <c r="O3633" t="s">
        <v>34</v>
      </c>
      <c r="P3633">
        <v>3</v>
      </c>
      <c r="Q3633">
        <v>202203</v>
      </c>
      <c r="R3633">
        <v>20220402</v>
      </c>
      <c r="S3633" t="s">
        <v>7552</v>
      </c>
      <c r="T3633">
        <v>20220511</v>
      </c>
      <c r="Z3633" t="s">
        <v>36</v>
      </c>
    </row>
    <row r="3634" spans="1:26" x14ac:dyDescent="0.25">
      <c r="A3634" t="s">
        <v>26</v>
      </c>
      <c r="B3634" t="s">
        <v>27</v>
      </c>
      <c r="C3634" t="s">
        <v>28</v>
      </c>
      <c r="D3634" t="s">
        <v>133</v>
      </c>
      <c r="E3634" t="str">
        <f>"109TNWG1Y145"</f>
        <v>109TNWG1Y145</v>
      </c>
      <c r="F3634" t="s">
        <v>30</v>
      </c>
      <c r="I3634" t="s">
        <v>38</v>
      </c>
      <c r="J3634" t="s">
        <v>90</v>
      </c>
      <c r="N3634" t="s">
        <v>7553</v>
      </c>
      <c r="O3634" t="s">
        <v>34</v>
      </c>
      <c r="P3634">
        <v>9</v>
      </c>
      <c r="Q3634">
        <v>202109</v>
      </c>
      <c r="R3634">
        <v>20220301</v>
      </c>
      <c r="S3634" t="s">
        <v>7554</v>
      </c>
      <c r="T3634">
        <v>20220511</v>
      </c>
      <c r="U3634" t="s">
        <v>211</v>
      </c>
      <c r="Z3634" t="s">
        <v>36</v>
      </c>
    </row>
    <row r="3635" spans="1:26" x14ac:dyDescent="0.25">
      <c r="A3635" t="s">
        <v>26</v>
      </c>
      <c r="B3635" t="s">
        <v>27</v>
      </c>
      <c r="C3635" t="s">
        <v>28</v>
      </c>
      <c r="D3635" t="s">
        <v>380</v>
      </c>
      <c r="E3635" t="str">
        <f>"201TNHM2P729"</f>
        <v>201TNHM2P729</v>
      </c>
      <c r="F3635" t="s">
        <v>30</v>
      </c>
      <c r="I3635" t="s">
        <v>57</v>
      </c>
      <c r="J3635" t="s">
        <v>271</v>
      </c>
      <c r="N3635" t="s">
        <v>7555</v>
      </c>
      <c r="O3635" t="s">
        <v>34</v>
      </c>
      <c r="P3635">
        <v>5</v>
      </c>
      <c r="Q3635">
        <v>202201</v>
      </c>
      <c r="R3635">
        <v>20220423</v>
      </c>
      <c r="S3635" t="s">
        <v>7556</v>
      </c>
      <c r="T3635">
        <v>20220511</v>
      </c>
      <c r="Z3635" t="s">
        <v>36</v>
      </c>
    </row>
    <row r="3636" spans="1:26" x14ac:dyDescent="0.25">
      <c r="A3636" t="s">
        <v>26</v>
      </c>
      <c r="B3636" t="s">
        <v>27</v>
      </c>
      <c r="C3636" t="s">
        <v>28</v>
      </c>
      <c r="D3636" t="s">
        <v>46</v>
      </c>
      <c r="E3636" t="str">
        <f>"108TNEP15724"</f>
        <v>108TNEP15724</v>
      </c>
      <c r="F3636" t="s">
        <v>30</v>
      </c>
      <c r="I3636" t="s">
        <v>89</v>
      </c>
      <c r="J3636" t="s">
        <v>77</v>
      </c>
      <c r="N3636" t="s">
        <v>7557</v>
      </c>
      <c r="O3636" t="s">
        <v>34</v>
      </c>
      <c r="P3636">
        <v>10</v>
      </c>
      <c r="Q3636">
        <v>202108</v>
      </c>
      <c r="R3636">
        <v>20220506</v>
      </c>
      <c r="S3636" t="s">
        <v>7558</v>
      </c>
      <c r="T3636">
        <v>20220511</v>
      </c>
      <c r="Z3636" t="s">
        <v>36</v>
      </c>
    </row>
    <row r="3637" spans="1:26" x14ac:dyDescent="0.25">
      <c r="A3637" t="s">
        <v>26</v>
      </c>
      <c r="B3637" t="s">
        <v>27</v>
      </c>
      <c r="C3637" t="s">
        <v>28</v>
      </c>
      <c r="D3637" t="s">
        <v>380</v>
      </c>
      <c r="E3637" t="str">
        <f>"202TNNH2U087"</f>
        <v>202TNNH2U087</v>
      </c>
      <c r="F3637" t="s">
        <v>30</v>
      </c>
      <c r="I3637" t="s">
        <v>38</v>
      </c>
      <c r="J3637" t="s">
        <v>77</v>
      </c>
      <c r="N3637" t="s">
        <v>7559</v>
      </c>
      <c r="O3637" t="s">
        <v>34</v>
      </c>
      <c r="P3637">
        <v>4</v>
      </c>
      <c r="Q3637">
        <v>202202</v>
      </c>
      <c r="R3637">
        <v>20220503</v>
      </c>
      <c r="S3637" t="s">
        <v>7560</v>
      </c>
      <c r="T3637">
        <v>20220511</v>
      </c>
      <c r="Z3637" t="s">
        <v>36</v>
      </c>
    </row>
    <row r="3638" spans="1:26" x14ac:dyDescent="0.25">
      <c r="A3638" t="s">
        <v>26</v>
      </c>
      <c r="B3638" t="s">
        <v>27</v>
      </c>
      <c r="C3638" t="s">
        <v>28</v>
      </c>
      <c r="D3638" t="s">
        <v>29</v>
      </c>
      <c r="E3638" t="str">
        <f>"108TNMXOU851"</f>
        <v>108TNMXOU851</v>
      </c>
      <c r="F3638" t="s">
        <v>30</v>
      </c>
      <c r="I3638" t="s">
        <v>38</v>
      </c>
      <c r="J3638" t="s">
        <v>90</v>
      </c>
      <c r="N3638" t="s">
        <v>7561</v>
      </c>
      <c r="O3638" t="s">
        <v>34</v>
      </c>
      <c r="P3638">
        <v>10</v>
      </c>
      <c r="Q3638">
        <v>202108</v>
      </c>
      <c r="R3638">
        <v>20211212</v>
      </c>
      <c r="S3638" t="s">
        <v>7562</v>
      </c>
      <c r="T3638">
        <v>20220511</v>
      </c>
      <c r="U3638" t="s">
        <v>151</v>
      </c>
      <c r="V3638" t="s">
        <v>144</v>
      </c>
      <c r="Z3638" t="s">
        <v>36</v>
      </c>
    </row>
    <row r="3639" spans="1:26" x14ac:dyDescent="0.25">
      <c r="A3639" t="s">
        <v>26</v>
      </c>
      <c r="B3639" t="s">
        <v>27</v>
      </c>
      <c r="C3639" t="s">
        <v>28</v>
      </c>
      <c r="D3639" t="s">
        <v>585</v>
      </c>
      <c r="E3639" t="str">
        <f>"203TNPC1W160"</f>
        <v>203TNPC1W160</v>
      </c>
      <c r="F3639" t="s">
        <v>30</v>
      </c>
      <c r="I3639" t="s">
        <v>38</v>
      </c>
      <c r="J3639" t="s">
        <v>498</v>
      </c>
      <c r="N3639" t="s">
        <v>7563</v>
      </c>
      <c r="O3639" t="s">
        <v>34</v>
      </c>
      <c r="P3639">
        <v>3</v>
      </c>
      <c r="Q3639">
        <v>202203</v>
      </c>
      <c r="R3639">
        <v>20220304</v>
      </c>
      <c r="S3639" t="s">
        <v>7564</v>
      </c>
      <c r="T3639">
        <v>20220511</v>
      </c>
      <c r="Z3639" t="s">
        <v>36</v>
      </c>
    </row>
    <row r="3640" spans="1:26" x14ac:dyDescent="0.25">
      <c r="A3640" t="s">
        <v>26</v>
      </c>
      <c r="B3640" t="s">
        <v>27</v>
      </c>
      <c r="C3640" t="s">
        <v>28</v>
      </c>
      <c r="D3640" t="s">
        <v>46</v>
      </c>
      <c r="E3640" t="str">
        <f>"201TNVS2M951"</f>
        <v>201TNVS2M951</v>
      </c>
      <c r="F3640" t="s">
        <v>30</v>
      </c>
      <c r="I3640" t="s">
        <v>38</v>
      </c>
      <c r="J3640" t="s">
        <v>77</v>
      </c>
      <c r="N3640" t="s">
        <v>7565</v>
      </c>
      <c r="O3640" t="s">
        <v>34</v>
      </c>
      <c r="P3640">
        <v>5</v>
      </c>
      <c r="Q3640">
        <v>202201</v>
      </c>
      <c r="R3640">
        <v>20220127</v>
      </c>
      <c r="S3640" t="s">
        <v>7566</v>
      </c>
      <c r="T3640">
        <v>20220511</v>
      </c>
      <c r="Z3640" t="s">
        <v>36</v>
      </c>
    </row>
    <row r="3641" spans="1:26" x14ac:dyDescent="0.25">
      <c r="A3641" t="s">
        <v>26</v>
      </c>
      <c r="B3641" t="s">
        <v>27</v>
      </c>
      <c r="C3641" t="s">
        <v>28</v>
      </c>
      <c r="D3641" t="s">
        <v>29</v>
      </c>
      <c r="E3641" t="str">
        <f>"202TNHM09145"</f>
        <v>202TNHM09145</v>
      </c>
      <c r="F3641" t="s">
        <v>30</v>
      </c>
      <c r="I3641" t="s">
        <v>129</v>
      </c>
      <c r="J3641" t="s">
        <v>39</v>
      </c>
      <c r="N3641" t="s">
        <v>7567</v>
      </c>
      <c r="O3641" t="s">
        <v>34</v>
      </c>
      <c r="P3641">
        <v>4</v>
      </c>
      <c r="Q3641">
        <v>202202</v>
      </c>
      <c r="R3641">
        <v>20220405</v>
      </c>
      <c r="S3641" t="s">
        <v>7568</v>
      </c>
      <c r="T3641">
        <v>20220511</v>
      </c>
      <c r="Z3641" t="s">
        <v>36</v>
      </c>
    </row>
    <row r="3642" spans="1:26" x14ac:dyDescent="0.25">
      <c r="A3642" t="s">
        <v>26</v>
      </c>
      <c r="B3642" t="s">
        <v>27</v>
      </c>
      <c r="C3642" t="s">
        <v>28</v>
      </c>
      <c r="D3642" t="s">
        <v>380</v>
      </c>
      <c r="E3642" t="str">
        <f>"111TNZN2J421"</f>
        <v>111TNZN2J421</v>
      </c>
      <c r="F3642" t="s">
        <v>30</v>
      </c>
      <c r="I3642" t="s">
        <v>129</v>
      </c>
      <c r="J3642" t="s">
        <v>39</v>
      </c>
      <c r="N3642" t="s">
        <v>7569</v>
      </c>
      <c r="O3642" t="s">
        <v>34</v>
      </c>
      <c r="P3642">
        <v>7</v>
      </c>
      <c r="Q3642">
        <v>202111</v>
      </c>
      <c r="R3642">
        <v>20211228</v>
      </c>
      <c r="S3642" t="s">
        <v>7570</v>
      </c>
      <c r="T3642">
        <v>20220511</v>
      </c>
      <c r="Z3642" t="s">
        <v>36</v>
      </c>
    </row>
    <row r="3643" spans="1:26" x14ac:dyDescent="0.25">
      <c r="A3643" t="s">
        <v>26</v>
      </c>
      <c r="B3643" t="s">
        <v>27</v>
      </c>
      <c r="C3643" t="s">
        <v>28</v>
      </c>
      <c r="D3643" t="s">
        <v>29</v>
      </c>
      <c r="E3643" t="str">
        <f>"201TNPC1Y432"</f>
        <v>201TNPC1Y432</v>
      </c>
      <c r="F3643" t="s">
        <v>30</v>
      </c>
      <c r="I3643" t="s">
        <v>97</v>
      </c>
      <c r="J3643" t="s">
        <v>90</v>
      </c>
      <c r="N3643" t="s">
        <v>7571</v>
      </c>
      <c r="O3643" t="s">
        <v>34</v>
      </c>
      <c r="P3643">
        <v>5</v>
      </c>
      <c r="Q3643">
        <v>202201</v>
      </c>
      <c r="R3643">
        <v>20220413</v>
      </c>
      <c r="S3643" t="s">
        <v>7572</v>
      </c>
      <c r="T3643">
        <v>20220511</v>
      </c>
      <c r="U3643" t="s">
        <v>75</v>
      </c>
      <c r="V3643" t="s">
        <v>1796</v>
      </c>
      <c r="Z3643" t="s">
        <v>36</v>
      </c>
    </row>
    <row r="3644" spans="1:26" x14ac:dyDescent="0.25">
      <c r="A3644" t="s">
        <v>26</v>
      </c>
      <c r="B3644" t="s">
        <v>27</v>
      </c>
      <c r="C3644" t="s">
        <v>28</v>
      </c>
      <c r="D3644" t="s">
        <v>29</v>
      </c>
      <c r="E3644" t="str">
        <f>"110TNFA21195"</f>
        <v>110TNFA21195</v>
      </c>
      <c r="F3644" t="s">
        <v>30</v>
      </c>
      <c r="I3644" t="s">
        <v>97</v>
      </c>
      <c r="J3644" t="s">
        <v>58</v>
      </c>
      <c r="N3644" t="s">
        <v>7573</v>
      </c>
      <c r="O3644" t="s">
        <v>34</v>
      </c>
      <c r="P3644">
        <v>8</v>
      </c>
      <c r="Q3644">
        <v>202110</v>
      </c>
      <c r="R3644">
        <v>20211204</v>
      </c>
      <c r="S3644" t="s">
        <v>7574</v>
      </c>
      <c r="T3644">
        <v>20220511</v>
      </c>
      <c r="U3644" t="s">
        <v>211</v>
      </c>
      <c r="Z3644" t="s">
        <v>36</v>
      </c>
    </row>
    <row r="3645" spans="1:26" x14ac:dyDescent="0.25">
      <c r="A3645" t="s">
        <v>26</v>
      </c>
      <c r="B3645" t="s">
        <v>27</v>
      </c>
      <c r="C3645" t="s">
        <v>28</v>
      </c>
      <c r="D3645" t="s">
        <v>42</v>
      </c>
      <c r="E3645" t="str">
        <f>"109TNMX2H427"</f>
        <v>109TNMX2H427</v>
      </c>
      <c r="F3645" t="s">
        <v>30</v>
      </c>
      <c r="I3645" t="s">
        <v>97</v>
      </c>
      <c r="J3645" t="s">
        <v>83</v>
      </c>
      <c r="N3645" t="s">
        <v>7575</v>
      </c>
      <c r="O3645" t="s">
        <v>34</v>
      </c>
      <c r="P3645">
        <v>9</v>
      </c>
      <c r="Q3645">
        <v>202109</v>
      </c>
      <c r="R3645">
        <v>20220131</v>
      </c>
      <c r="S3645" t="s">
        <v>7576</v>
      </c>
      <c r="T3645">
        <v>20220511</v>
      </c>
      <c r="Z3645" t="s">
        <v>36</v>
      </c>
    </row>
    <row r="3646" spans="1:26" x14ac:dyDescent="0.25">
      <c r="A3646" t="s">
        <v>26</v>
      </c>
      <c r="B3646" t="s">
        <v>27</v>
      </c>
      <c r="C3646" t="s">
        <v>28</v>
      </c>
      <c r="D3646" t="s">
        <v>133</v>
      </c>
      <c r="E3646" t="str">
        <f>"202TNAB05368"</f>
        <v>202TNAB05368</v>
      </c>
      <c r="F3646" t="s">
        <v>30</v>
      </c>
      <c r="I3646" t="s">
        <v>82</v>
      </c>
      <c r="J3646" t="s">
        <v>90</v>
      </c>
      <c r="N3646" t="s">
        <v>7577</v>
      </c>
      <c r="O3646" t="s">
        <v>34</v>
      </c>
      <c r="P3646">
        <v>4</v>
      </c>
      <c r="Q3646">
        <v>202202</v>
      </c>
      <c r="R3646">
        <v>20220312</v>
      </c>
      <c r="S3646" t="s">
        <v>7578</v>
      </c>
      <c r="T3646">
        <v>20220511</v>
      </c>
      <c r="U3646" t="s">
        <v>206</v>
      </c>
      <c r="V3646" t="s">
        <v>128</v>
      </c>
      <c r="Z3646" t="s">
        <v>36</v>
      </c>
    </row>
    <row r="3647" spans="1:26" x14ac:dyDescent="0.25">
      <c r="A3647" t="s">
        <v>26</v>
      </c>
      <c r="B3647" t="s">
        <v>27</v>
      </c>
      <c r="C3647" t="s">
        <v>28</v>
      </c>
      <c r="D3647" t="s">
        <v>42</v>
      </c>
      <c r="E3647" t="str">
        <f>"112TNGY0X551"</f>
        <v>112TNGY0X551</v>
      </c>
      <c r="F3647" t="s">
        <v>30</v>
      </c>
      <c r="I3647" t="s">
        <v>97</v>
      </c>
      <c r="J3647" t="s">
        <v>83</v>
      </c>
      <c r="N3647" t="s">
        <v>7579</v>
      </c>
      <c r="O3647" t="s">
        <v>34</v>
      </c>
      <c r="P3647">
        <v>6</v>
      </c>
      <c r="Q3647">
        <v>202112</v>
      </c>
      <c r="R3647">
        <v>20220131</v>
      </c>
      <c r="S3647" t="s">
        <v>7580</v>
      </c>
      <c r="T3647">
        <v>20220511</v>
      </c>
      <c r="Z3647" t="s">
        <v>36</v>
      </c>
    </row>
    <row r="3648" spans="1:26" x14ac:dyDescent="0.25">
      <c r="A3648" t="s">
        <v>26</v>
      </c>
      <c r="B3648" t="s">
        <v>27</v>
      </c>
      <c r="C3648" t="s">
        <v>28</v>
      </c>
      <c r="D3648" t="s">
        <v>46</v>
      </c>
      <c r="E3648" t="str">
        <f>"108TNPC2R496"</f>
        <v>108TNPC2R496</v>
      </c>
      <c r="F3648" t="s">
        <v>30</v>
      </c>
      <c r="I3648" t="s">
        <v>31</v>
      </c>
      <c r="J3648" t="s">
        <v>58</v>
      </c>
      <c r="N3648" t="s">
        <v>7581</v>
      </c>
      <c r="O3648" t="s">
        <v>34</v>
      </c>
      <c r="P3648">
        <v>10</v>
      </c>
      <c r="Q3648">
        <v>202108</v>
      </c>
      <c r="R3648">
        <v>20211022</v>
      </c>
      <c r="S3648" t="s">
        <v>7582</v>
      </c>
      <c r="T3648">
        <v>20220511</v>
      </c>
      <c r="U3648" t="s">
        <v>5151</v>
      </c>
      <c r="V3648" t="s">
        <v>452</v>
      </c>
      <c r="Z3648" t="s">
        <v>36</v>
      </c>
    </row>
    <row r="3649" spans="1:26" x14ac:dyDescent="0.25">
      <c r="A3649" t="s">
        <v>26</v>
      </c>
      <c r="B3649" t="s">
        <v>27</v>
      </c>
      <c r="C3649" t="s">
        <v>28</v>
      </c>
      <c r="D3649" t="s">
        <v>64</v>
      </c>
      <c r="E3649" t="str">
        <f>"103TNEP28620"</f>
        <v>103TNEP28620</v>
      </c>
      <c r="F3649" t="s">
        <v>30</v>
      </c>
      <c r="I3649" t="s">
        <v>31</v>
      </c>
      <c r="J3649" t="s">
        <v>32</v>
      </c>
      <c r="N3649" t="s">
        <v>7583</v>
      </c>
      <c r="O3649" t="s">
        <v>34</v>
      </c>
      <c r="P3649">
        <v>15</v>
      </c>
      <c r="Q3649">
        <v>202103</v>
      </c>
      <c r="R3649">
        <v>20211116</v>
      </c>
      <c r="S3649" t="s">
        <v>7584</v>
      </c>
      <c r="T3649">
        <v>20220511</v>
      </c>
      <c r="Z3649" t="s">
        <v>36</v>
      </c>
    </row>
    <row r="3650" spans="1:26" x14ac:dyDescent="0.25">
      <c r="A3650" t="s">
        <v>26</v>
      </c>
      <c r="B3650" t="s">
        <v>27</v>
      </c>
      <c r="C3650" t="s">
        <v>28</v>
      </c>
      <c r="D3650" t="s">
        <v>29</v>
      </c>
      <c r="E3650" t="str">
        <f>"106TNNH0E215"</f>
        <v>106TNNH0E215</v>
      </c>
      <c r="F3650" t="s">
        <v>30</v>
      </c>
      <c r="I3650" t="s">
        <v>38</v>
      </c>
      <c r="J3650" t="s">
        <v>58</v>
      </c>
      <c r="N3650" t="s">
        <v>7585</v>
      </c>
      <c r="O3650" t="s">
        <v>34</v>
      </c>
      <c r="P3650">
        <v>12</v>
      </c>
      <c r="Q3650">
        <v>202106</v>
      </c>
      <c r="R3650">
        <v>20211029</v>
      </c>
      <c r="S3650" t="s">
        <v>7586</v>
      </c>
      <c r="T3650">
        <v>20220511</v>
      </c>
      <c r="U3650" t="s">
        <v>111</v>
      </c>
      <c r="Z3650" t="s">
        <v>36</v>
      </c>
    </row>
    <row r="3651" spans="1:26" x14ac:dyDescent="0.25">
      <c r="A3651" t="s">
        <v>26</v>
      </c>
      <c r="B3651" t="s">
        <v>27</v>
      </c>
      <c r="C3651" t="s">
        <v>28</v>
      </c>
      <c r="D3651" t="s">
        <v>29</v>
      </c>
      <c r="E3651" t="str">
        <f>"106TNDV0E210"</f>
        <v>106TNDV0E210</v>
      </c>
      <c r="F3651" t="s">
        <v>30</v>
      </c>
      <c r="I3651" t="s">
        <v>38</v>
      </c>
      <c r="J3651" t="s">
        <v>48</v>
      </c>
      <c r="N3651" t="s">
        <v>1571</v>
      </c>
      <c r="O3651" t="s">
        <v>34</v>
      </c>
      <c r="P3651">
        <v>12</v>
      </c>
      <c r="Q3651">
        <v>202106</v>
      </c>
      <c r="R3651">
        <v>20211005</v>
      </c>
      <c r="S3651" t="s">
        <v>7587</v>
      </c>
      <c r="T3651">
        <v>20220511</v>
      </c>
      <c r="Z3651" t="s">
        <v>36</v>
      </c>
    </row>
    <row r="3652" spans="1:26" x14ac:dyDescent="0.25">
      <c r="A3652" t="s">
        <v>26</v>
      </c>
      <c r="B3652" t="s">
        <v>27</v>
      </c>
      <c r="C3652" t="s">
        <v>28</v>
      </c>
      <c r="D3652" t="s">
        <v>29</v>
      </c>
      <c r="E3652" t="str">
        <f>"104TNDV1C002"</f>
        <v>104TNDV1C002</v>
      </c>
      <c r="F3652" t="s">
        <v>30</v>
      </c>
      <c r="I3652" t="s">
        <v>31</v>
      </c>
      <c r="J3652" t="s">
        <v>871</v>
      </c>
      <c r="N3652" t="s">
        <v>7588</v>
      </c>
      <c r="O3652" t="s">
        <v>34</v>
      </c>
      <c r="P3652">
        <v>14</v>
      </c>
      <c r="Q3652">
        <v>202104</v>
      </c>
      <c r="R3652">
        <v>20220414</v>
      </c>
      <c r="S3652" t="s">
        <v>7589</v>
      </c>
      <c r="T3652">
        <v>20220511</v>
      </c>
      <c r="Z3652" t="s">
        <v>36</v>
      </c>
    </row>
    <row r="3653" spans="1:26" x14ac:dyDescent="0.25">
      <c r="A3653" t="s">
        <v>26</v>
      </c>
      <c r="B3653" t="s">
        <v>27</v>
      </c>
      <c r="C3653" t="s">
        <v>28</v>
      </c>
      <c r="D3653" t="s">
        <v>46</v>
      </c>
      <c r="E3653" t="str">
        <f>"202TNWG11513"</f>
        <v>202TNWG11513</v>
      </c>
      <c r="F3653" t="s">
        <v>30</v>
      </c>
      <c r="I3653" t="s">
        <v>38</v>
      </c>
      <c r="J3653" t="s">
        <v>39</v>
      </c>
      <c r="N3653" t="s">
        <v>7590</v>
      </c>
      <c r="O3653" t="s">
        <v>34</v>
      </c>
      <c r="P3653">
        <v>4</v>
      </c>
      <c r="Q3653">
        <v>202202</v>
      </c>
      <c r="R3653">
        <v>20220505</v>
      </c>
      <c r="S3653" t="s">
        <v>7591</v>
      </c>
      <c r="T3653">
        <v>20220511</v>
      </c>
      <c r="Z3653" t="s">
        <v>36</v>
      </c>
    </row>
    <row r="3654" spans="1:26" x14ac:dyDescent="0.25">
      <c r="A3654" t="s">
        <v>26</v>
      </c>
      <c r="B3654" t="s">
        <v>27</v>
      </c>
      <c r="C3654" t="s">
        <v>28</v>
      </c>
      <c r="D3654" t="s">
        <v>37</v>
      </c>
      <c r="E3654" t="str">
        <f>"109TNQD21388"</f>
        <v>109TNQD21388</v>
      </c>
      <c r="F3654" t="s">
        <v>30</v>
      </c>
      <c r="I3654" t="s">
        <v>38</v>
      </c>
      <c r="J3654" t="s">
        <v>39</v>
      </c>
      <c r="N3654" t="s">
        <v>7592</v>
      </c>
      <c r="O3654" t="s">
        <v>34</v>
      </c>
      <c r="P3654">
        <v>9</v>
      </c>
      <c r="Q3654">
        <v>202109</v>
      </c>
      <c r="R3654">
        <v>20211101</v>
      </c>
      <c r="S3654" t="s">
        <v>7593</v>
      </c>
      <c r="T3654">
        <v>20220512</v>
      </c>
      <c r="Z3654" t="s">
        <v>36</v>
      </c>
    </row>
    <row r="3655" spans="1:26" x14ac:dyDescent="0.25">
      <c r="A3655" t="s">
        <v>26</v>
      </c>
      <c r="B3655" t="s">
        <v>27</v>
      </c>
      <c r="C3655" t="s">
        <v>28</v>
      </c>
      <c r="D3655" t="s">
        <v>29</v>
      </c>
      <c r="E3655" t="str">
        <f>"110TNZN2D925"</f>
        <v>110TNZN2D925</v>
      </c>
      <c r="F3655" t="s">
        <v>30</v>
      </c>
      <c r="I3655" t="s">
        <v>82</v>
      </c>
      <c r="J3655" t="s">
        <v>90</v>
      </c>
      <c r="N3655" t="s">
        <v>7594</v>
      </c>
      <c r="O3655" t="s">
        <v>34</v>
      </c>
      <c r="P3655">
        <v>8</v>
      </c>
      <c r="Q3655">
        <v>202110</v>
      </c>
      <c r="R3655">
        <v>20220106</v>
      </c>
      <c r="S3655" t="s">
        <v>7595</v>
      </c>
      <c r="T3655">
        <v>20220512</v>
      </c>
      <c r="U3655" t="s">
        <v>496</v>
      </c>
      <c r="V3655" t="s">
        <v>497</v>
      </c>
      <c r="W3655" t="s">
        <v>75</v>
      </c>
      <c r="Z3655" t="s">
        <v>36</v>
      </c>
    </row>
    <row r="3656" spans="1:26" x14ac:dyDescent="0.25">
      <c r="A3656" t="s">
        <v>26</v>
      </c>
      <c r="B3656" t="s">
        <v>27</v>
      </c>
      <c r="C3656" t="s">
        <v>28</v>
      </c>
      <c r="D3656" t="s">
        <v>29</v>
      </c>
      <c r="E3656" t="str">
        <f>"105TNBG2G784"</f>
        <v>105TNBG2G784</v>
      </c>
      <c r="F3656" t="s">
        <v>30</v>
      </c>
      <c r="I3656" t="s">
        <v>1927</v>
      </c>
      <c r="J3656" t="s">
        <v>77</v>
      </c>
      <c r="N3656" t="s">
        <v>7596</v>
      </c>
      <c r="O3656" t="s">
        <v>34</v>
      </c>
      <c r="P3656">
        <v>13</v>
      </c>
      <c r="Q3656">
        <v>202105</v>
      </c>
      <c r="R3656">
        <v>20220420</v>
      </c>
      <c r="S3656" t="s">
        <v>7597</v>
      </c>
      <c r="T3656">
        <v>20220512</v>
      </c>
      <c r="Z3656" t="s">
        <v>36</v>
      </c>
    </row>
    <row r="3657" spans="1:26" x14ac:dyDescent="0.25">
      <c r="A3657" t="s">
        <v>26</v>
      </c>
      <c r="B3657" t="s">
        <v>27</v>
      </c>
      <c r="C3657" t="s">
        <v>28</v>
      </c>
      <c r="D3657" t="s">
        <v>133</v>
      </c>
      <c r="E3657" t="str">
        <f>"201TNWG21897"</f>
        <v>201TNWG21897</v>
      </c>
      <c r="F3657" t="s">
        <v>30</v>
      </c>
      <c r="I3657" t="s">
        <v>38</v>
      </c>
      <c r="J3657" t="s">
        <v>39</v>
      </c>
      <c r="N3657" t="s">
        <v>7598</v>
      </c>
      <c r="O3657" t="s">
        <v>34</v>
      </c>
      <c r="P3657">
        <v>5</v>
      </c>
      <c r="Q3657">
        <v>202201</v>
      </c>
      <c r="R3657">
        <v>20220219</v>
      </c>
      <c r="S3657" t="s">
        <v>7599</v>
      </c>
      <c r="T3657">
        <v>20220512</v>
      </c>
      <c r="Z3657" t="s">
        <v>36</v>
      </c>
    </row>
    <row r="3658" spans="1:26" x14ac:dyDescent="0.25">
      <c r="A3658" t="s">
        <v>26</v>
      </c>
      <c r="B3658" t="s">
        <v>27</v>
      </c>
      <c r="C3658" t="s">
        <v>28</v>
      </c>
      <c r="D3658" t="s">
        <v>29</v>
      </c>
      <c r="E3658" t="str">
        <f>"107TNMX03715"</f>
        <v>107TNMX03715</v>
      </c>
      <c r="F3658" t="s">
        <v>30</v>
      </c>
      <c r="I3658" t="s">
        <v>31</v>
      </c>
      <c r="J3658" t="s">
        <v>32</v>
      </c>
      <c r="N3658" t="s">
        <v>7600</v>
      </c>
      <c r="O3658" t="s">
        <v>34</v>
      </c>
      <c r="P3658">
        <v>11</v>
      </c>
      <c r="Q3658">
        <v>202107</v>
      </c>
      <c r="R3658">
        <v>20220308</v>
      </c>
      <c r="S3658" t="s">
        <v>7601</v>
      </c>
      <c r="T3658">
        <v>20220512</v>
      </c>
      <c r="Z3658" t="s">
        <v>36</v>
      </c>
    </row>
    <row r="3659" spans="1:26" x14ac:dyDescent="0.25">
      <c r="A3659" t="s">
        <v>26</v>
      </c>
      <c r="B3659" t="s">
        <v>27</v>
      </c>
      <c r="C3659" t="s">
        <v>28</v>
      </c>
      <c r="D3659" t="s">
        <v>46</v>
      </c>
      <c r="E3659" t="str">
        <f>"108TNVS1K695"</f>
        <v>108TNVS1K695</v>
      </c>
      <c r="F3659" t="s">
        <v>30</v>
      </c>
      <c r="I3659" t="s">
        <v>129</v>
      </c>
      <c r="J3659" t="s">
        <v>58</v>
      </c>
      <c r="N3659" t="s">
        <v>7602</v>
      </c>
      <c r="O3659" t="s">
        <v>34</v>
      </c>
      <c r="P3659">
        <v>10</v>
      </c>
      <c r="Q3659">
        <v>202108</v>
      </c>
      <c r="R3659">
        <v>20211101</v>
      </c>
      <c r="S3659" t="s">
        <v>7603</v>
      </c>
      <c r="T3659">
        <v>20220512</v>
      </c>
      <c r="U3659" t="s">
        <v>5494</v>
      </c>
      <c r="V3659" t="s">
        <v>878</v>
      </c>
      <c r="Z3659" t="s">
        <v>36</v>
      </c>
    </row>
    <row r="3660" spans="1:26" x14ac:dyDescent="0.25">
      <c r="A3660" t="s">
        <v>26</v>
      </c>
      <c r="B3660" t="s">
        <v>27</v>
      </c>
      <c r="C3660" t="s">
        <v>28</v>
      </c>
      <c r="D3660" t="s">
        <v>37</v>
      </c>
      <c r="E3660" t="str">
        <f>"111TNNH2Q615"</f>
        <v>111TNNH2Q615</v>
      </c>
      <c r="F3660" t="s">
        <v>30</v>
      </c>
      <c r="I3660" t="s">
        <v>157</v>
      </c>
      <c r="J3660" t="s">
        <v>58</v>
      </c>
      <c r="N3660" t="s">
        <v>7604</v>
      </c>
      <c r="O3660" t="s">
        <v>34</v>
      </c>
      <c r="P3660">
        <v>7</v>
      </c>
      <c r="Q3660">
        <v>202111</v>
      </c>
      <c r="R3660">
        <v>20220119</v>
      </c>
      <c r="S3660" t="s">
        <v>7605</v>
      </c>
      <c r="T3660">
        <v>20220512</v>
      </c>
      <c r="U3660" t="s">
        <v>878</v>
      </c>
      <c r="V3660" t="s">
        <v>680</v>
      </c>
      <c r="W3660" t="s">
        <v>267</v>
      </c>
      <c r="X3660" t="s">
        <v>7606</v>
      </c>
      <c r="Z3660" t="s">
        <v>36</v>
      </c>
    </row>
    <row r="3661" spans="1:26" x14ac:dyDescent="0.25">
      <c r="A3661" t="s">
        <v>26</v>
      </c>
      <c r="B3661" t="s">
        <v>27</v>
      </c>
      <c r="C3661" t="s">
        <v>28</v>
      </c>
      <c r="D3661" t="s">
        <v>29</v>
      </c>
      <c r="E3661" t="str">
        <f>"111TNSU28150"</f>
        <v>111TNSU28150</v>
      </c>
      <c r="F3661" t="s">
        <v>30</v>
      </c>
      <c r="I3661" t="s">
        <v>38</v>
      </c>
      <c r="J3661" t="s">
        <v>58</v>
      </c>
      <c r="N3661" t="s">
        <v>7607</v>
      </c>
      <c r="O3661" t="s">
        <v>34</v>
      </c>
      <c r="P3661">
        <v>7</v>
      </c>
      <c r="Q3661">
        <v>202111</v>
      </c>
      <c r="R3661">
        <v>20220202</v>
      </c>
      <c r="S3661" t="s">
        <v>7608</v>
      </c>
      <c r="T3661">
        <v>20220512</v>
      </c>
      <c r="U3661" t="s">
        <v>128</v>
      </c>
      <c r="V3661" t="s">
        <v>179</v>
      </c>
      <c r="W3661" t="s">
        <v>75</v>
      </c>
      <c r="X3661" t="s">
        <v>144</v>
      </c>
      <c r="Z3661" t="s">
        <v>36</v>
      </c>
    </row>
    <row r="3662" spans="1:26" x14ac:dyDescent="0.25">
      <c r="A3662" t="s">
        <v>26</v>
      </c>
      <c r="B3662" t="s">
        <v>27</v>
      </c>
      <c r="C3662" t="s">
        <v>28</v>
      </c>
      <c r="D3662" t="s">
        <v>29</v>
      </c>
      <c r="E3662" t="str">
        <f>"106TNTQ0N889"</f>
        <v>106TNTQ0N889</v>
      </c>
      <c r="F3662" t="s">
        <v>30</v>
      </c>
      <c r="I3662" t="s">
        <v>586</v>
      </c>
      <c r="J3662" t="s">
        <v>7609</v>
      </c>
      <c r="N3662" t="s">
        <v>7610</v>
      </c>
      <c r="O3662" t="s">
        <v>34</v>
      </c>
      <c r="P3662">
        <v>12</v>
      </c>
      <c r="Q3662">
        <v>202106</v>
      </c>
      <c r="R3662">
        <v>20211216</v>
      </c>
      <c r="S3662" t="s">
        <v>7611</v>
      </c>
      <c r="T3662">
        <v>20220512</v>
      </c>
      <c r="U3662" t="s">
        <v>2067</v>
      </c>
      <c r="Z3662" t="s">
        <v>36</v>
      </c>
    </row>
    <row r="3663" spans="1:26" x14ac:dyDescent="0.25">
      <c r="A3663" t="s">
        <v>26</v>
      </c>
      <c r="B3663" t="s">
        <v>27</v>
      </c>
      <c r="C3663" t="s">
        <v>28</v>
      </c>
      <c r="D3663" t="s">
        <v>380</v>
      </c>
      <c r="E3663" t="str">
        <f>"112TNWG08057"</f>
        <v>112TNWG08057</v>
      </c>
      <c r="F3663" t="s">
        <v>30</v>
      </c>
      <c r="I3663" t="s">
        <v>31</v>
      </c>
      <c r="J3663" t="s">
        <v>32</v>
      </c>
      <c r="N3663" t="s">
        <v>7612</v>
      </c>
      <c r="O3663" t="s">
        <v>34</v>
      </c>
      <c r="P3663">
        <v>99</v>
      </c>
      <c r="Q3663">
        <v>201112</v>
      </c>
      <c r="R3663">
        <v>20211106</v>
      </c>
      <c r="S3663" t="s">
        <v>7613</v>
      </c>
      <c r="T3663">
        <v>20220512</v>
      </c>
      <c r="Z3663" t="s">
        <v>36</v>
      </c>
    </row>
    <row r="3664" spans="1:26" x14ac:dyDescent="0.25">
      <c r="A3664" t="s">
        <v>26</v>
      </c>
      <c r="B3664" t="s">
        <v>27</v>
      </c>
      <c r="C3664" t="s">
        <v>28</v>
      </c>
      <c r="D3664" t="s">
        <v>115</v>
      </c>
      <c r="E3664" t="str">
        <f>"110TNNH03815"</f>
        <v>110TNNH03815</v>
      </c>
      <c r="F3664" t="s">
        <v>30</v>
      </c>
      <c r="I3664" t="s">
        <v>31</v>
      </c>
      <c r="J3664" t="s">
        <v>32</v>
      </c>
      <c r="N3664" t="s">
        <v>7614</v>
      </c>
      <c r="O3664" t="s">
        <v>34</v>
      </c>
      <c r="P3664">
        <v>8</v>
      </c>
      <c r="Q3664">
        <v>202110</v>
      </c>
      <c r="R3664">
        <v>20220322</v>
      </c>
      <c r="S3664" t="s">
        <v>7615</v>
      </c>
      <c r="T3664">
        <v>20220512</v>
      </c>
      <c r="Z3664" t="s">
        <v>36</v>
      </c>
    </row>
    <row r="3665" spans="1:26" x14ac:dyDescent="0.25">
      <c r="A3665" t="s">
        <v>26</v>
      </c>
      <c r="B3665" t="s">
        <v>27</v>
      </c>
      <c r="C3665" t="s">
        <v>28</v>
      </c>
      <c r="D3665" t="s">
        <v>37</v>
      </c>
      <c r="E3665" t="str">
        <f>"908TNYT0F858"</f>
        <v>908TNYT0F858</v>
      </c>
      <c r="F3665" t="s">
        <v>30</v>
      </c>
      <c r="I3665" t="s">
        <v>38</v>
      </c>
      <c r="J3665" t="s">
        <v>90</v>
      </c>
      <c r="N3665" t="s">
        <v>7616</v>
      </c>
      <c r="O3665" t="s">
        <v>34</v>
      </c>
      <c r="P3665">
        <v>34</v>
      </c>
      <c r="Q3665">
        <v>201908</v>
      </c>
      <c r="R3665">
        <v>20220430</v>
      </c>
      <c r="S3665" t="s">
        <v>7617</v>
      </c>
      <c r="T3665">
        <v>20220512</v>
      </c>
      <c r="U3665" t="s">
        <v>211</v>
      </c>
      <c r="Z3665" t="s">
        <v>36</v>
      </c>
    </row>
    <row r="3666" spans="1:26" x14ac:dyDescent="0.25">
      <c r="A3666" t="s">
        <v>26</v>
      </c>
      <c r="B3666" t="s">
        <v>27</v>
      </c>
      <c r="C3666" t="s">
        <v>28</v>
      </c>
      <c r="D3666" t="s">
        <v>380</v>
      </c>
      <c r="E3666" t="str">
        <f>"201TNEP2W020"</f>
        <v>201TNEP2W020</v>
      </c>
      <c r="F3666" t="s">
        <v>30</v>
      </c>
      <c r="I3666" t="s">
        <v>38</v>
      </c>
      <c r="J3666" t="s">
        <v>77</v>
      </c>
      <c r="N3666" t="s">
        <v>7618</v>
      </c>
      <c r="O3666" t="s">
        <v>34</v>
      </c>
      <c r="P3666">
        <v>5</v>
      </c>
      <c r="Q3666">
        <v>202201</v>
      </c>
      <c r="R3666">
        <v>20220428</v>
      </c>
      <c r="S3666" t="s">
        <v>7619</v>
      </c>
      <c r="T3666">
        <v>20220512</v>
      </c>
      <c r="Z3666" t="s">
        <v>36</v>
      </c>
    </row>
    <row r="3667" spans="1:26" x14ac:dyDescent="0.25">
      <c r="A3667" t="s">
        <v>26</v>
      </c>
      <c r="B3667" t="s">
        <v>27</v>
      </c>
      <c r="C3667" t="s">
        <v>28</v>
      </c>
      <c r="D3667" t="s">
        <v>46</v>
      </c>
      <c r="E3667" t="str">
        <f>"110TNSU0D382"</f>
        <v>110TNSU0D382</v>
      </c>
      <c r="F3667" t="s">
        <v>30</v>
      </c>
      <c r="I3667" t="s">
        <v>38</v>
      </c>
      <c r="J3667" t="s">
        <v>130</v>
      </c>
      <c r="N3667" t="s">
        <v>7620</v>
      </c>
      <c r="O3667" t="s">
        <v>34</v>
      </c>
      <c r="P3667">
        <v>8</v>
      </c>
      <c r="Q3667">
        <v>202110</v>
      </c>
      <c r="R3667">
        <v>20220425</v>
      </c>
      <c r="S3667" t="s">
        <v>7621</v>
      </c>
      <c r="T3667">
        <v>20220512</v>
      </c>
      <c r="Z3667" t="s">
        <v>36</v>
      </c>
    </row>
    <row r="3668" spans="1:26" x14ac:dyDescent="0.25">
      <c r="A3668" t="s">
        <v>26</v>
      </c>
      <c r="B3668" t="s">
        <v>27</v>
      </c>
      <c r="C3668" t="s">
        <v>28</v>
      </c>
      <c r="D3668" t="s">
        <v>46</v>
      </c>
      <c r="E3668" t="str">
        <f>"110TNEP2D020"</f>
        <v>110TNEP2D020</v>
      </c>
      <c r="F3668" t="s">
        <v>30</v>
      </c>
      <c r="I3668" t="s">
        <v>31</v>
      </c>
      <c r="J3668" t="s">
        <v>32</v>
      </c>
      <c r="N3668" t="s">
        <v>7622</v>
      </c>
      <c r="O3668" t="s">
        <v>34</v>
      </c>
      <c r="P3668">
        <v>8</v>
      </c>
      <c r="Q3668">
        <v>202110</v>
      </c>
      <c r="R3668">
        <v>20220429</v>
      </c>
      <c r="S3668" t="s">
        <v>7623</v>
      </c>
      <c r="T3668">
        <v>20220512</v>
      </c>
      <c r="Z3668" t="s">
        <v>36</v>
      </c>
    </row>
    <row r="3669" spans="1:26" x14ac:dyDescent="0.25">
      <c r="A3669" t="s">
        <v>26</v>
      </c>
      <c r="B3669" t="s">
        <v>27</v>
      </c>
      <c r="C3669" t="s">
        <v>28</v>
      </c>
      <c r="D3669" t="s">
        <v>37</v>
      </c>
      <c r="E3669" t="str">
        <f>"104TNTQ0T937"</f>
        <v>104TNTQ0T937</v>
      </c>
      <c r="F3669" t="s">
        <v>30</v>
      </c>
      <c r="I3669" t="s">
        <v>71</v>
      </c>
      <c r="J3669" t="s">
        <v>90</v>
      </c>
      <c r="N3669" t="s">
        <v>7624</v>
      </c>
      <c r="O3669" t="s">
        <v>34</v>
      </c>
      <c r="P3669">
        <v>14</v>
      </c>
      <c r="Q3669">
        <v>202104</v>
      </c>
      <c r="R3669">
        <v>20211006</v>
      </c>
      <c r="S3669" t="s">
        <v>7625</v>
      </c>
      <c r="T3669">
        <v>20220512</v>
      </c>
      <c r="U3669" t="s">
        <v>180</v>
      </c>
      <c r="Z3669" t="s">
        <v>36</v>
      </c>
    </row>
    <row r="3670" spans="1:26" x14ac:dyDescent="0.25">
      <c r="A3670" t="s">
        <v>26</v>
      </c>
      <c r="B3670" t="s">
        <v>27</v>
      </c>
      <c r="C3670" t="s">
        <v>28</v>
      </c>
      <c r="D3670" t="s">
        <v>37</v>
      </c>
      <c r="E3670" t="str">
        <f>"112TNRL0F702"</f>
        <v>112TNRL0F702</v>
      </c>
      <c r="F3670" t="s">
        <v>30</v>
      </c>
      <c r="I3670" t="s">
        <v>38</v>
      </c>
      <c r="J3670" t="s">
        <v>90</v>
      </c>
      <c r="N3670" t="s">
        <v>7626</v>
      </c>
      <c r="O3670" t="s">
        <v>34</v>
      </c>
      <c r="P3670">
        <v>6</v>
      </c>
      <c r="Q3670">
        <v>202112</v>
      </c>
      <c r="R3670">
        <v>20220321</v>
      </c>
      <c r="S3670" t="s">
        <v>7627</v>
      </c>
      <c r="T3670">
        <v>20220512</v>
      </c>
      <c r="U3670" t="s">
        <v>180</v>
      </c>
      <c r="Z3670" t="s">
        <v>36</v>
      </c>
    </row>
    <row r="3671" spans="1:26" x14ac:dyDescent="0.25">
      <c r="A3671" t="s">
        <v>26</v>
      </c>
      <c r="B3671" t="s">
        <v>27</v>
      </c>
      <c r="C3671" t="s">
        <v>28</v>
      </c>
      <c r="D3671" t="s">
        <v>42</v>
      </c>
      <c r="E3671" t="str">
        <f>"109TNCZ1U235"</f>
        <v>109TNCZ1U235</v>
      </c>
      <c r="F3671" t="s">
        <v>30</v>
      </c>
      <c r="I3671" t="s">
        <v>57</v>
      </c>
      <c r="J3671" t="s">
        <v>83</v>
      </c>
      <c r="N3671" t="s">
        <v>7628</v>
      </c>
      <c r="O3671" t="s">
        <v>34</v>
      </c>
      <c r="P3671">
        <v>9</v>
      </c>
      <c r="Q3671">
        <v>202109</v>
      </c>
      <c r="R3671">
        <v>20211116</v>
      </c>
      <c r="S3671" t="s">
        <v>7629</v>
      </c>
      <c r="T3671">
        <v>20220512</v>
      </c>
      <c r="Z3671" t="s">
        <v>36</v>
      </c>
    </row>
    <row r="3672" spans="1:26" x14ac:dyDescent="0.25">
      <c r="A3672" t="s">
        <v>26</v>
      </c>
      <c r="B3672" t="s">
        <v>27</v>
      </c>
      <c r="C3672" t="s">
        <v>28</v>
      </c>
      <c r="D3672" t="s">
        <v>37</v>
      </c>
      <c r="E3672" t="str">
        <f>"202TNJJ0M772"</f>
        <v>202TNJJ0M772</v>
      </c>
      <c r="F3672" t="s">
        <v>30</v>
      </c>
      <c r="I3672" t="s">
        <v>162</v>
      </c>
      <c r="J3672" t="s">
        <v>39</v>
      </c>
      <c r="N3672" t="s">
        <v>520</v>
      </c>
      <c r="O3672" t="s">
        <v>34</v>
      </c>
      <c r="P3672">
        <v>4</v>
      </c>
      <c r="Q3672">
        <v>202202</v>
      </c>
      <c r="R3672">
        <v>20220407</v>
      </c>
      <c r="S3672" t="s">
        <v>7630</v>
      </c>
      <c r="T3672">
        <v>20220512</v>
      </c>
      <c r="Z3672" t="s">
        <v>36</v>
      </c>
    </row>
    <row r="3673" spans="1:26" x14ac:dyDescent="0.25">
      <c r="A3673" t="s">
        <v>26</v>
      </c>
      <c r="B3673" t="s">
        <v>27</v>
      </c>
      <c r="C3673" t="s">
        <v>28</v>
      </c>
      <c r="D3673" t="s">
        <v>115</v>
      </c>
      <c r="E3673" t="str">
        <f>"201TNRL17870"</f>
        <v>201TNRL17870</v>
      </c>
      <c r="F3673" t="s">
        <v>30</v>
      </c>
      <c r="I3673" t="s">
        <v>57</v>
      </c>
      <c r="J3673" t="s">
        <v>58</v>
      </c>
      <c r="N3673" t="s">
        <v>7631</v>
      </c>
      <c r="O3673" t="s">
        <v>34</v>
      </c>
      <c r="P3673">
        <v>5</v>
      </c>
      <c r="Q3673">
        <v>202201</v>
      </c>
      <c r="R3673">
        <v>20220426</v>
      </c>
      <c r="S3673" t="s">
        <v>7632</v>
      </c>
      <c r="T3673">
        <v>20220512</v>
      </c>
      <c r="U3673" t="s">
        <v>270</v>
      </c>
      <c r="V3673" t="s">
        <v>114</v>
      </c>
      <c r="Z3673" t="s">
        <v>36</v>
      </c>
    </row>
    <row r="3674" spans="1:26" x14ac:dyDescent="0.25">
      <c r="A3674" t="s">
        <v>26</v>
      </c>
      <c r="B3674" t="s">
        <v>27</v>
      </c>
      <c r="C3674" t="s">
        <v>28</v>
      </c>
      <c r="D3674" t="s">
        <v>29</v>
      </c>
      <c r="E3674" t="str">
        <f>"111TNJJ15708"</f>
        <v>111TNJJ15708</v>
      </c>
      <c r="F3674" t="s">
        <v>30</v>
      </c>
      <c r="I3674" t="s">
        <v>38</v>
      </c>
      <c r="J3674" t="s">
        <v>77</v>
      </c>
      <c r="N3674" t="s">
        <v>7633</v>
      </c>
      <c r="O3674" t="s">
        <v>34</v>
      </c>
      <c r="P3674">
        <v>7</v>
      </c>
      <c r="Q3674">
        <v>202111</v>
      </c>
      <c r="R3674">
        <v>20220119</v>
      </c>
      <c r="S3674" t="s">
        <v>7634</v>
      </c>
      <c r="T3674">
        <v>20220512</v>
      </c>
      <c r="Z3674" t="s">
        <v>36</v>
      </c>
    </row>
    <row r="3675" spans="1:26" x14ac:dyDescent="0.25">
      <c r="A3675" t="s">
        <v>26</v>
      </c>
      <c r="B3675" t="s">
        <v>27</v>
      </c>
      <c r="C3675" t="s">
        <v>28</v>
      </c>
      <c r="D3675" t="s">
        <v>64</v>
      </c>
      <c r="E3675" t="str">
        <f>"202TNWG0K353"</f>
        <v>202TNWG0K353</v>
      </c>
      <c r="F3675" t="s">
        <v>30</v>
      </c>
      <c r="I3675" t="s">
        <v>89</v>
      </c>
      <c r="J3675" t="s">
        <v>130</v>
      </c>
      <c r="N3675" t="s">
        <v>7635</v>
      </c>
      <c r="O3675" t="s">
        <v>34</v>
      </c>
      <c r="P3675">
        <v>4</v>
      </c>
      <c r="Q3675">
        <v>202202</v>
      </c>
      <c r="R3675">
        <v>20220430</v>
      </c>
      <c r="S3675" t="s">
        <v>7636</v>
      </c>
      <c r="T3675">
        <v>20220512</v>
      </c>
      <c r="Z3675" t="s">
        <v>36</v>
      </c>
    </row>
    <row r="3676" spans="1:26" x14ac:dyDescent="0.25">
      <c r="A3676" t="s">
        <v>26</v>
      </c>
      <c r="B3676" t="s">
        <v>27</v>
      </c>
      <c r="C3676" t="s">
        <v>28</v>
      </c>
      <c r="D3676" t="s">
        <v>585</v>
      </c>
      <c r="E3676" t="str">
        <f>"202TNWG2F137"</f>
        <v>202TNWG2F137</v>
      </c>
      <c r="F3676" t="s">
        <v>30</v>
      </c>
      <c r="I3676" t="s">
        <v>38</v>
      </c>
      <c r="J3676" t="s">
        <v>58</v>
      </c>
      <c r="N3676" t="s">
        <v>7637</v>
      </c>
      <c r="O3676" t="s">
        <v>34</v>
      </c>
      <c r="P3676">
        <v>4</v>
      </c>
      <c r="Q3676">
        <v>202202</v>
      </c>
      <c r="R3676">
        <v>20220505</v>
      </c>
      <c r="S3676" t="s">
        <v>7638</v>
      </c>
      <c r="T3676">
        <v>20220512</v>
      </c>
      <c r="U3676" t="s">
        <v>211</v>
      </c>
      <c r="Z3676" t="s">
        <v>36</v>
      </c>
    </row>
    <row r="3677" spans="1:26" x14ac:dyDescent="0.25">
      <c r="A3677" t="s">
        <v>26</v>
      </c>
      <c r="B3677" t="s">
        <v>27</v>
      </c>
      <c r="C3677" t="s">
        <v>28</v>
      </c>
      <c r="D3677" t="s">
        <v>133</v>
      </c>
      <c r="E3677" t="str">
        <f>"108TNRL1Q494"</f>
        <v>108TNRL1Q494</v>
      </c>
      <c r="F3677" t="s">
        <v>30</v>
      </c>
      <c r="I3677" t="s">
        <v>38</v>
      </c>
      <c r="J3677" t="s">
        <v>58</v>
      </c>
      <c r="N3677" t="s">
        <v>7639</v>
      </c>
      <c r="O3677" t="s">
        <v>34</v>
      </c>
      <c r="P3677">
        <v>10</v>
      </c>
      <c r="Q3677">
        <v>202108</v>
      </c>
      <c r="R3677">
        <v>20211101</v>
      </c>
      <c r="S3677" t="s">
        <v>7640</v>
      </c>
      <c r="T3677">
        <v>20220512</v>
      </c>
      <c r="U3677" t="s">
        <v>3605</v>
      </c>
      <c r="V3677" t="s">
        <v>1110</v>
      </c>
      <c r="W3677" t="s">
        <v>236</v>
      </c>
      <c r="Z3677" t="s">
        <v>36</v>
      </c>
    </row>
    <row r="3678" spans="1:26" x14ac:dyDescent="0.25">
      <c r="A3678" t="s">
        <v>26</v>
      </c>
      <c r="B3678" t="s">
        <v>27</v>
      </c>
      <c r="C3678" t="s">
        <v>28</v>
      </c>
      <c r="D3678" t="s">
        <v>115</v>
      </c>
      <c r="E3678" t="str">
        <f>"110TNWGIJ056"</f>
        <v>110TNWGIJ056</v>
      </c>
      <c r="F3678" t="s">
        <v>30</v>
      </c>
      <c r="I3678" t="s">
        <v>89</v>
      </c>
      <c r="J3678" t="s">
        <v>90</v>
      </c>
      <c r="N3678" t="s">
        <v>7641</v>
      </c>
      <c r="O3678" t="s">
        <v>34</v>
      </c>
      <c r="P3678">
        <v>8</v>
      </c>
      <c r="Q3678">
        <v>202110</v>
      </c>
      <c r="R3678">
        <v>20211101</v>
      </c>
      <c r="S3678" t="s">
        <v>7642</v>
      </c>
      <c r="T3678">
        <v>20220512</v>
      </c>
      <c r="Z3678" t="s">
        <v>36</v>
      </c>
    </row>
    <row r="3679" spans="1:26" x14ac:dyDescent="0.25">
      <c r="A3679" t="s">
        <v>26</v>
      </c>
      <c r="B3679" t="s">
        <v>27</v>
      </c>
      <c r="C3679" t="s">
        <v>28</v>
      </c>
      <c r="D3679" t="s">
        <v>29</v>
      </c>
      <c r="E3679" t="str">
        <f>"109TNBK07725"</f>
        <v>109TNBK07725</v>
      </c>
      <c r="F3679" t="s">
        <v>30</v>
      </c>
      <c r="I3679" t="s">
        <v>57</v>
      </c>
      <c r="J3679" t="s">
        <v>77</v>
      </c>
      <c r="N3679" t="s">
        <v>7643</v>
      </c>
      <c r="O3679" t="s">
        <v>34</v>
      </c>
      <c r="P3679">
        <v>9</v>
      </c>
      <c r="Q3679">
        <v>202109</v>
      </c>
      <c r="R3679">
        <v>20220415</v>
      </c>
      <c r="S3679" t="s">
        <v>7644</v>
      </c>
      <c r="T3679">
        <v>20220512</v>
      </c>
      <c r="U3679" t="s">
        <v>270</v>
      </c>
      <c r="V3679" t="s">
        <v>229</v>
      </c>
      <c r="Z3679" t="s">
        <v>36</v>
      </c>
    </row>
    <row r="3680" spans="1:26" x14ac:dyDescent="0.25">
      <c r="A3680" t="s">
        <v>26</v>
      </c>
      <c r="B3680" t="s">
        <v>27</v>
      </c>
      <c r="C3680" t="s">
        <v>28</v>
      </c>
      <c r="D3680" t="s">
        <v>37</v>
      </c>
      <c r="E3680" t="str">
        <f>"202TNGY1T479"</f>
        <v>202TNGY1T479</v>
      </c>
      <c r="F3680" t="s">
        <v>30</v>
      </c>
      <c r="I3680" t="s">
        <v>38</v>
      </c>
      <c r="J3680" t="s">
        <v>163</v>
      </c>
      <c r="N3680" t="s">
        <v>7645</v>
      </c>
      <c r="O3680" t="s">
        <v>34</v>
      </c>
      <c r="P3680">
        <v>4</v>
      </c>
      <c r="Q3680">
        <v>202202</v>
      </c>
      <c r="R3680">
        <v>20220429</v>
      </c>
      <c r="S3680" t="s">
        <v>7646</v>
      </c>
      <c r="T3680">
        <v>20220512</v>
      </c>
      <c r="Z3680" t="s">
        <v>36</v>
      </c>
    </row>
    <row r="3681" spans="1:26" x14ac:dyDescent="0.25">
      <c r="A3681" t="s">
        <v>26</v>
      </c>
      <c r="B3681" t="s">
        <v>27</v>
      </c>
      <c r="C3681" t="s">
        <v>28</v>
      </c>
      <c r="D3681" t="s">
        <v>37</v>
      </c>
      <c r="E3681" t="str">
        <f>"106TNVS2P543"</f>
        <v>106TNVS2P543</v>
      </c>
      <c r="F3681" t="s">
        <v>30</v>
      </c>
      <c r="I3681" t="s">
        <v>586</v>
      </c>
      <c r="J3681" t="s">
        <v>52</v>
      </c>
      <c r="N3681" t="s">
        <v>7647</v>
      </c>
      <c r="O3681" t="s">
        <v>34</v>
      </c>
      <c r="P3681">
        <v>12</v>
      </c>
      <c r="Q3681">
        <v>202106</v>
      </c>
      <c r="R3681">
        <v>20220502</v>
      </c>
      <c r="S3681" t="s">
        <v>7648</v>
      </c>
      <c r="T3681">
        <v>20220512</v>
      </c>
      <c r="U3681" t="s">
        <v>436</v>
      </c>
      <c r="Z3681" t="s">
        <v>36</v>
      </c>
    </row>
    <row r="3682" spans="1:26" x14ac:dyDescent="0.25">
      <c r="A3682" t="s">
        <v>26</v>
      </c>
      <c r="B3682" t="s">
        <v>27</v>
      </c>
      <c r="C3682" t="s">
        <v>28</v>
      </c>
      <c r="D3682" t="s">
        <v>115</v>
      </c>
      <c r="E3682" t="str">
        <f>"107TNMX21139"</f>
        <v>107TNMX21139</v>
      </c>
      <c r="F3682" t="s">
        <v>30</v>
      </c>
      <c r="I3682" t="s">
        <v>2006</v>
      </c>
      <c r="J3682" t="s">
        <v>32</v>
      </c>
      <c r="N3682" t="s">
        <v>7649</v>
      </c>
      <c r="O3682" t="s">
        <v>34</v>
      </c>
      <c r="P3682">
        <v>11</v>
      </c>
      <c r="Q3682">
        <v>202107</v>
      </c>
      <c r="R3682">
        <v>20220330</v>
      </c>
      <c r="S3682" t="s">
        <v>7650</v>
      </c>
      <c r="T3682">
        <v>20220512</v>
      </c>
      <c r="Z3682" t="s">
        <v>36</v>
      </c>
    </row>
    <row r="3683" spans="1:26" x14ac:dyDescent="0.25">
      <c r="A3683" t="s">
        <v>26</v>
      </c>
      <c r="B3683" t="s">
        <v>27</v>
      </c>
      <c r="C3683" t="s">
        <v>28</v>
      </c>
      <c r="D3683" t="s">
        <v>133</v>
      </c>
      <c r="E3683" t="str">
        <f>"102TNTQ0Q689"</f>
        <v>102TNTQ0Q689</v>
      </c>
      <c r="F3683" t="s">
        <v>30</v>
      </c>
      <c r="I3683" t="s">
        <v>2006</v>
      </c>
      <c r="J3683" t="s">
        <v>32</v>
      </c>
      <c r="N3683" t="s">
        <v>7651</v>
      </c>
      <c r="O3683" t="s">
        <v>34</v>
      </c>
      <c r="P3683">
        <v>16</v>
      </c>
      <c r="Q3683">
        <v>202102</v>
      </c>
      <c r="R3683">
        <v>20220428</v>
      </c>
      <c r="S3683" t="s">
        <v>7652</v>
      </c>
      <c r="T3683">
        <v>20220512</v>
      </c>
      <c r="Z3683" t="s">
        <v>36</v>
      </c>
    </row>
    <row r="3684" spans="1:26" x14ac:dyDescent="0.25">
      <c r="A3684" t="s">
        <v>26</v>
      </c>
      <c r="B3684" t="s">
        <v>27</v>
      </c>
      <c r="C3684" t="s">
        <v>28</v>
      </c>
      <c r="D3684" t="s">
        <v>380</v>
      </c>
      <c r="E3684" t="str">
        <f>"201TNLE2T480"</f>
        <v>201TNLE2T480</v>
      </c>
      <c r="F3684" t="s">
        <v>30</v>
      </c>
      <c r="I3684" t="s">
        <v>31</v>
      </c>
      <c r="J3684" t="s">
        <v>32</v>
      </c>
      <c r="N3684" t="s">
        <v>7653</v>
      </c>
      <c r="O3684" t="s">
        <v>34</v>
      </c>
      <c r="P3684">
        <v>5</v>
      </c>
      <c r="Q3684">
        <v>202201</v>
      </c>
      <c r="R3684">
        <v>20220425</v>
      </c>
      <c r="S3684" t="s">
        <v>7654</v>
      </c>
      <c r="T3684">
        <v>20220512</v>
      </c>
      <c r="Z3684" t="s">
        <v>36</v>
      </c>
    </row>
    <row r="3685" spans="1:26" x14ac:dyDescent="0.25">
      <c r="A3685" t="s">
        <v>26</v>
      </c>
      <c r="B3685" t="s">
        <v>27</v>
      </c>
      <c r="C3685" t="s">
        <v>28</v>
      </c>
      <c r="D3685" t="s">
        <v>29</v>
      </c>
      <c r="E3685" t="str">
        <f>"109TNQD2J380"</f>
        <v>109TNQD2J380</v>
      </c>
      <c r="F3685" t="s">
        <v>30</v>
      </c>
      <c r="I3685" t="s">
        <v>89</v>
      </c>
      <c r="J3685" t="s">
        <v>90</v>
      </c>
      <c r="N3685" t="s">
        <v>7655</v>
      </c>
      <c r="O3685" t="s">
        <v>34</v>
      </c>
      <c r="P3685">
        <v>9</v>
      </c>
      <c r="Q3685">
        <v>202109</v>
      </c>
      <c r="R3685">
        <v>20211211</v>
      </c>
      <c r="S3685" t="s">
        <v>7656</v>
      </c>
      <c r="T3685">
        <v>20220512</v>
      </c>
      <c r="U3685" t="s">
        <v>75</v>
      </c>
      <c r="Z3685" t="s">
        <v>36</v>
      </c>
    </row>
    <row r="3686" spans="1:26" x14ac:dyDescent="0.25">
      <c r="A3686" t="s">
        <v>26</v>
      </c>
      <c r="B3686" t="s">
        <v>27</v>
      </c>
      <c r="C3686" t="s">
        <v>28</v>
      </c>
      <c r="D3686" t="s">
        <v>29</v>
      </c>
      <c r="E3686" t="str">
        <f>"108TNMX2N611"</f>
        <v>108TNMX2N611</v>
      </c>
      <c r="F3686" t="s">
        <v>30</v>
      </c>
      <c r="I3686" t="s">
        <v>97</v>
      </c>
      <c r="J3686" t="s">
        <v>58</v>
      </c>
      <c r="N3686" t="s">
        <v>7657</v>
      </c>
      <c r="O3686" t="s">
        <v>34</v>
      </c>
      <c r="P3686">
        <v>10</v>
      </c>
      <c r="Q3686">
        <v>202108</v>
      </c>
      <c r="R3686">
        <v>20220325</v>
      </c>
      <c r="S3686" t="s">
        <v>7658</v>
      </c>
      <c r="T3686">
        <v>20220512</v>
      </c>
      <c r="U3686" t="s">
        <v>313</v>
      </c>
      <c r="Z3686" t="s">
        <v>36</v>
      </c>
    </row>
    <row r="3687" spans="1:26" x14ac:dyDescent="0.25">
      <c r="A3687" t="s">
        <v>26</v>
      </c>
      <c r="B3687" t="s">
        <v>27</v>
      </c>
      <c r="C3687" t="s">
        <v>28</v>
      </c>
      <c r="D3687" t="s">
        <v>37</v>
      </c>
      <c r="E3687" t="str">
        <f>"103TNHM23209"</f>
        <v>103TNHM23209</v>
      </c>
      <c r="F3687" t="s">
        <v>30</v>
      </c>
      <c r="I3687" t="s">
        <v>97</v>
      </c>
      <c r="J3687" t="s">
        <v>90</v>
      </c>
      <c r="N3687" t="s">
        <v>7659</v>
      </c>
      <c r="O3687" t="s">
        <v>34</v>
      </c>
      <c r="P3687">
        <v>15</v>
      </c>
      <c r="Q3687">
        <v>202103</v>
      </c>
      <c r="R3687">
        <v>20211214</v>
      </c>
      <c r="S3687" t="s">
        <v>7660</v>
      </c>
      <c r="T3687">
        <v>20220512</v>
      </c>
      <c r="U3687" t="s">
        <v>94</v>
      </c>
      <c r="Z3687" t="s">
        <v>36</v>
      </c>
    </row>
    <row r="3688" spans="1:26" x14ac:dyDescent="0.25">
      <c r="A3688" t="s">
        <v>26</v>
      </c>
      <c r="B3688" t="s">
        <v>27</v>
      </c>
      <c r="C3688" t="s">
        <v>28</v>
      </c>
      <c r="D3688" t="s">
        <v>133</v>
      </c>
      <c r="E3688" t="str">
        <f>"108TNCZ2W323"</f>
        <v>108TNCZ2W323</v>
      </c>
      <c r="F3688" t="s">
        <v>30</v>
      </c>
      <c r="I3688" t="s">
        <v>82</v>
      </c>
      <c r="J3688" t="s">
        <v>39</v>
      </c>
      <c r="N3688" t="s">
        <v>7661</v>
      </c>
      <c r="O3688" t="s">
        <v>34</v>
      </c>
      <c r="P3688">
        <v>10</v>
      </c>
      <c r="Q3688">
        <v>202108</v>
      </c>
      <c r="R3688">
        <v>20211105</v>
      </c>
      <c r="S3688" t="s">
        <v>7662</v>
      </c>
      <c r="T3688">
        <v>20220512</v>
      </c>
      <c r="Z3688" t="s">
        <v>36</v>
      </c>
    </row>
    <row r="3689" spans="1:26" x14ac:dyDescent="0.25">
      <c r="A3689" t="s">
        <v>26</v>
      </c>
      <c r="B3689" t="s">
        <v>27</v>
      </c>
      <c r="C3689" t="s">
        <v>28</v>
      </c>
      <c r="D3689" t="s">
        <v>42</v>
      </c>
      <c r="E3689" t="str">
        <f>"109TNWG2H169"</f>
        <v>109TNWG2H169</v>
      </c>
      <c r="F3689" t="s">
        <v>30</v>
      </c>
      <c r="I3689" t="s">
        <v>38</v>
      </c>
      <c r="J3689" t="s">
        <v>58</v>
      </c>
      <c r="N3689" t="s">
        <v>7663</v>
      </c>
      <c r="O3689" t="s">
        <v>34</v>
      </c>
      <c r="P3689">
        <v>9</v>
      </c>
      <c r="Q3689">
        <v>202109</v>
      </c>
      <c r="R3689">
        <v>20220321</v>
      </c>
      <c r="S3689" t="s">
        <v>7664</v>
      </c>
      <c r="T3689">
        <v>20220512</v>
      </c>
      <c r="U3689" t="s">
        <v>1853</v>
      </c>
      <c r="V3689" t="s">
        <v>61</v>
      </c>
      <c r="Z3689" t="s">
        <v>36</v>
      </c>
    </row>
    <row r="3690" spans="1:26" x14ac:dyDescent="0.25">
      <c r="A3690" t="s">
        <v>26</v>
      </c>
      <c r="B3690" t="s">
        <v>27</v>
      </c>
      <c r="C3690" t="s">
        <v>28</v>
      </c>
      <c r="D3690" t="s">
        <v>46</v>
      </c>
      <c r="E3690" t="str">
        <f>"109TNYT01418"</f>
        <v>109TNYT01418</v>
      </c>
      <c r="F3690" t="s">
        <v>30</v>
      </c>
      <c r="I3690" t="s">
        <v>57</v>
      </c>
      <c r="J3690" t="s">
        <v>39</v>
      </c>
      <c r="N3690" t="s">
        <v>7665</v>
      </c>
      <c r="O3690" t="s">
        <v>34</v>
      </c>
      <c r="P3690">
        <v>9</v>
      </c>
      <c r="Q3690">
        <v>202109</v>
      </c>
      <c r="R3690">
        <v>20211116</v>
      </c>
      <c r="S3690" t="s">
        <v>7666</v>
      </c>
      <c r="T3690">
        <v>20220512</v>
      </c>
      <c r="Z3690" t="s">
        <v>36</v>
      </c>
    </row>
    <row r="3691" spans="1:26" x14ac:dyDescent="0.25">
      <c r="A3691" t="s">
        <v>26</v>
      </c>
      <c r="B3691" t="s">
        <v>27</v>
      </c>
      <c r="C3691" t="s">
        <v>28</v>
      </c>
      <c r="D3691" t="s">
        <v>29</v>
      </c>
      <c r="E3691" t="str">
        <f>"105TNZN0Z349"</f>
        <v>105TNZN0Z349</v>
      </c>
      <c r="F3691" t="s">
        <v>30</v>
      </c>
      <c r="I3691" t="s">
        <v>38</v>
      </c>
      <c r="J3691" t="s">
        <v>39</v>
      </c>
      <c r="N3691" t="s">
        <v>7667</v>
      </c>
      <c r="O3691" t="s">
        <v>34</v>
      </c>
      <c r="P3691">
        <v>13</v>
      </c>
      <c r="Q3691">
        <v>202105</v>
      </c>
      <c r="R3691">
        <v>20211009</v>
      </c>
      <c r="S3691" t="s">
        <v>7668</v>
      </c>
      <c r="T3691">
        <v>20220512</v>
      </c>
      <c r="Z3691" t="s">
        <v>36</v>
      </c>
    </row>
    <row r="3692" spans="1:26" x14ac:dyDescent="0.25">
      <c r="A3692" t="s">
        <v>26</v>
      </c>
      <c r="B3692" t="s">
        <v>27</v>
      </c>
      <c r="C3692" t="s">
        <v>28</v>
      </c>
      <c r="D3692" t="s">
        <v>585</v>
      </c>
      <c r="E3692" t="str">
        <f>"204TNGY1J127"</f>
        <v>204TNGY1J127</v>
      </c>
      <c r="F3692" t="s">
        <v>30</v>
      </c>
      <c r="I3692" t="s">
        <v>82</v>
      </c>
      <c r="J3692" t="s">
        <v>83</v>
      </c>
      <c r="N3692" t="s">
        <v>7669</v>
      </c>
      <c r="O3692" t="s">
        <v>34</v>
      </c>
      <c r="P3692">
        <v>2</v>
      </c>
      <c r="Q3692">
        <v>202204</v>
      </c>
      <c r="R3692">
        <v>20220422</v>
      </c>
      <c r="S3692" t="s">
        <v>7670</v>
      </c>
      <c r="T3692">
        <v>20220512</v>
      </c>
      <c r="Z3692" t="s">
        <v>36</v>
      </c>
    </row>
    <row r="3693" spans="1:26" x14ac:dyDescent="0.25">
      <c r="A3693" t="s">
        <v>26</v>
      </c>
      <c r="B3693" t="s">
        <v>27</v>
      </c>
      <c r="C3693" t="s">
        <v>28</v>
      </c>
      <c r="D3693" t="s">
        <v>115</v>
      </c>
      <c r="E3693" t="str">
        <f>"201TNLE04176"</f>
        <v>201TNLE04176</v>
      </c>
      <c r="F3693" t="s">
        <v>30</v>
      </c>
      <c r="I3693" t="s">
        <v>97</v>
      </c>
      <c r="J3693" t="s">
        <v>58</v>
      </c>
      <c r="N3693" t="s">
        <v>7671</v>
      </c>
      <c r="O3693" t="s">
        <v>34</v>
      </c>
      <c r="P3693">
        <v>5</v>
      </c>
      <c r="Q3693">
        <v>202201</v>
      </c>
      <c r="R3693">
        <v>20220207</v>
      </c>
      <c r="S3693" t="s">
        <v>7672</v>
      </c>
      <c r="T3693">
        <v>20220512</v>
      </c>
      <c r="U3693" t="s">
        <v>236</v>
      </c>
      <c r="Z3693" t="s">
        <v>36</v>
      </c>
    </row>
    <row r="3694" spans="1:26" x14ac:dyDescent="0.25">
      <c r="A3694" t="s">
        <v>26</v>
      </c>
      <c r="B3694" t="s">
        <v>27</v>
      </c>
      <c r="C3694" t="s">
        <v>28</v>
      </c>
      <c r="D3694" t="s">
        <v>380</v>
      </c>
      <c r="E3694" t="str">
        <f>"111TNCZ11059"</f>
        <v>111TNCZ11059</v>
      </c>
      <c r="F3694" t="s">
        <v>30</v>
      </c>
      <c r="I3694" t="s">
        <v>31</v>
      </c>
      <c r="J3694" t="s">
        <v>58</v>
      </c>
      <c r="N3694" t="s">
        <v>7673</v>
      </c>
      <c r="O3694" t="s">
        <v>34</v>
      </c>
      <c r="P3694">
        <v>7</v>
      </c>
      <c r="Q3694">
        <v>202111</v>
      </c>
      <c r="R3694">
        <v>20211213</v>
      </c>
      <c r="S3694" t="s">
        <v>7674</v>
      </c>
      <c r="T3694">
        <v>20220513</v>
      </c>
      <c r="U3694" t="s">
        <v>463</v>
      </c>
      <c r="V3694" t="s">
        <v>144</v>
      </c>
      <c r="W3694" t="s">
        <v>128</v>
      </c>
      <c r="Z3694" t="s">
        <v>36</v>
      </c>
    </row>
    <row r="3695" spans="1:26" x14ac:dyDescent="0.25">
      <c r="A3695" t="s">
        <v>26</v>
      </c>
      <c r="B3695" t="s">
        <v>27</v>
      </c>
      <c r="C3695" t="s">
        <v>28</v>
      </c>
      <c r="D3695" t="s">
        <v>46</v>
      </c>
      <c r="E3695" t="str">
        <f>"012TNMX20835"</f>
        <v>012TNMX20835</v>
      </c>
      <c r="F3695" t="s">
        <v>30</v>
      </c>
      <c r="I3695" t="s">
        <v>31</v>
      </c>
      <c r="J3695" t="s">
        <v>58</v>
      </c>
      <c r="N3695" t="s">
        <v>7675</v>
      </c>
      <c r="O3695" t="s">
        <v>34</v>
      </c>
      <c r="P3695">
        <v>18</v>
      </c>
      <c r="Q3695">
        <v>202012</v>
      </c>
      <c r="R3695">
        <v>20211110</v>
      </c>
      <c r="S3695" t="s">
        <v>7676</v>
      </c>
      <c r="T3695">
        <v>20220513</v>
      </c>
      <c r="U3695" t="s">
        <v>722</v>
      </c>
      <c r="V3695" t="s">
        <v>75</v>
      </c>
      <c r="Z3695" t="s">
        <v>36</v>
      </c>
    </row>
    <row r="3696" spans="1:26" x14ac:dyDescent="0.25">
      <c r="A3696" t="s">
        <v>26</v>
      </c>
      <c r="B3696" t="s">
        <v>27</v>
      </c>
      <c r="C3696" t="s">
        <v>28</v>
      </c>
      <c r="D3696" t="s">
        <v>166</v>
      </c>
      <c r="E3696" t="str">
        <f>"110TNKF1R733"</f>
        <v>110TNKF1R733</v>
      </c>
      <c r="F3696" t="s">
        <v>30</v>
      </c>
      <c r="I3696" t="s">
        <v>31</v>
      </c>
      <c r="J3696" t="s">
        <v>58</v>
      </c>
      <c r="N3696" t="s">
        <v>7677</v>
      </c>
      <c r="O3696" t="s">
        <v>34</v>
      </c>
      <c r="P3696">
        <v>8</v>
      </c>
      <c r="Q3696">
        <v>202110</v>
      </c>
      <c r="R3696">
        <v>20211212</v>
      </c>
      <c r="S3696" t="s">
        <v>7678</v>
      </c>
      <c r="T3696">
        <v>20220513</v>
      </c>
      <c r="U3696" t="s">
        <v>5175</v>
      </c>
      <c r="Z3696" t="s">
        <v>36</v>
      </c>
    </row>
    <row r="3697" spans="1:26" x14ac:dyDescent="0.25">
      <c r="A3697" t="s">
        <v>26</v>
      </c>
      <c r="B3697" t="s">
        <v>27</v>
      </c>
      <c r="C3697" t="s">
        <v>28</v>
      </c>
      <c r="D3697" t="s">
        <v>64</v>
      </c>
      <c r="E3697" t="str">
        <f>"112TNSU1J710"</f>
        <v>112TNSU1J710</v>
      </c>
      <c r="F3697" t="s">
        <v>30</v>
      </c>
      <c r="I3697" t="s">
        <v>97</v>
      </c>
      <c r="J3697" t="s">
        <v>163</v>
      </c>
      <c r="N3697" t="s">
        <v>7679</v>
      </c>
      <c r="O3697" t="s">
        <v>34</v>
      </c>
      <c r="P3697">
        <v>6</v>
      </c>
      <c r="Q3697">
        <v>202112</v>
      </c>
      <c r="R3697">
        <v>20220219</v>
      </c>
      <c r="S3697" t="s">
        <v>7680</v>
      </c>
      <c r="T3697">
        <v>20220513</v>
      </c>
      <c r="Z3697" t="s">
        <v>36</v>
      </c>
    </row>
    <row r="3698" spans="1:26" x14ac:dyDescent="0.25">
      <c r="A3698" t="s">
        <v>26</v>
      </c>
      <c r="B3698" t="s">
        <v>27</v>
      </c>
      <c r="C3698" t="s">
        <v>28</v>
      </c>
      <c r="D3698" t="s">
        <v>46</v>
      </c>
      <c r="E3698" t="str">
        <f>"109TNKF1K285"</f>
        <v>109TNKF1K285</v>
      </c>
      <c r="F3698" t="s">
        <v>30</v>
      </c>
      <c r="I3698" t="s">
        <v>38</v>
      </c>
      <c r="J3698" t="s">
        <v>58</v>
      </c>
      <c r="N3698" t="s">
        <v>7681</v>
      </c>
      <c r="O3698" t="s">
        <v>34</v>
      </c>
      <c r="P3698">
        <v>9</v>
      </c>
      <c r="Q3698">
        <v>202109</v>
      </c>
      <c r="R3698">
        <v>20220321</v>
      </c>
      <c r="S3698" t="s">
        <v>7682</v>
      </c>
      <c r="T3698">
        <v>20220513</v>
      </c>
      <c r="U3698" t="s">
        <v>497</v>
      </c>
      <c r="V3698" t="s">
        <v>75</v>
      </c>
      <c r="W3698" t="s">
        <v>496</v>
      </c>
      <c r="X3698" t="s">
        <v>179</v>
      </c>
      <c r="Y3698" t="s">
        <v>1055</v>
      </c>
      <c r="Z3698" t="s">
        <v>36</v>
      </c>
    </row>
    <row r="3699" spans="1:26" x14ac:dyDescent="0.25">
      <c r="A3699" t="s">
        <v>26</v>
      </c>
      <c r="B3699" t="s">
        <v>27</v>
      </c>
      <c r="C3699" t="s">
        <v>28</v>
      </c>
      <c r="D3699" t="s">
        <v>115</v>
      </c>
      <c r="E3699" t="str">
        <f>"107TNWG2B681"</f>
        <v>107TNWG2B681</v>
      </c>
      <c r="F3699" t="s">
        <v>30</v>
      </c>
      <c r="I3699" t="s">
        <v>89</v>
      </c>
      <c r="J3699" t="s">
        <v>90</v>
      </c>
      <c r="N3699" t="s">
        <v>5729</v>
      </c>
      <c r="O3699" t="s">
        <v>34</v>
      </c>
      <c r="P3699">
        <v>11</v>
      </c>
      <c r="Q3699">
        <v>202107</v>
      </c>
      <c r="R3699">
        <v>20211211</v>
      </c>
      <c r="S3699" t="s">
        <v>7683</v>
      </c>
      <c r="T3699">
        <v>20220513</v>
      </c>
      <c r="U3699" t="s">
        <v>144</v>
      </c>
      <c r="Z3699" t="s">
        <v>36</v>
      </c>
    </row>
    <row r="3700" spans="1:26" x14ac:dyDescent="0.25">
      <c r="A3700" t="s">
        <v>26</v>
      </c>
      <c r="B3700" t="s">
        <v>27</v>
      </c>
      <c r="C3700" t="s">
        <v>28</v>
      </c>
      <c r="D3700" t="s">
        <v>64</v>
      </c>
      <c r="E3700" t="str">
        <f>"201TNWG2Z857"</f>
        <v>201TNWG2Z857</v>
      </c>
      <c r="F3700" t="s">
        <v>30</v>
      </c>
      <c r="I3700" t="s">
        <v>38</v>
      </c>
      <c r="J3700" t="s">
        <v>58</v>
      </c>
      <c r="N3700" t="s">
        <v>7684</v>
      </c>
      <c r="O3700" t="s">
        <v>34</v>
      </c>
      <c r="P3700">
        <v>5</v>
      </c>
      <c r="Q3700">
        <v>202201</v>
      </c>
      <c r="R3700">
        <v>20220212</v>
      </c>
      <c r="S3700" t="s">
        <v>7685</v>
      </c>
      <c r="T3700">
        <v>20220513</v>
      </c>
      <c r="U3700" t="s">
        <v>149</v>
      </c>
      <c r="Z3700" t="s">
        <v>36</v>
      </c>
    </row>
    <row r="3701" spans="1:26" x14ac:dyDescent="0.25">
      <c r="A3701" t="s">
        <v>26</v>
      </c>
      <c r="B3701" t="s">
        <v>27</v>
      </c>
      <c r="C3701" t="s">
        <v>28</v>
      </c>
      <c r="D3701" t="s">
        <v>115</v>
      </c>
      <c r="E3701" t="str">
        <f>"108TNJJ01260"</f>
        <v>108TNJJ01260</v>
      </c>
      <c r="F3701" t="s">
        <v>30</v>
      </c>
      <c r="I3701" t="s">
        <v>31</v>
      </c>
      <c r="J3701" t="s">
        <v>32</v>
      </c>
      <c r="N3701" t="s">
        <v>7686</v>
      </c>
      <c r="O3701" t="s">
        <v>34</v>
      </c>
      <c r="P3701">
        <v>10</v>
      </c>
      <c r="Q3701">
        <v>202108</v>
      </c>
      <c r="R3701">
        <v>20211207</v>
      </c>
      <c r="S3701" t="s">
        <v>7687</v>
      </c>
      <c r="T3701">
        <v>20220513</v>
      </c>
      <c r="Z3701" t="s">
        <v>36</v>
      </c>
    </row>
    <row r="3702" spans="1:26" x14ac:dyDescent="0.25">
      <c r="A3702" t="s">
        <v>26</v>
      </c>
      <c r="B3702" t="s">
        <v>27</v>
      </c>
      <c r="C3702" t="s">
        <v>28</v>
      </c>
      <c r="D3702" t="s">
        <v>46</v>
      </c>
      <c r="E3702" t="str">
        <f>"012TNYT0N586"</f>
        <v>012TNYT0N586</v>
      </c>
      <c r="F3702" t="s">
        <v>30</v>
      </c>
      <c r="I3702" t="s">
        <v>76</v>
      </c>
      <c r="J3702" t="s">
        <v>58</v>
      </c>
      <c r="N3702" t="s">
        <v>7688</v>
      </c>
      <c r="O3702" t="s">
        <v>34</v>
      </c>
      <c r="P3702">
        <v>18</v>
      </c>
      <c r="Q3702">
        <v>202012</v>
      </c>
      <c r="R3702">
        <v>20211115</v>
      </c>
      <c r="S3702" t="s">
        <v>7689</v>
      </c>
      <c r="T3702">
        <v>20220513</v>
      </c>
      <c r="U3702" t="s">
        <v>144</v>
      </c>
      <c r="Z3702" t="s">
        <v>36</v>
      </c>
    </row>
    <row r="3703" spans="1:26" x14ac:dyDescent="0.25">
      <c r="A3703" t="s">
        <v>26</v>
      </c>
      <c r="B3703" t="s">
        <v>27</v>
      </c>
      <c r="C3703" t="s">
        <v>28</v>
      </c>
      <c r="D3703" t="s">
        <v>37</v>
      </c>
      <c r="E3703" t="str">
        <f>"105TNZN0R077"</f>
        <v>105TNZN0R077</v>
      </c>
      <c r="F3703" t="s">
        <v>30</v>
      </c>
      <c r="I3703" t="s">
        <v>3995</v>
      </c>
      <c r="J3703" t="s">
        <v>7690</v>
      </c>
      <c r="N3703" t="s">
        <v>7691</v>
      </c>
      <c r="O3703" t="s">
        <v>34</v>
      </c>
      <c r="P3703">
        <v>13</v>
      </c>
      <c r="Q3703">
        <v>202105</v>
      </c>
      <c r="R3703">
        <v>20211222</v>
      </c>
      <c r="S3703" t="s">
        <v>7692</v>
      </c>
      <c r="T3703">
        <v>20220513</v>
      </c>
      <c r="Z3703" t="s">
        <v>36</v>
      </c>
    </row>
    <row r="3704" spans="1:26" x14ac:dyDescent="0.25">
      <c r="A3704" t="s">
        <v>26</v>
      </c>
      <c r="B3704" t="s">
        <v>27</v>
      </c>
      <c r="C3704" t="s">
        <v>28</v>
      </c>
      <c r="D3704" t="s">
        <v>133</v>
      </c>
      <c r="E3704" t="str">
        <f>"109TNJJ15812"</f>
        <v>109TNJJ15812</v>
      </c>
      <c r="F3704" t="s">
        <v>30</v>
      </c>
      <c r="I3704" t="s">
        <v>31</v>
      </c>
      <c r="J3704" t="s">
        <v>32</v>
      </c>
      <c r="N3704" t="s">
        <v>7693</v>
      </c>
      <c r="O3704" t="s">
        <v>34</v>
      </c>
      <c r="P3704">
        <v>9</v>
      </c>
      <c r="Q3704">
        <v>202109</v>
      </c>
      <c r="R3704">
        <v>20211122</v>
      </c>
      <c r="S3704" t="s">
        <v>7694</v>
      </c>
      <c r="T3704">
        <v>20220513</v>
      </c>
      <c r="Z3704" t="s">
        <v>36</v>
      </c>
    </row>
    <row r="3705" spans="1:26" x14ac:dyDescent="0.25">
      <c r="A3705" t="s">
        <v>26</v>
      </c>
      <c r="B3705" t="s">
        <v>27</v>
      </c>
      <c r="C3705" t="s">
        <v>28</v>
      </c>
      <c r="D3705" t="s">
        <v>46</v>
      </c>
      <c r="E3705" t="str">
        <f>"201TNEP20372"</f>
        <v>201TNEP20372</v>
      </c>
      <c r="F3705" t="s">
        <v>30</v>
      </c>
      <c r="I3705" t="s">
        <v>38</v>
      </c>
      <c r="J3705" t="s">
        <v>90</v>
      </c>
      <c r="N3705" t="s">
        <v>7695</v>
      </c>
      <c r="O3705" t="s">
        <v>34</v>
      </c>
      <c r="P3705">
        <v>5</v>
      </c>
      <c r="Q3705">
        <v>202201</v>
      </c>
      <c r="R3705">
        <v>20220408</v>
      </c>
      <c r="S3705" t="s">
        <v>7696</v>
      </c>
      <c r="T3705">
        <v>20220513</v>
      </c>
      <c r="U3705" t="s">
        <v>211</v>
      </c>
      <c r="Z3705" t="s">
        <v>36</v>
      </c>
    </row>
    <row r="3706" spans="1:26" x14ac:dyDescent="0.25">
      <c r="A3706" t="s">
        <v>26</v>
      </c>
      <c r="B3706" t="s">
        <v>27</v>
      </c>
      <c r="C3706" t="s">
        <v>28</v>
      </c>
      <c r="D3706" t="s">
        <v>42</v>
      </c>
      <c r="E3706" t="str">
        <f>"103TNAB05296"</f>
        <v>103TNAB05296</v>
      </c>
      <c r="F3706" t="s">
        <v>30</v>
      </c>
      <c r="I3706" t="s">
        <v>38</v>
      </c>
      <c r="J3706" t="s">
        <v>58</v>
      </c>
      <c r="N3706" t="s">
        <v>7697</v>
      </c>
      <c r="O3706" t="s">
        <v>34</v>
      </c>
      <c r="P3706">
        <v>15</v>
      </c>
      <c r="Q3706">
        <v>202103</v>
      </c>
      <c r="R3706">
        <v>20211113</v>
      </c>
      <c r="S3706" t="s">
        <v>7698</v>
      </c>
      <c r="T3706">
        <v>20220513</v>
      </c>
      <c r="U3706" t="s">
        <v>144</v>
      </c>
      <c r="Z3706" t="s">
        <v>36</v>
      </c>
    </row>
    <row r="3707" spans="1:26" x14ac:dyDescent="0.25">
      <c r="A3707" t="s">
        <v>26</v>
      </c>
      <c r="B3707" t="s">
        <v>27</v>
      </c>
      <c r="C3707" t="s">
        <v>28</v>
      </c>
      <c r="D3707" t="s">
        <v>29</v>
      </c>
      <c r="E3707" t="str">
        <f>"111TNDV0S114"</f>
        <v>111TNDV0S114</v>
      </c>
      <c r="F3707" t="s">
        <v>30</v>
      </c>
      <c r="I3707" t="s">
        <v>31</v>
      </c>
      <c r="J3707" t="s">
        <v>90</v>
      </c>
      <c r="N3707" t="s">
        <v>7699</v>
      </c>
      <c r="O3707" t="s">
        <v>34</v>
      </c>
      <c r="P3707">
        <v>7</v>
      </c>
      <c r="Q3707">
        <v>202111</v>
      </c>
      <c r="R3707">
        <v>20211202</v>
      </c>
      <c r="S3707" t="s">
        <v>7700</v>
      </c>
      <c r="T3707">
        <v>20220513</v>
      </c>
      <c r="U3707" t="s">
        <v>5954</v>
      </c>
      <c r="V3707" t="s">
        <v>205</v>
      </c>
      <c r="W3707" t="s">
        <v>75</v>
      </c>
      <c r="Z3707" t="s">
        <v>36</v>
      </c>
    </row>
    <row r="3708" spans="1:26" x14ac:dyDescent="0.25">
      <c r="A3708" t="s">
        <v>26</v>
      </c>
      <c r="B3708" t="s">
        <v>27</v>
      </c>
      <c r="C3708" t="s">
        <v>28</v>
      </c>
      <c r="D3708" t="s">
        <v>115</v>
      </c>
      <c r="E3708" t="str">
        <f>"101TNHM24201"</f>
        <v>101TNHM24201</v>
      </c>
      <c r="F3708" t="s">
        <v>30</v>
      </c>
      <c r="I3708" t="s">
        <v>71</v>
      </c>
      <c r="J3708" t="s">
        <v>58</v>
      </c>
      <c r="N3708" t="s">
        <v>7701</v>
      </c>
      <c r="O3708" t="s">
        <v>34</v>
      </c>
      <c r="P3708">
        <v>17</v>
      </c>
      <c r="Q3708">
        <v>202101</v>
      </c>
      <c r="R3708">
        <v>20211215</v>
      </c>
      <c r="S3708" t="s">
        <v>7702</v>
      </c>
      <c r="T3708">
        <v>20220513</v>
      </c>
      <c r="U3708" t="s">
        <v>5168</v>
      </c>
      <c r="V3708" t="s">
        <v>206</v>
      </c>
      <c r="Z3708" t="s">
        <v>36</v>
      </c>
    </row>
    <row r="3709" spans="1:26" x14ac:dyDescent="0.25">
      <c r="A3709" t="s">
        <v>26</v>
      </c>
      <c r="B3709" t="s">
        <v>27</v>
      </c>
      <c r="C3709" t="s">
        <v>28</v>
      </c>
      <c r="D3709" t="s">
        <v>46</v>
      </c>
      <c r="E3709" t="str">
        <f>"108TNQDOW548"</f>
        <v>108TNQDOW548</v>
      </c>
      <c r="F3709" t="s">
        <v>30</v>
      </c>
      <c r="I3709" t="s">
        <v>1131</v>
      </c>
      <c r="J3709" t="s">
        <v>48</v>
      </c>
      <c r="N3709" t="s">
        <v>7703</v>
      </c>
      <c r="O3709" t="s">
        <v>34</v>
      </c>
      <c r="P3709">
        <v>10</v>
      </c>
      <c r="Q3709">
        <v>202108</v>
      </c>
      <c r="R3709">
        <v>20211230</v>
      </c>
      <c r="S3709" t="s">
        <v>7704</v>
      </c>
      <c r="T3709">
        <v>20220513</v>
      </c>
      <c r="Z3709" t="s">
        <v>36</v>
      </c>
    </row>
    <row r="3710" spans="1:26" x14ac:dyDescent="0.25">
      <c r="A3710" t="s">
        <v>26</v>
      </c>
      <c r="B3710" t="s">
        <v>27</v>
      </c>
      <c r="C3710" t="s">
        <v>28</v>
      </c>
      <c r="D3710" t="s">
        <v>42</v>
      </c>
      <c r="E3710" t="str">
        <f>"003TNLE1U976"</f>
        <v>003TNLE1U976</v>
      </c>
      <c r="F3710" t="s">
        <v>30</v>
      </c>
      <c r="I3710" t="s">
        <v>82</v>
      </c>
      <c r="J3710" t="s">
        <v>39</v>
      </c>
      <c r="N3710" t="s">
        <v>7705</v>
      </c>
      <c r="O3710" t="s">
        <v>34</v>
      </c>
      <c r="P3710">
        <v>27</v>
      </c>
      <c r="Q3710">
        <v>202003</v>
      </c>
      <c r="R3710">
        <v>20220315</v>
      </c>
      <c r="S3710" t="s">
        <v>7706</v>
      </c>
      <c r="T3710">
        <v>20220513</v>
      </c>
      <c r="Z3710" t="s">
        <v>36</v>
      </c>
    </row>
    <row r="3711" spans="1:26" x14ac:dyDescent="0.25">
      <c r="A3711" t="s">
        <v>26</v>
      </c>
      <c r="B3711" t="s">
        <v>27</v>
      </c>
      <c r="C3711" t="s">
        <v>28</v>
      </c>
      <c r="D3711" t="s">
        <v>29</v>
      </c>
      <c r="E3711" t="str">
        <f>"107TNVS1Q559"</f>
        <v>107TNVS1Q559</v>
      </c>
      <c r="F3711" t="s">
        <v>30</v>
      </c>
      <c r="I3711" t="s">
        <v>162</v>
      </c>
      <c r="J3711" t="s">
        <v>39</v>
      </c>
      <c r="N3711" t="s">
        <v>520</v>
      </c>
      <c r="O3711" t="s">
        <v>34</v>
      </c>
      <c r="P3711">
        <v>11</v>
      </c>
      <c r="Q3711">
        <v>202107</v>
      </c>
      <c r="R3711">
        <v>20220116</v>
      </c>
      <c r="S3711" t="s">
        <v>7707</v>
      </c>
      <c r="T3711">
        <v>20220513</v>
      </c>
      <c r="Z3711" t="s">
        <v>36</v>
      </c>
    </row>
    <row r="3712" spans="1:26" x14ac:dyDescent="0.25">
      <c r="A3712" t="s">
        <v>26</v>
      </c>
      <c r="B3712" t="s">
        <v>27</v>
      </c>
      <c r="C3712" t="s">
        <v>28</v>
      </c>
      <c r="D3712" t="s">
        <v>64</v>
      </c>
      <c r="E3712" t="str">
        <f>"111TNAB0B000"</f>
        <v>111TNAB0B000</v>
      </c>
      <c r="F3712" t="s">
        <v>30</v>
      </c>
      <c r="I3712" t="s">
        <v>38</v>
      </c>
      <c r="J3712" t="s">
        <v>58</v>
      </c>
      <c r="N3712" t="s">
        <v>7708</v>
      </c>
      <c r="O3712" t="s">
        <v>34</v>
      </c>
      <c r="P3712">
        <v>7</v>
      </c>
      <c r="Q3712">
        <v>202111</v>
      </c>
      <c r="R3712">
        <v>20220414</v>
      </c>
      <c r="S3712" t="s">
        <v>7709</v>
      </c>
      <c r="T3712">
        <v>20220513</v>
      </c>
      <c r="Z3712" t="s">
        <v>36</v>
      </c>
    </row>
    <row r="3713" spans="1:26" x14ac:dyDescent="0.25">
      <c r="A3713" t="s">
        <v>26</v>
      </c>
      <c r="B3713" t="s">
        <v>27</v>
      </c>
      <c r="C3713" t="s">
        <v>28</v>
      </c>
      <c r="D3713" t="s">
        <v>46</v>
      </c>
      <c r="E3713" t="str">
        <f>"110TNRL1R022"</f>
        <v>110TNRL1R022</v>
      </c>
      <c r="F3713" t="s">
        <v>30</v>
      </c>
      <c r="I3713" t="s">
        <v>129</v>
      </c>
      <c r="J3713" t="s">
        <v>32</v>
      </c>
      <c r="N3713" t="s">
        <v>7710</v>
      </c>
      <c r="O3713" t="s">
        <v>34</v>
      </c>
      <c r="P3713">
        <v>8</v>
      </c>
      <c r="Q3713">
        <v>202110</v>
      </c>
      <c r="R3713">
        <v>20220322</v>
      </c>
      <c r="S3713" t="s">
        <v>7711</v>
      </c>
      <c r="T3713">
        <v>20220513</v>
      </c>
      <c r="Z3713" t="s">
        <v>36</v>
      </c>
    </row>
    <row r="3714" spans="1:26" x14ac:dyDescent="0.25">
      <c r="A3714" t="s">
        <v>26</v>
      </c>
      <c r="B3714" t="s">
        <v>27</v>
      </c>
      <c r="C3714" t="s">
        <v>28</v>
      </c>
      <c r="D3714" t="s">
        <v>29</v>
      </c>
      <c r="E3714" t="str">
        <f>"111TNEP1H964"</f>
        <v>111TNEP1H964</v>
      </c>
      <c r="F3714" t="s">
        <v>30</v>
      </c>
      <c r="I3714" t="s">
        <v>38</v>
      </c>
      <c r="J3714" t="s">
        <v>90</v>
      </c>
      <c r="N3714" t="s">
        <v>7712</v>
      </c>
      <c r="O3714" t="s">
        <v>34</v>
      </c>
      <c r="P3714">
        <v>7</v>
      </c>
      <c r="Q3714">
        <v>202111</v>
      </c>
      <c r="R3714">
        <v>20220511</v>
      </c>
      <c r="S3714" t="s">
        <v>7713</v>
      </c>
      <c r="T3714">
        <v>20220513</v>
      </c>
      <c r="U3714" t="s">
        <v>1796</v>
      </c>
      <c r="V3714" t="s">
        <v>74</v>
      </c>
      <c r="W3714" t="s">
        <v>7517</v>
      </c>
      <c r="Z3714" t="s">
        <v>36</v>
      </c>
    </row>
    <row r="3715" spans="1:26" x14ac:dyDescent="0.25">
      <c r="A3715" t="s">
        <v>26</v>
      </c>
      <c r="B3715" t="s">
        <v>27</v>
      </c>
      <c r="C3715" t="s">
        <v>28</v>
      </c>
      <c r="D3715" t="s">
        <v>37</v>
      </c>
      <c r="E3715" t="str">
        <f>"101TNCZ16619"</f>
        <v>101TNCZ16619</v>
      </c>
      <c r="F3715" t="s">
        <v>30</v>
      </c>
      <c r="I3715" t="s">
        <v>38</v>
      </c>
      <c r="J3715" t="s">
        <v>90</v>
      </c>
      <c r="N3715" t="s">
        <v>7714</v>
      </c>
      <c r="O3715" t="s">
        <v>34</v>
      </c>
      <c r="P3715">
        <v>17</v>
      </c>
      <c r="Q3715">
        <v>202101</v>
      </c>
      <c r="R3715">
        <v>20220511</v>
      </c>
      <c r="S3715" t="s">
        <v>7715</v>
      </c>
      <c r="T3715">
        <v>20220513</v>
      </c>
      <c r="U3715" t="s">
        <v>180</v>
      </c>
      <c r="V3715" t="s">
        <v>1152</v>
      </c>
      <c r="W3715" t="s">
        <v>1199</v>
      </c>
      <c r="Z3715" t="s">
        <v>36</v>
      </c>
    </row>
    <row r="3716" spans="1:26" x14ac:dyDescent="0.25">
      <c r="A3716" t="s">
        <v>26</v>
      </c>
      <c r="B3716" t="s">
        <v>27</v>
      </c>
      <c r="C3716" t="s">
        <v>28</v>
      </c>
      <c r="D3716" t="s">
        <v>380</v>
      </c>
      <c r="E3716" t="str">
        <f>"112TNLE1S008"</f>
        <v>112TNLE1S008</v>
      </c>
      <c r="F3716" t="s">
        <v>30</v>
      </c>
      <c r="I3716" t="s">
        <v>38</v>
      </c>
      <c r="J3716" t="s">
        <v>77</v>
      </c>
      <c r="N3716" t="s">
        <v>7716</v>
      </c>
      <c r="O3716" t="s">
        <v>34</v>
      </c>
      <c r="P3716">
        <v>6</v>
      </c>
      <c r="Q3716">
        <v>202112</v>
      </c>
      <c r="R3716">
        <v>20220221</v>
      </c>
      <c r="S3716" t="s">
        <v>7717</v>
      </c>
      <c r="T3716">
        <v>20220513</v>
      </c>
      <c r="Z3716" t="s">
        <v>36</v>
      </c>
    </row>
    <row r="3717" spans="1:26" x14ac:dyDescent="0.25">
      <c r="A3717" t="s">
        <v>26</v>
      </c>
      <c r="B3717" t="s">
        <v>27</v>
      </c>
      <c r="C3717" t="s">
        <v>28</v>
      </c>
      <c r="D3717" t="s">
        <v>380</v>
      </c>
      <c r="E3717" t="str">
        <f>"203TNYTOB530"</f>
        <v>203TNYTOB530</v>
      </c>
      <c r="F3717" t="s">
        <v>30</v>
      </c>
      <c r="I3717" t="s">
        <v>38</v>
      </c>
      <c r="J3717" t="s">
        <v>39</v>
      </c>
      <c r="N3717" t="s">
        <v>7718</v>
      </c>
      <c r="O3717" t="s">
        <v>34</v>
      </c>
      <c r="P3717">
        <v>3</v>
      </c>
      <c r="Q3717">
        <v>202203</v>
      </c>
      <c r="R3717">
        <v>20220315</v>
      </c>
      <c r="S3717" t="s">
        <v>7719</v>
      </c>
      <c r="T3717">
        <v>20220513</v>
      </c>
      <c r="Z3717" t="s">
        <v>36</v>
      </c>
    </row>
    <row r="3718" spans="1:26" x14ac:dyDescent="0.25">
      <c r="A3718" t="s">
        <v>26</v>
      </c>
      <c r="B3718" t="s">
        <v>27</v>
      </c>
      <c r="C3718" t="s">
        <v>28</v>
      </c>
      <c r="D3718" t="s">
        <v>29</v>
      </c>
      <c r="E3718" t="str">
        <f>"106TNSUOH766"</f>
        <v>106TNSUOH766</v>
      </c>
      <c r="F3718" t="s">
        <v>30</v>
      </c>
      <c r="I3718" t="s">
        <v>31</v>
      </c>
      <c r="J3718" t="s">
        <v>32</v>
      </c>
      <c r="N3718" t="s">
        <v>7720</v>
      </c>
      <c r="O3718" t="s">
        <v>34</v>
      </c>
      <c r="P3718">
        <v>12</v>
      </c>
      <c r="Q3718">
        <v>202106</v>
      </c>
      <c r="R3718">
        <v>20211228</v>
      </c>
      <c r="S3718" t="s">
        <v>7721</v>
      </c>
      <c r="T3718">
        <v>20220513</v>
      </c>
      <c r="Z3718" t="s">
        <v>36</v>
      </c>
    </row>
    <row r="3719" spans="1:26" x14ac:dyDescent="0.25">
      <c r="A3719" t="s">
        <v>26</v>
      </c>
      <c r="B3719" t="s">
        <v>27</v>
      </c>
      <c r="C3719" t="s">
        <v>28</v>
      </c>
      <c r="D3719" t="s">
        <v>133</v>
      </c>
      <c r="E3719" t="str">
        <f>"109TNBK10149"</f>
        <v>109TNBK10149</v>
      </c>
      <c r="F3719" t="s">
        <v>30</v>
      </c>
      <c r="I3719" t="s">
        <v>97</v>
      </c>
      <c r="J3719" t="s">
        <v>58</v>
      </c>
      <c r="N3719" t="s">
        <v>7722</v>
      </c>
      <c r="O3719" t="s">
        <v>34</v>
      </c>
      <c r="P3719">
        <v>9</v>
      </c>
      <c r="Q3719">
        <v>202109</v>
      </c>
      <c r="R3719">
        <v>20211202</v>
      </c>
      <c r="S3719" t="s">
        <v>7723</v>
      </c>
      <c r="T3719">
        <v>20220513</v>
      </c>
      <c r="U3719" t="s">
        <v>236</v>
      </c>
      <c r="Z3719" t="s">
        <v>36</v>
      </c>
    </row>
    <row r="3720" spans="1:26" x14ac:dyDescent="0.25">
      <c r="A3720" t="s">
        <v>26</v>
      </c>
      <c r="B3720" t="s">
        <v>27</v>
      </c>
      <c r="C3720" t="s">
        <v>28</v>
      </c>
      <c r="D3720" t="s">
        <v>29</v>
      </c>
      <c r="E3720" t="str">
        <f>"112TNXR1H114"</f>
        <v>112TNXR1H114</v>
      </c>
      <c r="F3720" t="s">
        <v>30</v>
      </c>
      <c r="I3720" t="s">
        <v>38</v>
      </c>
      <c r="J3720" t="s">
        <v>498</v>
      </c>
      <c r="N3720" t="s">
        <v>7724</v>
      </c>
      <c r="O3720" t="s">
        <v>34</v>
      </c>
      <c r="P3720">
        <v>6</v>
      </c>
      <c r="Q3720">
        <v>202112</v>
      </c>
      <c r="R3720">
        <v>20220330</v>
      </c>
      <c r="S3720" t="s">
        <v>7725</v>
      </c>
      <c r="T3720">
        <v>20220514</v>
      </c>
      <c r="Z3720" t="s">
        <v>36</v>
      </c>
    </row>
    <row r="3721" spans="1:26" x14ac:dyDescent="0.25">
      <c r="A3721" t="s">
        <v>26</v>
      </c>
      <c r="B3721" t="s">
        <v>27</v>
      </c>
      <c r="C3721" t="s">
        <v>28</v>
      </c>
      <c r="D3721" t="s">
        <v>133</v>
      </c>
      <c r="E3721" t="str">
        <f>"110TNMX0K235"</f>
        <v>110TNMX0K235</v>
      </c>
      <c r="F3721" t="s">
        <v>30</v>
      </c>
      <c r="I3721" t="s">
        <v>157</v>
      </c>
      <c r="J3721" t="s">
        <v>58</v>
      </c>
      <c r="N3721" t="s">
        <v>7726</v>
      </c>
      <c r="O3721" t="s">
        <v>34</v>
      </c>
      <c r="P3721">
        <v>8</v>
      </c>
      <c r="Q3721">
        <v>202110</v>
      </c>
      <c r="R3721">
        <v>20211122</v>
      </c>
      <c r="S3721" t="s">
        <v>7727</v>
      </c>
      <c r="T3721">
        <v>20220516</v>
      </c>
      <c r="U3721" t="s">
        <v>267</v>
      </c>
      <c r="Z3721" t="s">
        <v>36</v>
      </c>
    </row>
    <row r="3722" spans="1:26" x14ac:dyDescent="0.25">
      <c r="A3722" t="s">
        <v>26</v>
      </c>
      <c r="B3722" t="s">
        <v>27</v>
      </c>
      <c r="C3722" t="s">
        <v>28</v>
      </c>
      <c r="D3722" t="s">
        <v>380</v>
      </c>
      <c r="E3722" t="str">
        <f>"112TNBK1D325"</f>
        <v>112TNBK1D325</v>
      </c>
      <c r="F3722" t="s">
        <v>30</v>
      </c>
      <c r="I3722" t="s">
        <v>31</v>
      </c>
      <c r="J3722" t="s">
        <v>32</v>
      </c>
      <c r="N3722" t="s">
        <v>7728</v>
      </c>
      <c r="O3722" t="s">
        <v>34</v>
      </c>
      <c r="P3722">
        <v>6</v>
      </c>
      <c r="Q3722">
        <v>202112</v>
      </c>
      <c r="R3722">
        <v>20220103</v>
      </c>
      <c r="S3722" t="s">
        <v>7729</v>
      </c>
      <c r="T3722">
        <v>20220516</v>
      </c>
      <c r="Z3722" t="s">
        <v>36</v>
      </c>
    </row>
    <row r="3723" spans="1:26" x14ac:dyDescent="0.25">
      <c r="A3723" t="s">
        <v>26</v>
      </c>
      <c r="B3723" t="s">
        <v>27</v>
      </c>
      <c r="C3723" t="s">
        <v>28</v>
      </c>
      <c r="D3723" t="s">
        <v>29</v>
      </c>
      <c r="E3723" t="str">
        <f>"112TNFA17995"</f>
        <v>112TNFA17995</v>
      </c>
      <c r="F3723" t="s">
        <v>30</v>
      </c>
      <c r="I3723" t="s">
        <v>31</v>
      </c>
      <c r="J3723" t="s">
        <v>32</v>
      </c>
      <c r="N3723" t="s">
        <v>7730</v>
      </c>
      <c r="O3723" t="s">
        <v>34</v>
      </c>
      <c r="P3723">
        <v>6</v>
      </c>
      <c r="Q3723">
        <v>202112</v>
      </c>
      <c r="R3723">
        <v>20220409</v>
      </c>
      <c r="S3723" t="s">
        <v>7731</v>
      </c>
      <c r="T3723">
        <v>20220516</v>
      </c>
      <c r="Z3723" t="s">
        <v>36</v>
      </c>
    </row>
    <row r="3724" spans="1:26" x14ac:dyDescent="0.25">
      <c r="A3724" t="s">
        <v>26</v>
      </c>
      <c r="B3724" t="s">
        <v>27</v>
      </c>
      <c r="C3724" t="s">
        <v>28</v>
      </c>
      <c r="D3724" t="s">
        <v>29</v>
      </c>
      <c r="E3724" t="str">
        <f>"201TNFA0B483"</f>
        <v>201TNFA0B483</v>
      </c>
      <c r="F3724" t="s">
        <v>30</v>
      </c>
      <c r="I3724" t="s">
        <v>586</v>
      </c>
      <c r="J3724" t="s">
        <v>58</v>
      </c>
      <c r="N3724" t="s">
        <v>7732</v>
      </c>
      <c r="O3724" t="s">
        <v>34</v>
      </c>
      <c r="P3724">
        <v>5</v>
      </c>
      <c r="Q3724">
        <v>202201</v>
      </c>
      <c r="R3724">
        <v>20220316</v>
      </c>
      <c r="S3724" t="s">
        <v>7733</v>
      </c>
      <c r="T3724">
        <v>20220516</v>
      </c>
      <c r="U3724" t="s">
        <v>75</v>
      </c>
      <c r="V3724" t="s">
        <v>128</v>
      </c>
      <c r="Z3724" t="s">
        <v>36</v>
      </c>
    </row>
    <row r="3725" spans="1:26" x14ac:dyDescent="0.25">
      <c r="A3725" t="s">
        <v>26</v>
      </c>
      <c r="B3725" t="s">
        <v>27</v>
      </c>
      <c r="C3725" t="s">
        <v>28</v>
      </c>
      <c r="D3725" t="s">
        <v>37</v>
      </c>
      <c r="E3725" t="str">
        <f>"112TNYT0J842"</f>
        <v>112TNYT0J842</v>
      </c>
      <c r="F3725" t="s">
        <v>30</v>
      </c>
      <c r="I3725" t="s">
        <v>38</v>
      </c>
      <c r="J3725" t="s">
        <v>58</v>
      </c>
      <c r="N3725" t="s">
        <v>7734</v>
      </c>
      <c r="O3725" t="s">
        <v>34</v>
      </c>
      <c r="P3725">
        <v>6</v>
      </c>
      <c r="Q3725">
        <v>202112</v>
      </c>
      <c r="R3725">
        <v>20220215</v>
      </c>
      <c r="S3725" t="s">
        <v>7735</v>
      </c>
      <c r="T3725">
        <v>20220516</v>
      </c>
      <c r="U3725" t="s">
        <v>680</v>
      </c>
      <c r="Z3725" t="s">
        <v>36</v>
      </c>
    </row>
    <row r="3726" spans="1:26" x14ac:dyDescent="0.25">
      <c r="A3726" t="s">
        <v>26</v>
      </c>
      <c r="B3726" t="s">
        <v>27</v>
      </c>
      <c r="C3726" t="s">
        <v>28</v>
      </c>
      <c r="D3726" t="s">
        <v>380</v>
      </c>
      <c r="E3726" t="str">
        <f>"111TNLE2C208"</f>
        <v>111TNLE2C208</v>
      </c>
      <c r="F3726" t="s">
        <v>30</v>
      </c>
      <c r="I3726" t="s">
        <v>71</v>
      </c>
      <c r="J3726" t="s">
        <v>90</v>
      </c>
      <c r="N3726" t="s">
        <v>7736</v>
      </c>
      <c r="O3726" t="s">
        <v>34</v>
      </c>
      <c r="P3726">
        <v>7</v>
      </c>
      <c r="Q3726">
        <v>202111</v>
      </c>
      <c r="R3726">
        <v>20220407</v>
      </c>
      <c r="S3726" t="s">
        <v>7737</v>
      </c>
      <c r="T3726">
        <v>20220516</v>
      </c>
      <c r="U3726" t="s">
        <v>5494</v>
      </c>
      <c r="V3726" t="s">
        <v>878</v>
      </c>
      <c r="W3726" t="s">
        <v>265</v>
      </c>
      <c r="Z3726" t="s">
        <v>36</v>
      </c>
    </row>
    <row r="3727" spans="1:26" x14ac:dyDescent="0.25">
      <c r="A3727" t="s">
        <v>26</v>
      </c>
      <c r="B3727" t="s">
        <v>27</v>
      </c>
      <c r="C3727" t="s">
        <v>28</v>
      </c>
      <c r="D3727" t="s">
        <v>115</v>
      </c>
      <c r="E3727" t="str">
        <f>"110TNWGIJ057"</f>
        <v>110TNWGIJ057</v>
      </c>
      <c r="F3727" t="s">
        <v>30</v>
      </c>
      <c r="I3727" t="s">
        <v>71</v>
      </c>
      <c r="J3727" t="s">
        <v>90</v>
      </c>
      <c r="N3727" t="s">
        <v>7738</v>
      </c>
      <c r="O3727" t="s">
        <v>34</v>
      </c>
      <c r="P3727">
        <v>8</v>
      </c>
      <c r="Q3727">
        <v>202110</v>
      </c>
      <c r="R3727">
        <v>20211101</v>
      </c>
      <c r="S3727" t="s">
        <v>7739</v>
      </c>
      <c r="T3727">
        <v>20220516</v>
      </c>
      <c r="U3727" t="s">
        <v>595</v>
      </c>
      <c r="V3727" t="s">
        <v>595</v>
      </c>
      <c r="W3727" t="s">
        <v>328</v>
      </c>
      <c r="X3727" t="s">
        <v>205</v>
      </c>
      <c r="Y3727" t="s">
        <v>206</v>
      </c>
      <c r="Z3727" t="s">
        <v>36</v>
      </c>
    </row>
    <row r="3728" spans="1:26" x14ac:dyDescent="0.25">
      <c r="A3728" t="s">
        <v>26</v>
      </c>
      <c r="B3728" t="s">
        <v>27</v>
      </c>
      <c r="C3728" t="s">
        <v>28</v>
      </c>
      <c r="D3728" t="s">
        <v>46</v>
      </c>
      <c r="E3728" t="str">
        <f>"110TNMX1Q739"</f>
        <v>110TNMX1Q739</v>
      </c>
      <c r="F3728" t="s">
        <v>30</v>
      </c>
      <c r="I3728" t="s">
        <v>31</v>
      </c>
      <c r="J3728" t="s">
        <v>58</v>
      </c>
      <c r="N3728" t="s">
        <v>7740</v>
      </c>
      <c r="O3728" t="s">
        <v>34</v>
      </c>
      <c r="P3728">
        <v>8</v>
      </c>
      <c r="Q3728">
        <v>202110</v>
      </c>
      <c r="R3728">
        <v>20211215</v>
      </c>
      <c r="S3728" t="s">
        <v>7741</v>
      </c>
      <c r="T3728">
        <v>20220516</v>
      </c>
      <c r="U3728" t="s">
        <v>144</v>
      </c>
      <c r="Z3728" t="s">
        <v>36</v>
      </c>
    </row>
    <row r="3729" spans="1:26" x14ac:dyDescent="0.25">
      <c r="A3729" t="s">
        <v>26</v>
      </c>
      <c r="B3729" t="s">
        <v>27</v>
      </c>
      <c r="C3729" t="s">
        <v>28</v>
      </c>
      <c r="D3729" t="s">
        <v>46</v>
      </c>
      <c r="E3729" t="str">
        <f>"110TNHM1H465"</f>
        <v>110TNHM1H465</v>
      </c>
      <c r="F3729" t="s">
        <v>30</v>
      </c>
      <c r="I3729" t="s">
        <v>123</v>
      </c>
      <c r="J3729" t="s">
        <v>1239</v>
      </c>
      <c r="N3729" t="s">
        <v>7742</v>
      </c>
      <c r="O3729" t="s">
        <v>34</v>
      </c>
      <c r="P3729">
        <v>8</v>
      </c>
      <c r="Q3729">
        <v>202110</v>
      </c>
      <c r="R3729">
        <v>20211228</v>
      </c>
      <c r="S3729" t="s">
        <v>7743</v>
      </c>
      <c r="T3729">
        <v>20220516</v>
      </c>
      <c r="U3729" t="s">
        <v>265</v>
      </c>
      <c r="Z3729" t="s">
        <v>36</v>
      </c>
    </row>
    <row r="3730" spans="1:26" x14ac:dyDescent="0.25">
      <c r="A3730" t="s">
        <v>26</v>
      </c>
      <c r="B3730" t="s">
        <v>27</v>
      </c>
      <c r="C3730" t="s">
        <v>28</v>
      </c>
      <c r="D3730" t="s">
        <v>42</v>
      </c>
      <c r="E3730" t="str">
        <f>"109TNTQ09945"</f>
        <v>109TNTQ09945</v>
      </c>
      <c r="F3730" t="s">
        <v>30</v>
      </c>
      <c r="I3730" t="s">
        <v>31</v>
      </c>
      <c r="J3730" t="s">
        <v>58</v>
      </c>
      <c r="N3730" t="s">
        <v>7744</v>
      </c>
      <c r="O3730" t="s">
        <v>34</v>
      </c>
      <c r="P3730">
        <v>9</v>
      </c>
      <c r="Q3730">
        <v>202109</v>
      </c>
      <c r="R3730">
        <v>20211120</v>
      </c>
      <c r="S3730" t="s">
        <v>7745</v>
      </c>
      <c r="T3730">
        <v>20220516</v>
      </c>
      <c r="U3730" t="s">
        <v>1172</v>
      </c>
      <c r="Z3730" t="s">
        <v>36</v>
      </c>
    </row>
    <row r="3731" spans="1:26" x14ac:dyDescent="0.25">
      <c r="A3731" t="s">
        <v>26</v>
      </c>
      <c r="B3731" t="s">
        <v>27</v>
      </c>
      <c r="C3731" t="s">
        <v>28</v>
      </c>
      <c r="D3731" t="s">
        <v>29</v>
      </c>
      <c r="E3731" t="str">
        <f>"201TNJJ1R004"</f>
        <v>201TNJJ1R004</v>
      </c>
      <c r="F3731" t="s">
        <v>30</v>
      </c>
      <c r="I3731" t="s">
        <v>89</v>
      </c>
      <c r="J3731" t="s">
        <v>58</v>
      </c>
      <c r="N3731" t="s">
        <v>7746</v>
      </c>
      <c r="O3731" t="s">
        <v>34</v>
      </c>
      <c r="P3731">
        <v>5</v>
      </c>
      <c r="Q3731">
        <v>202201</v>
      </c>
      <c r="R3731">
        <v>20220331</v>
      </c>
      <c r="S3731" t="s">
        <v>7747</v>
      </c>
      <c r="T3731">
        <v>20220516</v>
      </c>
      <c r="U3731" t="s">
        <v>151</v>
      </c>
      <c r="Z3731" t="s">
        <v>36</v>
      </c>
    </row>
    <row r="3732" spans="1:26" x14ac:dyDescent="0.25">
      <c r="A3732" t="s">
        <v>26</v>
      </c>
      <c r="B3732" t="s">
        <v>27</v>
      </c>
      <c r="C3732" t="s">
        <v>28</v>
      </c>
      <c r="D3732" t="s">
        <v>29</v>
      </c>
      <c r="E3732" t="str">
        <f>"201TNHM1L633"</f>
        <v>201TNHM1L633</v>
      </c>
      <c r="F3732" t="s">
        <v>30</v>
      </c>
      <c r="I3732" t="s">
        <v>38</v>
      </c>
      <c r="J3732" t="s">
        <v>58</v>
      </c>
      <c r="N3732" t="s">
        <v>7748</v>
      </c>
      <c r="O3732" t="s">
        <v>34</v>
      </c>
      <c r="P3732">
        <v>5</v>
      </c>
      <c r="Q3732">
        <v>202201</v>
      </c>
      <c r="R3732">
        <v>20220315</v>
      </c>
      <c r="S3732" t="s">
        <v>7749</v>
      </c>
      <c r="T3732">
        <v>20220516</v>
      </c>
      <c r="U3732" t="s">
        <v>114</v>
      </c>
      <c r="Z3732" t="s">
        <v>36</v>
      </c>
    </row>
    <row r="3733" spans="1:26" x14ac:dyDescent="0.25">
      <c r="A3733" t="s">
        <v>26</v>
      </c>
      <c r="B3733" t="s">
        <v>27</v>
      </c>
      <c r="C3733" t="s">
        <v>28</v>
      </c>
      <c r="D3733" t="s">
        <v>29</v>
      </c>
      <c r="E3733" t="str">
        <f>"108TNDV0V338"</f>
        <v>108TNDV0V338</v>
      </c>
      <c r="F3733" t="s">
        <v>30</v>
      </c>
      <c r="I3733" t="s">
        <v>38</v>
      </c>
      <c r="J3733" t="s">
        <v>58</v>
      </c>
      <c r="N3733" t="s">
        <v>7750</v>
      </c>
      <c r="O3733" t="s">
        <v>34</v>
      </c>
      <c r="P3733">
        <v>10</v>
      </c>
      <c r="Q3733">
        <v>202108</v>
      </c>
      <c r="R3733">
        <v>20220303</v>
      </c>
      <c r="S3733" t="s">
        <v>7751</v>
      </c>
      <c r="T3733">
        <v>20220516</v>
      </c>
      <c r="U3733" t="s">
        <v>144</v>
      </c>
      <c r="V3733" t="s">
        <v>128</v>
      </c>
      <c r="Z3733" t="s">
        <v>36</v>
      </c>
    </row>
    <row r="3734" spans="1:26" x14ac:dyDescent="0.25">
      <c r="A3734" t="s">
        <v>26</v>
      </c>
      <c r="B3734" t="s">
        <v>27</v>
      </c>
      <c r="C3734" t="s">
        <v>28</v>
      </c>
      <c r="D3734" t="s">
        <v>46</v>
      </c>
      <c r="E3734" t="str">
        <f>"105TNCZ0U291"</f>
        <v>105TNCZ0U291</v>
      </c>
      <c r="F3734" t="s">
        <v>30</v>
      </c>
      <c r="I3734" t="s">
        <v>38</v>
      </c>
      <c r="J3734" t="s">
        <v>163</v>
      </c>
      <c r="N3734" t="s">
        <v>7752</v>
      </c>
      <c r="O3734" t="s">
        <v>34</v>
      </c>
      <c r="P3734">
        <v>13</v>
      </c>
      <c r="Q3734">
        <v>202105</v>
      </c>
      <c r="R3734">
        <v>20211003</v>
      </c>
      <c r="S3734" t="s">
        <v>7753</v>
      </c>
      <c r="T3734">
        <v>20220516</v>
      </c>
      <c r="Z3734" t="s">
        <v>36</v>
      </c>
    </row>
    <row r="3735" spans="1:26" x14ac:dyDescent="0.25">
      <c r="A3735" t="s">
        <v>26</v>
      </c>
      <c r="B3735" t="s">
        <v>27</v>
      </c>
      <c r="C3735" t="s">
        <v>28</v>
      </c>
      <c r="D3735" t="s">
        <v>46</v>
      </c>
      <c r="E3735" t="str">
        <f>"201TNDV2Q346"</f>
        <v>201TNDV2Q346</v>
      </c>
      <c r="F3735" t="s">
        <v>30</v>
      </c>
      <c r="I3735" t="s">
        <v>31</v>
      </c>
      <c r="J3735" t="s">
        <v>58</v>
      </c>
      <c r="N3735" t="s">
        <v>7754</v>
      </c>
      <c r="O3735" t="s">
        <v>34</v>
      </c>
      <c r="P3735">
        <v>5</v>
      </c>
      <c r="Q3735">
        <v>202201</v>
      </c>
      <c r="R3735">
        <v>20220502</v>
      </c>
      <c r="S3735" t="s">
        <v>7755</v>
      </c>
      <c r="T3735">
        <v>20220516</v>
      </c>
      <c r="U3735" t="s">
        <v>151</v>
      </c>
      <c r="Z3735" t="s">
        <v>36</v>
      </c>
    </row>
    <row r="3736" spans="1:26" x14ac:dyDescent="0.25">
      <c r="A3736" t="s">
        <v>26</v>
      </c>
      <c r="B3736" t="s">
        <v>27</v>
      </c>
      <c r="C3736" t="s">
        <v>28</v>
      </c>
      <c r="D3736" t="s">
        <v>64</v>
      </c>
      <c r="E3736" t="str">
        <f>"109TNAB11680"</f>
        <v>109TNAB11680</v>
      </c>
      <c r="F3736" t="s">
        <v>30</v>
      </c>
      <c r="I3736" t="s">
        <v>89</v>
      </c>
      <c r="J3736" t="s">
        <v>90</v>
      </c>
      <c r="N3736" t="s">
        <v>7756</v>
      </c>
      <c r="O3736" t="s">
        <v>34</v>
      </c>
      <c r="P3736">
        <v>9</v>
      </c>
      <c r="Q3736">
        <v>202109</v>
      </c>
      <c r="R3736">
        <v>20220106</v>
      </c>
      <c r="S3736" t="s">
        <v>7757</v>
      </c>
      <c r="T3736">
        <v>20220516</v>
      </c>
      <c r="Z3736" t="s">
        <v>36</v>
      </c>
    </row>
    <row r="3737" spans="1:26" x14ac:dyDescent="0.25">
      <c r="A3737" t="s">
        <v>26</v>
      </c>
      <c r="B3737" t="s">
        <v>27</v>
      </c>
      <c r="C3737" t="s">
        <v>28</v>
      </c>
      <c r="D3737" t="s">
        <v>115</v>
      </c>
      <c r="E3737" t="str">
        <f>"109TNYT2M026"</f>
        <v>109TNYT2M026</v>
      </c>
      <c r="F3737" t="s">
        <v>30</v>
      </c>
      <c r="I3737" t="s">
        <v>31</v>
      </c>
      <c r="J3737" t="s">
        <v>32</v>
      </c>
      <c r="N3737" t="s">
        <v>7758</v>
      </c>
      <c r="O3737" t="s">
        <v>34</v>
      </c>
      <c r="P3737">
        <v>9</v>
      </c>
      <c r="Q3737">
        <v>202109</v>
      </c>
      <c r="R3737">
        <v>20211127</v>
      </c>
      <c r="S3737" t="s">
        <v>7759</v>
      </c>
      <c r="T3737">
        <v>20220516</v>
      </c>
      <c r="Z3737" t="s">
        <v>36</v>
      </c>
    </row>
    <row r="3738" spans="1:26" x14ac:dyDescent="0.25">
      <c r="A3738" t="s">
        <v>26</v>
      </c>
      <c r="B3738" t="s">
        <v>27</v>
      </c>
      <c r="C3738" t="s">
        <v>28</v>
      </c>
      <c r="D3738" t="s">
        <v>29</v>
      </c>
      <c r="E3738" t="str">
        <f>"109TNLE01808"</f>
        <v>109TNLE01808</v>
      </c>
      <c r="F3738" t="s">
        <v>30</v>
      </c>
      <c r="I3738" t="s">
        <v>76</v>
      </c>
      <c r="J3738" t="s">
        <v>58</v>
      </c>
      <c r="N3738" t="s">
        <v>7760</v>
      </c>
      <c r="O3738" t="s">
        <v>34</v>
      </c>
      <c r="P3738">
        <v>9</v>
      </c>
      <c r="Q3738">
        <v>202109</v>
      </c>
      <c r="R3738">
        <v>20211223</v>
      </c>
      <c r="S3738" t="s">
        <v>7761</v>
      </c>
      <c r="T3738">
        <v>20220516</v>
      </c>
      <c r="U3738" t="s">
        <v>328</v>
      </c>
      <c r="V3738" t="s">
        <v>75</v>
      </c>
      <c r="Z3738" t="s">
        <v>36</v>
      </c>
    </row>
    <row r="3739" spans="1:26" x14ac:dyDescent="0.25">
      <c r="A3739" t="s">
        <v>26</v>
      </c>
      <c r="B3739" t="s">
        <v>27</v>
      </c>
      <c r="C3739" t="s">
        <v>28</v>
      </c>
      <c r="D3739" t="s">
        <v>585</v>
      </c>
      <c r="E3739" t="str">
        <f>"203TNCZ1X251"</f>
        <v>203TNCZ1X251</v>
      </c>
      <c r="F3739" t="s">
        <v>30</v>
      </c>
      <c r="I3739" t="s">
        <v>31</v>
      </c>
      <c r="J3739" t="s">
        <v>32</v>
      </c>
      <c r="N3739" t="s">
        <v>7762</v>
      </c>
      <c r="O3739" t="s">
        <v>34</v>
      </c>
      <c r="P3739">
        <v>3</v>
      </c>
      <c r="Q3739">
        <v>202203</v>
      </c>
      <c r="R3739">
        <v>20220315</v>
      </c>
      <c r="S3739" t="s">
        <v>7763</v>
      </c>
      <c r="T3739">
        <v>20220516</v>
      </c>
      <c r="Z3739" t="s">
        <v>36</v>
      </c>
    </row>
    <row r="3740" spans="1:26" x14ac:dyDescent="0.25">
      <c r="A3740" t="s">
        <v>26</v>
      </c>
      <c r="B3740" t="s">
        <v>27</v>
      </c>
      <c r="C3740" t="s">
        <v>28</v>
      </c>
      <c r="D3740" t="s">
        <v>29</v>
      </c>
      <c r="E3740" t="str">
        <f>"110TNTQ26681"</f>
        <v>110TNTQ26681</v>
      </c>
      <c r="F3740" t="s">
        <v>30</v>
      </c>
      <c r="I3740" t="s">
        <v>3995</v>
      </c>
      <c r="J3740" t="s">
        <v>7690</v>
      </c>
      <c r="N3740" t="s">
        <v>7764</v>
      </c>
      <c r="O3740" t="s">
        <v>34</v>
      </c>
      <c r="P3740">
        <v>8</v>
      </c>
      <c r="Q3740">
        <v>202110</v>
      </c>
      <c r="R3740">
        <v>20220428</v>
      </c>
      <c r="S3740" t="s">
        <v>7765</v>
      </c>
      <c r="T3740">
        <v>20220516</v>
      </c>
      <c r="Z3740" t="s">
        <v>36</v>
      </c>
    </row>
    <row r="3741" spans="1:26" x14ac:dyDescent="0.25">
      <c r="A3741" t="s">
        <v>26</v>
      </c>
      <c r="B3741" t="s">
        <v>27</v>
      </c>
      <c r="C3741" t="s">
        <v>28</v>
      </c>
      <c r="D3741" t="s">
        <v>37</v>
      </c>
      <c r="E3741" t="str">
        <f>"111TNXR13402"</f>
        <v>111TNXR13402</v>
      </c>
      <c r="F3741" t="s">
        <v>30</v>
      </c>
      <c r="I3741" t="s">
        <v>71</v>
      </c>
      <c r="J3741" t="s">
        <v>39</v>
      </c>
      <c r="N3741" t="s">
        <v>7766</v>
      </c>
      <c r="O3741" t="s">
        <v>34</v>
      </c>
      <c r="P3741">
        <v>7</v>
      </c>
      <c r="Q3741">
        <v>202111</v>
      </c>
      <c r="R3741">
        <v>20220502</v>
      </c>
      <c r="S3741" t="s">
        <v>7767</v>
      </c>
      <c r="T3741">
        <v>20220516</v>
      </c>
      <c r="Z3741" t="s">
        <v>36</v>
      </c>
    </row>
    <row r="3742" spans="1:26" x14ac:dyDescent="0.25">
      <c r="A3742" t="s">
        <v>26</v>
      </c>
      <c r="B3742" t="s">
        <v>27</v>
      </c>
      <c r="C3742" t="s">
        <v>28</v>
      </c>
      <c r="D3742" t="s">
        <v>46</v>
      </c>
      <c r="E3742" t="str">
        <f>"111TNXR29578"</f>
        <v>111TNXR29578</v>
      </c>
      <c r="F3742" t="s">
        <v>30</v>
      </c>
      <c r="I3742" t="s">
        <v>31</v>
      </c>
      <c r="J3742" t="s">
        <v>32</v>
      </c>
      <c r="N3742" t="s">
        <v>7768</v>
      </c>
      <c r="O3742" t="s">
        <v>34</v>
      </c>
      <c r="P3742">
        <v>7</v>
      </c>
      <c r="Q3742">
        <v>202111</v>
      </c>
      <c r="R3742">
        <v>20211225</v>
      </c>
      <c r="S3742" t="s">
        <v>7769</v>
      </c>
      <c r="T3742">
        <v>20220516</v>
      </c>
      <c r="Z3742" t="s">
        <v>36</v>
      </c>
    </row>
    <row r="3743" spans="1:26" x14ac:dyDescent="0.25">
      <c r="A3743" t="s">
        <v>26</v>
      </c>
      <c r="B3743" t="s">
        <v>27</v>
      </c>
      <c r="C3743" t="s">
        <v>28</v>
      </c>
      <c r="D3743" t="s">
        <v>380</v>
      </c>
      <c r="E3743" t="str">
        <f>"202TNTQ1G297"</f>
        <v>202TNTQ1G297</v>
      </c>
      <c r="F3743" t="s">
        <v>30</v>
      </c>
      <c r="I3743" t="s">
        <v>38</v>
      </c>
      <c r="J3743" t="s">
        <v>77</v>
      </c>
      <c r="N3743" t="s">
        <v>7770</v>
      </c>
      <c r="O3743" t="s">
        <v>34</v>
      </c>
      <c r="P3743">
        <v>4</v>
      </c>
      <c r="Q3743">
        <v>202202</v>
      </c>
      <c r="R3743">
        <v>20220323</v>
      </c>
      <c r="S3743" t="s">
        <v>7771</v>
      </c>
      <c r="T3743">
        <v>20220516</v>
      </c>
      <c r="Z3743" t="s">
        <v>36</v>
      </c>
    </row>
    <row r="3744" spans="1:26" x14ac:dyDescent="0.25">
      <c r="A3744" t="s">
        <v>26</v>
      </c>
      <c r="B3744" t="s">
        <v>27</v>
      </c>
      <c r="C3744" t="s">
        <v>28</v>
      </c>
      <c r="D3744" t="s">
        <v>166</v>
      </c>
      <c r="E3744" t="str">
        <f>"109TNTQ2V361"</f>
        <v>109TNTQ2V361</v>
      </c>
      <c r="F3744" t="s">
        <v>30</v>
      </c>
      <c r="I3744" t="s">
        <v>89</v>
      </c>
      <c r="J3744" t="s">
        <v>77</v>
      </c>
      <c r="N3744" t="s">
        <v>7772</v>
      </c>
      <c r="O3744" t="s">
        <v>34</v>
      </c>
      <c r="P3744">
        <v>9</v>
      </c>
      <c r="Q3744">
        <v>202109</v>
      </c>
      <c r="R3744">
        <v>20220307</v>
      </c>
      <c r="S3744" t="s">
        <v>7773</v>
      </c>
      <c r="T3744">
        <v>20220516</v>
      </c>
      <c r="Z3744" t="s">
        <v>36</v>
      </c>
    </row>
    <row r="3745" spans="1:26" x14ac:dyDescent="0.25">
      <c r="A3745" t="s">
        <v>26</v>
      </c>
      <c r="B3745" t="s">
        <v>27</v>
      </c>
      <c r="C3745" t="s">
        <v>28</v>
      </c>
      <c r="D3745" t="s">
        <v>133</v>
      </c>
      <c r="E3745" t="str">
        <f>"202TNNH05535"</f>
        <v>202TNNH05535</v>
      </c>
      <c r="F3745" t="s">
        <v>30</v>
      </c>
      <c r="I3745" t="s">
        <v>129</v>
      </c>
      <c r="J3745" t="s">
        <v>39</v>
      </c>
      <c r="N3745" t="s">
        <v>7774</v>
      </c>
      <c r="O3745" t="s">
        <v>34</v>
      </c>
      <c r="P3745">
        <v>4</v>
      </c>
      <c r="Q3745">
        <v>202202</v>
      </c>
      <c r="R3745">
        <v>20220510</v>
      </c>
      <c r="S3745" t="s">
        <v>7775</v>
      </c>
      <c r="T3745">
        <v>20220516</v>
      </c>
      <c r="Z3745" t="s">
        <v>36</v>
      </c>
    </row>
    <row r="3746" spans="1:26" x14ac:dyDescent="0.25">
      <c r="A3746" t="s">
        <v>26</v>
      </c>
      <c r="B3746" t="s">
        <v>27</v>
      </c>
      <c r="C3746" t="s">
        <v>28</v>
      </c>
      <c r="D3746" t="s">
        <v>46</v>
      </c>
      <c r="E3746" t="str">
        <f>"202TNNH22431"</f>
        <v>202TNNH22431</v>
      </c>
      <c r="F3746" t="s">
        <v>30</v>
      </c>
      <c r="I3746" t="s">
        <v>7776</v>
      </c>
      <c r="J3746" t="s">
        <v>77</v>
      </c>
      <c r="N3746" t="s">
        <v>7777</v>
      </c>
      <c r="O3746" t="s">
        <v>34</v>
      </c>
      <c r="P3746">
        <v>4</v>
      </c>
      <c r="Q3746">
        <v>202202</v>
      </c>
      <c r="R3746">
        <v>20220505</v>
      </c>
      <c r="S3746" t="s">
        <v>7778</v>
      </c>
      <c r="T3746">
        <v>20220516</v>
      </c>
      <c r="Z3746" t="s">
        <v>36</v>
      </c>
    </row>
    <row r="3747" spans="1:26" x14ac:dyDescent="0.25">
      <c r="A3747" t="s">
        <v>26</v>
      </c>
      <c r="B3747" t="s">
        <v>27</v>
      </c>
      <c r="C3747" t="s">
        <v>28</v>
      </c>
      <c r="D3747" t="s">
        <v>29</v>
      </c>
      <c r="E3747" t="str">
        <f>"112TNWG1L657"</f>
        <v>112TNWG1L657</v>
      </c>
      <c r="F3747" t="s">
        <v>30</v>
      </c>
      <c r="I3747" t="s">
        <v>129</v>
      </c>
      <c r="J3747" t="s">
        <v>555</v>
      </c>
      <c r="N3747" t="s">
        <v>7779</v>
      </c>
      <c r="O3747" t="s">
        <v>34</v>
      </c>
      <c r="P3747">
        <v>6</v>
      </c>
      <c r="Q3747">
        <v>202112</v>
      </c>
      <c r="R3747">
        <v>20220306</v>
      </c>
      <c r="S3747" t="s">
        <v>7780</v>
      </c>
      <c r="T3747">
        <v>20220516</v>
      </c>
      <c r="U3747" t="s">
        <v>264</v>
      </c>
      <c r="V3747" t="s">
        <v>111</v>
      </c>
      <c r="Z3747" t="s">
        <v>36</v>
      </c>
    </row>
    <row r="3748" spans="1:26" x14ac:dyDescent="0.25">
      <c r="A3748" t="s">
        <v>26</v>
      </c>
      <c r="B3748" t="s">
        <v>27</v>
      </c>
      <c r="C3748" t="s">
        <v>28</v>
      </c>
      <c r="D3748" t="s">
        <v>29</v>
      </c>
      <c r="E3748" t="str">
        <f>"201TNPC16096"</f>
        <v>201TNPC16096</v>
      </c>
      <c r="F3748" t="s">
        <v>30</v>
      </c>
      <c r="I3748" t="s">
        <v>31</v>
      </c>
      <c r="J3748" t="s">
        <v>32</v>
      </c>
      <c r="N3748" t="s">
        <v>7781</v>
      </c>
      <c r="O3748" t="s">
        <v>34</v>
      </c>
      <c r="P3748">
        <v>5</v>
      </c>
      <c r="Q3748">
        <v>202201</v>
      </c>
      <c r="R3748">
        <v>20220404</v>
      </c>
      <c r="S3748" t="s">
        <v>7782</v>
      </c>
      <c r="T3748">
        <v>20220516</v>
      </c>
      <c r="Z3748" t="s">
        <v>36</v>
      </c>
    </row>
    <row r="3749" spans="1:26" x14ac:dyDescent="0.25">
      <c r="A3749" t="s">
        <v>26</v>
      </c>
      <c r="B3749" t="s">
        <v>27</v>
      </c>
      <c r="C3749" t="s">
        <v>28</v>
      </c>
      <c r="D3749" t="s">
        <v>6142</v>
      </c>
      <c r="E3749" t="str">
        <f>"203TNJJ11116"</f>
        <v>203TNJJ11116</v>
      </c>
      <c r="F3749" t="s">
        <v>30</v>
      </c>
      <c r="I3749" t="s">
        <v>31</v>
      </c>
      <c r="J3749" t="s">
        <v>32</v>
      </c>
      <c r="N3749" t="s">
        <v>7783</v>
      </c>
      <c r="O3749" t="s">
        <v>34</v>
      </c>
      <c r="P3749">
        <v>3</v>
      </c>
      <c r="Q3749">
        <v>202203</v>
      </c>
      <c r="R3749">
        <v>20220504</v>
      </c>
      <c r="S3749" t="s">
        <v>7784</v>
      </c>
      <c r="T3749">
        <v>20220516</v>
      </c>
      <c r="Z3749" t="s">
        <v>36</v>
      </c>
    </row>
    <row r="3750" spans="1:26" x14ac:dyDescent="0.25">
      <c r="A3750" t="s">
        <v>26</v>
      </c>
      <c r="B3750" t="s">
        <v>27</v>
      </c>
      <c r="C3750" t="s">
        <v>28</v>
      </c>
      <c r="D3750" t="s">
        <v>37</v>
      </c>
      <c r="E3750" t="str">
        <f>"111TNVS1N903"</f>
        <v>111TNVS1N903</v>
      </c>
      <c r="F3750" t="s">
        <v>30</v>
      </c>
      <c r="I3750" t="s">
        <v>475</v>
      </c>
      <c r="J3750" t="s">
        <v>77</v>
      </c>
      <c r="N3750" t="s">
        <v>7785</v>
      </c>
      <c r="O3750" t="s">
        <v>34</v>
      </c>
      <c r="P3750">
        <v>7</v>
      </c>
      <c r="Q3750">
        <v>202111</v>
      </c>
      <c r="R3750">
        <v>20211229</v>
      </c>
      <c r="S3750" t="s">
        <v>7786</v>
      </c>
      <c r="T3750">
        <v>20220516</v>
      </c>
      <c r="Z3750" t="s">
        <v>36</v>
      </c>
    </row>
    <row r="3751" spans="1:26" x14ac:dyDescent="0.25">
      <c r="A3751" t="s">
        <v>26</v>
      </c>
      <c r="B3751" t="s">
        <v>27</v>
      </c>
      <c r="C3751" t="s">
        <v>28</v>
      </c>
      <c r="D3751" t="s">
        <v>37</v>
      </c>
      <c r="E3751" t="str">
        <f>"012TNYT1Z186"</f>
        <v>012TNYT1Z186</v>
      </c>
      <c r="F3751" t="s">
        <v>30</v>
      </c>
      <c r="I3751" t="s">
        <v>38</v>
      </c>
      <c r="J3751" t="s">
        <v>271</v>
      </c>
      <c r="N3751" t="s">
        <v>7787</v>
      </c>
      <c r="O3751" t="s">
        <v>34</v>
      </c>
      <c r="P3751">
        <v>18</v>
      </c>
      <c r="Q3751">
        <v>202012</v>
      </c>
      <c r="R3751">
        <v>20211001</v>
      </c>
      <c r="S3751" t="s">
        <v>7788</v>
      </c>
      <c r="T3751">
        <v>20220516</v>
      </c>
      <c r="Z3751" t="s">
        <v>36</v>
      </c>
    </row>
    <row r="3752" spans="1:26" x14ac:dyDescent="0.25">
      <c r="A3752" t="s">
        <v>26</v>
      </c>
      <c r="B3752" t="s">
        <v>27</v>
      </c>
      <c r="C3752" t="s">
        <v>28</v>
      </c>
      <c r="D3752" t="s">
        <v>29</v>
      </c>
      <c r="E3752" t="str">
        <f>"105TNQD13772"</f>
        <v>105TNQD13772</v>
      </c>
      <c r="F3752" t="s">
        <v>30</v>
      </c>
      <c r="I3752" t="s">
        <v>38</v>
      </c>
      <c r="J3752" t="s">
        <v>58</v>
      </c>
      <c r="N3752" t="s">
        <v>7789</v>
      </c>
      <c r="O3752" t="s">
        <v>34</v>
      </c>
      <c r="P3752">
        <v>13</v>
      </c>
      <c r="Q3752">
        <v>202105</v>
      </c>
      <c r="R3752">
        <v>20211212</v>
      </c>
      <c r="S3752" t="s">
        <v>7790</v>
      </c>
      <c r="T3752">
        <v>20220516</v>
      </c>
      <c r="U3752" t="s">
        <v>111</v>
      </c>
      <c r="V3752" t="s">
        <v>264</v>
      </c>
      <c r="Z3752" t="s">
        <v>36</v>
      </c>
    </row>
    <row r="3753" spans="1:26" x14ac:dyDescent="0.25">
      <c r="A3753" t="s">
        <v>26</v>
      </c>
      <c r="B3753" t="s">
        <v>27</v>
      </c>
      <c r="C3753" t="s">
        <v>28</v>
      </c>
      <c r="D3753" t="s">
        <v>46</v>
      </c>
      <c r="E3753" t="str">
        <f>"108TNHM2R593"</f>
        <v>108TNHM2R593</v>
      </c>
      <c r="F3753" t="s">
        <v>30</v>
      </c>
      <c r="I3753" t="s">
        <v>123</v>
      </c>
      <c r="J3753" t="s">
        <v>271</v>
      </c>
      <c r="N3753" t="s">
        <v>7791</v>
      </c>
      <c r="O3753" t="s">
        <v>34</v>
      </c>
      <c r="P3753">
        <v>10</v>
      </c>
      <c r="Q3753">
        <v>202108</v>
      </c>
      <c r="R3753">
        <v>20211105</v>
      </c>
      <c r="S3753" t="s">
        <v>7792</v>
      </c>
      <c r="T3753">
        <v>20220516</v>
      </c>
      <c r="Z3753" t="s">
        <v>36</v>
      </c>
    </row>
    <row r="3754" spans="1:26" x14ac:dyDescent="0.25">
      <c r="A3754" t="s">
        <v>26</v>
      </c>
      <c r="B3754" t="s">
        <v>27</v>
      </c>
      <c r="C3754" t="s">
        <v>28</v>
      </c>
      <c r="D3754" t="s">
        <v>42</v>
      </c>
      <c r="E3754" t="str">
        <f>"111TNCZ1W243"</f>
        <v>111TNCZ1W243</v>
      </c>
      <c r="F3754" t="s">
        <v>30</v>
      </c>
      <c r="I3754" t="s">
        <v>71</v>
      </c>
      <c r="J3754" t="s">
        <v>58</v>
      </c>
      <c r="N3754" t="s">
        <v>7793</v>
      </c>
      <c r="O3754" t="s">
        <v>34</v>
      </c>
      <c r="P3754">
        <v>7</v>
      </c>
      <c r="Q3754">
        <v>202111</v>
      </c>
      <c r="R3754">
        <v>20211126</v>
      </c>
      <c r="S3754" t="s">
        <v>7794</v>
      </c>
      <c r="T3754">
        <v>20220516</v>
      </c>
      <c r="Z3754" t="s">
        <v>36</v>
      </c>
    </row>
    <row r="3755" spans="1:26" x14ac:dyDescent="0.25">
      <c r="A3755" t="s">
        <v>26</v>
      </c>
      <c r="B3755" t="s">
        <v>27</v>
      </c>
      <c r="C3755" t="s">
        <v>28</v>
      </c>
      <c r="D3755" t="s">
        <v>46</v>
      </c>
      <c r="E3755" t="str">
        <f>"110TNWG1H889"</f>
        <v>110TNWG1H889</v>
      </c>
      <c r="F3755" t="s">
        <v>30</v>
      </c>
      <c r="I3755" t="s">
        <v>38</v>
      </c>
      <c r="J3755" t="s">
        <v>1719</v>
      </c>
      <c r="N3755" t="s">
        <v>7795</v>
      </c>
      <c r="O3755" t="s">
        <v>34</v>
      </c>
      <c r="P3755">
        <v>8</v>
      </c>
      <c r="Q3755">
        <v>202110</v>
      </c>
      <c r="R3755">
        <v>20220303</v>
      </c>
      <c r="S3755" t="s">
        <v>7796</v>
      </c>
      <c r="T3755">
        <v>20220516</v>
      </c>
      <c r="Z3755" t="s">
        <v>36</v>
      </c>
    </row>
    <row r="3756" spans="1:26" x14ac:dyDescent="0.25">
      <c r="A3756" t="s">
        <v>26</v>
      </c>
      <c r="B3756" t="s">
        <v>27</v>
      </c>
      <c r="C3756" t="s">
        <v>28</v>
      </c>
      <c r="D3756" t="s">
        <v>37</v>
      </c>
      <c r="E3756" t="str">
        <f>"110TNRL0T254"</f>
        <v>110TNRL0T254</v>
      </c>
      <c r="F3756" t="s">
        <v>30</v>
      </c>
      <c r="I3756" t="s">
        <v>31</v>
      </c>
      <c r="J3756" t="s">
        <v>90</v>
      </c>
      <c r="N3756" t="s">
        <v>7797</v>
      </c>
      <c r="O3756" t="s">
        <v>34</v>
      </c>
      <c r="P3756">
        <v>8</v>
      </c>
      <c r="Q3756">
        <v>202110</v>
      </c>
      <c r="R3756">
        <v>20211230</v>
      </c>
      <c r="S3756" t="s">
        <v>7798</v>
      </c>
      <c r="T3756">
        <v>20220516</v>
      </c>
      <c r="U3756" t="s">
        <v>1199</v>
      </c>
      <c r="V3756" t="s">
        <v>94</v>
      </c>
      <c r="W3756" t="s">
        <v>93</v>
      </c>
      <c r="Z3756" t="s">
        <v>36</v>
      </c>
    </row>
    <row r="3757" spans="1:26" x14ac:dyDescent="0.25">
      <c r="A3757" t="s">
        <v>26</v>
      </c>
      <c r="B3757" t="s">
        <v>27</v>
      </c>
      <c r="C3757" t="s">
        <v>28</v>
      </c>
      <c r="D3757" t="s">
        <v>29</v>
      </c>
      <c r="E3757" t="str">
        <f>"106TNMX1V643"</f>
        <v>106TNMX1V643</v>
      </c>
      <c r="F3757" t="s">
        <v>30</v>
      </c>
      <c r="I3757" t="s">
        <v>586</v>
      </c>
      <c r="J3757" t="s">
        <v>58</v>
      </c>
      <c r="N3757" t="s">
        <v>7799</v>
      </c>
      <c r="O3757" t="s">
        <v>34</v>
      </c>
      <c r="P3757">
        <v>12</v>
      </c>
      <c r="Q3757">
        <v>202106</v>
      </c>
      <c r="R3757">
        <v>20220120</v>
      </c>
      <c r="S3757" t="s">
        <v>7800</v>
      </c>
      <c r="T3757">
        <v>20220516</v>
      </c>
      <c r="U3757" t="s">
        <v>144</v>
      </c>
      <c r="Z3757" t="s">
        <v>36</v>
      </c>
    </row>
    <row r="3758" spans="1:26" x14ac:dyDescent="0.25">
      <c r="A3758" t="s">
        <v>26</v>
      </c>
      <c r="B3758" t="s">
        <v>27</v>
      </c>
      <c r="C3758" t="s">
        <v>28</v>
      </c>
      <c r="D3758" t="s">
        <v>64</v>
      </c>
      <c r="E3758" t="str">
        <f>"109TNSU1F334"</f>
        <v>109TNSU1F334</v>
      </c>
      <c r="F3758" t="s">
        <v>30</v>
      </c>
      <c r="I3758" t="s">
        <v>31</v>
      </c>
      <c r="J3758" t="s">
        <v>90</v>
      </c>
      <c r="N3758" t="s">
        <v>7801</v>
      </c>
      <c r="O3758" t="s">
        <v>34</v>
      </c>
      <c r="P3758">
        <v>9</v>
      </c>
      <c r="Q3758">
        <v>202109</v>
      </c>
      <c r="R3758">
        <v>20220310</v>
      </c>
      <c r="S3758" t="s">
        <v>7802</v>
      </c>
      <c r="T3758">
        <v>20220516</v>
      </c>
      <c r="U3758" t="s">
        <v>5175</v>
      </c>
      <c r="V3758" t="s">
        <v>149</v>
      </c>
      <c r="W3758" t="s">
        <v>144</v>
      </c>
      <c r="Z3758" t="s">
        <v>36</v>
      </c>
    </row>
    <row r="3759" spans="1:26" x14ac:dyDescent="0.25">
      <c r="A3759" t="s">
        <v>26</v>
      </c>
      <c r="B3759" t="s">
        <v>27</v>
      </c>
      <c r="C3759" t="s">
        <v>28</v>
      </c>
      <c r="D3759" t="s">
        <v>133</v>
      </c>
      <c r="E3759" t="str">
        <f>"109TNKF2M925"</f>
        <v>109TNKF2M925</v>
      </c>
      <c r="F3759" t="s">
        <v>30</v>
      </c>
      <c r="I3759" t="s">
        <v>157</v>
      </c>
      <c r="J3759" t="s">
        <v>58</v>
      </c>
      <c r="N3759" t="s">
        <v>7803</v>
      </c>
      <c r="O3759" t="s">
        <v>34</v>
      </c>
      <c r="P3759">
        <v>9</v>
      </c>
      <c r="Q3759">
        <v>202109</v>
      </c>
      <c r="R3759">
        <v>20220120</v>
      </c>
      <c r="S3759" t="s">
        <v>7804</v>
      </c>
      <c r="T3759">
        <v>20220516</v>
      </c>
      <c r="U3759" t="s">
        <v>595</v>
      </c>
      <c r="Z3759" t="s">
        <v>36</v>
      </c>
    </row>
    <row r="3760" spans="1:26" x14ac:dyDescent="0.25">
      <c r="A3760" t="s">
        <v>26</v>
      </c>
      <c r="B3760" t="s">
        <v>27</v>
      </c>
      <c r="C3760" t="s">
        <v>28</v>
      </c>
      <c r="D3760" t="s">
        <v>46</v>
      </c>
      <c r="E3760" t="str">
        <f>"111TNKF1L717"</f>
        <v>111TNKF1L717</v>
      </c>
      <c r="F3760" t="s">
        <v>30</v>
      </c>
      <c r="I3760" t="s">
        <v>38</v>
      </c>
      <c r="J3760" t="s">
        <v>77</v>
      </c>
      <c r="N3760" t="s">
        <v>7805</v>
      </c>
      <c r="O3760" t="s">
        <v>34</v>
      </c>
      <c r="P3760">
        <v>7</v>
      </c>
      <c r="Q3760">
        <v>202111</v>
      </c>
      <c r="R3760">
        <v>20220225</v>
      </c>
      <c r="S3760" t="s">
        <v>7806</v>
      </c>
      <c r="T3760">
        <v>20220516</v>
      </c>
      <c r="Z3760" t="s">
        <v>36</v>
      </c>
    </row>
    <row r="3761" spans="1:26" x14ac:dyDescent="0.25">
      <c r="A3761" t="s">
        <v>26</v>
      </c>
      <c r="B3761" t="s">
        <v>27</v>
      </c>
      <c r="C3761" t="s">
        <v>28</v>
      </c>
      <c r="D3761" t="s">
        <v>29</v>
      </c>
      <c r="E3761" t="str">
        <f>"112TNJJ18500"</f>
        <v>112TNJJ18500</v>
      </c>
      <c r="F3761" t="s">
        <v>30</v>
      </c>
      <c r="I3761" t="s">
        <v>31</v>
      </c>
      <c r="J3761" t="s">
        <v>32</v>
      </c>
      <c r="N3761" t="s">
        <v>7807</v>
      </c>
      <c r="O3761" t="s">
        <v>34</v>
      </c>
      <c r="P3761">
        <v>6</v>
      </c>
      <c r="Q3761">
        <v>202112</v>
      </c>
      <c r="R3761">
        <v>20220316</v>
      </c>
      <c r="S3761" t="s">
        <v>7808</v>
      </c>
      <c r="T3761">
        <v>20220516</v>
      </c>
      <c r="Z3761" t="s">
        <v>36</v>
      </c>
    </row>
    <row r="3762" spans="1:26" x14ac:dyDescent="0.25">
      <c r="A3762" t="s">
        <v>26</v>
      </c>
      <c r="B3762" t="s">
        <v>27</v>
      </c>
      <c r="C3762" t="s">
        <v>28</v>
      </c>
      <c r="D3762" t="s">
        <v>46</v>
      </c>
      <c r="E3762" t="str">
        <f>"112TNSU1A982"</f>
        <v>112TNSU1A982</v>
      </c>
      <c r="F3762" t="s">
        <v>30</v>
      </c>
      <c r="I3762" t="s">
        <v>97</v>
      </c>
      <c r="J3762" t="s">
        <v>83</v>
      </c>
      <c r="N3762" t="s">
        <v>7809</v>
      </c>
      <c r="O3762" t="s">
        <v>34</v>
      </c>
      <c r="P3762">
        <v>6</v>
      </c>
      <c r="Q3762">
        <v>202112</v>
      </c>
      <c r="R3762">
        <v>20220430</v>
      </c>
      <c r="S3762" t="s">
        <v>7810</v>
      </c>
      <c r="T3762">
        <v>20220516</v>
      </c>
      <c r="Z3762" t="s">
        <v>36</v>
      </c>
    </row>
    <row r="3763" spans="1:26" x14ac:dyDescent="0.25">
      <c r="A3763" t="s">
        <v>2403</v>
      </c>
      <c r="B3763" t="s">
        <v>27</v>
      </c>
      <c r="C3763" t="s">
        <v>28</v>
      </c>
      <c r="D3763" t="s">
        <v>380</v>
      </c>
      <c r="E3763" t="str">
        <f>"111TNGY1P223"</f>
        <v>111TNGY1P223</v>
      </c>
      <c r="F3763" t="s">
        <v>2404</v>
      </c>
      <c r="N3763" t="s">
        <v>7811</v>
      </c>
      <c r="O3763" t="s">
        <v>34</v>
      </c>
      <c r="P3763">
        <v>7</v>
      </c>
      <c r="Q3763">
        <v>202111</v>
      </c>
      <c r="S3763">
        <v>917333647</v>
      </c>
      <c r="T3763">
        <v>20220517</v>
      </c>
      <c r="U3763" t="s">
        <v>2406</v>
      </c>
      <c r="V3763" t="s">
        <v>3583</v>
      </c>
      <c r="W3763" t="s">
        <v>2408</v>
      </c>
      <c r="X3763" t="s">
        <v>4891</v>
      </c>
      <c r="Y3763" t="s">
        <v>4892</v>
      </c>
      <c r="Z3763" t="s">
        <v>36</v>
      </c>
    </row>
    <row r="3764" spans="1:26" x14ac:dyDescent="0.25">
      <c r="A3764" t="s">
        <v>2403</v>
      </c>
      <c r="B3764" t="s">
        <v>27</v>
      </c>
      <c r="C3764" t="s">
        <v>28</v>
      </c>
      <c r="D3764" t="s">
        <v>42</v>
      </c>
      <c r="E3764" t="str">
        <f>"201TNWG35241"</f>
        <v>201TNWG35241</v>
      </c>
      <c r="F3764" t="s">
        <v>2404</v>
      </c>
      <c r="N3764" t="s">
        <v>7812</v>
      </c>
      <c r="O3764" t="s">
        <v>34</v>
      </c>
      <c r="P3764">
        <v>5</v>
      </c>
      <c r="Q3764">
        <v>202201</v>
      </c>
      <c r="S3764">
        <v>917343192</v>
      </c>
      <c r="T3764">
        <v>20220517</v>
      </c>
      <c r="U3764" t="s">
        <v>2406</v>
      </c>
      <c r="V3764" t="s">
        <v>7813</v>
      </c>
      <c r="W3764" t="s">
        <v>2408</v>
      </c>
      <c r="X3764" t="s">
        <v>2413</v>
      </c>
      <c r="Y3764" t="s">
        <v>2414</v>
      </c>
      <c r="Z3764" t="s">
        <v>36</v>
      </c>
    </row>
    <row r="3765" spans="1:26" x14ac:dyDescent="0.25">
      <c r="A3765" t="s">
        <v>26</v>
      </c>
      <c r="B3765" t="s">
        <v>27</v>
      </c>
      <c r="C3765" t="s">
        <v>28</v>
      </c>
      <c r="D3765" t="s">
        <v>29</v>
      </c>
      <c r="E3765" t="str">
        <f>"102TNGY1P631"</f>
        <v>102TNGY1P631</v>
      </c>
      <c r="F3765" t="s">
        <v>30</v>
      </c>
      <c r="I3765" t="s">
        <v>57</v>
      </c>
      <c r="J3765" t="s">
        <v>58</v>
      </c>
      <c r="N3765" t="s">
        <v>6236</v>
      </c>
      <c r="O3765" t="s">
        <v>34</v>
      </c>
      <c r="P3765">
        <v>16</v>
      </c>
      <c r="Q3765">
        <v>202102</v>
      </c>
      <c r="R3765">
        <v>20211001</v>
      </c>
      <c r="S3765" t="s">
        <v>7814</v>
      </c>
      <c r="T3765">
        <v>20220517</v>
      </c>
      <c r="U3765" t="s">
        <v>144</v>
      </c>
      <c r="V3765" t="s">
        <v>2067</v>
      </c>
      <c r="W3765" t="s">
        <v>270</v>
      </c>
      <c r="Z3765" t="s">
        <v>36</v>
      </c>
    </row>
    <row r="3766" spans="1:26" x14ac:dyDescent="0.25">
      <c r="A3766" t="s">
        <v>26</v>
      </c>
      <c r="B3766" t="s">
        <v>27</v>
      </c>
      <c r="C3766" t="s">
        <v>28</v>
      </c>
      <c r="D3766" t="s">
        <v>133</v>
      </c>
      <c r="E3766" t="str">
        <f>"107TNEP0J044"</f>
        <v>107TNEP0J044</v>
      </c>
      <c r="F3766" t="s">
        <v>30</v>
      </c>
      <c r="I3766" t="s">
        <v>586</v>
      </c>
      <c r="J3766" t="s">
        <v>39</v>
      </c>
      <c r="N3766" t="s">
        <v>7815</v>
      </c>
      <c r="O3766" t="s">
        <v>34</v>
      </c>
      <c r="P3766">
        <v>11</v>
      </c>
      <c r="Q3766">
        <v>202107</v>
      </c>
      <c r="R3766">
        <v>20211001</v>
      </c>
      <c r="S3766" t="s">
        <v>7816</v>
      </c>
      <c r="T3766">
        <v>20220517</v>
      </c>
      <c r="Z3766" t="s">
        <v>36</v>
      </c>
    </row>
    <row r="3767" spans="1:26" x14ac:dyDescent="0.25">
      <c r="A3767" t="s">
        <v>26</v>
      </c>
      <c r="B3767" t="s">
        <v>27</v>
      </c>
      <c r="C3767" t="s">
        <v>28</v>
      </c>
      <c r="D3767" t="s">
        <v>133</v>
      </c>
      <c r="E3767" t="str">
        <f>"110TNWG05953"</f>
        <v>110TNWG05953</v>
      </c>
      <c r="F3767" t="s">
        <v>30</v>
      </c>
      <c r="I3767" t="s">
        <v>38</v>
      </c>
      <c r="J3767" t="s">
        <v>90</v>
      </c>
      <c r="N3767" t="s">
        <v>7817</v>
      </c>
      <c r="O3767" t="s">
        <v>34</v>
      </c>
      <c r="P3767">
        <v>8</v>
      </c>
      <c r="Q3767">
        <v>202110</v>
      </c>
      <c r="R3767">
        <v>20220501</v>
      </c>
      <c r="S3767" t="s">
        <v>7818</v>
      </c>
      <c r="T3767">
        <v>20220517</v>
      </c>
      <c r="U3767" t="s">
        <v>267</v>
      </c>
      <c r="Z3767" t="s">
        <v>36</v>
      </c>
    </row>
    <row r="3768" spans="1:26" x14ac:dyDescent="0.25">
      <c r="A3768" t="s">
        <v>26</v>
      </c>
      <c r="B3768" t="s">
        <v>27</v>
      </c>
      <c r="C3768" t="s">
        <v>28</v>
      </c>
      <c r="D3768" t="s">
        <v>37</v>
      </c>
      <c r="E3768" t="str">
        <f>"106TNHM21025"</f>
        <v>106TNHM21025</v>
      </c>
      <c r="F3768" t="s">
        <v>30</v>
      </c>
      <c r="I3768" t="s">
        <v>38</v>
      </c>
      <c r="J3768" t="s">
        <v>90</v>
      </c>
      <c r="N3768" t="s">
        <v>7819</v>
      </c>
      <c r="O3768" t="s">
        <v>34</v>
      </c>
      <c r="P3768">
        <v>12</v>
      </c>
      <c r="Q3768">
        <v>202106</v>
      </c>
      <c r="R3768">
        <v>20211206</v>
      </c>
      <c r="S3768" t="s">
        <v>7820</v>
      </c>
      <c r="T3768">
        <v>20220517</v>
      </c>
      <c r="U3768" t="s">
        <v>144</v>
      </c>
      <c r="Z3768" t="s">
        <v>36</v>
      </c>
    </row>
    <row r="3769" spans="1:26" x14ac:dyDescent="0.25">
      <c r="A3769" t="s">
        <v>26</v>
      </c>
      <c r="B3769" t="s">
        <v>27</v>
      </c>
      <c r="C3769" t="s">
        <v>28</v>
      </c>
      <c r="D3769" t="s">
        <v>46</v>
      </c>
      <c r="E3769" t="str">
        <f>"109TNRL2Y446"</f>
        <v>109TNRL2Y446</v>
      </c>
      <c r="F3769" t="s">
        <v>30</v>
      </c>
      <c r="I3769" t="s">
        <v>57</v>
      </c>
      <c r="J3769" t="s">
        <v>568</v>
      </c>
      <c r="N3769" t="s">
        <v>7821</v>
      </c>
      <c r="O3769" t="s">
        <v>34</v>
      </c>
      <c r="P3769">
        <v>9</v>
      </c>
      <c r="Q3769">
        <v>202109</v>
      </c>
      <c r="R3769">
        <v>20211129</v>
      </c>
      <c r="S3769" t="s">
        <v>7822</v>
      </c>
      <c r="T3769">
        <v>20220517</v>
      </c>
      <c r="U3769" t="s">
        <v>144</v>
      </c>
      <c r="V3769" t="s">
        <v>128</v>
      </c>
      <c r="W3769" t="s">
        <v>211</v>
      </c>
      <c r="Z3769" t="s">
        <v>36</v>
      </c>
    </row>
    <row r="3770" spans="1:26" x14ac:dyDescent="0.25">
      <c r="A3770" t="s">
        <v>26</v>
      </c>
      <c r="B3770" t="s">
        <v>27</v>
      </c>
      <c r="C3770" t="s">
        <v>28</v>
      </c>
      <c r="D3770" t="s">
        <v>37</v>
      </c>
      <c r="E3770" t="str">
        <f>"109TNJJ1Q212"</f>
        <v>109TNJJ1Q212</v>
      </c>
      <c r="F3770" t="s">
        <v>30</v>
      </c>
      <c r="I3770" t="s">
        <v>1078</v>
      </c>
      <c r="J3770" t="s">
        <v>39</v>
      </c>
      <c r="N3770" t="s">
        <v>7823</v>
      </c>
      <c r="O3770" t="s">
        <v>34</v>
      </c>
      <c r="P3770">
        <v>9</v>
      </c>
      <c r="Q3770">
        <v>202109</v>
      </c>
      <c r="R3770">
        <v>20211005</v>
      </c>
      <c r="S3770" t="s">
        <v>7824</v>
      </c>
      <c r="T3770">
        <v>20220517</v>
      </c>
      <c r="Z3770" t="s">
        <v>36</v>
      </c>
    </row>
    <row r="3771" spans="1:26" x14ac:dyDescent="0.25">
      <c r="A3771" t="s">
        <v>26</v>
      </c>
      <c r="B3771" t="s">
        <v>27</v>
      </c>
      <c r="C3771" t="s">
        <v>28</v>
      </c>
      <c r="D3771" t="s">
        <v>380</v>
      </c>
      <c r="E3771" t="str">
        <f>"112TNYT0V594"</f>
        <v>112TNYT0V594</v>
      </c>
      <c r="F3771" t="s">
        <v>30</v>
      </c>
      <c r="I3771" t="s">
        <v>31</v>
      </c>
      <c r="J3771" t="s">
        <v>32</v>
      </c>
      <c r="N3771" t="s">
        <v>7825</v>
      </c>
      <c r="O3771" t="s">
        <v>34</v>
      </c>
      <c r="P3771">
        <v>6</v>
      </c>
      <c r="Q3771">
        <v>202112</v>
      </c>
      <c r="R3771">
        <v>20220319</v>
      </c>
      <c r="S3771" t="s">
        <v>7826</v>
      </c>
      <c r="T3771">
        <v>20220517</v>
      </c>
      <c r="Z3771" t="s">
        <v>36</v>
      </c>
    </row>
    <row r="3772" spans="1:26" x14ac:dyDescent="0.25">
      <c r="A3772" t="s">
        <v>26</v>
      </c>
      <c r="B3772" t="s">
        <v>27</v>
      </c>
      <c r="C3772" t="s">
        <v>28</v>
      </c>
      <c r="D3772" t="s">
        <v>46</v>
      </c>
      <c r="E3772" t="str">
        <f>"201TNHM2K105"</f>
        <v>201TNHM2K105</v>
      </c>
      <c r="F3772" t="s">
        <v>30</v>
      </c>
      <c r="I3772" t="s">
        <v>57</v>
      </c>
      <c r="J3772" t="s">
        <v>58</v>
      </c>
      <c r="N3772" t="s">
        <v>7827</v>
      </c>
      <c r="O3772" t="s">
        <v>34</v>
      </c>
      <c r="P3772">
        <v>5</v>
      </c>
      <c r="Q3772">
        <v>202201</v>
      </c>
      <c r="R3772">
        <v>20220316</v>
      </c>
      <c r="S3772" t="s">
        <v>7828</v>
      </c>
      <c r="T3772">
        <v>20220517</v>
      </c>
      <c r="Z3772" t="s">
        <v>36</v>
      </c>
    </row>
    <row r="3773" spans="1:26" x14ac:dyDescent="0.25">
      <c r="A3773" t="s">
        <v>26</v>
      </c>
      <c r="B3773" t="s">
        <v>27</v>
      </c>
      <c r="C3773" t="s">
        <v>28</v>
      </c>
      <c r="D3773" t="s">
        <v>64</v>
      </c>
      <c r="E3773" t="str">
        <f>"204TNNH1G679"</f>
        <v>204TNNH1G679</v>
      </c>
      <c r="F3773" t="s">
        <v>30</v>
      </c>
      <c r="I3773" t="s">
        <v>51</v>
      </c>
      <c r="J3773" t="s">
        <v>163</v>
      </c>
      <c r="N3773" t="s">
        <v>7829</v>
      </c>
      <c r="O3773" t="s">
        <v>34</v>
      </c>
      <c r="P3773">
        <v>2</v>
      </c>
      <c r="Q3773">
        <v>202204</v>
      </c>
      <c r="R3773">
        <v>20220427</v>
      </c>
      <c r="S3773" t="s">
        <v>7830</v>
      </c>
      <c r="T3773">
        <v>20220517</v>
      </c>
      <c r="Z3773" t="s">
        <v>36</v>
      </c>
    </row>
    <row r="3774" spans="1:26" x14ac:dyDescent="0.25">
      <c r="A3774" t="s">
        <v>26</v>
      </c>
      <c r="B3774" t="s">
        <v>27</v>
      </c>
      <c r="C3774" t="s">
        <v>28</v>
      </c>
      <c r="D3774" t="s">
        <v>29</v>
      </c>
      <c r="E3774" t="str">
        <f>"109TNJJ19700"</f>
        <v>109TNJJ19700</v>
      </c>
      <c r="F3774" t="s">
        <v>30</v>
      </c>
      <c r="I3774" t="s">
        <v>31</v>
      </c>
      <c r="J3774" t="s">
        <v>90</v>
      </c>
      <c r="N3774" t="s">
        <v>7831</v>
      </c>
      <c r="O3774" t="s">
        <v>34</v>
      </c>
      <c r="P3774">
        <v>9</v>
      </c>
      <c r="Q3774">
        <v>202109</v>
      </c>
      <c r="R3774">
        <v>20211005</v>
      </c>
      <c r="S3774" t="s">
        <v>7832</v>
      </c>
      <c r="T3774">
        <v>20220517</v>
      </c>
      <c r="U3774" t="s">
        <v>4019</v>
      </c>
      <c r="V3774" t="s">
        <v>1796</v>
      </c>
      <c r="W3774" t="s">
        <v>1818</v>
      </c>
      <c r="X3774" t="s">
        <v>74</v>
      </c>
      <c r="Z3774" t="s">
        <v>36</v>
      </c>
    </row>
    <row r="3775" spans="1:26" x14ac:dyDescent="0.25">
      <c r="A3775" t="s">
        <v>26</v>
      </c>
      <c r="B3775" t="s">
        <v>27</v>
      </c>
      <c r="C3775" t="s">
        <v>28</v>
      </c>
      <c r="D3775" t="s">
        <v>29</v>
      </c>
      <c r="E3775" t="str">
        <f>"106TNTQ06585"</f>
        <v>106TNTQ06585</v>
      </c>
      <c r="F3775" t="s">
        <v>30</v>
      </c>
      <c r="I3775" t="s">
        <v>57</v>
      </c>
      <c r="J3775" t="s">
        <v>52</v>
      </c>
      <c r="N3775" t="s">
        <v>7833</v>
      </c>
      <c r="O3775" t="s">
        <v>34</v>
      </c>
      <c r="P3775">
        <v>12</v>
      </c>
      <c r="Q3775">
        <v>202106</v>
      </c>
      <c r="R3775">
        <v>20220406</v>
      </c>
      <c r="S3775" t="s">
        <v>7834</v>
      </c>
      <c r="T3775">
        <v>20220517</v>
      </c>
      <c r="U3775" t="s">
        <v>114</v>
      </c>
      <c r="Z3775" t="s">
        <v>36</v>
      </c>
    </row>
    <row r="3776" spans="1:26" x14ac:dyDescent="0.25">
      <c r="A3776" t="s">
        <v>26</v>
      </c>
      <c r="B3776" t="s">
        <v>27</v>
      </c>
      <c r="C3776" t="s">
        <v>28</v>
      </c>
      <c r="D3776" t="s">
        <v>46</v>
      </c>
      <c r="E3776" t="str">
        <f>"110TNSU1P118"</f>
        <v>110TNSU1P118</v>
      </c>
      <c r="F3776" t="s">
        <v>30</v>
      </c>
      <c r="I3776" t="s">
        <v>38</v>
      </c>
      <c r="J3776" t="s">
        <v>77</v>
      </c>
      <c r="N3776" t="s">
        <v>7835</v>
      </c>
      <c r="O3776" t="s">
        <v>34</v>
      </c>
      <c r="P3776">
        <v>8</v>
      </c>
      <c r="Q3776">
        <v>202110</v>
      </c>
      <c r="R3776">
        <v>20220504</v>
      </c>
      <c r="S3776" t="s">
        <v>7836</v>
      </c>
      <c r="T3776">
        <v>20220517</v>
      </c>
      <c r="Z3776" t="s">
        <v>36</v>
      </c>
    </row>
    <row r="3777" spans="1:26" x14ac:dyDescent="0.25">
      <c r="A3777" t="s">
        <v>26</v>
      </c>
      <c r="B3777" t="s">
        <v>27</v>
      </c>
      <c r="C3777" t="s">
        <v>28</v>
      </c>
      <c r="D3777" t="s">
        <v>46</v>
      </c>
      <c r="E3777" t="str">
        <f>"110TNWG04417"</f>
        <v>110TNWG04417</v>
      </c>
      <c r="F3777" t="s">
        <v>30</v>
      </c>
      <c r="I3777" t="s">
        <v>57</v>
      </c>
      <c r="J3777" t="s">
        <v>77</v>
      </c>
      <c r="N3777" t="s">
        <v>7837</v>
      </c>
      <c r="O3777" t="s">
        <v>34</v>
      </c>
      <c r="P3777">
        <v>8</v>
      </c>
      <c r="Q3777">
        <v>202110</v>
      </c>
      <c r="R3777">
        <v>20220115</v>
      </c>
      <c r="S3777" t="s">
        <v>7838</v>
      </c>
      <c r="T3777">
        <v>20220517</v>
      </c>
      <c r="Z3777" t="s">
        <v>36</v>
      </c>
    </row>
    <row r="3778" spans="1:26" x14ac:dyDescent="0.25">
      <c r="A3778" t="s">
        <v>26</v>
      </c>
      <c r="B3778" t="s">
        <v>27</v>
      </c>
      <c r="C3778" t="s">
        <v>28</v>
      </c>
      <c r="D3778" t="s">
        <v>42</v>
      </c>
      <c r="E3778" t="str">
        <f>"007TNUW0W470"</f>
        <v>007TNUW0W470</v>
      </c>
      <c r="F3778" t="s">
        <v>30</v>
      </c>
      <c r="I3778" t="s">
        <v>76</v>
      </c>
      <c r="J3778" t="s">
        <v>77</v>
      </c>
      <c r="N3778" t="s">
        <v>7839</v>
      </c>
      <c r="O3778" t="s">
        <v>34</v>
      </c>
      <c r="P3778">
        <v>23</v>
      </c>
      <c r="Q3778">
        <v>202007</v>
      </c>
      <c r="R3778">
        <v>20220428</v>
      </c>
      <c r="S3778" t="s">
        <v>7840</v>
      </c>
      <c r="T3778">
        <v>20220517</v>
      </c>
      <c r="Z3778" t="s">
        <v>36</v>
      </c>
    </row>
    <row r="3779" spans="1:26" x14ac:dyDescent="0.25">
      <c r="A3779" t="s">
        <v>26</v>
      </c>
      <c r="B3779" t="s">
        <v>27</v>
      </c>
      <c r="C3779" t="s">
        <v>28</v>
      </c>
      <c r="D3779" t="s">
        <v>64</v>
      </c>
      <c r="E3779" t="str">
        <f>"203TNVS08887"</f>
        <v>203TNVS08887</v>
      </c>
      <c r="F3779" t="s">
        <v>30</v>
      </c>
      <c r="I3779" t="s">
        <v>51</v>
      </c>
      <c r="J3779" t="s">
        <v>77</v>
      </c>
      <c r="N3779" t="s">
        <v>7841</v>
      </c>
      <c r="O3779" t="s">
        <v>34</v>
      </c>
      <c r="P3779">
        <v>3</v>
      </c>
      <c r="Q3779">
        <v>202203</v>
      </c>
      <c r="R3779">
        <v>20220428</v>
      </c>
      <c r="S3779" t="s">
        <v>7842</v>
      </c>
      <c r="T3779">
        <v>20220517</v>
      </c>
      <c r="Z3779" t="s">
        <v>36</v>
      </c>
    </row>
    <row r="3780" spans="1:26" x14ac:dyDescent="0.25">
      <c r="A3780" t="s">
        <v>26</v>
      </c>
      <c r="B3780" t="s">
        <v>27</v>
      </c>
      <c r="C3780" t="s">
        <v>28</v>
      </c>
      <c r="D3780" t="s">
        <v>133</v>
      </c>
      <c r="E3780" t="str">
        <f>"107TNTQ0H369"</f>
        <v>107TNTQ0H369</v>
      </c>
      <c r="F3780" t="s">
        <v>30</v>
      </c>
      <c r="I3780" t="s">
        <v>38</v>
      </c>
      <c r="J3780" t="s">
        <v>58</v>
      </c>
      <c r="N3780" t="s">
        <v>7843</v>
      </c>
      <c r="O3780" t="s">
        <v>34</v>
      </c>
      <c r="P3780">
        <v>11</v>
      </c>
      <c r="Q3780">
        <v>202107</v>
      </c>
      <c r="R3780">
        <v>20220430</v>
      </c>
      <c r="S3780" t="s">
        <v>7844</v>
      </c>
      <c r="T3780">
        <v>20220517</v>
      </c>
      <c r="U3780" t="s">
        <v>1811</v>
      </c>
      <c r="Z3780" t="s">
        <v>36</v>
      </c>
    </row>
    <row r="3781" spans="1:26" x14ac:dyDescent="0.25">
      <c r="A3781" t="s">
        <v>26</v>
      </c>
      <c r="B3781" t="s">
        <v>27</v>
      </c>
      <c r="C3781" t="s">
        <v>28</v>
      </c>
      <c r="D3781" t="s">
        <v>46</v>
      </c>
      <c r="E3781" t="str">
        <f>"202TNMXOD163"</f>
        <v>202TNMXOD163</v>
      </c>
      <c r="F3781" t="s">
        <v>30</v>
      </c>
      <c r="I3781" t="s">
        <v>57</v>
      </c>
      <c r="J3781" t="s">
        <v>32</v>
      </c>
      <c r="N3781" t="s">
        <v>7845</v>
      </c>
      <c r="O3781" t="s">
        <v>34</v>
      </c>
      <c r="P3781">
        <v>4</v>
      </c>
      <c r="Q3781">
        <v>202202</v>
      </c>
      <c r="R3781">
        <v>20220430</v>
      </c>
      <c r="S3781" t="s">
        <v>7846</v>
      </c>
      <c r="T3781">
        <v>20220517</v>
      </c>
      <c r="Z3781" t="s">
        <v>36</v>
      </c>
    </row>
    <row r="3782" spans="1:26" x14ac:dyDescent="0.25">
      <c r="A3782" t="s">
        <v>26</v>
      </c>
      <c r="B3782" t="s">
        <v>27</v>
      </c>
      <c r="C3782" t="s">
        <v>28</v>
      </c>
      <c r="D3782" t="s">
        <v>37</v>
      </c>
      <c r="E3782" t="str">
        <f>"109TNJJ08324"</f>
        <v>109TNJJ08324</v>
      </c>
      <c r="F3782" t="s">
        <v>30</v>
      </c>
      <c r="I3782" t="s">
        <v>57</v>
      </c>
      <c r="J3782" t="s">
        <v>77</v>
      </c>
      <c r="N3782" t="s">
        <v>7847</v>
      </c>
      <c r="O3782" t="s">
        <v>34</v>
      </c>
      <c r="P3782">
        <v>9</v>
      </c>
      <c r="Q3782">
        <v>202109</v>
      </c>
      <c r="R3782">
        <v>20211006</v>
      </c>
      <c r="S3782" t="s">
        <v>7848</v>
      </c>
      <c r="T3782">
        <v>20220517</v>
      </c>
      <c r="Z3782" t="s">
        <v>36</v>
      </c>
    </row>
    <row r="3783" spans="1:26" x14ac:dyDescent="0.25">
      <c r="A3783" t="s">
        <v>26</v>
      </c>
      <c r="B3783" t="s">
        <v>27</v>
      </c>
      <c r="C3783" t="s">
        <v>28</v>
      </c>
      <c r="D3783" t="s">
        <v>1052</v>
      </c>
      <c r="E3783" t="str">
        <f>"109TNEP05796"</f>
        <v>109TNEP05796</v>
      </c>
      <c r="F3783" t="s">
        <v>30</v>
      </c>
      <c r="I3783" t="s">
        <v>38</v>
      </c>
      <c r="J3783" t="s">
        <v>39</v>
      </c>
      <c r="N3783" t="s">
        <v>7849</v>
      </c>
      <c r="O3783" t="s">
        <v>34</v>
      </c>
      <c r="P3783">
        <v>9</v>
      </c>
      <c r="Q3783">
        <v>202109</v>
      </c>
      <c r="R3783">
        <v>20220516</v>
      </c>
      <c r="S3783" t="s">
        <v>7850</v>
      </c>
      <c r="T3783">
        <v>20220517</v>
      </c>
      <c r="U3783" t="s">
        <v>151</v>
      </c>
      <c r="Z3783" t="s">
        <v>36</v>
      </c>
    </row>
    <row r="3784" spans="1:26" x14ac:dyDescent="0.25">
      <c r="A3784" t="s">
        <v>26</v>
      </c>
      <c r="B3784" t="s">
        <v>27</v>
      </c>
      <c r="C3784" t="s">
        <v>28</v>
      </c>
      <c r="D3784" t="s">
        <v>1052</v>
      </c>
      <c r="E3784" t="str">
        <f>"008TNNH1U711"</f>
        <v>008TNNH1U711</v>
      </c>
      <c r="F3784" t="s">
        <v>30</v>
      </c>
      <c r="I3784" t="s">
        <v>57</v>
      </c>
      <c r="J3784" t="s">
        <v>77</v>
      </c>
      <c r="N3784" t="s">
        <v>7851</v>
      </c>
      <c r="O3784" t="s">
        <v>34</v>
      </c>
      <c r="P3784">
        <v>22</v>
      </c>
      <c r="Q3784">
        <v>202008</v>
      </c>
      <c r="R3784">
        <v>20220411</v>
      </c>
      <c r="S3784" t="s">
        <v>7852</v>
      </c>
      <c r="T3784">
        <v>20220517</v>
      </c>
      <c r="Z3784" t="s">
        <v>36</v>
      </c>
    </row>
    <row r="3785" spans="1:26" x14ac:dyDescent="0.25">
      <c r="A3785" t="s">
        <v>26</v>
      </c>
      <c r="B3785" t="s">
        <v>27</v>
      </c>
      <c r="C3785" t="s">
        <v>28</v>
      </c>
      <c r="D3785" t="s">
        <v>42</v>
      </c>
      <c r="E3785" t="str">
        <f>"202TNXR01674"</f>
        <v>202TNXR01674</v>
      </c>
      <c r="F3785" t="s">
        <v>30</v>
      </c>
      <c r="I3785" t="s">
        <v>475</v>
      </c>
      <c r="J3785" t="s">
        <v>871</v>
      </c>
      <c r="N3785" t="s">
        <v>7853</v>
      </c>
      <c r="O3785" t="s">
        <v>34</v>
      </c>
      <c r="P3785">
        <v>4</v>
      </c>
      <c r="Q3785">
        <v>202202</v>
      </c>
      <c r="R3785">
        <v>20220504</v>
      </c>
      <c r="S3785" t="s">
        <v>7854</v>
      </c>
      <c r="T3785">
        <v>20220517</v>
      </c>
      <c r="Z3785" t="s">
        <v>36</v>
      </c>
    </row>
    <row r="3786" spans="1:26" x14ac:dyDescent="0.25">
      <c r="A3786" t="s">
        <v>26</v>
      </c>
      <c r="B3786" t="s">
        <v>27</v>
      </c>
      <c r="C3786" t="s">
        <v>28</v>
      </c>
      <c r="D3786" t="s">
        <v>29</v>
      </c>
      <c r="E3786" t="str">
        <f>"110TNGY2H095"</f>
        <v>110TNGY2H095</v>
      </c>
      <c r="F3786" t="s">
        <v>30</v>
      </c>
      <c r="I3786" t="s">
        <v>38</v>
      </c>
      <c r="J3786" t="s">
        <v>39</v>
      </c>
      <c r="N3786" t="s">
        <v>7855</v>
      </c>
      <c r="O3786" t="s">
        <v>34</v>
      </c>
      <c r="P3786">
        <v>8</v>
      </c>
      <c r="Q3786">
        <v>202110</v>
      </c>
      <c r="R3786">
        <v>20211215</v>
      </c>
      <c r="S3786" t="s">
        <v>7856</v>
      </c>
      <c r="T3786">
        <v>20220517</v>
      </c>
      <c r="Z3786" t="s">
        <v>36</v>
      </c>
    </row>
    <row r="3787" spans="1:26" x14ac:dyDescent="0.25">
      <c r="A3787" t="s">
        <v>26</v>
      </c>
      <c r="B3787" t="s">
        <v>27</v>
      </c>
      <c r="C3787" t="s">
        <v>28</v>
      </c>
      <c r="D3787" t="s">
        <v>64</v>
      </c>
      <c r="E3787" t="str">
        <f>"110TNWG25825"</f>
        <v>110TNWG25825</v>
      </c>
      <c r="F3787" t="s">
        <v>30</v>
      </c>
      <c r="I3787" t="s">
        <v>31</v>
      </c>
      <c r="J3787" t="s">
        <v>58</v>
      </c>
      <c r="N3787" t="s">
        <v>7857</v>
      </c>
      <c r="O3787" t="s">
        <v>34</v>
      </c>
      <c r="P3787">
        <v>8</v>
      </c>
      <c r="Q3787">
        <v>202110</v>
      </c>
      <c r="R3787">
        <v>20220128</v>
      </c>
      <c r="S3787" t="s">
        <v>7858</v>
      </c>
      <c r="T3787">
        <v>20220517</v>
      </c>
      <c r="U3787" t="s">
        <v>582</v>
      </c>
      <c r="Z3787" t="s">
        <v>36</v>
      </c>
    </row>
    <row r="3788" spans="1:26" x14ac:dyDescent="0.25">
      <c r="A3788" t="s">
        <v>26</v>
      </c>
      <c r="B3788" t="s">
        <v>27</v>
      </c>
      <c r="C3788" t="s">
        <v>28</v>
      </c>
      <c r="D3788" t="s">
        <v>37</v>
      </c>
      <c r="E3788" t="str">
        <f>"106TNGY2A775"</f>
        <v>106TNGY2A775</v>
      </c>
      <c r="F3788" t="s">
        <v>30</v>
      </c>
      <c r="I3788" t="s">
        <v>38</v>
      </c>
      <c r="J3788" t="s">
        <v>43</v>
      </c>
      <c r="N3788" t="s">
        <v>7859</v>
      </c>
      <c r="O3788" t="s">
        <v>34</v>
      </c>
      <c r="P3788">
        <v>12</v>
      </c>
      <c r="Q3788">
        <v>202106</v>
      </c>
      <c r="R3788">
        <v>20211020</v>
      </c>
      <c r="S3788" t="s">
        <v>7860</v>
      </c>
      <c r="T3788">
        <v>20220517</v>
      </c>
      <c r="Z3788" t="s">
        <v>36</v>
      </c>
    </row>
    <row r="3789" spans="1:26" x14ac:dyDescent="0.25">
      <c r="A3789" t="s">
        <v>26</v>
      </c>
      <c r="B3789" t="s">
        <v>27</v>
      </c>
      <c r="C3789" t="s">
        <v>28</v>
      </c>
      <c r="D3789" t="s">
        <v>42</v>
      </c>
      <c r="E3789" t="str">
        <f>"004TNCZ05259"</f>
        <v>004TNCZ05259</v>
      </c>
      <c r="F3789" t="s">
        <v>30</v>
      </c>
      <c r="I3789" t="s">
        <v>129</v>
      </c>
      <c r="J3789" t="s">
        <v>130</v>
      </c>
      <c r="N3789" t="s">
        <v>7861</v>
      </c>
      <c r="O3789" t="s">
        <v>34</v>
      </c>
      <c r="P3789">
        <v>26</v>
      </c>
      <c r="Q3789">
        <v>202004</v>
      </c>
      <c r="R3789">
        <v>20220512</v>
      </c>
      <c r="S3789" t="s">
        <v>7862</v>
      </c>
      <c r="T3789">
        <v>20220517</v>
      </c>
      <c r="U3789" t="s">
        <v>75</v>
      </c>
      <c r="Z3789" t="s">
        <v>36</v>
      </c>
    </row>
    <row r="3790" spans="1:26" x14ac:dyDescent="0.25">
      <c r="A3790" t="s">
        <v>26</v>
      </c>
      <c r="B3790" t="s">
        <v>27</v>
      </c>
      <c r="C3790" t="s">
        <v>28</v>
      </c>
      <c r="D3790" t="s">
        <v>115</v>
      </c>
      <c r="E3790" t="str">
        <f>"109TNAB28648"</f>
        <v>109TNAB28648</v>
      </c>
      <c r="F3790" t="s">
        <v>30</v>
      </c>
      <c r="I3790" t="s">
        <v>129</v>
      </c>
      <c r="J3790" t="s">
        <v>90</v>
      </c>
      <c r="N3790" t="s">
        <v>7863</v>
      </c>
      <c r="O3790" t="s">
        <v>34</v>
      </c>
      <c r="P3790">
        <v>9</v>
      </c>
      <c r="Q3790">
        <v>202109</v>
      </c>
      <c r="R3790">
        <v>20211017</v>
      </c>
      <c r="S3790" t="s">
        <v>7864</v>
      </c>
      <c r="T3790">
        <v>20220517</v>
      </c>
      <c r="U3790" t="s">
        <v>211</v>
      </c>
      <c r="V3790" t="s">
        <v>1288</v>
      </c>
      <c r="Z3790" t="s">
        <v>36</v>
      </c>
    </row>
    <row r="3791" spans="1:26" x14ac:dyDescent="0.25">
      <c r="A3791" t="s">
        <v>26</v>
      </c>
      <c r="B3791" t="s">
        <v>27</v>
      </c>
      <c r="C3791" t="s">
        <v>28</v>
      </c>
      <c r="D3791" t="s">
        <v>115</v>
      </c>
      <c r="E3791" t="str">
        <f>"110TNFA11547"</f>
        <v>110TNFA11547</v>
      </c>
      <c r="F3791" t="s">
        <v>30</v>
      </c>
      <c r="I3791" t="s">
        <v>38</v>
      </c>
      <c r="J3791" t="s">
        <v>90</v>
      </c>
      <c r="N3791" t="s">
        <v>7865</v>
      </c>
      <c r="O3791" t="s">
        <v>34</v>
      </c>
      <c r="P3791">
        <v>8</v>
      </c>
      <c r="Q3791">
        <v>202110</v>
      </c>
      <c r="R3791">
        <v>20211206</v>
      </c>
      <c r="S3791" t="s">
        <v>7866</v>
      </c>
      <c r="T3791">
        <v>20220517</v>
      </c>
      <c r="U3791" t="s">
        <v>211</v>
      </c>
      <c r="Z3791" t="s">
        <v>36</v>
      </c>
    </row>
    <row r="3792" spans="1:26" x14ac:dyDescent="0.25">
      <c r="A3792" t="s">
        <v>26</v>
      </c>
      <c r="B3792" t="s">
        <v>27</v>
      </c>
      <c r="C3792" t="s">
        <v>28</v>
      </c>
      <c r="D3792" t="s">
        <v>29</v>
      </c>
      <c r="E3792" t="str">
        <f>"007TNSU1Z246"</f>
        <v>007TNSU1Z246</v>
      </c>
      <c r="F3792" t="s">
        <v>30</v>
      </c>
      <c r="I3792" t="s">
        <v>38</v>
      </c>
      <c r="J3792" t="s">
        <v>58</v>
      </c>
      <c r="N3792" t="s">
        <v>7867</v>
      </c>
      <c r="O3792" t="s">
        <v>34</v>
      </c>
      <c r="P3792">
        <v>23</v>
      </c>
      <c r="Q3792">
        <v>202007</v>
      </c>
      <c r="R3792">
        <v>20220403</v>
      </c>
      <c r="S3792" t="s">
        <v>7868</v>
      </c>
      <c r="T3792">
        <v>20220517</v>
      </c>
      <c r="U3792" t="s">
        <v>144</v>
      </c>
      <c r="Z3792" t="s">
        <v>36</v>
      </c>
    </row>
    <row r="3793" spans="1:26" x14ac:dyDescent="0.25">
      <c r="A3793" t="s">
        <v>26</v>
      </c>
      <c r="B3793" t="s">
        <v>27</v>
      </c>
      <c r="C3793" t="s">
        <v>28</v>
      </c>
      <c r="D3793" t="s">
        <v>380</v>
      </c>
      <c r="E3793" t="str">
        <f>"111TNKF1E909"</f>
        <v>111TNKF1E909</v>
      </c>
      <c r="F3793" t="s">
        <v>30</v>
      </c>
      <c r="I3793" t="s">
        <v>38</v>
      </c>
      <c r="J3793" t="s">
        <v>39</v>
      </c>
      <c r="N3793" t="s">
        <v>7869</v>
      </c>
      <c r="O3793" t="s">
        <v>34</v>
      </c>
      <c r="P3793">
        <v>7</v>
      </c>
      <c r="Q3793">
        <v>202111</v>
      </c>
      <c r="R3793">
        <v>20220304</v>
      </c>
      <c r="S3793" t="s">
        <v>7870</v>
      </c>
      <c r="T3793">
        <v>20220517</v>
      </c>
      <c r="Z3793" t="s">
        <v>36</v>
      </c>
    </row>
    <row r="3794" spans="1:26" x14ac:dyDescent="0.25">
      <c r="A3794" t="s">
        <v>26</v>
      </c>
      <c r="B3794" t="s">
        <v>27</v>
      </c>
      <c r="C3794" t="s">
        <v>28</v>
      </c>
      <c r="D3794" t="s">
        <v>42</v>
      </c>
      <c r="E3794" t="str">
        <f>"201TNVS1N015"</f>
        <v>201TNVS1N015</v>
      </c>
      <c r="F3794" t="s">
        <v>30</v>
      </c>
      <c r="I3794" t="s">
        <v>38</v>
      </c>
      <c r="J3794" t="s">
        <v>48</v>
      </c>
      <c r="N3794" t="s">
        <v>7871</v>
      </c>
      <c r="O3794" t="s">
        <v>34</v>
      </c>
      <c r="P3794">
        <v>5</v>
      </c>
      <c r="Q3794">
        <v>202201</v>
      </c>
      <c r="R3794">
        <v>20220513</v>
      </c>
      <c r="S3794" t="s">
        <v>7872</v>
      </c>
      <c r="T3794">
        <v>20220517</v>
      </c>
      <c r="Z3794" t="s">
        <v>36</v>
      </c>
    </row>
    <row r="3795" spans="1:26" x14ac:dyDescent="0.25">
      <c r="A3795" t="s">
        <v>26</v>
      </c>
      <c r="B3795" t="s">
        <v>27</v>
      </c>
      <c r="C3795" t="s">
        <v>28</v>
      </c>
      <c r="D3795" t="s">
        <v>29</v>
      </c>
      <c r="E3795" t="str">
        <f>"111TNBK1W621"</f>
        <v>111TNBK1W621</v>
      </c>
      <c r="F3795" t="s">
        <v>30</v>
      </c>
      <c r="I3795" t="s">
        <v>31</v>
      </c>
      <c r="J3795" t="s">
        <v>39</v>
      </c>
      <c r="N3795" t="s">
        <v>7873</v>
      </c>
      <c r="O3795" t="s">
        <v>34</v>
      </c>
      <c r="P3795">
        <v>7</v>
      </c>
      <c r="Q3795">
        <v>202111</v>
      </c>
      <c r="R3795">
        <v>20220121</v>
      </c>
      <c r="S3795" t="s">
        <v>7874</v>
      </c>
      <c r="T3795">
        <v>20220517</v>
      </c>
      <c r="Z3795" t="s">
        <v>36</v>
      </c>
    </row>
    <row r="3796" spans="1:26" x14ac:dyDescent="0.25">
      <c r="A3796" t="s">
        <v>26</v>
      </c>
      <c r="B3796" t="s">
        <v>27</v>
      </c>
      <c r="C3796" t="s">
        <v>28</v>
      </c>
      <c r="D3796" t="s">
        <v>29</v>
      </c>
      <c r="E3796" t="str">
        <f>"108TNXR35314"</f>
        <v>108TNXR35314</v>
      </c>
      <c r="F3796" t="s">
        <v>30</v>
      </c>
      <c r="I3796" t="s">
        <v>123</v>
      </c>
      <c r="J3796" t="s">
        <v>130</v>
      </c>
      <c r="N3796" t="s">
        <v>7875</v>
      </c>
      <c r="O3796" t="s">
        <v>34</v>
      </c>
      <c r="P3796">
        <v>10</v>
      </c>
      <c r="Q3796">
        <v>202108</v>
      </c>
      <c r="R3796">
        <v>20220327</v>
      </c>
      <c r="S3796" t="s">
        <v>7876</v>
      </c>
      <c r="T3796">
        <v>20220517</v>
      </c>
      <c r="Z3796" t="s">
        <v>36</v>
      </c>
    </row>
    <row r="3797" spans="1:26" x14ac:dyDescent="0.25">
      <c r="A3797" t="s">
        <v>26</v>
      </c>
      <c r="B3797" t="s">
        <v>27</v>
      </c>
      <c r="C3797" t="s">
        <v>28</v>
      </c>
      <c r="D3797" t="s">
        <v>29</v>
      </c>
      <c r="E3797" t="str">
        <f>"107TNRL2G086"</f>
        <v>107TNRL2G086</v>
      </c>
      <c r="F3797" t="s">
        <v>30</v>
      </c>
      <c r="I3797" t="s">
        <v>31</v>
      </c>
      <c r="J3797" t="s">
        <v>58</v>
      </c>
      <c r="N3797" t="s">
        <v>7877</v>
      </c>
      <c r="O3797" t="s">
        <v>34</v>
      </c>
      <c r="P3797">
        <v>11</v>
      </c>
      <c r="Q3797">
        <v>202107</v>
      </c>
      <c r="R3797">
        <v>20220114</v>
      </c>
      <c r="S3797" t="s">
        <v>7878</v>
      </c>
      <c r="T3797">
        <v>20220518</v>
      </c>
      <c r="U3797" t="s">
        <v>913</v>
      </c>
      <c r="Z3797" t="s">
        <v>36</v>
      </c>
    </row>
    <row r="3798" spans="1:26" x14ac:dyDescent="0.25">
      <c r="A3798" t="s">
        <v>26</v>
      </c>
      <c r="B3798" t="s">
        <v>27</v>
      </c>
      <c r="C3798" t="s">
        <v>28</v>
      </c>
      <c r="D3798" t="s">
        <v>115</v>
      </c>
      <c r="E3798" t="str">
        <f>"110TNPC93872"</f>
        <v>110TNPC93872</v>
      </c>
      <c r="F3798" t="s">
        <v>30</v>
      </c>
      <c r="I3798" t="s">
        <v>31</v>
      </c>
      <c r="J3798" t="s">
        <v>58</v>
      </c>
      <c r="N3798" t="s">
        <v>7879</v>
      </c>
      <c r="O3798" t="s">
        <v>34</v>
      </c>
      <c r="P3798">
        <v>8</v>
      </c>
      <c r="Q3798">
        <v>202110</v>
      </c>
      <c r="R3798">
        <v>20220308</v>
      </c>
      <c r="S3798" t="s">
        <v>7880</v>
      </c>
      <c r="T3798">
        <v>20220518</v>
      </c>
      <c r="U3798" t="s">
        <v>339</v>
      </c>
      <c r="V3798" t="s">
        <v>1856</v>
      </c>
      <c r="W3798" t="s">
        <v>1857</v>
      </c>
      <c r="Z3798" t="s">
        <v>36</v>
      </c>
    </row>
    <row r="3799" spans="1:26" x14ac:dyDescent="0.25">
      <c r="A3799" t="s">
        <v>26</v>
      </c>
      <c r="B3799" t="s">
        <v>27</v>
      </c>
      <c r="C3799" t="s">
        <v>28</v>
      </c>
      <c r="D3799" t="s">
        <v>29</v>
      </c>
      <c r="E3799" t="str">
        <f>"201TNGY2A503"</f>
        <v>201TNGY2A503</v>
      </c>
      <c r="F3799" t="s">
        <v>30</v>
      </c>
      <c r="I3799" t="s">
        <v>38</v>
      </c>
      <c r="J3799" t="s">
        <v>39</v>
      </c>
      <c r="N3799" t="s">
        <v>7881</v>
      </c>
      <c r="O3799" t="s">
        <v>34</v>
      </c>
      <c r="P3799">
        <v>5</v>
      </c>
      <c r="Q3799">
        <v>202201</v>
      </c>
      <c r="R3799">
        <v>20220101</v>
      </c>
      <c r="S3799" t="s">
        <v>7882</v>
      </c>
      <c r="T3799">
        <v>20220518</v>
      </c>
      <c r="Z3799" t="s">
        <v>36</v>
      </c>
    </row>
    <row r="3800" spans="1:26" x14ac:dyDescent="0.25">
      <c r="A3800" t="s">
        <v>26</v>
      </c>
      <c r="B3800" t="s">
        <v>27</v>
      </c>
      <c r="C3800" t="s">
        <v>28</v>
      </c>
      <c r="D3800" t="s">
        <v>29</v>
      </c>
      <c r="E3800" t="str">
        <f>"107TNKF1P749"</f>
        <v>107TNKF1P749</v>
      </c>
      <c r="F3800" t="s">
        <v>30</v>
      </c>
      <c r="I3800" t="s">
        <v>38</v>
      </c>
      <c r="J3800" t="s">
        <v>39</v>
      </c>
      <c r="N3800" t="s">
        <v>7883</v>
      </c>
      <c r="O3800" t="s">
        <v>34</v>
      </c>
      <c r="P3800">
        <v>11</v>
      </c>
      <c r="Q3800">
        <v>202107</v>
      </c>
      <c r="R3800">
        <v>20211219</v>
      </c>
      <c r="S3800" t="s">
        <v>7884</v>
      </c>
      <c r="T3800">
        <v>20220518</v>
      </c>
      <c r="Z3800" t="s">
        <v>36</v>
      </c>
    </row>
    <row r="3801" spans="1:26" x14ac:dyDescent="0.25">
      <c r="A3801" t="s">
        <v>26</v>
      </c>
      <c r="B3801" t="s">
        <v>27</v>
      </c>
      <c r="C3801" t="s">
        <v>28</v>
      </c>
      <c r="D3801" t="s">
        <v>37</v>
      </c>
      <c r="E3801" t="str">
        <f>"201TNTQ2Y761"</f>
        <v>201TNTQ2Y761</v>
      </c>
      <c r="F3801" t="s">
        <v>30</v>
      </c>
      <c r="I3801" t="s">
        <v>38</v>
      </c>
      <c r="J3801" t="s">
        <v>58</v>
      </c>
      <c r="N3801" t="s">
        <v>7885</v>
      </c>
      <c r="O3801" t="s">
        <v>34</v>
      </c>
      <c r="P3801">
        <v>5</v>
      </c>
      <c r="Q3801">
        <v>202201</v>
      </c>
      <c r="R3801">
        <v>20220403</v>
      </c>
      <c r="S3801" t="s">
        <v>7886</v>
      </c>
      <c r="T3801">
        <v>20220518</v>
      </c>
      <c r="U3801" t="s">
        <v>436</v>
      </c>
      <c r="Z3801" t="s">
        <v>36</v>
      </c>
    </row>
    <row r="3802" spans="1:26" x14ac:dyDescent="0.25">
      <c r="A3802" t="s">
        <v>26</v>
      </c>
      <c r="B3802" t="s">
        <v>27</v>
      </c>
      <c r="C3802" t="s">
        <v>28</v>
      </c>
      <c r="D3802" t="s">
        <v>37</v>
      </c>
      <c r="E3802" t="str">
        <f>"201TNNH31303"</f>
        <v>201TNNH31303</v>
      </c>
      <c r="F3802" t="s">
        <v>30</v>
      </c>
      <c r="I3802" t="s">
        <v>38</v>
      </c>
      <c r="J3802" t="s">
        <v>90</v>
      </c>
      <c r="N3802" t="s">
        <v>7887</v>
      </c>
      <c r="O3802" t="s">
        <v>34</v>
      </c>
      <c r="P3802">
        <v>5</v>
      </c>
      <c r="Q3802">
        <v>202201</v>
      </c>
      <c r="R3802">
        <v>20220418</v>
      </c>
      <c r="S3802" t="s">
        <v>7888</v>
      </c>
      <c r="T3802">
        <v>20220518</v>
      </c>
      <c r="U3802" t="s">
        <v>180</v>
      </c>
      <c r="Z3802" t="s">
        <v>36</v>
      </c>
    </row>
    <row r="3803" spans="1:26" x14ac:dyDescent="0.25">
      <c r="A3803" t="s">
        <v>26</v>
      </c>
      <c r="B3803" t="s">
        <v>27</v>
      </c>
      <c r="C3803" t="s">
        <v>28</v>
      </c>
      <c r="D3803" t="s">
        <v>46</v>
      </c>
      <c r="E3803" t="str">
        <f>"202TNNH0A071"</f>
        <v>202TNNH0A071</v>
      </c>
      <c r="F3803" t="s">
        <v>30</v>
      </c>
      <c r="I3803" t="s">
        <v>31</v>
      </c>
      <c r="J3803" t="s">
        <v>58</v>
      </c>
      <c r="N3803" t="s">
        <v>7889</v>
      </c>
      <c r="O3803" t="s">
        <v>34</v>
      </c>
      <c r="P3803">
        <v>4</v>
      </c>
      <c r="Q3803">
        <v>202202</v>
      </c>
      <c r="R3803">
        <v>20220322</v>
      </c>
      <c r="S3803" t="s">
        <v>7890</v>
      </c>
      <c r="T3803">
        <v>20220518</v>
      </c>
      <c r="U3803" t="s">
        <v>144</v>
      </c>
      <c r="Z3803" t="s">
        <v>36</v>
      </c>
    </row>
    <row r="3804" spans="1:26" x14ac:dyDescent="0.25">
      <c r="A3804" t="s">
        <v>26</v>
      </c>
      <c r="B3804" t="s">
        <v>27</v>
      </c>
      <c r="C3804" t="s">
        <v>28</v>
      </c>
      <c r="D3804" t="s">
        <v>29</v>
      </c>
      <c r="E3804" t="str">
        <f>"111TNBK2B645"</f>
        <v>111TNBK2B645</v>
      </c>
      <c r="F3804" t="s">
        <v>30</v>
      </c>
      <c r="I3804" t="s">
        <v>31</v>
      </c>
      <c r="J3804" t="s">
        <v>32</v>
      </c>
      <c r="N3804" t="s">
        <v>7891</v>
      </c>
      <c r="O3804" t="s">
        <v>34</v>
      </c>
      <c r="P3804">
        <v>7</v>
      </c>
      <c r="Q3804">
        <v>202111</v>
      </c>
      <c r="R3804">
        <v>20211226</v>
      </c>
      <c r="S3804" t="s">
        <v>7892</v>
      </c>
      <c r="T3804">
        <v>20220518</v>
      </c>
      <c r="Z3804" t="s">
        <v>36</v>
      </c>
    </row>
    <row r="3805" spans="1:26" x14ac:dyDescent="0.25">
      <c r="A3805" t="s">
        <v>26</v>
      </c>
      <c r="B3805" t="s">
        <v>27</v>
      </c>
      <c r="C3805" t="s">
        <v>28</v>
      </c>
      <c r="D3805" t="s">
        <v>29</v>
      </c>
      <c r="E3805" t="str">
        <f>"111TNSU2E118"</f>
        <v>111TNSU2E118</v>
      </c>
      <c r="F3805" t="s">
        <v>30</v>
      </c>
      <c r="I3805" t="s">
        <v>38</v>
      </c>
      <c r="J3805" t="s">
        <v>1239</v>
      </c>
      <c r="N3805" t="s">
        <v>7893</v>
      </c>
      <c r="O3805" t="s">
        <v>34</v>
      </c>
      <c r="P3805">
        <v>7</v>
      </c>
      <c r="Q3805">
        <v>202111</v>
      </c>
      <c r="R3805">
        <v>20220323</v>
      </c>
      <c r="S3805" t="s">
        <v>7894</v>
      </c>
      <c r="T3805">
        <v>20220518</v>
      </c>
      <c r="U3805" t="s">
        <v>3950</v>
      </c>
      <c r="Z3805" t="s">
        <v>36</v>
      </c>
    </row>
    <row r="3806" spans="1:26" x14ac:dyDescent="0.25">
      <c r="A3806" t="s">
        <v>26</v>
      </c>
      <c r="B3806" t="s">
        <v>27</v>
      </c>
      <c r="C3806" t="s">
        <v>28</v>
      </c>
      <c r="D3806" t="s">
        <v>64</v>
      </c>
      <c r="E3806" t="str">
        <f>"108TNLE2E288"</f>
        <v>108TNLE2E288</v>
      </c>
      <c r="F3806" t="s">
        <v>30</v>
      </c>
      <c r="I3806" t="s">
        <v>123</v>
      </c>
      <c r="J3806" t="s">
        <v>58</v>
      </c>
      <c r="N3806" t="s">
        <v>7895</v>
      </c>
      <c r="O3806" t="s">
        <v>34</v>
      </c>
      <c r="P3806">
        <v>10</v>
      </c>
      <c r="Q3806">
        <v>202108</v>
      </c>
      <c r="R3806">
        <v>20211017</v>
      </c>
      <c r="S3806" t="s">
        <v>7896</v>
      </c>
      <c r="T3806">
        <v>20220518</v>
      </c>
      <c r="U3806" t="s">
        <v>496</v>
      </c>
      <c r="V3806" t="s">
        <v>497</v>
      </c>
      <c r="Z3806" t="s">
        <v>36</v>
      </c>
    </row>
    <row r="3807" spans="1:26" x14ac:dyDescent="0.25">
      <c r="A3807" t="s">
        <v>26</v>
      </c>
      <c r="B3807" t="s">
        <v>27</v>
      </c>
      <c r="C3807" t="s">
        <v>28</v>
      </c>
      <c r="D3807" t="s">
        <v>29</v>
      </c>
      <c r="E3807" t="str">
        <f>"112TNWG18161"</f>
        <v>112TNWG18161</v>
      </c>
      <c r="F3807" t="s">
        <v>30</v>
      </c>
      <c r="I3807" t="s">
        <v>475</v>
      </c>
      <c r="J3807" t="s">
        <v>32</v>
      </c>
      <c r="N3807" t="s">
        <v>7897</v>
      </c>
      <c r="O3807" t="s">
        <v>34</v>
      </c>
      <c r="P3807">
        <v>6</v>
      </c>
      <c r="Q3807">
        <v>202112</v>
      </c>
      <c r="R3807">
        <v>20220314</v>
      </c>
      <c r="S3807" t="s">
        <v>7898</v>
      </c>
      <c r="T3807">
        <v>20220518</v>
      </c>
      <c r="Z3807" t="s">
        <v>36</v>
      </c>
    </row>
    <row r="3808" spans="1:26" x14ac:dyDescent="0.25">
      <c r="A3808" t="s">
        <v>26</v>
      </c>
      <c r="B3808" t="s">
        <v>27</v>
      </c>
      <c r="C3808" t="s">
        <v>28</v>
      </c>
      <c r="D3808" t="s">
        <v>29</v>
      </c>
      <c r="E3808" t="str">
        <f>"109TNRL13702"</f>
        <v>109TNRL13702</v>
      </c>
      <c r="F3808" t="s">
        <v>30</v>
      </c>
      <c r="I3808" t="s">
        <v>76</v>
      </c>
      <c r="J3808" t="s">
        <v>1839</v>
      </c>
      <c r="N3808" t="s">
        <v>7899</v>
      </c>
      <c r="O3808" t="s">
        <v>34</v>
      </c>
      <c r="P3808">
        <v>9</v>
      </c>
      <c r="Q3808">
        <v>202109</v>
      </c>
      <c r="R3808">
        <v>20211028</v>
      </c>
      <c r="S3808" t="s">
        <v>7900</v>
      </c>
      <c r="T3808">
        <v>20220518</v>
      </c>
      <c r="Z3808" t="s">
        <v>36</v>
      </c>
    </row>
    <row r="3809" spans="1:26" x14ac:dyDescent="0.25">
      <c r="A3809" t="s">
        <v>26</v>
      </c>
      <c r="B3809" t="s">
        <v>27</v>
      </c>
      <c r="C3809" t="s">
        <v>28</v>
      </c>
      <c r="D3809" t="s">
        <v>133</v>
      </c>
      <c r="E3809" t="str">
        <f>"008TNDV1X354"</f>
        <v>008TNDV1X354</v>
      </c>
      <c r="F3809" t="s">
        <v>30</v>
      </c>
      <c r="I3809" t="s">
        <v>57</v>
      </c>
      <c r="J3809" t="s">
        <v>90</v>
      </c>
      <c r="N3809" t="s">
        <v>7901</v>
      </c>
      <c r="O3809" t="s">
        <v>34</v>
      </c>
      <c r="P3809">
        <v>22</v>
      </c>
      <c r="Q3809">
        <v>202008</v>
      </c>
      <c r="R3809">
        <v>20220402</v>
      </c>
      <c r="S3809" t="s">
        <v>7902</v>
      </c>
      <c r="T3809">
        <v>20220518</v>
      </c>
      <c r="U3809" t="s">
        <v>206</v>
      </c>
      <c r="Z3809" t="s">
        <v>36</v>
      </c>
    </row>
    <row r="3810" spans="1:26" x14ac:dyDescent="0.25">
      <c r="A3810" t="s">
        <v>26</v>
      </c>
      <c r="B3810" t="s">
        <v>27</v>
      </c>
      <c r="C3810" t="s">
        <v>28</v>
      </c>
      <c r="D3810" t="s">
        <v>29</v>
      </c>
      <c r="E3810" t="str">
        <f>"110TNHM27849"</f>
        <v>110TNHM27849</v>
      </c>
      <c r="F3810" t="s">
        <v>30</v>
      </c>
      <c r="I3810" t="s">
        <v>31</v>
      </c>
      <c r="J3810" t="s">
        <v>90</v>
      </c>
      <c r="N3810" t="s">
        <v>7903</v>
      </c>
      <c r="O3810" t="s">
        <v>34</v>
      </c>
      <c r="P3810">
        <v>8</v>
      </c>
      <c r="Q3810">
        <v>202110</v>
      </c>
      <c r="R3810">
        <v>20211122</v>
      </c>
      <c r="S3810" t="s">
        <v>7904</v>
      </c>
      <c r="T3810">
        <v>20220518</v>
      </c>
      <c r="U3810" t="s">
        <v>144</v>
      </c>
      <c r="Z3810" t="s">
        <v>36</v>
      </c>
    </row>
    <row r="3811" spans="1:26" x14ac:dyDescent="0.25">
      <c r="A3811" t="s">
        <v>26</v>
      </c>
      <c r="B3811" t="s">
        <v>27</v>
      </c>
      <c r="C3811" t="s">
        <v>28</v>
      </c>
      <c r="D3811" t="s">
        <v>37</v>
      </c>
      <c r="E3811" t="str">
        <f>"112TNLE0D352"</f>
        <v>112TNLE0D352</v>
      </c>
      <c r="F3811" t="s">
        <v>30</v>
      </c>
      <c r="I3811" t="s">
        <v>38</v>
      </c>
      <c r="J3811" t="s">
        <v>819</v>
      </c>
      <c r="N3811" t="s">
        <v>7905</v>
      </c>
      <c r="O3811" t="s">
        <v>34</v>
      </c>
      <c r="P3811">
        <v>6</v>
      </c>
      <c r="Q3811">
        <v>202112</v>
      </c>
      <c r="R3811">
        <v>20220301</v>
      </c>
      <c r="S3811" t="s">
        <v>7906</v>
      </c>
      <c r="T3811">
        <v>20220518</v>
      </c>
      <c r="Z3811" t="s">
        <v>36</v>
      </c>
    </row>
    <row r="3812" spans="1:26" x14ac:dyDescent="0.25">
      <c r="A3812" t="s">
        <v>26</v>
      </c>
      <c r="B3812" t="s">
        <v>27</v>
      </c>
      <c r="C3812" t="s">
        <v>28</v>
      </c>
      <c r="D3812" t="s">
        <v>42</v>
      </c>
      <c r="E3812" t="str">
        <f>"110TNUW2U910"</f>
        <v>110TNUW2U910</v>
      </c>
      <c r="F3812" t="s">
        <v>30</v>
      </c>
      <c r="I3812" t="s">
        <v>31</v>
      </c>
      <c r="J3812" t="s">
        <v>32</v>
      </c>
      <c r="N3812" t="s">
        <v>7907</v>
      </c>
      <c r="O3812" t="s">
        <v>34</v>
      </c>
      <c r="P3812">
        <v>8</v>
      </c>
      <c r="Q3812">
        <v>202110</v>
      </c>
      <c r="R3812">
        <v>20220223</v>
      </c>
      <c r="S3812" t="s">
        <v>7908</v>
      </c>
      <c r="T3812">
        <v>20220518</v>
      </c>
      <c r="Z3812" t="s">
        <v>36</v>
      </c>
    </row>
    <row r="3813" spans="1:26" x14ac:dyDescent="0.25">
      <c r="A3813" t="s">
        <v>26</v>
      </c>
      <c r="B3813" t="s">
        <v>27</v>
      </c>
      <c r="C3813" t="s">
        <v>28</v>
      </c>
      <c r="D3813" t="s">
        <v>29</v>
      </c>
      <c r="E3813" t="str">
        <f>"111TNKF1Q725"</f>
        <v>111TNKF1Q725</v>
      </c>
      <c r="F3813" t="s">
        <v>30</v>
      </c>
      <c r="I3813" t="s">
        <v>129</v>
      </c>
      <c r="J3813" t="s">
        <v>555</v>
      </c>
      <c r="N3813" t="s">
        <v>7909</v>
      </c>
      <c r="O3813" t="s">
        <v>34</v>
      </c>
      <c r="P3813">
        <v>7</v>
      </c>
      <c r="Q3813">
        <v>202111</v>
      </c>
      <c r="R3813">
        <v>20211114</v>
      </c>
      <c r="S3813" t="s">
        <v>7910</v>
      </c>
      <c r="T3813">
        <v>20220518</v>
      </c>
      <c r="Z3813" t="s">
        <v>36</v>
      </c>
    </row>
    <row r="3814" spans="1:26" x14ac:dyDescent="0.25">
      <c r="A3814" t="s">
        <v>26</v>
      </c>
      <c r="B3814" t="s">
        <v>27</v>
      </c>
      <c r="C3814" t="s">
        <v>28</v>
      </c>
      <c r="D3814" t="s">
        <v>46</v>
      </c>
      <c r="E3814" t="str">
        <f>"108TNEP1S004"</f>
        <v>108TNEP1S004</v>
      </c>
      <c r="F3814" t="s">
        <v>30</v>
      </c>
      <c r="I3814" t="s">
        <v>31</v>
      </c>
      <c r="J3814" t="s">
        <v>32</v>
      </c>
      <c r="N3814" t="s">
        <v>7911</v>
      </c>
      <c r="O3814" t="s">
        <v>34</v>
      </c>
      <c r="P3814">
        <v>10</v>
      </c>
      <c r="Q3814">
        <v>202108</v>
      </c>
      <c r="R3814">
        <v>20211201</v>
      </c>
      <c r="S3814" t="s">
        <v>7912</v>
      </c>
      <c r="T3814">
        <v>20220518</v>
      </c>
      <c r="Z3814" t="s">
        <v>36</v>
      </c>
    </row>
    <row r="3815" spans="1:26" x14ac:dyDescent="0.25">
      <c r="A3815" t="s">
        <v>26</v>
      </c>
      <c r="B3815" t="s">
        <v>27</v>
      </c>
      <c r="C3815" t="s">
        <v>28</v>
      </c>
      <c r="D3815" t="s">
        <v>29</v>
      </c>
      <c r="E3815" t="str">
        <f>"111TNZN2A957"</f>
        <v>111TNZN2A957</v>
      </c>
      <c r="F3815" t="s">
        <v>30</v>
      </c>
      <c r="I3815" t="s">
        <v>89</v>
      </c>
      <c r="J3815" t="s">
        <v>58</v>
      </c>
      <c r="N3815" t="s">
        <v>7913</v>
      </c>
      <c r="O3815" t="s">
        <v>34</v>
      </c>
      <c r="P3815">
        <v>7</v>
      </c>
      <c r="Q3815">
        <v>202111</v>
      </c>
      <c r="R3815">
        <v>20220314</v>
      </c>
      <c r="S3815" t="s">
        <v>7914</v>
      </c>
      <c r="T3815">
        <v>20220518</v>
      </c>
      <c r="U3815" t="s">
        <v>326</v>
      </c>
      <c r="V3815" t="s">
        <v>111</v>
      </c>
      <c r="W3815" t="s">
        <v>1037</v>
      </c>
      <c r="X3815" t="s">
        <v>5203</v>
      </c>
      <c r="Z3815" t="s">
        <v>36</v>
      </c>
    </row>
    <row r="3816" spans="1:26" x14ac:dyDescent="0.25">
      <c r="A3816" t="s">
        <v>26</v>
      </c>
      <c r="B3816" t="s">
        <v>27</v>
      </c>
      <c r="C3816" t="s">
        <v>28</v>
      </c>
      <c r="D3816" t="s">
        <v>37</v>
      </c>
      <c r="E3816" t="str">
        <f>"109TNYT0K098"</f>
        <v>109TNYT0K098</v>
      </c>
      <c r="F3816" t="s">
        <v>30</v>
      </c>
      <c r="I3816" t="s">
        <v>38</v>
      </c>
      <c r="J3816" t="s">
        <v>39</v>
      </c>
      <c r="N3816" t="s">
        <v>7915</v>
      </c>
      <c r="O3816" t="s">
        <v>34</v>
      </c>
      <c r="P3816">
        <v>9</v>
      </c>
      <c r="Q3816">
        <v>202109</v>
      </c>
      <c r="R3816">
        <v>20220110</v>
      </c>
      <c r="S3816" t="s">
        <v>7916</v>
      </c>
      <c r="T3816">
        <v>20220518</v>
      </c>
      <c r="Z3816" t="s">
        <v>36</v>
      </c>
    </row>
    <row r="3817" spans="1:26" x14ac:dyDescent="0.25">
      <c r="A3817" t="s">
        <v>26</v>
      </c>
      <c r="B3817" t="s">
        <v>27</v>
      </c>
      <c r="C3817" t="s">
        <v>28</v>
      </c>
      <c r="D3817" t="s">
        <v>46</v>
      </c>
      <c r="E3817" t="str">
        <f>"111TNZN09189"</f>
        <v>111TNZN09189</v>
      </c>
      <c r="F3817" t="s">
        <v>30</v>
      </c>
      <c r="I3817" t="s">
        <v>31</v>
      </c>
      <c r="J3817" t="s">
        <v>39</v>
      </c>
      <c r="N3817" t="s">
        <v>7917</v>
      </c>
      <c r="O3817" t="s">
        <v>34</v>
      </c>
      <c r="P3817">
        <v>7</v>
      </c>
      <c r="Q3817">
        <v>202111</v>
      </c>
      <c r="R3817">
        <v>20220113</v>
      </c>
      <c r="S3817" t="s">
        <v>7918</v>
      </c>
      <c r="T3817">
        <v>20220518</v>
      </c>
      <c r="Z3817" t="s">
        <v>36</v>
      </c>
    </row>
    <row r="3818" spans="1:26" x14ac:dyDescent="0.25">
      <c r="A3818" t="s">
        <v>26</v>
      </c>
      <c r="B3818" t="s">
        <v>27</v>
      </c>
      <c r="C3818" t="s">
        <v>28</v>
      </c>
      <c r="D3818" t="s">
        <v>29</v>
      </c>
      <c r="E3818" t="str">
        <f>"106TNBK19485"</f>
        <v>106TNBK19485</v>
      </c>
      <c r="F3818" t="s">
        <v>30</v>
      </c>
      <c r="I3818" t="s">
        <v>586</v>
      </c>
      <c r="J3818" t="s">
        <v>58</v>
      </c>
      <c r="N3818" t="s">
        <v>7919</v>
      </c>
      <c r="O3818" t="s">
        <v>34</v>
      </c>
      <c r="P3818">
        <v>12</v>
      </c>
      <c r="Q3818">
        <v>202106</v>
      </c>
      <c r="R3818">
        <v>20220213</v>
      </c>
      <c r="S3818" t="s">
        <v>7920</v>
      </c>
      <c r="T3818">
        <v>20220518</v>
      </c>
      <c r="U3818" t="s">
        <v>111</v>
      </c>
      <c r="V3818" t="s">
        <v>6149</v>
      </c>
      <c r="W3818" t="s">
        <v>1857</v>
      </c>
      <c r="X3818" t="s">
        <v>1856</v>
      </c>
      <c r="Z3818" t="s">
        <v>36</v>
      </c>
    </row>
    <row r="3819" spans="1:26" x14ac:dyDescent="0.25">
      <c r="A3819" t="s">
        <v>26</v>
      </c>
      <c r="B3819" t="s">
        <v>27</v>
      </c>
      <c r="C3819" t="s">
        <v>28</v>
      </c>
      <c r="D3819" t="s">
        <v>64</v>
      </c>
      <c r="E3819" t="str">
        <f>"204TNQD1G428"</f>
        <v>204TNQD1G428</v>
      </c>
      <c r="F3819" t="s">
        <v>30</v>
      </c>
      <c r="I3819" t="s">
        <v>129</v>
      </c>
      <c r="J3819" t="s">
        <v>39</v>
      </c>
      <c r="N3819" t="s">
        <v>7921</v>
      </c>
      <c r="O3819" t="s">
        <v>34</v>
      </c>
      <c r="P3819">
        <v>2</v>
      </c>
      <c r="Q3819">
        <v>202204</v>
      </c>
      <c r="R3819">
        <v>20220428</v>
      </c>
      <c r="S3819" t="s">
        <v>7922</v>
      </c>
      <c r="T3819">
        <v>20220518</v>
      </c>
      <c r="Z3819" t="s">
        <v>36</v>
      </c>
    </row>
    <row r="3820" spans="1:26" x14ac:dyDescent="0.25">
      <c r="A3820" t="s">
        <v>26</v>
      </c>
      <c r="B3820" t="s">
        <v>27</v>
      </c>
      <c r="C3820" t="s">
        <v>28</v>
      </c>
      <c r="D3820" t="s">
        <v>46</v>
      </c>
      <c r="E3820" t="str">
        <f>"202TNAB0S488"</f>
        <v>202TNAB0S488</v>
      </c>
      <c r="F3820" t="s">
        <v>30</v>
      </c>
      <c r="I3820" t="s">
        <v>38</v>
      </c>
      <c r="J3820" t="s">
        <v>58</v>
      </c>
      <c r="N3820" t="s">
        <v>7923</v>
      </c>
      <c r="O3820" t="s">
        <v>34</v>
      </c>
      <c r="P3820">
        <v>4</v>
      </c>
      <c r="Q3820">
        <v>202202</v>
      </c>
      <c r="R3820">
        <v>20220413</v>
      </c>
      <c r="S3820" t="s">
        <v>7924</v>
      </c>
      <c r="T3820">
        <v>20220518</v>
      </c>
      <c r="U3820" t="s">
        <v>1811</v>
      </c>
      <c r="Z3820" t="s">
        <v>36</v>
      </c>
    </row>
    <row r="3821" spans="1:26" x14ac:dyDescent="0.25">
      <c r="A3821" t="s">
        <v>26</v>
      </c>
      <c r="B3821" t="s">
        <v>27</v>
      </c>
      <c r="C3821" t="s">
        <v>28</v>
      </c>
      <c r="D3821" t="s">
        <v>380</v>
      </c>
      <c r="E3821" t="str">
        <f>"112TNXR1V626"</f>
        <v>112TNXR1V626</v>
      </c>
      <c r="F3821" t="s">
        <v>30</v>
      </c>
      <c r="I3821" t="s">
        <v>57</v>
      </c>
      <c r="J3821" t="s">
        <v>498</v>
      </c>
      <c r="N3821" t="s">
        <v>7925</v>
      </c>
      <c r="O3821" t="s">
        <v>34</v>
      </c>
      <c r="P3821">
        <v>6</v>
      </c>
      <c r="Q3821">
        <v>202112</v>
      </c>
      <c r="R3821">
        <v>20220324</v>
      </c>
      <c r="S3821" t="s">
        <v>7926</v>
      </c>
      <c r="T3821">
        <v>20220518</v>
      </c>
      <c r="U3821" t="s">
        <v>270</v>
      </c>
      <c r="V3821" t="s">
        <v>114</v>
      </c>
      <c r="Z3821" t="s">
        <v>36</v>
      </c>
    </row>
    <row r="3822" spans="1:26" x14ac:dyDescent="0.25">
      <c r="A3822" t="s">
        <v>26</v>
      </c>
      <c r="B3822" t="s">
        <v>27</v>
      </c>
      <c r="C3822" t="s">
        <v>28</v>
      </c>
      <c r="D3822" t="s">
        <v>42</v>
      </c>
      <c r="E3822" t="str">
        <f>"108TNDV1N818"</f>
        <v>108TNDV1N818</v>
      </c>
      <c r="F3822" t="s">
        <v>30</v>
      </c>
      <c r="I3822" t="s">
        <v>76</v>
      </c>
      <c r="J3822" t="s">
        <v>77</v>
      </c>
      <c r="N3822" t="s">
        <v>7927</v>
      </c>
      <c r="O3822" t="s">
        <v>34</v>
      </c>
      <c r="P3822">
        <v>10</v>
      </c>
      <c r="Q3822">
        <v>202108</v>
      </c>
      <c r="R3822">
        <v>20211011</v>
      </c>
      <c r="S3822" t="s">
        <v>7928</v>
      </c>
      <c r="T3822">
        <v>20220518</v>
      </c>
      <c r="Z3822" t="s">
        <v>36</v>
      </c>
    </row>
    <row r="3823" spans="1:26" x14ac:dyDescent="0.25">
      <c r="A3823" t="s">
        <v>26</v>
      </c>
      <c r="B3823" t="s">
        <v>27</v>
      </c>
      <c r="C3823" t="s">
        <v>28</v>
      </c>
      <c r="D3823" t="s">
        <v>29</v>
      </c>
      <c r="E3823" t="str">
        <f>"107TNAB0P264"</f>
        <v>107TNAB0P264</v>
      </c>
      <c r="F3823" t="s">
        <v>30</v>
      </c>
      <c r="I3823" t="s">
        <v>7929</v>
      </c>
      <c r="J3823" t="s">
        <v>271</v>
      </c>
      <c r="N3823" t="s">
        <v>7930</v>
      </c>
      <c r="O3823" t="s">
        <v>34</v>
      </c>
      <c r="P3823">
        <v>11</v>
      </c>
      <c r="Q3823">
        <v>202107</v>
      </c>
      <c r="R3823">
        <v>20220428</v>
      </c>
      <c r="S3823" t="s">
        <v>7931</v>
      </c>
      <c r="T3823">
        <v>20220518</v>
      </c>
      <c r="Z3823" t="s">
        <v>36</v>
      </c>
    </row>
    <row r="3824" spans="1:26" x14ac:dyDescent="0.25">
      <c r="A3824" t="s">
        <v>26</v>
      </c>
      <c r="B3824" t="s">
        <v>27</v>
      </c>
      <c r="C3824" t="s">
        <v>28</v>
      </c>
      <c r="D3824" t="s">
        <v>29</v>
      </c>
      <c r="E3824" t="str">
        <f>"106TNCZ00891"</f>
        <v>106TNCZ00891</v>
      </c>
      <c r="F3824" t="s">
        <v>30</v>
      </c>
      <c r="I3824" t="s">
        <v>38</v>
      </c>
      <c r="J3824" t="s">
        <v>58</v>
      </c>
      <c r="N3824" t="s">
        <v>7932</v>
      </c>
      <c r="O3824" t="s">
        <v>34</v>
      </c>
      <c r="P3824">
        <v>12</v>
      </c>
      <c r="Q3824">
        <v>202106</v>
      </c>
      <c r="R3824">
        <v>20220402</v>
      </c>
      <c r="S3824" t="s">
        <v>7933</v>
      </c>
      <c r="T3824">
        <v>20220518</v>
      </c>
      <c r="U3824" t="s">
        <v>75</v>
      </c>
      <c r="V3824" t="s">
        <v>3950</v>
      </c>
      <c r="W3824" t="s">
        <v>144</v>
      </c>
      <c r="Z3824" t="s">
        <v>36</v>
      </c>
    </row>
    <row r="3825" spans="1:26" x14ac:dyDescent="0.25">
      <c r="A3825" t="s">
        <v>26</v>
      </c>
      <c r="B3825" t="s">
        <v>27</v>
      </c>
      <c r="C3825" t="s">
        <v>28</v>
      </c>
      <c r="D3825" t="s">
        <v>380</v>
      </c>
      <c r="E3825" t="str">
        <f>"201TNJJ0F668"</f>
        <v>201TNJJ0F668</v>
      </c>
      <c r="F3825" t="s">
        <v>30</v>
      </c>
      <c r="I3825" t="s">
        <v>38</v>
      </c>
      <c r="J3825" t="s">
        <v>77</v>
      </c>
      <c r="N3825" t="s">
        <v>7934</v>
      </c>
      <c r="O3825" t="s">
        <v>34</v>
      </c>
      <c r="P3825">
        <v>5</v>
      </c>
      <c r="Q3825">
        <v>202201</v>
      </c>
      <c r="R3825">
        <v>20220415</v>
      </c>
      <c r="S3825" t="s">
        <v>7935</v>
      </c>
      <c r="T3825">
        <v>20220518</v>
      </c>
      <c r="Z3825" t="s">
        <v>36</v>
      </c>
    </row>
    <row r="3826" spans="1:26" x14ac:dyDescent="0.25">
      <c r="A3826" t="s">
        <v>26</v>
      </c>
      <c r="B3826" t="s">
        <v>27</v>
      </c>
      <c r="C3826" t="s">
        <v>28</v>
      </c>
      <c r="D3826" t="s">
        <v>29</v>
      </c>
      <c r="E3826" t="str">
        <f>"201TNRL0R742"</f>
        <v>201TNRL0R742</v>
      </c>
      <c r="F3826" t="s">
        <v>30</v>
      </c>
      <c r="I3826" t="s">
        <v>38</v>
      </c>
      <c r="J3826" t="s">
        <v>58</v>
      </c>
      <c r="N3826" t="s">
        <v>7936</v>
      </c>
      <c r="O3826" t="s">
        <v>34</v>
      </c>
      <c r="P3826">
        <v>5</v>
      </c>
      <c r="Q3826">
        <v>202201</v>
      </c>
      <c r="R3826">
        <v>20220328</v>
      </c>
      <c r="S3826" t="s">
        <v>7937</v>
      </c>
      <c r="T3826">
        <v>20220518</v>
      </c>
      <c r="U3826" t="s">
        <v>144</v>
      </c>
      <c r="V3826" t="s">
        <v>128</v>
      </c>
      <c r="Z3826" t="s">
        <v>36</v>
      </c>
    </row>
    <row r="3827" spans="1:26" x14ac:dyDescent="0.25">
      <c r="A3827" t="s">
        <v>26</v>
      </c>
      <c r="B3827" t="s">
        <v>27</v>
      </c>
      <c r="C3827" t="s">
        <v>28</v>
      </c>
      <c r="D3827" t="s">
        <v>42</v>
      </c>
      <c r="E3827" t="str">
        <f>"202TNMX0L475"</f>
        <v>202TNMX0L475</v>
      </c>
      <c r="F3827" t="s">
        <v>30</v>
      </c>
      <c r="I3827" t="s">
        <v>38</v>
      </c>
      <c r="J3827" t="s">
        <v>90</v>
      </c>
      <c r="N3827" t="s">
        <v>7938</v>
      </c>
      <c r="O3827" t="s">
        <v>34</v>
      </c>
      <c r="P3827">
        <v>4</v>
      </c>
      <c r="Q3827">
        <v>202202</v>
      </c>
      <c r="R3827">
        <v>20220301</v>
      </c>
      <c r="S3827" t="s">
        <v>7939</v>
      </c>
      <c r="T3827">
        <v>20220518</v>
      </c>
      <c r="U3827" t="s">
        <v>1012</v>
      </c>
      <c r="V3827" t="s">
        <v>180</v>
      </c>
      <c r="W3827" t="s">
        <v>179</v>
      </c>
      <c r="Z3827" t="s">
        <v>36</v>
      </c>
    </row>
    <row r="3828" spans="1:26" x14ac:dyDescent="0.25">
      <c r="A3828" t="s">
        <v>26</v>
      </c>
      <c r="B3828" t="s">
        <v>27</v>
      </c>
      <c r="C3828" t="s">
        <v>28</v>
      </c>
      <c r="D3828" t="s">
        <v>29</v>
      </c>
      <c r="E3828" t="str">
        <f>"108TNGY0H711"</f>
        <v>108TNGY0H711</v>
      </c>
      <c r="F3828" t="s">
        <v>30</v>
      </c>
      <c r="I3828" t="s">
        <v>31</v>
      </c>
      <c r="J3828" t="s">
        <v>32</v>
      </c>
      <c r="N3828" t="s">
        <v>7940</v>
      </c>
      <c r="O3828" t="s">
        <v>34</v>
      </c>
      <c r="P3828">
        <v>10</v>
      </c>
      <c r="Q3828">
        <v>202108</v>
      </c>
      <c r="R3828">
        <v>20220125</v>
      </c>
      <c r="S3828" t="s">
        <v>7941</v>
      </c>
      <c r="T3828">
        <v>20220518</v>
      </c>
      <c r="Z3828" t="s">
        <v>36</v>
      </c>
    </row>
    <row r="3829" spans="1:26" x14ac:dyDescent="0.25">
      <c r="A3829" t="s">
        <v>26</v>
      </c>
      <c r="B3829" t="s">
        <v>27</v>
      </c>
      <c r="C3829" t="s">
        <v>28</v>
      </c>
      <c r="D3829" t="s">
        <v>133</v>
      </c>
      <c r="E3829" t="str">
        <f>"107TNUW0H086"</f>
        <v>107TNUW0H086</v>
      </c>
      <c r="F3829" t="s">
        <v>30</v>
      </c>
      <c r="I3829" t="s">
        <v>71</v>
      </c>
      <c r="J3829" t="s">
        <v>90</v>
      </c>
      <c r="N3829" t="s">
        <v>7942</v>
      </c>
      <c r="O3829" t="s">
        <v>34</v>
      </c>
      <c r="P3829">
        <v>11</v>
      </c>
      <c r="Q3829">
        <v>202107</v>
      </c>
      <c r="R3829">
        <v>20211127</v>
      </c>
      <c r="S3829" t="s">
        <v>7943</v>
      </c>
      <c r="T3829">
        <v>20220518</v>
      </c>
      <c r="U3829" t="s">
        <v>1718</v>
      </c>
      <c r="V3829" t="s">
        <v>206</v>
      </c>
      <c r="Z3829" t="s">
        <v>36</v>
      </c>
    </row>
    <row r="3830" spans="1:26" x14ac:dyDescent="0.25">
      <c r="A3830" t="s">
        <v>26</v>
      </c>
      <c r="B3830" t="s">
        <v>27</v>
      </c>
      <c r="C3830" t="s">
        <v>28</v>
      </c>
      <c r="D3830" t="s">
        <v>29</v>
      </c>
      <c r="E3830" t="str">
        <f>"110TNLE2N792"</f>
        <v>110TNLE2N792</v>
      </c>
      <c r="F3830" t="s">
        <v>30</v>
      </c>
      <c r="I3830" t="s">
        <v>38</v>
      </c>
      <c r="J3830" t="s">
        <v>58</v>
      </c>
      <c r="N3830" t="s">
        <v>7944</v>
      </c>
      <c r="O3830" t="s">
        <v>34</v>
      </c>
      <c r="P3830">
        <v>8</v>
      </c>
      <c r="Q3830">
        <v>202110</v>
      </c>
      <c r="R3830">
        <v>20220301</v>
      </c>
      <c r="S3830" t="s">
        <v>7945</v>
      </c>
      <c r="T3830">
        <v>20220518</v>
      </c>
      <c r="U3830" t="s">
        <v>144</v>
      </c>
      <c r="Z3830" t="s">
        <v>36</v>
      </c>
    </row>
    <row r="3831" spans="1:26" x14ac:dyDescent="0.25">
      <c r="A3831" t="s">
        <v>26</v>
      </c>
      <c r="B3831" t="s">
        <v>27</v>
      </c>
      <c r="C3831" t="s">
        <v>28</v>
      </c>
      <c r="D3831" t="s">
        <v>46</v>
      </c>
      <c r="E3831" t="str">
        <f>"110TNNH0E463"</f>
        <v>110TNNH0E463</v>
      </c>
      <c r="F3831" t="s">
        <v>30</v>
      </c>
      <c r="I3831" t="s">
        <v>129</v>
      </c>
      <c r="J3831" t="s">
        <v>58</v>
      </c>
      <c r="N3831" t="s">
        <v>7946</v>
      </c>
      <c r="O3831" t="s">
        <v>34</v>
      </c>
      <c r="P3831">
        <v>8</v>
      </c>
      <c r="Q3831">
        <v>202110</v>
      </c>
      <c r="R3831">
        <v>20211206</v>
      </c>
      <c r="S3831" t="s">
        <v>7947</v>
      </c>
      <c r="T3831">
        <v>20220518</v>
      </c>
      <c r="U3831" t="s">
        <v>328</v>
      </c>
      <c r="Z3831" t="s">
        <v>36</v>
      </c>
    </row>
    <row r="3832" spans="1:26" x14ac:dyDescent="0.25">
      <c r="A3832" t="s">
        <v>26</v>
      </c>
      <c r="B3832" t="s">
        <v>27</v>
      </c>
      <c r="C3832" t="s">
        <v>28</v>
      </c>
      <c r="D3832" t="s">
        <v>115</v>
      </c>
      <c r="E3832" t="str">
        <f>"108TNEP30892"</f>
        <v>108TNEP30892</v>
      </c>
      <c r="F3832" t="s">
        <v>30</v>
      </c>
      <c r="I3832" t="s">
        <v>89</v>
      </c>
      <c r="J3832" t="s">
        <v>32</v>
      </c>
      <c r="N3832" t="s">
        <v>7948</v>
      </c>
      <c r="O3832" t="s">
        <v>34</v>
      </c>
      <c r="P3832">
        <v>10</v>
      </c>
      <c r="Q3832">
        <v>202108</v>
      </c>
      <c r="R3832">
        <v>20211122</v>
      </c>
      <c r="S3832" t="s">
        <v>7949</v>
      </c>
      <c r="T3832">
        <v>20220518</v>
      </c>
      <c r="U3832" t="s">
        <v>128</v>
      </c>
      <c r="V3832" t="s">
        <v>114</v>
      </c>
      <c r="W3832" t="s">
        <v>211</v>
      </c>
      <c r="X3832" t="s">
        <v>206</v>
      </c>
      <c r="Z3832" t="s">
        <v>36</v>
      </c>
    </row>
    <row r="3833" spans="1:26" x14ac:dyDescent="0.25">
      <c r="A3833" t="s">
        <v>26</v>
      </c>
      <c r="B3833" t="s">
        <v>27</v>
      </c>
      <c r="C3833" t="s">
        <v>28</v>
      </c>
      <c r="D3833" t="s">
        <v>115</v>
      </c>
      <c r="E3833" t="str">
        <f>"109TNKF28669"</f>
        <v>109TNKF28669</v>
      </c>
      <c r="F3833" t="s">
        <v>30</v>
      </c>
      <c r="I3833" t="s">
        <v>89</v>
      </c>
      <c r="J3833" t="s">
        <v>90</v>
      </c>
      <c r="N3833" t="s">
        <v>7950</v>
      </c>
      <c r="O3833" t="s">
        <v>34</v>
      </c>
      <c r="P3833">
        <v>9</v>
      </c>
      <c r="Q3833">
        <v>202109</v>
      </c>
      <c r="R3833">
        <v>20211005</v>
      </c>
      <c r="S3833" t="s">
        <v>7951</v>
      </c>
      <c r="T3833">
        <v>20220518</v>
      </c>
      <c r="U3833" t="s">
        <v>5168</v>
      </c>
      <c r="V3833" t="s">
        <v>144</v>
      </c>
      <c r="W3833" t="s">
        <v>206</v>
      </c>
      <c r="X3833" t="s">
        <v>7952</v>
      </c>
      <c r="Z3833" t="s">
        <v>36</v>
      </c>
    </row>
    <row r="3834" spans="1:26" x14ac:dyDescent="0.25">
      <c r="A3834" t="s">
        <v>26</v>
      </c>
      <c r="B3834" t="s">
        <v>27</v>
      </c>
      <c r="C3834" t="s">
        <v>28</v>
      </c>
      <c r="D3834" t="s">
        <v>37</v>
      </c>
      <c r="E3834" t="str">
        <f>"105TNZN2Q389"</f>
        <v>105TNZN2Q389</v>
      </c>
      <c r="F3834" t="s">
        <v>30</v>
      </c>
      <c r="I3834" t="s">
        <v>38</v>
      </c>
      <c r="J3834" t="s">
        <v>271</v>
      </c>
      <c r="N3834" t="s">
        <v>7953</v>
      </c>
      <c r="O3834" t="s">
        <v>34</v>
      </c>
      <c r="P3834">
        <v>13</v>
      </c>
      <c r="Q3834">
        <v>202105</v>
      </c>
      <c r="R3834">
        <v>20211011</v>
      </c>
      <c r="S3834" t="s">
        <v>7954</v>
      </c>
      <c r="T3834">
        <v>20220518</v>
      </c>
      <c r="Z3834" t="s">
        <v>36</v>
      </c>
    </row>
    <row r="3835" spans="1:26" x14ac:dyDescent="0.25">
      <c r="A3835" t="s">
        <v>26</v>
      </c>
      <c r="B3835" t="s">
        <v>27</v>
      </c>
      <c r="C3835" t="s">
        <v>28</v>
      </c>
      <c r="D3835" t="s">
        <v>115</v>
      </c>
      <c r="E3835" t="str">
        <f>"108TNLE0K936"</f>
        <v>108TNLE0K936</v>
      </c>
      <c r="F3835" t="s">
        <v>30</v>
      </c>
      <c r="I3835" t="s">
        <v>38</v>
      </c>
      <c r="J3835" t="s">
        <v>77</v>
      </c>
      <c r="N3835" t="s">
        <v>7955</v>
      </c>
      <c r="O3835" t="s">
        <v>34</v>
      </c>
      <c r="P3835">
        <v>10</v>
      </c>
      <c r="Q3835">
        <v>202108</v>
      </c>
      <c r="R3835">
        <v>20211118</v>
      </c>
      <c r="S3835" t="s">
        <v>7956</v>
      </c>
      <c r="T3835">
        <v>20220518</v>
      </c>
      <c r="Z3835" t="s">
        <v>36</v>
      </c>
    </row>
    <row r="3836" spans="1:26" x14ac:dyDescent="0.25">
      <c r="A3836" t="s">
        <v>26</v>
      </c>
      <c r="B3836" t="s">
        <v>27</v>
      </c>
      <c r="C3836" t="s">
        <v>28</v>
      </c>
      <c r="D3836" t="s">
        <v>115</v>
      </c>
      <c r="E3836" t="str">
        <f>"108TNMX2F315"</f>
        <v>108TNMX2F315</v>
      </c>
      <c r="F3836" t="s">
        <v>30</v>
      </c>
      <c r="I3836" t="s">
        <v>38</v>
      </c>
      <c r="J3836" t="s">
        <v>271</v>
      </c>
      <c r="N3836" t="s">
        <v>7957</v>
      </c>
      <c r="O3836" t="s">
        <v>34</v>
      </c>
      <c r="P3836">
        <v>10</v>
      </c>
      <c r="Q3836">
        <v>202108</v>
      </c>
      <c r="R3836">
        <v>20211031</v>
      </c>
      <c r="S3836" t="s">
        <v>7958</v>
      </c>
      <c r="T3836">
        <v>20220518</v>
      </c>
      <c r="U3836" t="s">
        <v>211</v>
      </c>
      <c r="Z3836" t="s">
        <v>36</v>
      </c>
    </row>
    <row r="3837" spans="1:26" x14ac:dyDescent="0.25">
      <c r="A3837" t="s">
        <v>26</v>
      </c>
      <c r="B3837" t="s">
        <v>27</v>
      </c>
      <c r="C3837" t="s">
        <v>28</v>
      </c>
      <c r="D3837" t="s">
        <v>133</v>
      </c>
      <c r="E3837" t="str">
        <f>"202TNDV06058"</f>
        <v>202TNDV06058</v>
      </c>
      <c r="F3837" t="s">
        <v>30</v>
      </c>
      <c r="I3837" t="s">
        <v>89</v>
      </c>
      <c r="J3837" t="s">
        <v>819</v>
      </c>
      <c r="N3837" t="s">
        <v>7959</v>
      </c>
      <c r="O3837" t="s">
        <v>34</v>
      </c>
      <c r="P3837">
        <v>4</v>
      </c>
      <c r="Q3837">
        <v>202202</v>
      </c>
      <c r="R3837">
        <v>20220301</v>
      </c>
      <c r="S3837" t="s">
        <v>7960</v>
      </c>
      <c r="T3837">
        <v>20220518</v>
      </c>
      <c r="Z3837" t="s">
        <v>36</v>
      </c>
    </row>
    <row r="3838" spans="1:26" x14ac:dyDescent="0.25">
      <c r="A3838" t="s">
        <v>26</v>
      </c>
      <c r="B3838" t="s">
        <v>27</v>
      </c>
      <c r="C3838" t="s">
        <v>28</v>
      </c>
      <c r="D3838" t="s">
        <v>115</v>
      </c>
      <c r="E3838" t="str">
        <f>"104TNWG2D313"</f>
        <v>104TNWG2D313</v>
      </c>
      <c r="F3838" t="s">
        <v>30</v>
      </c>
      <c r="I3838" t="s">
        <v>57</v>
      </c>
      <c r="J3838" t="s">
        <v>58</v>
      </c>
      <c r="N3838" t="s">
        <v>7961</v>
      </c>
      <c r="O3838" t="s">
        <v>34</v>
      </c>
      <c r="P3838">
        <v>14</v>
      </c>
      <c r="Q3838">
        <v>202104</v>
      </c>
      <c r="R3838">
        <v>20211227</v>
      </c>
      <c r="S3838" t="s">
        <v>7962</v>
      </c>
      <c r="T3838">
        <v>20220518</v>
      </c>
      <c r="U3838" t="s">
        <v>1753</v>
      </c>
      <c r="Z3838" t="s">
        <v>36</v>
      </c>
    </row>
    <row r="3839" spans="1:26" x14ac:dyDescent="0.25">
      <c r="A3839" t="s">
        <v>26</v>
      </c>
      <c r="B3839" t="s">
        <v>27</v>
      </c>
      <c r="C3839" t="s">
        <v>28</v>
      </c>
      <c r="D3839" t="s">
        <v>29</v>
      </c>
      <c r="E3839" t="str">
        <f>"107TNLE09112"</f>
        <v>107TNLE09112</v>
      </c>
      <c r="F3839" t="s">
        <v>30</v>
      </c>
      <c r="I3839" t="s">
        <v>71</v>
      </c>
      <c r="J3839" t="s">
        <v>52</v>
      </c>
      <c r="N3839" t="s">
        <v>7963</v>
      </c>
      <c r="O3839" t="s">
        <v>34</v>
      </c>
      <c r="P3839">
        <v>11</v>
      </c>
      <c r="Q3839">
        <v>202107</v>
      </c>
      <c r="R3839">
        <v>20211124</v>
      </c>
      <c r="S3839" t="s">
        <v>7964</v>
      </c>
      <c r="T3839">
        <v>20220518</v>
      </c>
      <c r="U3839" t="s">
        <v>114</v>
      </c>
      <c r="Z3839" t="s">
        <v>36</v>
      </c>
    </row>
    <row r="3840" spans="1:26" x14ac:dyDescent="0.25">
      <c r="A3840" t="s">
        <v>26</v>
      </c>
      <c r="B3840" t="s">
        <v>27</v>
      </c>
      <c r="C3840" t="s">
        <v>28</v>
      </c>
      <c r="D3840" t="s">
        <v>29</v>
      </c>
      <c r="E3840" t="str">
        <f>"108TNPC22336"</f>
        <v>108TNPC22336</v>
      </c>
      <c r="F3840" t="s">
        <v>30</v>
      </c>
      <c r="I3840" t="s">
        <v>71</v>
      </c>
      <c r="J3840" t="s">
        <v>52</v>
      </c>
      <c r="N3840" t="s">
        <v>7965</v>
      </c>
      <c r="O3840" t="s">
        <v>34</v>
      </c>
      <c r="P3840">
        <v>10</v>
      </c>
      <c r="Q3840">
        <v>202108</v>
      </c>
      <c r="R3840">
        <v>20211004</v>
      </c>
      <c r="S3840" t="s">
        <v>7966</v>
      </c>
      <c r="T3840">
        <v>20220518</v>
      </c>
      <c r="U3840" t="s">
        <v>211</v>
      </c>
      <c r="Z3840" t="s">
        <v>36</v>
      </c>
    </row>
    <row r="3841" spans="1:26" x14ac:dyDescent="0.25">
      <c r="A3841" t="s">
        <v>26</v>
      </c>
      <c r="B3841" t="s">
        <v>27</v>
      </c>
      <c r="C3841" t="s">
        <v>28</v>
      </c>
      <c r="D3841" t="s">
        <v>115</v>
      </c>
      <c r="E3841" t="str">
        <f>"108TNQD0G396"</f>
        <v>108TNQD0G396</v>
      </c>
      <c r="F3841" t="s">
        <v>30</v>
      </c>
      <c r="I3841" t="s">
        <v>57</v>
      </c>
      <c r="J3841" t="s">
        <v>39</v>
      </c>
      <c r="N3841" t="s">
        <v>7967</v>
      </c>
      <c r="O3841" t="s">
        <v>34</v>
      </c>
      <c r="P3841">
        <v>10</v>
      </c>
      <c r="Q3841">
        <v>202108</v>
      </c>
      <c r="R3841">
        <v>20211214</v>
      </c>
      <c r="S3841" t="s">
        <v>7968</v>
      </c>
      <c r="T3841">
        <v>20220518</v>
      </c>
      <c r="Z3841" t="s">
        <v>36</v>
      </c>
    </row>
    <row r="3842" spans="1:26" x14ac:dyDescent="0.25">
      <c r="A3842" t="s">
        <v>26</v>
      </c>
      <c r="B3842" t="s">
        <v>27</v>
      </c>
      <c r="C3842" t="s">
        <v>28</v>
      </c>
      <c r="D3842" t="s">
        <v>29</v>
      </c>
      <c r="E3842" t="str">
        <f>"111TNJJ26796"</f>
        <v>111TNJJ26796</v>
      </c>
      <c r="F3842" t="s">
        <v>30</v>
      </c>
      <c r="I3842" t="s">
        <v>31</v>
      </c>
      <c r="J3842" t="s">
        <v>58</v>
      </c>
      <c r="N3842" t="s">
        <v>7969</v>
      </c>
      <c r="O3842" t="s">
        <v>34</v>
      </c>
      <c r="P3842">
        <v>7</v>
      </c>
      <c r="Q3842">
        <v>202111</v>
      </c>
      <c r="R3842">
        <v>20220112</v>
      </c>
      <c r="S3842" t="s">
        <v>7970</v>
      </c>
      <c r="T3842">
        <v>20220518</v>
      </c>
      <c r="U3842" t="s">
        <v>144</v>
      </c>
      <c r="Z3842" t="s">
        <v>36</v>
      </c>
    </row>
    <row r="3843" spans="1:26" x14ac:dyDescent="0.25">
      <c r="A3843" t="s">
        <v>26</v>
      </c>
      <c r="B3843" t="s">
        <v>27</v>
      </c>
      <c r="C3843" t="s">
        <v>28</v>
      </c>
      <c r="D3843" t="s">
        <v>46</v>
      </c>
      <c r="E3843" t="str">
        <f>"201TNLE0E296"</f>
        <v>201TNLE0E296</v>
      </c>
      <c r="F3843" t="s">
        <v>30</v>
      </c>
      <c r="I3843" t="s">
        <v>89</v>
      </c>
      <c r="J3843" t="s">
        <v>90</v>
      </c>
      <c r="N3843" t="s">
        <v>7971</v>
      </c>
      <c r="O3843" t="s">
        <v>34</v>
      </c>
      <c r="P3843">
        <v>5</v>
      </c>
      <c r="Q3843">
        <v>202201</v>
      </c>
      <c r="R3843">
        <v>20220311</v>
      </c>
      <c r="S3843" t="s">
        <v>7972</v>
      </c>
      <c r="T3843">
        <v>20220518</v>
      </c>
      <c r="U3843" t="s">
        <v>144</v>
      </c>
      <c r="Z3843" t="s">
        <v>36</v>
      </c>
    </row>
    <row r="3844" spans="1:26" x14ac:dyDescent="0.25">
      <c r="A3844" t="s">
        <v>26</v>
      </c>
      <c r="B3844" t="s">
        <v>27</v>
      </c>
      <c r="C3844" t="s">
        <v>28</v>
      </c>
      <c r="D3844" t="s">
        <v>64</v>
      </c>
      <c r="E3844" t="str">
        <f>"204TNWG1F217"</f>
        <v>204TNWG1F217</v>
      </c>
      <c r="F3844" t="s">
        <v>30</v>
      </c>
      <c r="I3844" t="s">
        <v>97</v>
      </c>
      <c r="J3844" t="s">
        <v>90</v>
      </c>
      <c r="N3844" t="s">
        <v>7973</v>
      </c>
      <c r="O3844" t="s">
        <v>34</v>
      </c>
      <c r="P3844">
        <v>2</v>
      </c>
      <c r="Q3844">
        <v>202204</v>
      </c>
      <c r="R3844">
        <v>20220424</v>
      </c>
      <c r="S3844" t="s">
        <v>7974</v>
      </c>
      <c r="T3844">
        <v>20220518</v>
      </c>
      <c r="U3844" t="s">
        <v>144</v>
      </c>
      <c r="Z3844" t="s">
        <v>36</v>
      </c>
    </row>
    <row r="3845" spans="1:26" x14ac:dyDescent="0.25">
      <c r="A3845" t="s">
        <v>26</v>
      </c>
      <c r="B3845" t="s">
        <v>27</v>
      </c>
      <c r="C3845" t="s">
        <v>28</v>
      </c>
      <c r="D3845" t="s">
        <v>380</v>
      </c>
      <c r="E3845" t="str">
        <f>"201TNHM0F217"</f>
        <v>201TNHM0F217</v>
      </c>
      <c r="F3845" t="s">
        <v>30</v>
      </c>
      <c r="I3845" t="s">
        <v>38</v>
      </c>
      <c r="J3845" t="s">
        <v>58</v>
      </c>
      <c r="N3845" t="s">
        <v>7975</v>
      </c>
      <c r="O3845" t="s">
        <v>34</v>
      </c>
      <c r="P3845">
        <v>5</v>
      </c>
      <c r="Q3845">
        <v>202201</v>
      </c>
      <c r="R3845">
        <v>20220305</v>
      </c>
      <c r="S3845" t="s">
        <v>7976</v>
      </c>
      <c r="T3845">
        <v>20220518</v>
      </c>
      <c r="U3845" t="s">
        <v>6394</v>
      </c>
      <c r="Z3845" t="s">
        <v>36</v>
      </c>
    </row>
    <row r="3846" spans="1:26" x14ac:dyDescent="0.25">
      <c r="A3846" t="s">
        <v>26</v>
      </c>
      <c r="B3846" t="s">
        <v>27</v>
      </c>
      <c r="C3846" t="s">
        <v>28</v>
      </c>
      <c r="D3846" t="s">
        <v>380</v>
      </c>
      <c r="E3846" t="str">
        <f>"112TNBK1R229"</f>
        <v>112TNBK1R229</v>
      </c>
      <c r="F3846" t="s">
        <v>30</v>
      </c>
      <c r="I3846" t="s">
        <v>38</v>
      </c>
      <c r="J3846" t="s">
        <v>43</v>
      </c>
      <c r="N3846" t="s">
        <v>7977</v>
      </c>
      <c r="O3846" t="s">
        <v>34</v>
      </c>
      <c r="P3846">
        <v>6</v>
      </c>
      <c r="Q3846">
        <v>202112</v>
      </c>
      <c r="R3846">
        <v>20220505</v>
      </c>
      <c r="S3846" t="s">
        <v>7978</v>
      </c>
      <c r="T3846">
        <v>20220518</v>
      </c>
      <c r="Z3846" t="s">
        <v>36</v>
      </c>
    </row>
    <row r="3847" spans="1:26" x14ac:dyDescent="0.25">
      <c r="A3847" t="s">
        <v>26</v>
      </c>
      <c r="B3847" t="s">
        <v>27</v>
      </c>
      <c r="C3847" t="s">
        <v>28</v>
      </c>
      <c r="D3847" t="s">
        <v>7432</v>
      </c>
      <c r="E3847" t="str">
        <f>"203TNWG1L617"</f>
        <v>203TNWG1L617</v>
      </c>
      <c r="F3847" t="s">
        <v>30</v>
      </c>
      <c r="I3847" t="s">
        <v>71</v>
      </c>
      <c r="J3847" t="s">
        <v>52</v>
      </c>
      <c r="N3847" t="s">
        <v>7979</v>
      </c>
      <c r="O3847" t="s">
        <v>34</v>
      </c>
      <c r="P3847">
        <v>3</v>
      </c>
      <c r="Q3847">
        <v>202203</v>
      </c>
      <c r="R3847">
        <v>20220428</v>
      </c>
      <c r="S3847" t="s">
        <v>7980</v>
      </c>
      <c r="T3847">
        <v>20220518</v>
      </c>
      <c r="Z3847" t="s">
        <v>36</v>
      </c>
    </row>
    <row r="3848" spans="1:26" x14ac:dyDescent="0.25">
      <c r="A3848" t="s">
        <v>2403</v>
      </c>
      <c r="B3848" t="s">
        <v>27</v>
      </c>
      <c r="C3848" t="s">
        <v>28</v>
      </c>
      <c r="D3848" t="s">
        <v>115</v>
      </c>
      <c r="E3848" t="str">
        <f>"110TNNH0C503"</f>
        <v>110TNNH0C503</v>
      </c>
      <c r="F3848" t="s">
        <v>2404</v>
      </c>
      <c r="N3848" t="s">
        <v>7981</v>
      </c>
      <c r="O3848" t="s">
        <v>34</v>
      </c>
      <c r="P3848">
        <v>8</v>
      </c>
      <c r="Q3848">
        <v>202110</v>
      </c>
      <c r="S3848">
        <v>917329717</v>
      </c>
      <c r="T3848">
        <v>20220519</v>
      </c>
      <c r="U3848" t="s">
        <v>2406</v>
      </c>
      <c r="V3848" t="s">
        <v>3583</v>
      </c>
      <c r="W3848" t="s">
        <v>2408</v>
      </c>
      <c r="X3848" t="s">
        <v>4891</v>
      </c>
      <c r="Y3848" t="s">
        <v>4892</v>
      </c>
      <c r="Z3848" t="s">
        <v>36</v>
      </c>
    </row>
    <row r="3849" spans="1:26" x14ac:dyDescent="0.25">
      <c r="A3849" t="s">
        <v>26</v>
      </c>
      <c r="B3849" t="s">
        <v>27</v>
      </c>
      <c r="C3849" t="s">
        <v>28</v>
      </c>
      <c r="D3849" t="s">
        <v>29</v>
      </c>
      <c r="E3849" t="str">
        <f>"002TNFA18651"</f>
        <v>002TNFA18651</v>
      </c>
      <c r="F3849" t="s">
        <v>30</v>
      </c>
      <c r="I3849" t="s">
        <v>129</v>
      </c>
      <c r="J3849" t="s">
        <v>1239</v>
      </c>
      <c r="N3849" t="s">
        <v>1918</v>
      </c>
      <c r="O3849" t="s">
        <v>34</v>
      </c>
      <c r="P3849">
        <v>28</v>
      </c>
      <c r="Q3849">
        <v>202002</v>
      </c>
      <c r="R3849">
        <v>20211201</v>
      </c>
      <c r="S3849" t="s">
        <v>7982</v>
      </c>
      <c r="T3849">
        <v>20220519</v>
      </c>
      <c r="U3849" t="s">
        <v>5151</v>
      </c>
      <c r="V3849" t="s">
        <v>496</v>
      </c>
      <c r="W3849" t="s">
        <v>878</v>
      </c>
      <c r="X3849" t="s">
        <v>313</v>
      </c>
      <c r="Y3849" t="s">
        <v>727</v>
      </c>
      <c r="Z3849" t="s">
        <v>36</v>
      </c>
    </row>
    <row r="3850" spans="1:26" x14ac:dyDescent="0.25">
      <c r="A3850" t="s">
        <v>26</v>
      </c>
      <c r="B3850" t="s">
        <v>27</v>
      </c>
      <c r="C3850" t="s">
        <v>28</v>
      </c>
      <c r="D3850" t="s">
        <v>29</v>
      </c>
      <c r="E3850" t="str">
        <f>"201TNAB2S232"</f>
        <v>201TNAB2S232</v>
      </c>
      <c r="F3850" t="s">
        <v>30</v>
      </c>
      <c r="I3850" t="s">
        <v>31</v>
      </c>
      <c r="J3850" t="s">
        <v>58</v>
      </c>
      <c r="N3850" t="s">
        <v>7983</v>
      </c>
      <c r="O3850" t="s">
        <v>34</v>
      </c>
      <c r="P3850">
        <v>5</v>
      </c>
      <c r="Q3850">
        <v>202201</v>
      </c>
      <c r="R3850">
        <v>20220314</v>
      </c>
      <c r="S3850" t="s">
        <v>7984</v>
      </c>
      <c r="T3850">
        <v>20220519</v>
      </c>
      <c r="U3850" t="s">
        <v>1388</v>
      </c>
      <c r="V3850" t="s">
        <v>151</v>
      </c>
      <c r="Z3850" t="s">
        <v>36</v>
      </c>
    </row>
    <row r="3851" spans="1:26" x14ac:dyDescent="0.25">
      <c r="A3851" t="s">
        <v>26</v>
      </c>
      <c r="B3851" t="s">
        <v>27</v>
      </c>
      <c r="C3851" t="s">
        <v>28</v>
      </c>
      <c r="D3851" t="s">
        <v>29</v>
      </c>
      <c r="E3851" t="str">
        <f>"111TNGY19271"</f>
        <v>111TNGY19271</v>
      </c>
      <c r="F3851" t="s">
        <v>30</v>
      </c>
      <c r="I3851" t="s">
        <v>31</v>
      </c>
      <c r="J3851" t="s">
        <v>58</v>
      </c>
      <c r="N3851" t="s">
        <v>7985</v>
      </c>
      <c r="O3851" t="s">
        <v>34</v>
      </c>
      <c r="P3851">
        <v>7</v>
      </c>
      <c r="Q3851">
        <v>202111</v>
      </c>
      <c r="R3851">
        <v>20220308</v>
      </c>
      <c r="S3851" t="s">
        <v>7986</v>
      </c>
      <c r="T3851">
        <v>20220519</v>
      </c>
      <c r="U3851" t="s">
        <v>74</v>
      </c>
      <c r="Z3851" t="s">
        <v>36</v>
      </c>
    </row>
    <row r="3852" spans="1:26" x14ac:dyDescent="0.25">
      <c r="A3852" t="s">
        <v>26</v>
      </c>
      <c r="B3852" t="s">
        <v>27</v>
      </c>
      <c r="C3852" t="s">
        <v>28</v>
      </c>
      <c r="D3852" t="s">
        <v>380</v>
      </c>
      <c r="E3852" t="str">
        <f>"204TNSU0X038"</f>
        <v>204TNSU0X038</v>
      </c>
      <c r="F3852" t="s">
        <v>30</v>
      </c>
      <c r="I3852" t="s">
        <v>31</v>
      </c>
      <c r="J3852" t="s">
        <v>58</v>
      </c>
      <c r="N3852" t="s">
        <v>7987</v>
      </c>
      <c r="O3852" t="s">
        <v>34</v>
      </c>
      <c r="P3852">
        <v>2</v>
      </c>
      <c r="Q3852">
        <v>202204</v>
      </c>
      <c r="R3852">
        <v>20220413</v>
      </c>
      <c r="S3852" t="s">
        <v>7988</v>
      </c>
      <c r="T3852">
        <v>20220519</v>
      </c>
      <c r="U3852" t="s">
        <v>1537</v>
      </c>
      <c r="Z3852" t="s">
        <v>36</v>
      </c>
    </row>
    <row r="3853" spans="1:26" x14ac:dyDescent="0.25">
      <c r="A3853" t="s">
        <v>26</v>
      </c>
      <c r="B3853" t="s">
        <v>27</v>
      </c>
      <c r="C3853" t="s">
        <v>28</v>
      </c>
      <c r="D3853" t="s">
        <v>29</v>
      </c>
      <c r="E3853" t="str">
        <f>"108TNRL2J270"</f>
        <v>108TNRL2J270</v>
      </c>
      <c r="F3853" t="s">
        <v>30</v>
      </c>
      <c r="I3853" t="s">
        <v>89</v>
      </c>
      <c r="J3853" t="s">
        <v>77</v>
      </c>
      <c r="N3853" t="s">
        <v>7989</v>
      </c>
      <c r="O3853" t="s">
        <v>34</v>
      </c>
      <c r="P3853">
        <v>10</v>
      </c>
      <c r="Q3853">
        <v>202108</v>
      </c>
      <c r="R3853">
        <v>20211128</v>
      </c>
      <c r="S3853" t="s">
        <v>7990</v>
      </c>
      <c r="T3853">
        <v>20220519</v>
      </c>
      <c r="Z3853" t="s">
        <v>36</v>
      </c>
    </row>
    <row r="3854" spans="1:26" x14ac:dyDescent="0.25">
      <c r="A3854" t="s">
        <v>26</v>
      </c>
      <c r="B3854" t="s">
        <v>27</v>
      </c>
      <c r="C3854" t="s">
        <v>28</v>
      </c>
      <c r="D3854" t="s">
        <v>29</v>
      </c>
      <c r="E3854" t="str">
        <f>"106TNAB09640"</f>
        <v>106TNAB09640</v>
      </c>
      <c r="F3854" t="s">
        <v>30</v>
      </c>
      <c r="I3854" t="s">
        <v>31</v>
      </c>
      <c r="J3854" t="s">
        <v>48</v>
      </c>
      <c r="N3854" t="s">
        <v>7991</v>
      </c>
      <c r="O3854" t="s">
        <v>34</v>
      </c>
      <c r="P3854">
        <v>12</v>
      </c>
      <c r="Q3854">
        <v>202106</v>
      </c>
      <c r="R3854">
        <v>20220325</v>
      </c>
      <c r="S3854" t="s">
        <v>7992</v>
      </c>
      <c r="T3854">
        <v>20220519</v>
      </c>
      <c r="Z3854" t="s">
        <v>36</v>
      </c>
    </row>
    <row r="3855" spans="1:26" x14ac:dyDescent="0.25">
      <c r="A3855" t="s">
        <v>26</v>
      </c>
      <c r="B3855" t="s">
        <v>27</v>
      </c>
      <c r="C3855" t="s">
        <v>28</v>
      </c>
      <c r="D3855" t="s">
        <v>380</v>
      </c>
      <c r="E3855" t="str">
        <f>"112TNHM1W801"</f>
        <v>112TNHM1W801</v>
      </c>
      <c r="F3855" t="s">
        <v>30</v>
      </c>
      <c r="I3855" t="s">
        <v>38</v>
      </c>
      <c r="J3855" t="s">
        <v>163</v>
      </c>
      <c r="N3855" t="s">
        <v>6199</v>
      </c>
      <c r="O3855" t="s">
        <v>34</v>
      </c>
      <c r="P3855">
        <v>6</v>
      </c>
      <c r="Q3855">
        <v>202112</v>
      </c>
      <c r="R3855">
        <v>20220316</v>
      </c>
      <c r="S3855" t="s">
        <v>7993</v>
      </c>
      <c r="T3855">
        <v>20220519</v>
      </c>
      <c r="Z3855" t="s">
        <v>36</v>
      </c>
    </row>
    <row r="3856" spans="1:26" x14ac:dyDescent="0.25">
      <c r="A3856" t="s">
        <v>26</v>
      </c>
      <c r="B3856" t="s">
        <v>27</v>
      </c>
      <c r="C3856" t="s">
        <v>28</v>
      </c>
      <c r="D3856" t="s">
        <v>46</v>
      </c>
      <c r="E3856" t="str">
        <f>"111TNRL0P422"</f>
        <v>111TNRL0P422</v>
      </c>
      <c r="F3856" t="s">
        <v>30</v>
      </c>
      <c r="I3856" t="s">
        <v>129</v>
      </c>
      <c r="J3856" t="s">
        <v>32</v>
      </c>
      <c r="N3856" t="s">
        <v>7994</v>
      </c>
      <c r="O3856" t="s">
        <v>34</v>
      </c>
      <c r="P3856">
        <v>7</v>
      </c>
      <c r="Q3856">
        <v>202111</v>
      </c>
      <c r="R3856">
        <v>20211120</v>
      </c>
      <c r="S3856" t="s">
        <v>7995</v>
      </c>
      <c r="T3856">
        <v>20220519</v>
      </c>
      <c r="Z3856" t="s">
        <v>36</v>
      </c>
    </row>
    <row r="3857" spans="1:26" x14ac:dyDescent="0.25">
      <c r="A3857" t="s">
        <v>26</v>
      </c>
      <c r="B3857" t="s">
        <v>27</v>
      </c>
      <c r="C3857" t="s">
        <v>28</v>
      </c>
      <c r="D3857" t="s">
        <v>46</v>
      </c>
      <c r="E3857" t="str">
        <f>"201TNMX01803"</f>
        <v>201TNMX01803</v>
      </c>
      <c r="F3857" t="s">
        <v>30</v>
      </c>
      <c r="I3857" t="s">
        <v>31</v>
      </c>
      <c r="J3857" t="s">
        <v>163</v>
      </c>
      <c r="N3857" t="s">
        <v>7996</v>
      </c>
      <c r="O3857" t="s">
        <v>34</v>
      </c>
      <c r="P3857">
        <v>5</v>
      </c>
      <c r="Q3857">
        <v>202201</v>
      </c>
      <c r="R3857">
        <v>20220310</v>
      </c>
      <c r="S3857" t="s">
        <v>7997</v>
      </c>
      <c r="T3857">
        <v>20220519</v>
      </c>
      <c r="Z3857" t="s">
        <v>36</v>
      </c>
    </row>
    <row r="3858" spans="1:26" x14ac:dyDescent="0.25">
      <c r="A3858" t="s">
        <v>26</v>
      </c>
      <c r="B3858" t="s">
        <v>27</v>
      </c>
      <c r="C3858" t="s">
        <v>28</v>
      </c>
      <c r="D3858" t="s">
        <v>585</v>
      </c>
      <c r="E3858" t="str">
        <f>"203TNWG1W033"</f>
        <v>203TNWG1W033</v>
      </c>
      <c r="F3858" t="s">
        <v>30</v>
      </c>
      <c r="I3858" t="s">
        <v>38</v>
      </c>
      <c r="J3858" t="s">
        <v>39</v>
      </c>
      <c r="N3858" t="s">
        <v>7998</v>
      </c>
      <c r="O3858" t="s">
        <v>34</v>
      </c>
      <c r="P3858">
        <v>3</v>
      </c>
      <c r="Q3858">
        <v>202203</v>
      </c>
      <c r="R3858">
        <v>20220502</v>
      </c>
      <c r="S3858" t="s">
        <v>7999</v>
      </c>
      <c r="T3858">
        <v>20220519</v>
      </c>
      <c r="Z3858" t="s">
        <v>36</v>
      </c>
    </row>
    <row r="3859" spans="1:26" x14ac:dyDescent="0.25">
      <c r="A3859" t="s">
        <v>26</v>
      </c>
      <c r="B3859" t="s">
        <v>27</v>
      </c>
      <c r="C3859" t="s">
        <v>28</v>
      </c>
      <c r="D3859" t="s">
        <v>133</v>
      </c>
      <c r="E3859" t="str">
        <f>"110TNMX0K235"</f>
        <v>110TNMX0K235</v>
      </c>
      <c r="F3859" t="s">
        <v>30</v>
      </c>
      <c r="I3859" t="s">
        <v>1762</v>
      </c>
      <c r="J3859" t="s">
        <v>58</v>
      </c>
      <c r="N3859" t="s">
        <v>8000</v>
      </c>
      <c r="O3859" t="s">
        <v>34</v>
      </c>
      <c r="P3859">
        <v>8</v>
      </c>
      <c r="Q3859">
        <v>202110</v>
      </c>
      <c r="R3859">
        <v>20211122</v>
      </c>
      <c r="S3859" t="s">
        <v>8001</v>
      </c>
      <c r="T3859">
        <v>20220519</v>
      </c>
      <c r="U3859" t="s">
        <v>339</v>
      </c>
      <c r="V3859" t="s">
        <v>496</v>
      </c>
      <c r="Z3859" t="s">
        <v>36</v>
      </c>
    </row>
    <row r="3860" spans="1:26" x14ac:dyDescent="0.25">
      <c r="A3860" t="s">
        <v>26</v>
      </c>
      <c r="B3860" t="s">
        <v>27</v>
      </c>
      <c r="C3860" t="s">
        <v>28</v>
      </c>
      <c r="D3860" t="s">
        <v>42</v>
      </c>
      <c r="E3860" t="str">
        <f>"112TNMX0D955"</f>
        <v>112TNMX0D955</v>
      </c>
      <c r="F3860" t="s">
        <v>30</v>
      </c>
      <c r="I3860" t="s">
        <v>89</v>
      </c>
      <c r="J3860" t="s">
        <v>48</v>
      </c>
      <c r="N3860" t="s">
        <v>8002</v>
      </c>
      <c r="O3860" t="s">
        <v>34</v>
      </c>
      <c r="P3860">
        <v>6</v>
      </c>
      <c r="Q3860">
        <v>202112</v>
      </c>
      <c r="R3860">
        <v>20220423</v>
      </c>
      <c r="S3860" t="s">
        <v>8003</v>
      </c>
      <c r="T3860">
        <v>20220519</v>
      </c>
      <c r="Z3860" t="s">
        <v>36</v>
      </c>
    </row>
    <row r="3861" spans="1:26" x14ac:dyDescent="0.25">
      <c r="A3861" t="s">
        <v>26</v>
      </c>
      <c r="B3861" t="s">
        <v>27</v>
      </c>
      <c r="C3861" t="s">
        <v>28</v>
      </c>
      <c r="D3861" t="s">
        <v>46</v>
      </c>
      <c r="E3861" t="str">
        <f>"106TNUW07358"</f>
        <v>106TNUW07358</v>
      </c>
      <c r="F3861" t="s">
        <v>30</v>
      </c>
      <c r="I3861" t="s">
        <v>89</v>
      </c>
      <c r="J3861" t="s">
        <v>58</v>
      </c>
      <c r="N3861" t="s">
        <v>8004</v>
      </c>
      <c r="O3861" t="s">
        <v>34</v>
      </c>
      <c r="P3861">
        <v>12</v>
      </c>
      <c r="Q3861">
        <v>202106</v>
      </c>
      <c r="R3861">
        <v>20211126</v>
      </c>
      <c r="S3861" t="s">
        <v>8005</v>
      </c>
      <c r="T3861">
        <v>20220519</v>
      </c>
      <c r="U3861" t="s">
        <v>151</v>
      </c>
      <c r="V3861" t="s">
        <v>1575</v>
      </c>
      <c r="Z3861" t="s">
        <v>36</v>
      </c>
    </row>
    <row r="3862" spans="1:26" x14ac:dyDescent="0.25">
      <c r="A3862" t="s">
        <v>26</v>
      </c>
      <c r="B3862" t="s">
        <v>27</v>
      </c>
      <c r="C3862" t="s">
        <v>28</v>
      </c>
      <c r="D3862" t="s">
        <v>115</v>
      </c>
      <c r="E3862" t="str">
        <f>"110TNPC0H024"</f>
        <v>110TNPC0H024</v>
      </c>
      <c r="F3862" t="s">
        <v>30</v>
      </c>
      <c r="I3862" t="s">
        <v>71</v>
      </c>
      <c r="J3862" t="s">
        <v>90</v>
      </c>
      <c r="N3862" t="s">
        <v>8006</v>
      </c>
      <c r="O3862" t="s">
        <v>34</v>
      </c>
      <c r="P3862">
        <v>8</v>
      </c>
      <c r="Q3862">
        <v>202110</v>
      </c>
      <c r="R3862">
        <v>20220309</v>
      </c>
      <c r="S3862" t="s">
        <v>8007</v>
      </c>
      <c r="T3862">
        <v>20220519</v>
      </c>
      <c r="U3862" t="s">
        <v>179</v>
      </c>
      <c r="V3862" t="s">
        <v>206</v>
      </c>
      <c r="Z3862" t="s">
        <v>36</v>
      </c>
    </row>
    <row r="3863" spans="1:26" x14ac:dyDescent="0.25">
      <c r="A3863" t="s">
        <v>26</v>
      </c>
      <c r="B3863" t="s">
        <v>27</v>
      </c>
      <c r="C3863" t="s">
        <v>28</v>
      </c>
      <c r="D3863" t="s">
        <v>380</v>
      </c>
      <c r="E3863" t="str">
        <f>"110TNGY1M991"</f>
        <v>110TNGY1M991</v>
      </c>
      <c r="F3863" t="s">
        <v>30</v>
      </c>
      <c r="I3863" t="s">
        <v>38</v>
      </c>
      <c r="J3863" t="s">
        <v>39</v>
      </c>
      <c r="N3863" t="s">
        <v>8008</v>
      </c>
      <c r="O3863" t="s">
        <v>34</v>
      </c>
      <c r="P3863">
        <v>8</v>
      </c>
      <c r="Q3863">
        <v>202110</v>
      </c>
      <c r="R3863">
        <v>20211117</v>
      </c>
      <c r="S3863" t="s">
        <v>8009</v>
      </c>
      <c r="T3863">
        <v>20220519</v>
      </c>
      <c r="Z3863" t="s">
        <v>36</v>
      </c>
    </row>
    <row r="3864" spans="1:26" x14ac:dyDescent="0.25">
      <c r="A3864" t="s">
        <v>26</v>
      </c>
      <c r="B3864" t="s">
        <v>27</v>
      </c>
      <c r="C3864" t="s">
        <v>28</v>
      </c>
      <c r="D3864" t="s">
        <v>29</v>
      </c>
      <c r="E3864" t="str">
        <f>"109TNTQ2H881"</f>
        <v>109TNTQ2H881</v>
      </c>
      <c r="F3864" t="s">
        <v>30</v>
      </c>
      <c r="I3864" t="s">
        <v>89</v>
      </c>
      <c r="J3864" t="s">
        <v>39</v>
      </c>
      <c r="N3864" t="s">
        <v>8010</v>
      </c>
      <c r="O3864" t="s">
        <v>34</v>
      </c>
      <c r="P3864">
        <v>9</v>
      </c>
      <c r="Q3864">
        <v>202109</v>
      </c>
      <c r="R3864">
        <v>20211023</v>
      </c>
      <c r="S3864" t="s">
        <v>8011</v>
      </c>
      <c r="T3864">
        <v>20220519</v>
      </c>
      <c r="Z3864" t="s">
        <v>36</v>
      </c>
    </row>
    <row r="3865" spans="1:26" x14ac:dyDescent="0.25">
      <c r="A3865" t="s">
        <v>26</v>
      </c>
      <c r="B3865" t="s">
        <v>27</v>
      </c>
      <c r="C3865" t="s">
        <v>28</v>
      </c>
      <c r="D3865" t="s">
        <v>6142</v>
      </c>
      <c r="E3865" t="str">
        <f>"204TNFA0R187"</f>
        <v>204TNFA0R187</v>
      </c>
      <c r="F3865" t="s">
        <v>30</v>
      </c>
      <c r="I3865" t="s">
        <v>89</v>
      </c>
      <c r="J3865" t="s">
        <v>90</v>
      </c>
      <c r="N3865" t="s">
        <v>8012</v>
      </c>
      <c r="O3865" t="s">
        <v>34</v>
      </c>
      <c r="P3865">
        <v>2</v>
      </c>
      <c r="Q3865">
        <v>202204</v>
      </c>
      <c r="R3865">
        <v>20220503</v>
      </c>
      <c r="S3865" t="s">
        <v>8013</v>
      </c>
      <c r="T3865">
        <v>20220519</v>
      </c>
      <c r="U3865" t="s">
        <v>496</v>
      </c>
      <c r="V3865" t="s">
        <v>497</v>
      </c>
      <c r="W3865" t="s">
        <v>8014</v>
      </c>
      <c r="Z3865" t="s">
        <v>36</v>
      </c>
    </row>
    <row r="3866" spans="1:26" x14ac:dyDescent="0.25">
      <c r="A3866" t="s">
        <v>26</v>
      </c>
      <c r="B3866" t="s">
        <v>27</v>
      </c>
      <c r="C3866" t="s">
        <v>28</v>
      </c>
      <c r="D3866" t="s">
        <v>29</v>
      </c>
      <c r="E3866" t="str">
        <f>"106TNQD1Z316"</f>
        <v>106TNQD1Z316</v>
      </c>
      <c r="F3866" t="s">
        <v>30</v>
      </c>
      <c r="I3866" t="s">
        <v>57</v>
      </c>
      <c r="J3866" t="s">
        <v>39</v>
      </c>
      <c r="N3866" t="s">
        <v>8015</v>
      </c>
      <c r="O3866" t="s">
        <v>34</v>
      </c>
      <c r="P3866">
        <v>12</v>
      </c>
      <c r="Q3866">
        <v>202106</v>
      </c>
      <c r="R3866">
        <v>20211024</v>
      </c>
      <c r="S3866" t="s">
        <v>8016</v>
      </c>
      <c r="T3866">
        <v>20220519</v>
      </c>
      <c r="Z3866" t="s">
        <v>36</v>
      </c>
    </row>
    <row r="3867" spans="1:26" x14ac:dyDescent="0.25">
      <c r="A3867" t="s">
        <v>26</v>
      </c>
      <c r="B3867" t="s">
        <v>27</v>
      </c>
      <c r="C3867" t="s">
        <v>28</v>
      </c>
      <c r="D3867" t="s">
        <v>380</v>
      </c>
      <c r="E3867" t="str">
        <f>"109TNSU2C238"</f>
        <v>109TNSU2C238</v>
      </c>
      <c r="F3867" t="s">
        <v>30</v>
      </c>
      <c r="I3867" t="s">
        <v>1927</v>
      </c>
      <c r="J3867" t="s">
        <v>271</v>
      </c>
      <c r="N3867" t="s">
        <v>8017</v>
      </c>
      <c r="O3867" t="s">
        <v>34</v>
      </c>
      <c r="P3867">
        <v>9</v>
      </c>
      <c r="Q3867">
        <v>202109</v>
      </c>
      <c r="R3867">
        <v>20220216</v>
      </c>
      <c r="S3867" t="s">
        <v>8018</v>
      </c>
      <c r="T3867">
        <v>20220519</v>
      </c>
      <c r="Z3867" t="s">
        <v>36</v>
      </c>
    </row>
    <row r="3868" spans="1:26" x14ac:dyDescent="0.25">
      <c r="A3868" t="s">
        <v>26</v>
      </c>
      <c r="B3868" t="s">
        <v>27</v>
      </c>
      <c r="C3868" t="s">
        <v>28</v>
      </c>
      <c r="D3868" t="s">
        <v>380</v>
      </c>
      <c r="E3868" t="str">
        <f>"203TNJJ08020"</f>
        <v>203TNJJ08020</v>
      </c>
      <c r="F3868" t="s">
        <v>30</v>
      </c>
      <c r="I3868" t="s">
        <v>1078</v>
      </c>
      <c r="J3868" t="s">
        <v>498</v>
      </c>
      <c r="N3868" t="s">
        <v>8019</v>
      </c>
      <c r="O3868" t="s">
        <v>34</v>
      </c>
      <c r="P3868">
        <v>3</v>
      </c>
      <c r="Q3868">
        <v>202203</v>
      </c>
      <c r="R3868">
        <v>20220301</v>
      </c>
      <c r="S3868" t="s">
        <v>8020</v>
      </c>
      <c r="T3868">
        <v>20220519</v>
      </c>
      <c r="Z3868" t="s">
        <v>36</v>
      </c>
    </row>
    <row r="3869" spans="1:26" x14ac:dyDescent="0.25">
      <c r="A3869" t="s">
        <v>26</v>
      </c>
      <c r="B3869" t="s">
        <v>27</v>
      </c>
      <c r="C3869" t="s">
        <v>28</v>
      </c>
      <c r="D3869" t="s">
        <v>46</v>
      </c>
      <c r="E3869" t="str">
        <f>"110TNXR08042"</f>
        <v>110TNXR08042</v>
      </c>
      <c r="F3869" t="s">
        <v>30</v>
      </c>
      <c r="I3869" t="s">
        <v>57</v>
      </c>
      <c r="J3869" t="s">
        <v>555</v>
      </c>
      <c r="N3869" t="s">
        <v>8021</v>
      </c>
      <c r="O3869" t="s">
        <v>34</v>
      </c>
      <c r="P3869">
        <v>8</v>
      </c>
      <c r="Q3869">
        <v>202110</v>
      </c>
      <c r="R3869">
        <v>20211001</v>
      </c>
      <c r="S3869" t="s">
        <v>8022</v>
      </c>
      <c r="T3869">
        <v>20220519</v>
      </c>
      <c r="Z3869" t="s">
        <v>36</v>
      </c>
    </row>
    <row r="3870" spans="1:26" x14ac:dyDescent="0.25">
      <c r="A3870" t="s">
        <v>26</v>
      </c>
      <c r="B3870" t="s">
        <v>27</v>
      </c>
      <c r="C3870" t="s">
        <v>28</v>
      </c>
      <c r="D3870" t="s">
        <v>133</v>
      </c>
      <c r="E3870" t="str">
        <f>"109TNGY0Z311"</f>
        <v>109TNGY0Z311</v>
      </c>
      <c r="F3870" t="s">
        <v>30</v>
      </c>
      <c r="I3870" t="s">
        <v>97</v>
      </c>
      <c r="J3870" t="s">
        <v>90</v>
      </c>
      <c r="N3870" t="s">
        <v>8023</v>
      </c>
      <c r="O3870" t="s">
        <v>34</v>
      </c>
      <c r="P3870">
        <v>9</v>
      </c>
      <c r="Q3870">
        <v>202109</v>
      </c>
      <c r="R3870">
        <v>20211120</v>
      </c>
      <c r="S3870" t="s">
        <v>8024</v>
      </c>
      <c r="T3870">
        <v>20220519</v>
      </c>
      <c r="U3870" t="s">
        <v>1718</v>
      </c>
      <c r="V3870" t="s">
        <v>206</v>
      </c>
      <c r="W3870" t="s">
        <v>144</v>
      </c>
      <c r="Z3870" t="s">
        <v>36</v>
      </c>
    </row>
    <row r="3871" spans="1:26" x14ac:dyDescent="0.25">
      <c r="A3871" t="s">
        <v>26</v>
      </c>
      <c r="B3871" t="s">
        <v>27</v>
      </c>
      <c r="C3871" t="s">
        <v>28</v>
      </c>
      <c r="D3871" t="s">
        <v>37</v>
      </c>
      <c r="E3871" t="str">
        <f>"105TNAB1J376"</f>
        <v>105TNAB1J376</v>
      </c>
      <c r="F3871" t="s">
        <v>30</v>
      </c>
      <c r="I3871" t="s">
        <v>38</v>
      </c>
      <c r="J3871" t="s">
        <v>163</v>
      </c>
      <c r="N3871" t="s">
        <v>8025</v>
      </c>
      <c r="O3871" t="s">
        <v>34</v>
      </c>
      <c r="P3871">
        <v>13</v>
      </c>
      <c r="Q3871">
        <v>202105</v>
      </c>
      <c r="R3871">
        <v>20220421</v>
      </c>
      <c r="S3871" t="s">
        <v>8026</v>
      </c>
      <c r="T3871">
        <v>20220519</v>
      </c>
      <c r="Z3871" t="s">
        <v>36</v>
      </c>
    </row>
    <row r="3872" spans="1:26" x14ac:dyDescent="0.25">
      <c r="A3872" t="s">
        <v>26</v>
      </c>
      <c r="B3872" t="s">
        <v>27</v>
      </c>
      <c r="C3872" t="s">
        <v>28</v>
      </c>
      <c r="D3872" t="s">
        <v>29</v>
      </c>
      <c r="E3872" t="str">
        <f>"107TNSU06758"</f>
        <v>107TNSU06758</v>
      </c>
      <c r="F3872" t="s">
        <v>30</v>
      </c>
      <c r="I3872" t="s">
        <v>157</v>
      </c>
      <c r="J3872" t="s">
        <v>77</v>
      </c>
      <c r="N3872" t="s">
        <v>8027</v>
      </c>
      <c r="O3872" t="s">
        <v>34</v>
      </c>
      <c r="P3872">
        <v>11</v>
      </c>
      <c r="Q3872">
        <v>202107</v>
      </c>
      <c r="R3872">
        <v>20220202</v>
      </c>
      <c r="S3872" t="s">
        <v>8028</v>
      </c>
      <c r="T3872">
        <v>20220519</v>
      </c>
      <c r="Z3872" t="s">
        <v>36</v>
      </c>
    </row>
    <row r="3873" spans="1:26" x14ac:dyDescent="0.25">
      <c r="A3873" t="s">
        <v>26</v>
      </c>
      <c r="B3873" t="s">
        <v>27</v>
      </c>
      <c r="C3873" t="s">
        <v>28</v>
      </c>
      <c r="D3873" t="s">
        <v>64</v>
      </c>
      <c r="E3873" t="str">
        <f>"203TNXR1A690"</f>
        <v>203TNXR1A690</v>
      </c>
      <c r="F3873" t="s">
        <v>30</v>
      </c>
      <c r="I3873" t="s">
        <v>129</v>
      </c>
      <c r="J3873" t="s">
        <v>83</v>
      </c>
      <c r="N3873" t="s">
        <v>8029</v>
      </c>
      <c r="O3873" t="s">
        <v>34</v>
      </c>
      <c r="P3873">
        <v>3</v>
      </c>
      <c r="Q3873">
        <v>202203</v>
      </c>
      <c r="R3873">
        <v>20220424</v>
      </c>
      <c r="S3873" t="s">
        <v>8030</v>
      </c>
      <c r="T3873">
        <v>20220519</v>
      </c>
      <c r="Z3873" t="s">
        <v>36</v>
      </c>
    </row>
    <row r="3874" spans="1:26" x14ac:dyDescent="0.25">
      <c r="A3874" t="s">
        <v>26</v>
      </c>
      <c r="B3874" t="s">
        <v>27</v>
      </c>
      <c r="C3874" t="s">
        <v>28</v>
      </c>
      <c r="D3874" t="s">
        <v>29</v>
      </c>
      <c r="E3874" t="str">
        <f>"110TNUW2N414"</f>
        <v>110TNUW2N414</v>
      </c>
      <c r="F3874" t="s">
        <v>30</v>
      </c>
      <c r="I3874" t="s">
        <v>123</v>
      </c>
      <c r="J3874" t="s">
        <v>439</v>
      </c>
      <c r="N3874" t="s">
        <v>8031</v>
      </c>
      <c r="O3874" t="s">
        <v>34</v>
      </c>
      <c r="P3874">
        <v>8</v>
      </c>
      <c r="Q3874">
        <v>202110</v>
      </c>
      <c r="R3874">
        <v>20211118</v>
      </c>
      <c r="S3874" t="s">
        <v>8032</v>
      </c>
      <c r="T3874">
        <v>20220519</v>
      </c>
      <c r="Z3874" t="s">
        <v>36</v>
      </c>
    </row>
    <row r="3875" spans="1:26" x14ac:dyDescent="0.25">
      <c r="A3875" t="s">
        <v>26</v>
      </c>
      <c r="B3875" t="s">
        <v>27</v>
      </c>
      <c r="C3875" t="s">
        <v>28</v>
      </c>
      <c r="D3875" t="s">
        <v>7432</v>
      </c>
      <c r="E3875" t="str">
        <f>"203TNQD12564"</f>
        <v>203TNQD12564</v>
      </c>
      <c r="F3875" t="s">
        <v>30</v>
      </c>
      <c r="I3875" t="s">
        <v>38</v>
      </c>
      <c r="J3875" t="s">
        <v>43</v>
      </c>
      <c r="N3875" t="s">
        <v>8033</v>
      </c>
      <c r="O3875" t="s">
        <v>34</v>
      </c>
      <c r="P3875">
        <v>3</v>
      </c>
      <c r="Q3875">
        <v>202203</v>
      </c>
      <c r="R3875">
        <v>20220428</v>
      </c>
      <c r="S3875" t="s">
        <v>8034</v>
      </c>
      <c r="T3875">
        <v>20220519</v>
      </c>
      <c r="Z3875" t="s">
        <v>36</v>
      </c>
    </row>
    <row r="3876" spans="1:26" x14ac:dyDescent="0.25">
      <c r="A3876" t="s">
        <v>26</v>
      </c>
      <c r="B3876" t="s">
        <v>27</v>
      </c>
      <c r="C3876" t="s">
        <v>28</v>
      </c>
      <c r="D3876" t="s">
        <v>29</v>
      </c>
      <c r="E3876" t="str">
        <f>"106TNHM10081"</f>
        <v>106TNHM10081</v>
      </c>
      <c r="F3876" t="s">
        <v>30</v>
      </c>
      <c r="I3876" t="s">
        <v>38</v>
      </c>
      <c r="J3876" t="s">
        <v>58</v>
      </c>
      <c r="N3876" t="s">
        <v>8035</v>
      </c>
      <c r="O3876" t="s">
        <v>34</v>
      </c>
      <c r="P3876">
        <v>12</v>
      </c>
      <c r="Q3876">
        <v>202106</v>
      </c>
      <c r="R3876">
        <v>20211213</v>
      </c>
      <c r="S3876" t="s">
        <v>8036</v>
      </c>
      <c r="T3876">
        <v>20220519</v>
      </c>
      <c r="U3876" t="s">
        <v>452</v>
      </c>
      <c r="V3876" t="s">
        <v>5151</v>
      </c>
      <c r="W3876" t="s">
        <v>595</v>
      </c>
      <c r="Z3876" t="s">
        <v>36</v>
      </c>
    </row>
    <row r="3877" spans="1:26" x14ac:dyDescent="0.25">
      <c r="A3877" t="s">
        <v>26</v>
      </c>
      <c r="B3877" t="s">
        <v>27</v>
      </c>
      <c r="C3877" t="s">
        <v>28</v>
      </c>
      <c r="D3877" t="s">
        <v>133</v>
      </c>
      <c r="E3877" t="str">
        <f>"201TNAB22544"</f>
        <v>201TNAB22544</v>
      </c>
      <c r="F3877" t="s">
        <v>30</v>
      </c>
      <c r="I3877" t="s">
        <v>82</v>
      </c>
      <c r="J3877" t="s">
        <v>58</v>
      </c>
      <c r="N3877" t="s">
        <v>8037</v>
      </c>
      <c r="O3877" t="s">
        <v>34</v>
      </c>
      <c r="P3877">
        <v>5</v>
      </c>
      <c r="Q3877">
        <v>202201</v>
      </c>
      <c r="R3877">
        <v>20220309</v>
      </c>
      <c r="S3877" t="s">
        <v>8038</v>
      </c>
      <c r="T3877">
        <v>20220519</v>
      </c>
      <c r="U3877" t="s">
        <v>144</v>
      </c>
      <c r="Z3877" t="s">
        <v>36</v>
      </c>
    </row>
    <row r="3878" spans="1:26" x14ac:dyDescent="0.25">
      <c r="A3878" t="s">
        <v>26</v>
      </c>
      <c r="B3878" t="s">
        <v>27</v>
      </c>
      <c r="C3878" t="s">
        <v>28</v>
      </c>
      <c r="D3878" t="s">
        <v>29</v>
      </c>
      <c r="E3878" t="str">
        <f>"110TNDV0B370"</f>
        <v>110TNDV0B370</v>
      </c>
      <c r="F3878" t="s">
        <v>30</v>
      </c>
      <c r="I3878" t="s">
        <v>97</v>
      </c>
      <c r="J3878" t="s">
        <v>90</v>
      </c>
      <c r="N3878" t="s">
        <v>8039</v>
      </c>
      <c r="O3878" t="s">
        <v>34</v>
      </c>
      <c r="P3878">
        <v>8</v>
      </c>
      <c r="Q3878">
        <v>202110</v>
      </c>
      <c r="R3878">
        <v>20220113</v>
      </c>
      <c r="S3878" t="s">
        <v>8040</v>
      </c>
      <c r="T3878">
        <v>20220519</v>
      </c>
      <c r="U3878" t="s">
        <v>144</v>
      </c>
      <c r="Z3878" t="s">
        <v>36</v>
      </c>
    </row>
    <row r="3879" spans="1:26" x14ac:dyDescent="0.25">
      <c r="A3879" t="s">
        <v>26</v>
      </c>
      <c r="B3879" t="s">
        <v>27</v>
      </c>
      <c r="C3879" t="s">
        <v>28</v>
      </c>
      <c r="D3879" t="s">
        <v>46</v>
      </c>
      <c r="E3879" t="str">
        <f>"110TNAB19896"</f>
        <v>110TNAB19896</v>
      </c>
      <c r="F3879" t="s">
        <v>30</v>
      </c>
      <c r="I3879" t="s">
        <v>129</v>
      </c>
      <c r="J3879" t="s">
        <v>39</v>
      </c>
      <c r="N3879" t="s">
        <v>8041</v>
      </c>
      <c r="O3879" t="s">
        <v>34</v>
      </c>
      <c r="P3879">
        <v>8</v>
      </c>
      <c r="Q3879">
        <v>202110</v>
      </c>
      <c r="R3879">
        <v>20211210</v>
      </c>
      <c r="S3879" t="s">
        <v>8042</v>
      </c>
      <c r="T3879">
        <v>20220519</v>
      </c>
      <c r="Z3879" t="s">
        <v>36</v>
      </c>
    </row>
    <row r="3880" spans="1:26" x14ac:dyDescent="0.25">
      <c r="A3880" t="s">
        <v>26</v>
      </c>
      <c r="B3880" t="s">
        <v>27</v>
      </c>
      <c r="C3880" t="s">
        <v>28</v>
      </c>
      <c r="D3880" t="s">
        <v>115</v>
      </c>
      <c r="E3880" t="str">
        <f>"106TNUW22094"</f>
        <v>106TNUW22094</v>
      </c>
      <c r="F3880" t="s">
        <v>30</v>
      </c>
      <c r="I3880" t="s">
        <v>82</v>
      </c>
      <c r="J3880" t="s">
        <v>90</v>
      </c>
      <c r="N3880" t="s">
        <v>8043</v>
      </c>
      <c r="O3880" t="s">
        <v>34</v>
      </c>
      <c r="P3880">
        <v>12</v>
      </c>
      <c r="Q3880">
        <v>202106</v>
      </c>
      <c r="R3880">
        <v>20211101</v>
      </c>
      <c r="S3880" t="s">
        <v>8044</v>
      </c>
      <c r="T3880">
        <v>20220519</v>
      </c>
      <c r="U3880" t="s">
        <v>179</v>
      </c>
      <c r="V3880" t="s">
        <v>205</v>
      </c>
      <c r="Z3880" t="s">
        <v>36</v>
      </c>
    </row>
    <row r="3881" spans="1:26" x14ac:dyDescent="0.25">
      <c r="A3881" t="s">
        <v>26</v>
      </c>
      <c r="B3881" t="s">
        <v>27</v>
      </c>
      <c r="C3881" t="s">
        <v>28</v>
      </c>
      <c r="D3881" t="s">
        <v>37</v>
      </c>
      <c r="E3881" t="str">
        <f>"111TNTQ2T889"</f>
        <v>111TNTQ2T889</v>
      </c>
      <c r="F3881" t="s">
        <v>30</v>
      </c>
      <c r="I3881" t="s">
        <v>38</v>
      </c>
      <c r="J3881" t="s">
        <v>43</v>
      </c>
      <c r="N3881" t="s">
        <v>8045</v>
      </c>
      <c r="O3881" t="s">
        <v>34</v>
      </c>
      <c r="P3881">
        <v>7</v>
      </c>
      <c r="Q3881">
        <v>202111</v>
      </c>
      <c r="R3881">
        <v>20220509</v>
      </c>
      <c r="S3881" t="s">
        <v>8046</v>
      </c>
      <c r="T3881">
        <v>20220519</v>
      </c>
      <c r="Z3881" t="s">
        <v>36</v>
      </c>
    </row>
    <row r="3882" spans="1:26" x14ac:dyDescent="0.25">
      <c r="A3882" t="s">
        <v>26</v>
      </c>
      <c r="B3882" t="s">
        <v>27</v>
      </c>
      <c r="C3882" t="s">
        <v>28</v>
      </c>
      <c r="D3882" t="s">
        <v>585</v>
      </c>
      <c r="E3882" t="str">
        <f>"202TNJJ0P092"</f>
        <v>202TNJJ0P092</v>
      </c>
      <c r="F3882" t="s">
        <v>30</v>
      </c>
      <c r="I3882" t="s">
        <v>38</v>
      </c>
      <c r="J3882" t="s">
        <v>116</v>
      </c>
      <c r="N3882" t="s">
        <v>8047</v>
      </c>
      <c r="O3882" t="s">
        <v>34</v>
      </c>
      <c r="P3882">
        <v>4</v>
      </c>
      <c r="Q3882">
        <v>202202</v>
      </c>
      <c r="R3882">
        <v>20220502</v>
      </c>
      <c r="S3882" t="s">
        <v>8048</v>
      </c>
      <c r="T3882">
        <v>20220519</v>
      </c>
      <c r="Z3882" t="s">
        <v>36</v>
      </c>
    </row>
    <row r="3883" spans="1:26" x14ac:dyDescent="0.25">
      <c r="A3883" t="s">
        <v>26</v>
      </c>
      <c r="B3883" t="s">
        <v>27</v>
      </c>
      <c r="C3883" t="s">
        <v>28</v>
      </c>
      <c r="D3883" t="s">
        <v>42</v>
      </c>
      <c r="E3883" t="str">
        <f>"202TNEPOM044"</f>
        <v>202TNEPOM044</v>
      </c>
      <c r="F3883" t="s">
        <v>30</v>
      </c>
      <c r="I3883" t="s">
        <v>82</v>
      </c>
      <c r="J3883" t="s">
        <v>58</v>
      </c>
      <c r="N3883" t="s">
        <v>8049</v>
      </c>
      <c r="O3883" t="s">
        <v>34</v>
      </c>
      <c r="P3883">
        <v>4</v>
      </c>
      <c r="Q3883">
        <v>202202</v>
      </c>
      <c r="R3883">
        <v>20220228</v>
      </c>
      <c r="S3883" t="s">
        <v>8050</v>
      </c>
      <c r="T3883">
        <v>20220520</v>
      </c>
      <c r="U3883" t="s">
        <v>180</v>
      </c>
      <c r="Z3883" t="s">
        <v>36</v>
      </c>
    </row>
    <row r="3884" spans="1:26" x14ac:dyDescent="0.25">
      <c r="A3884" t="s">
        <v>26</v>
      </c>
      <c r="B3884" t="s">
        <v>27</v>
      </c>
      <c r="C3884" t="s">
        <v>28</v>
      </c>
      <c r="D3884" t="s">
        <v>46</v>
      </c>
      <c r="E3884" t="str">
        <f>"108TNBK0W973"</f>
        <v>108TNBK0W973</v>
      </c>
      <c r="F3884" t="s">
        <v>30</v>
      </c>
      <c r="I3884" t="s">
        <v>157</v>
      </c>
      <c r="J3884" t="s">
        <v>58</v>
      </c>
      <c r="N3884" t="s">
        <v>8051</v>
      </c>
      <c r="O3884" t="s">
        <v>34</v>
      </c>
      <c r="P3884">
        <v>10</v>
      </c>
      <c r="Q3884">
        <v>202108</v>
      </c>
      <c r="R3884">
        <v>20211212</v>
      </c>
      <c r="S3884" t="s">
        <v>8052</v>
      </c>
      <c r="T3884">
        <v>20220520</v>
      </c>
      <c r="U3884" t="s">
        <v>1232</v>
      </c>
      <c r="V3884" t="s">
        <v>8053</v>
      </c>
      <c r="Z3884" t="s">
        <v>36</v>
      </c>
    </row>
    <row r="3885" spans="1:26" x14ac:dyDescent="0.25">
      <c r="A3885" t="s">
        <v>26</v>
      </c>
      <c r="B3885" t="s">
        <v>27</v>
      </c>
      <c r="C3885" t="s">
        <v>28</v>
      </c>
      <c r="D3885" t="s">
        <v>29</v>
      </c>
      <c r="E3885" t="str">
        <f>"108TNUW00726"</f>
        <v>108TNUW00726</v>
      </c>
      <c r="F3885" t="s">
        <v>30</v>
      </c>
      <c r="I3885" t="s">
        <v>38</v>
      </c>
      <c r="J3885" t="s">
        <v>90</v>
      </c>
      <c r="N3885" t="s">
        <v>8054</v>
      </c>
      <c r="O3885" t="s">
        <v>34</v>
      </c>
      <c r="P3885">
        <v>10</v>
      </c>
      <c r="Q3885">
        <v>202108</v>
      </c>
      <c r="R3885">
        <v>20211126</v>
      </c>
      <c r="S3885" t="s">
        <v>8055</v>
      </c>
      <c r="T3885">
        <v>20220520</v>
      </c>
      <c r="U3885" t="s">
        <v>75</v>
      </c>
      <c r="Z3885" t="s">
        <v>36</v>
      </c>
    </row>
    <row r="3886" spans="1:26" x14ac:dyDescent="0.25">
      <c r="A3886" t="s">
        <v>26</v>
      </c>
      <c r="B3886" t="s">
        <v>27</v>
      </c>
      <c r="C3886" t="s">
        <v>28</v>
      </c>
      <c r="D3886" t="s">
        <v>46</v>
      </c>
      <c r="E3886" t="str">
        <f>"106TNYT07586"</f>
        <v>106TNYT07586</v>
      </c>
      <c r="F3886" t="s">
        <v>30</v>
      </c>
      <c r="I3886" t="s">
        <v>38</v>
      </c>
      <c r="J3886" t="s">
        <v>39</v>
      </c>
      <c r="N3886" t="s">
        <v>8056</v>
      </c>
      <c r="O3886" t="s">
        <v>34</v>
      </c>
      <c r="P3886">
        <v>12</v>
      </c>
      <c r="Q3886">
        <v>202106</v>
      </c>
      <c r="R3886">
        <v>20220507</v>
      </c>
      <c r="S3886" t="s">
        <v>8057</v>
      </c>
      <c r="T3886">
        <v>20220520</v>
      </c>
      <c r="Z3886" t="s">
        <v>36</v>
      </c>
    </row>
    <row r="3887" spans="1:26" x14ac:dyDescent="0.25">
      <c r="A3887" t="s">
        <v>26</v>
      </c>
      <c r="B3887" t="s">
        <v>27</v>
      </c>
      <c r="C3887" t="s">
        <v>28</v>
      </c>
      <c r="D3887" t="s">
        <v>46</v>
      </c>
      <c r="E3887" t="str">
        <f>"110TNKF2D621"</f>
        <v>110TNKF2D621</v>
      </c>
      <c r="F3887" t="s">
        <v>30</v>
      </c>
      <c r="I3887" t="s">
        <v>47</v>
      </c>
      <c r="J3887" t="s">
        <v>58</v>
      </c>
      <c r="N3887" t="s">
        <v>8058</v>
      </c>
      <c r="O3887" t="s">
        <v>34</v>
      </c>
      <c r="P3887">
        <v>8</v>
      </c>
      <c r="Q3887">
        <v>202110</v>
      </c>
      <c r="R3887">
        <v>20211101</v>
      </c>
      <c r="S3887" t="s">
        <v>8059</v>
      </c>
      <c r="T3887">
        <v>20220520</v>
      </c>
      <c r="U3887" t="s">
        <v>8053</v>
      </c>
      <c r="Z3887" t="s">
        <v>36</v>
      </c>
    </row>
    <row r="3888" spans="1:26" x14ac:dyDescent="0.25">
      <c r="A3888" t="s">
        <v>26</v>
      </c>
      <c r="B3888" t="s">
        <v>27</v>
      </c>
      <c r="C3888" t="s">
        <v>28</v>
      </c>
      <c r="D3888" t="s">
        <v>64</v>
      </c>
      <c r="E3888" t="str">
        <f>"204TNBK1G493"</f>
        <v>204TNBK1G493</v>
      </c>
      <c r="F3888" t="s">
        <v>30</v>
      </c>
      <c r="I3888" t="s">
        <v>57</v>
      </c>
      <c r="J3888" t="s">
        <v>90</v>
      </c>
      <c r="N3888" t="s">
        <v>8060</v>
      </c>
      <c r="O3888" t="s">
        <v>34</v>
      </c>
      <c r="P3888">
        <v>2</v>
      </c>
      <c r="Q3888">
        <v>202204</v>
      </c>
      <c r="R3888">
        <v>20220420</v>
      </c>
      <c r="S3888" t="s">
        <v>8061</v>
      </c>
      <c r="T3888">
        <v>20220520</v>
      </c>
      <c r="U3888" t="s">
        <v>144</v>
      </c>
      <c r="V3888" t="s">
        <v>5235</v>
      </c>
      <c r="W3888" t="s">
        <v>149</v>
      </c>
      <c r="Z3888" t="s">
        <v>36</v>
      </c>
    </row>
    <row r="3889" spans="1:26" x14ac:dyDescent="0.25">
      <c r="A3889" t="s">
        <v>26</v>
      </c>
      <c r="B3889" t="s">
        <v>27</v>
      </c>
      <c r="C3889" t="s">
        <v>28</v>
      </c>
      <c r="D3889" t="s">
        <v>7432</v>
      </c>
      <c r="E3889" t="str">
        <f>"203TNLE0H512"</f>
        <v>203TNLE0H512</v>
      </c>
      <c r="F3889" t="s">
        <v>30</v>
      </c>
      <c r="I3889" t="s">
        <v>38</v>
      </c>
      <c r="J3889" t="s">
        <v>39</v>
      </c>
      <c r="N3889" t="s">
        <v>8062</v>
      </c>
      <c r="O3889" t="s">
        <v>34</v>
      </c>
      <c r="P3889">
        <v>3</v>
      </c>
      <c r="Q3889">
        <v>202203</v>
      </c>
      <c r="R3889">
        <v>20220424</v>
      </c>
      <c r="S3889" t="s">
        <v>8063</v>
      </c>
      <c r="T3889">
        <v>20220520</v>
      </c>
      <c r="Z3889" t="s">
        <v>36</v>
      </c>
    </row>
    <row r="3890" spans="1:26" x14ac:dyDescent="0.25">
      <c r="A3890" t="s">
        <v>26</v>
      </c>
      <c r="B3890" t="s">
        <v>27</v>
      </c>
      <c r="C3890" t="s">
        <v>28</v>
      </c>
      <c r="D3890" t="s">
        <v>46</v>
      </c>
      <c r="E3890" t="str">
        <f>"201TNYT2J802"</f>
        <v>201TNYT2J802</v>
      </c>
      <c r="F3890" t="s">
        <v>30</v>
      </c>
      <c r="I3890" t="s">
        <v>38</v>
      </c>
      <c r="J3890" t="s">
        <v>90</v>
      </c>
      <c r="N3890" t="s">
        <v>8064</v>
      </c>
      <c r="O3890" t="s">
        <v>34</v>
      </c>
      <c r="P3890">
        <v>5</v>
      </c>
      <c r="Q3890">
        <v>202201</v>
      </c>
      <c r="R3890">
        <v>20220227</v>
      </c>
      <c r="S3890" t="s">
        <v>8065</v>
      </c>
      <c r="T3890">
        <v>20220520</v>
      </c>
      <c r="U3890" t="s">
        <v>144</v>
      </c>
      <c r="Z3890" t="s">
        <v>36</v>
      </c>
    </row>
    <row r="3891" spans="1:26" x14ac:dyDescent="0.25">
      <c r="A3891" t="s">
        <v>26</v>
      </c>
      <c r="B3891" t="s">
        <v>27</v>
      </c>
      <c r="C3891" t="s">
        <v>28</v>
      </c>
      <c r="D3891" t="s">
        <v>46</v>
      </c>
      <c r="E3891" t="str">
        <f>"110TNBK0E493"</f>
        <v>110TNBK0E493</v>
      </c>
      <c r="F3891" t="s">
        <v>30</v>
      </c>
      <c r="I3891" t="s">
        <v>38</v>
      </c>
      <c r="J3891" t="s">
        <v>90</v>
      </c>
      <c r="N3891" t="s">
        <v>8066</v>
      </c>
      <c r="O3891" t="s">
        <v>34</v>
      </c>
      <c r="P3891">
        <v>8</v>
      </c>
      <c r="Q3891">
        <v>202110</v>
      </c>
      <c r="R3891">
        <v>20211007</v>
      </c>
      <c r="S3891" t="s">
        <v>8067</v>
      </c>
      <c r="T3891">
        <v>20220520</v>
      </c>
      <c r="U3891" t="s">
        <v>144</v>
      </c>
      <c r="Z3891" t="s">
        <v>36</v>
      </c>
    </row>
    <row r="3892" spans="1:26" x14ac:dyDescent="0.25">
      <c r="A3892" t="s">
        <v>26</v>
      </c>
      <c r="B3892" t="s">
        <v>27</v>
      </c>
      <c r="C3892" t="s">
        <v>28</v>
      </c>
      <c r="D3892" t="s">
        <v>46</v>
      </c>
      <c r="E3892" t="str">
        <f>"202TNMX0D163"</f>
        <v>202TNMX0D163</v>
      </c>
      <c r="F3892" t="s">
        <v>30</v>
      </c>
      <c r="I3892" t="s">
        <v>57</v>
      </c>
      <c r="J3892" t="s">
        <v>32</v>
      </c>
      <c r="N3892" t="s">
        <v>8068</v>
      </c>
      <c r="O3892" t="s">
        <v>34</v>
      </c>
      <c r="P3892">
        <v>4</v>
      </c>
      <c r="Q3892">
        <v>202202</v>
      </c>
      <c r="R3892">
        <v>20220415</v>
      </c>
      <c r="S3892" t="s">
        <v>8069</v>
      </c>
      <c r="T3892">
        <v>20220520</v>
      </c>
      <c r="U3892" t="s">
        <v>229</v>
      </c>
      <c r="Z3892" t="s">
        <v>36</v>
      </c>
    </row>
    <row r="3893" spans="1:26" x14ac:dyDescent="0.25">
      <c r="A3893" t="s">
        <v>26</v>
      </c>
      <c r="B3893" t="s">
        <v>27</v>
      </c>
      <c r="C3893" t="s">
        <v>28</v>
      </c>
      <c r="D3893" t="s">
        <v>133</v>
      </c>
      <c r="E3893" t="str">
        <f>"107TNCZ1U843"</f>
        <v>107TNCZ1U843</v>
      </c>
      <c r="F3893" t="s">
        <v>30</v>
      </c>
      <c r="I3893" t="s">
        <v>38</v>
      </c>
      <c r="J3893" t="s">
        <v>163</v>
      </c>
      <c r="N3893" t="s">
        <v>8070</v>
      </c>
      <c r="O3893" t="s">
        <v>34</v>
      </c>
      <c r="P3893">
        <v>11</v>
      </c>
      <c r="Q3893">
        <v>202107</v>
      </c>
      <c r="R3893">
        <v>20211207</v>
      </c>
      <c r="S3893" t="s">
        <v>8071</v>
      </c>
      <c r="T3893">
        <v>20220520</v>
      </c>
      <c r="Z3893" t="s">
        <v>36</v>
      </c>
    </row>
    <row r="3894" spans="1:26" x14ac:dyDescent="0.25">
      <c r="A3894" t="s">
        <v>26</v>
      </c>
      <c r="B3894" t="s">
        <v>27</v>
      </c>
      <c r="C3894" t="s">
        <v>28</v>
      </c>
      <c r="D3894" t="s">
        <v>115</v>
      </c>
      <c r="E3894" t="str">
        <f>"107TNRL20646"</f>
        <v>107TNRL20646</v>
      </c>
      <c r="F3894" t="s">
        <v>30</v>
      </c>
      <c r="I3894" t="s">
        <v>162</v>
      </c>
      <c r="J3894" t="s">
        <v>941</v>
      </c>
      <c r="N3894" t="s">
        <v>8072</v>
      </c>
      <c r="O3894" t="s">
        <v>34</v>
      </c>
      <c r="P3894">
        <v>11</v>
      </c>
      <c r="Q3894">
        <v>202107</v>
      </c>
      <c r="R3894">
        <v>20211123</v>
      </c>
      <c r="S3894" t="s">
        <v>8073</v>
      </c>
      <c r="T3894">
        <v>20220520</v>
      </c>
      <c r="Z3894" t="s">
        <v>36</v>
      </c>
    </row>
    <row r="3895" spans="1:26" x14ac:dyDescent="0.25">
      <c r="A3895" t="s">
        <v>26</v>
      </c>
      <c r="B3895" t="s">
        <v>27</v>
      </c>
      <c r="C3895" t="s">
        <v>28</v>
      </c>
      <c r="D3895" t="s">
        <v>42</v>
      </c>
      <c r="E3895" t="str">
        <f>"201TNQD35636"</f>
        <v>201TNQD35636</v>
      </c>
      <c r="F3895" t="s">
        <v>30</v>
      </c>
      <c r="I3895" t="s">
        <v>38</v>
      </c>
      <c r="J3895" t="s">
        <v>58</v>
      </c>
      <c r="N3895" t="s">
        <v>8074</v>
      </c>
      <c r="O3895" t="s">
        <v>34</v>
      </c>
      <c r="P3895">
        <v>5</v>
      </c>
      <c r="Q3895">
        <v>202201</v>
      </c>
      <c r="R3895">
        <v>20220514</v>
      </c>
      <c r="S3895" t="s">
        <v>8075</v>
      </c>
      <c r="T3895">
        <v>20220520</v>
      </c>
      <c r="U3895" t="s">
        <v>264</v>
      </c>
      <c r="V3895" t="s">
        <v>8053</v>
      </c>
      <c r="W3895" t="s">
        <v>265</v>
      </c>
      <c r="Z3895" t="s">
        <v>36</v>
      </c>
    </row>
    <row r="3896" spans="1:26" x14ac:dyDescent="0.25">
      <c r="A3896" t="s">
        <v>26</v>
      </c>
      <c r="B3896" t="s">
        <v>27</v>
      </c>
      <c r="C3896" t="s">
        <v>28</v>
      </c>
      <c r="D3896" t="s">
        <v>29</v>
      </c>
      <c r="E3896" t="str">
        <f>"107TNJJ22492"</f>
        <v>107TNJJ22492</v>
      </c>
      <c r="F3896" t="s">
        <v>30</v>
      </c>
      <c r="I3896" t="s">
        <v>38</v>
      </c>
      <c r="J3896" t="s">
        <v>58</v>
      </c>
      <c r="N3896" t="s">
        <v>8076</v>
      </c>
      <c r="O3896" t="s">
        <v>34</v>
      </c>
      <c r="P3896">
        <v>11</v>
      </c>
      <c r="Q3896">
        <v>202107</v>
      </c>
      <c r="R3896">
        <v>20220325</v>
      </c>
      <c r="S3896" t="s">
        <v>8077</v>
      </c>
      <c r="T3896">
        <v>20220520</v>
      </c>
      <c r="U3896" t="s">
        <v>205</v>
      </c>
      <c r="Z3896" t="s">
        <v>36</v>
      </c>
    </row>
    <row r="3897" spans="1:26" x14ac:dyDescent="0.25">
      <c r="A3897" t="s">
        <v>26</v>
      </c>
      <c r="B3897" t="s">
        <v>27</v>
      </c>
      <c r="C3897" t="s">
        <v>28</v>
      </c>
      <c r="D3897" t="s">
        <v>37</v>
      </c>
      <c r="E3897" t="str">
        <f>"112TNYT0W650"</f>
        <v>112TNYT0W650</v>
      </c>
      <c r="F3897" t="s">
        <v>30</v>
      </c>
      <c r="I3897" t="s">
        <v>129</v>
      </c>
      <c r="J3897" t="s">
        <v>130</v>
      </c>
      <c r="N3897" t="s">
        <v>8078</v>
      </c>
      <c r="O3897" t="s">
        <v>34</v>
      </c>
      <c r="P3897">
        <v>6</v>
      </c>
      <c r="Q3897">
        <v>202112</v>
      </c>
      <c r="R3897">
        <v>20220126</v>
      </c>
      <c r="S3897" t="s">
        <v>8079</v>
      </c>
      <c r="T3897">
        <v>20220520</v>
      </c>
      <c r="Z3897" t="s">
        <v>36</v>
      </c>
    </row>
    <row r="3898" spans="1:26" x14ac:dyDescent="0.25">
      <c r="A3898" t="s">
        <v>26</v>
      </c>
      <c r="B3898" t="s">
        <v>27</v>
      </c>
      <c r="C3898" t="s">
        <v>28</v>
      </c>
      <c r="D3898" t="s">
        <v>64</v>
      </c>
      <c r="E3898" t="str">
        <f>"112TNFA13243"</f>
        <v>112TNFA13243</v>
      </c>
      <c r="F3898" t="s">
        <v>30</v>
      </c>
      <c r="I3898" t="s">
        <v>38</v>
      </c>
      <c r="J3898" t="s">
        <v>39</v>
      </c>
      <c r="N3898" t="s">
        <v>8080</v>
      </c>
      <c r="O3898" t="s">
        <v>34</v>
      </c>
      <c r="P3898">
        <v>6</v>
      </c>
      <c r="Q3898">
        <v>202112</v>
      </c>
      <c r="R3898">
        <v>20220419</v>
      </c>
      <c r="S3898" t="s">
        <v>8081</v>
      </c>
      <c r="T3898">
        <v>20220520</v>
      </c>
      <c r="Z3898" t="s">
        <v>36</v>
      </c>
    </row>
    <row r="3899" spans="1:26" x14ac:dyDescent="0.25">
      <c r="A3899" t="s">
        <v>26</v>
      </c>
      <c r="B3899" t="s">
        <v>27</v>
      </c>
      <c r="C3899" t="s">
        <v>28</v>
      </c>
      <c r="D3899" t="s">
        <v>133</v>
      </c>
      <c r="E3899" t="str">
        <f>"112TNSUOP462"</f>
        <v>112TNSUOP462</v>
      </c>
      <c r="F3899" t="s">
        <v>30</v>
      </c>
      <c r="I3899" t="s">
        <v>157</v>
      </c>
      <c r="J3899" t="s">
        <v>271</v>
      </c>
      <c r="N3899" t="s">
        <v>8082</v>
      </c>
      <c r="O3899" t="s">
        <v>34</v>
      </c>
      <c r="P3899">
        <v>6</v>
      </c>
      <c r="Q3899">
        <v>202112</v>
      </c>
      <c r="R3899">
        <v>20220226</v>
      </c>
      <c r="S3899" t="s">
        <v>8083</v>
      </c>
      <c r="T3899">
        <v>20220520</v>
      </c>
      <c r="Z3899" t="s">
        <v>36</v>
      </c>
    </row>
    <row r="3900" spans="1:26" x14ac:dyDescent="0.25">
      <c r="A3900" t="s">
        <v>26</v>
      </c>
      <c r="B3900" t="s">
        <v>27</v>
      </c>
      <c r="C3900" t="s">
        <v>28</v>
      </c>
      <c r="D3900" t="s">
        <v>64</v>
      </c>
      <c r="E3900" t="str">
        <f>"111TNDV22562"</f>
        <v>111TNDV22562</v>
      </c>
      <c r="F3900" t="s">
        <v>30</v>
      </c>
      <c r="I3900" t="s">
        <v>123</v>
      </c>
      <c r="J3900" t="s">
        <v>43</v>
      </c>
      <c r="N3900" t="s">
        <v>8084</v>
      </c>
      <c r="O3900" t="s">
        <v>34</v>
      </c>
      <c r="P3900">
        <v>7</v>
      </c>
      <c r="Q3900">
        <v>202111</v>
      </c>
      <c r="R3900">
        <v>20220430</v>
      </c>
      <c r="S3900" t="s">
        <v>8085</v>
      </c>
      <c r="T3900">
        <v>20220520</v>
      </c>
      <c r="Z3900" t="s">
        <v>36</v>
      </c>
    </row>
    <row r="3901" spans="1:26" x14ac:dyDescent="0.25">
      <c r="A3901" t="s">
        <v>26</v>
      </c>
      <c r="B3901" t="s">
        <v>27</v>
      </c>
      <c r="C3901" t="s">
        <v>28</v>
      </c>
      <c r="D3901" t="s">
        <v>166</v>
      </c>
      <c r="E3901" t="str">
        <f>"201TNMX15363"</f>
        <v>201TNMX15363</v>
      </c>
      <c r="F3901" t="s">
        <v>30</v>
      </c>
      <c r="I3901" t="s">
        <v>31</v>
      </c>
      <c r="J3901" t="s">
        <v>77</v>
      </c>
      <c r="N3901" t="s">
        <v>8086</v>
      </c>
      <c r="O3901" t="s">
        <v>34</v>
      </c>
      <c r="P3901">
        <v>5</v>
      </c>
      <c r="Q3901">
        <v>202201</v>
      </c>
      <c r="R3901">
        <v>20220425</v>
      </c>
      <c r="S3901" t="s">
        <v>8087</v>
      </c>
      <c r="T3901">
        <v>20220521</v>
      </c>
      <c r="Z3901" t="s">
        <v>36</v>
      </c>
    </row>
    <row r="3902" spans="1:26" x14ac:dyDescent="0.25">
      <c r="A3902" t="s">
        <v>26</v>
      </c>
      <c r="B3902" t="s">
        <v>27</v>
      </c>
      <c r="C3902" t="s">
        <v>28</v>
      </c>
      <c r="D3902" t="s">
        <v>64</v>
      </c>
      <c r="E3902" t="str">
        <f>"202TNDV2S210"</f>
        <v>202TNDV2S210</v>
      </c>
      <c r="F3902" t="s">
        <v>30</v>
      </c>
      <c r="I3902" t="s">
        <v>129</v>
      </c>
      <c r="J3902" t="s">
        <v>271</v>
      </c>
      <c r="N3902" t="s">
        <v>8088</v>
      </c>
      <c r="O3902" t="s">
        <v>34</v>
      </c>
      <c r="P3902">
        <v>4</v>
      </c>
      <c r="Q3902">
        <v>202202</v>
      </c>
      <c r="R3902">
        <v>20220430</v>
      </c>
      <c r="S3902" t="s">
        <v>8089</v>
      </c>
      <c r="T3902">
        <v>20220521</v>
      </c>
      <c r="Z3902" t="s">
        <v>36</v>
      </c>
    </row>
    <row r="3903" spans="1:26" x14ac:dyDescent="0.25">
      <c r="A3903" t="s">
        <v>26</v>
      </c>
      <c r="B3903" t="s">
        <v>27</v>
      </c>
      <c r="C3903" t="s">
        <v>28</v>
      </c>
      <c r="D3903" t="s">
        <v>42</v>
      </c>
      <c r="E3903" t="str">
        <f>"004TNFA0C235"</f>
        <v>004TNFA0C235</v>
      </c>
      <c r="F3903" t="s">
        <v>30</v>
      </c>
      <c r="I3903" t="s">
        <v>129</v>
      </c>
      <c r="J3903" t="s">
        <v>32</v>
      </c>
      <c r="N3903" t="s">
        <v>8090</v>
      </c>
      <c r="O3903" t="s">
        <v>34</v>
      </c>
      <c r="P3903">
        <v>26</v>
      </c>
      <c r="Q3903">
        <v>202004</v>
      </c>
      <c r="R3903">
        <v>20220327</v>
      </c>
      <c r="S3903" t="s">
        <v>8091</v>
      </c>
      <c r="T3903">
        <v>20220523</v>
      </c>
      <c r="Z3903" t="s">
        <v>36</v>
      </c>
    </row>
    <row r="3904" spans="1:26" x14ac:dyDescent="0.25">
      <c r="A3904" t="s">
        <v>26</v>
      </c>
      <c r="B3904" t="s">
        <v>27</v>
      </c>
      <c r="C3904" t="s">
        <v>28</v>
      </c>
      <c r="D3904" t="s">
        <v>115</v>
      </c>
      <c r="E3904" t="str">
        <f>"112TNAB23272"</f>
        <v>112TNAB23272</v>
      </c>
      <c r="F3904" t="s">
        <v>30</v>
      </c>
      <c r="I3904" t="s">
        <v>38</v>
      </c>
      <c r="J3904" t="s">
        <v>39</v>
      </c>
      <c r="N3904" t="s">
        <v>8092</v>
      </c>
      <c r="O3904" t="s">
        <v>34</v>
      </c>
      <c r="P3904">
        <v>6</v>
      </c>
      <c r="Q3904">
        <v>202112</v>
      </c>
      <c r="R3904">
        <v>20220109</v>
      </c>
      <c r="S3904" t="s">
        <v>8093</v>
      </c>
      <c r="T3904">
        <v>20220523</v>
      </c>
      <c r="Z3904" t="s">
        <v>36</v>
      </c>
    </row>
    <row r="3905" spans="1:26" x14ac:dyDescent="0.25">
      <c r="A3905" t="s">
        <v>26</v>
      </c>
      <c r="B3905" t="s">
        <v>27</v>
      </c>
      <c r="C3905" t="s">
        <v>28</v>
      </c>
      <c r="D3905" t="s">
        <v>46</v>
      </c>
      <c r="E3905" t="str">
        <f>"111TNJJ0P060"</f>
        <v>111TNJJ0P060</v>
      </c>
      <c r="F3905" t="s">
        <v>30</v>
      </c>
      <c r="I3905" t="s">
        <v>89</v>
      </c>
      <c r="J3905" t="s">
        <v>43</v>
      </c>
      <c r="N3905" t="s">
        <v>8094</v>
      </c>
      <c r="O3905" t="s">
        <v>34</v>
      </c>
      <c r="P3905">
        <v>7</v>
      </c>
      <c r="Q3905">
        <v>202111</v>
      </c>
      <c r="R3905">
        <v>20220401</v>
      </c>
      <c r="S3905" t="s">
        <v>8095</v>
      </c>
      <c r="T3905">
        <v>20220523</v>
      </c>
      <c r="Z3905" t="s">
        <v>36</v>
      </c>
    </row>
    <row r="3906" spans="1:26" x14ac:dyDescent="0.25">
      <c r="A3906" t="s">
        <v>26</v>
      </c>
      <c r="B3906" t="s">
        <v>27</v>
      </c>
      <c r="C3906" t="s">
        <v>28</v>
      </c>
      <c r="D3906" t="s">
        <v>380</v>
      </c>
      <c r="E3906" t="str">
        <f>"201TNZN2H845"</f>
        <v>201TNZN2H845</v>
      </c>
      <c r="F3906" t="s">
        <v>30</v>
      </c>
      <c r="I3906" t="s">
        <v>89</v>
      </c>
      <c r="J3906" t="s">
        <v>1239</v>
      </c>
      <c r="N3906" t="s">
        <v>8096</v>
      </c>
      <c r="O3906" t="s">
        <v>34</v>
      </c>
      <c r="P3906">
        <v>5</v>
      </c>
      <c r="Q3906">
        <v>202201</v>
      </c>
      <c r="R3906">
        <v>20220310</v>
      </c>
      <c r="S3906" t="s">
        <v>8097</v>
      </c>
      <c r="T3906">
        <v>20220523</v>
      </c>
      <c r="U3906" t="s">
        <v>144</v>
      </c>
      <c r="Z3906" t="s">
        <v>36</v>
      </c>
    </row>
    <row r="3907" spans="1:26" x14ac:dyDescent="0.25">
      <c r="A3907" t="s">
        <v>26</v>
      </c>
      <c r="B3907" t="s">
        <v>27</v>
      </c>
      <c r="C3907" t="s">
        <v>28</v>
      </c>
      <c r="D3907" t="s">
        <v>46</v>
      </c>
      <c r="E3907" t="str">
        <f>"201TNEP0E228"</f>
        <v>201TNEP0E228</v>
      </c>
      <c r="F3907" t="s">
        <v>30</v>
      </c>
      <c r="I3907" t="s">
        <v>38</v>
      </c>
      <c r="J3907" t="s">
        <v>39</v>
      </c>
      <c r="N3907" t="s">
        <v>8098</v>
      </c>
      <c r="O3907" t="s">
        <v>34</v>
      </c>
      <c r="P3907">
        <v>5</v>
      </c>
      <c r="Q3907">
        <v>202201</v>
      </c>
      <c r="R3907">
        <v>20220418</v>
      </c>
      <c r="S3907" t="s">
        <v>8099</v>
      </c>
      <c r="T3907">
        <v>20220523</v>
      </c>
      <c r="Z3907" t="s">
        <v>36</v>
      </c>
    </row>
    <row r="3908" spans="1:26" x14ac:dyDescent="0.25">
      <c r="A3908" t="s">
        <v>26</v>
      </c>
      <c r="B3908" t="s">
        <v>27</v>
      </c>
      <c r="C3908" t="s">
        <v>28</v>
      </c>
      <c r="D3908" t="s">
        <v>64</v>
      </c>
      <c r="E3908" t="str">
        <f>"203TNBK0V701"</f>
        <v>203TNBK0V701</v>
      </c>
      <c r="F3908" t="s">
        <v>30</v>
      </c>
      <c r="I3908" t="s">
        <v>89</v>
      </c>
      <c r="J3908" t="s">
        <v>90</v>
      </c>
      <c r="N3908" t="s">
        <v>8100</v>
      </c>
      <c r="O3908" t="s">
        <v>34</v>
      </c>
      <c r="P3908">
        <v>3</v>
      </c>
      <c r="Q3908">
        <v>202203</v>
      </c>
      <c r="R3908">
        <v>20220511</v>
      </c>
      <c r="S3908" t="s">
        <v>8101</v>
      </c>
      <c r="T3908">
        <v>20220523</v>
      </c>
      <c r="U3908" t="s">
        <v>144</v>
      </c>
      <c r="Z3908" t="s">
        <v>36</v>
      </c>
    </row>
    <row r="3909" spans="1:26" x14ac:dyDescent="0.25">
      <c r="A3909" t="s">
        <v>26</v>
      </c>
      <c r="B3909" t="s">
        <v>27</v>
      </c>
      <c r="C3909" t="s">
        <v>28</v>
      </c>
      <c r="D3909" t="s">
        <v>37</v>
      </c>
      <c r="E3909" t="str">
        <f>"112TNRL0D390"</f>
        <v>112TNRL0D390</v>
      </c>
      <c r="F3909" t="s">
        <v>30</v>
      </c>
      <c r="I3909" t="s">
        <v>38</v>
      </c>
      <c r="J3909" t="s">
        <v>90</v>
      </c>
      <c r="N3909" t="s">
        <v>8102</v>
      </c>
      <c r="O3909" t="s">
        <v>34</v>
      </c>
      <c r="P3909">
        <v>6</v>
      </c>
      <c r="Q3909">
        <v>202112</v>
      </c>
      <c r="R3909">
        <v>20220411</v>
      </c>
      <c r="S3909" t="s">
        <v>8103</v>
      </c>
      <c r="T3909">
        <v>20220523</v>
      </c>
      <c r="U3909" t="s">
        <v>205</v>
      </c>
      <c r="Z3909" t="s">
        <v>36</v>
      </c>
    </row>
    <row r="3910" spans="1:26" x14ac:dyDescent="0.25">
      <c r="A3910" t="s">
        <v>26</v>
      </c>
      <c r="B3910" t="s">
        <v>27</v>
      </c>
      <c r="C3910" t="s">
        <v>28</v>
      </c>
      <c r="D3910" t="s">
        <v>29</v>
      </c>
      <c r="E3910" t="str">
        <f>"105TNMX14043"</f>
        <v>105TNMX14043</v>
      </c>
      <c r="F3910" t="s">
        <v>30</v>
      </c>
      <c r="I3910" t="s">
        <v>57</v>
      </c>
      <c r="J3910" t="s">
        <v>90</v>
      </c>
      <c r="N3910" t="s">
        <v>8104</v>
      </c>
      <c r="O3910" t="s">
        <v>34</v>
      </c>
      <c r="P3910">
        <v>13</v>
      </c>
      <c r="Q3910">
        <v>202105</v>
      </c>
      <c r="R3910">
        <v>20220214</v>
      </c>
      <c r="S3910" t="s">
        <v>8105</v>
      </c>
      <c r="T3910">
        <v>20220523</v>
      </c>
      <c r="U3910" t="s">
        <v>3950</v>
      </c>
      <c r="Z3910" t="s">
        <v>36</v>
      </c>
    </row>
    <row r="3911" spans="1:26" x14ac:dyDescent="0.25">
      <c r="A3911" t="s">
        <v>26</v>
      </c>
      <c r="B3911" t="s">
        <v>27</v>
      </c>
      <c r="C3911" t="s">
        <v>28</v>
      </c>
      <c r="D3911" t="s">
        <v>46</v>
      </c>
      <c r="E3911" t="str">
        <f>"201TNFA2Q043"</f>
        <v>201TNFA2Q043</v>
      </c>
      <c r="F3911" t="s">
        <v>30</v>
      </c>
      <c r="I3911" t="s">
        <v>475</v>
      </c>
      <c r="J3911" t="s">
        <v>77</v>
      </c>
      <c r="N3911" t="s">
        <v>8106</v>
      </c>
      <c r="O3911" t="s">
        <v>34</v>
      </c>
      <c r="P3911">
        <v>5</v>
      </c>
      <c r="Q3911">
        <v>202201</v>
      </c>
      <c r="R3911">
        <v>20220504</v>
      </c>
      <c r="S3911" t="s">
        <v>8107</v>
      </c>
      <c r="T3911">
        <v>20220523</v>
      </c>
      <c r="Z3911" t="s">
        <v>36</v>
      </c>
    </row>
    <row r="3912" spans="1:26" x14ac:dyDescent="0.25">
      <c r="A3912" t="s">
        <v>26</v>
      </c>
      <c r="B3912" t="s">
        <v>27</v>
      </c>
      <c r="C3912" t="s">
        <v>28</v>
      </c>
      <c r="D3912" t="s">
        <v>64</v>
      </c>
      <c r="E3912" t="str">
        <f>"109TNMX26603"</f>
        <v>109TNMX26603</v>
      </c>
      <c r="F3912" t="s">
        <v>30</v>
      </c>
      <c r="I3912" t="s">
        <v>157</v>
      </c>
      <c r="J3912" t="s">
        <v>130</v>
      </c>
      <c r="N3912" t="s">
        <v>8108</v>
      </c>
      <c r="O3912" t="s">
        <v>34</v>
      </c>
      <c r="P3912">
        <v>9</v>
      </c>
      <c r="Q3912">
        <v>202109</v>
      </c>
      <c r="R3912">
        <v>20211114</v>
      </c>
      <c r="S3912" t="s">
        <v>8109</v>
      </c>
      <c r="T3912">
        <v>20220523</v>
      </c>
      <c r="Z3912" t="s">
        <v>36</v>
      </c>
    </row>
    <row r="3913" spans="1:26" x14ac:dyDescent="0.25">
      <c r="A3913" t="s">
        <v>26</v>
      </c>
      <c r="B3913" t="s">
        <v>27</v>
      </c>
      <c r="C3913" t="s">
        <v>28</v>
      </c>
      <c r="D3913" t="s">
        <v>42</v>
      </c>
      <c r="E3913" t="str">
        <f>"106TNPC16728"</f>
        <v>106TNPC16728</v>
      </c>
      <c r="F3913" t="s">
        <v>30</v>
      </c>
      <c r="I3913" t="s">
        <v>97</v>
      </c>
      <c r="J3913" t="s">
        <v>90</v>
      </c>
      <c r="N3913" t="s">
        <v>8110</v>
      </c>
      <c r="O3913" t="s">
        <v>34</v>
      </c>
      <c r="P3913">
        <v>12</v>
      </c>
      <c r="Q3913">
        <v>202106</v>
      </c>
      <c r="R3913">
        <v>20211109</v>
      </c>
      <c r="S3913" t="s">
        <v>8111</v>
      </c>
      <c r="T3913">
        <v>20220523</v>
      </c>
      <c r="U3913" t="s">
        <v>94</v>
      </c>
      <c r="V3913" t="s">
        <v>4186</v>
      </c>
      <c r="Z3913" t="s">
        <v>36</v>
      </c>
    </row>
    <row r="3914" spans="1:26" x14ac:dyDescent="0.25">
      <c r="A3914" t="s">
        <v>26</v>
      </c>
      <c r="B3914" t="s">
        <v>27</v>
      </c>
      <c r="C3914" t="s">
        <v>28</v>
      </c>
      <c r="D3914" t="s">
        <v>115</v>
      </c>
      <c r="E3914" t="str">
        <f>"201TNHM12041"</f>
        <v>201TNHM12041</v>
      </c>
      <c r="F3914" t="s">
        <v>30</v>
      </c>
      <c r="I3914" t="s">
        <v>97</v>
      </c>
      <c r="J3914" t="s">
        <v>83</v>
      </c>
      <c r="N3914" t="s">
        <v>8112</v>
      </c>
      <c r="O3914" t="s">
        <v>34</v>
      </c>
      <c r="P3914">
        <v>5</v>
      </c>
      <c r="Q3914">
        <v>202201</v>
      </c>
      <c r="R3914">
        <v>20220511</v>
      </c>
      <c r="S3914" t="s">
        <v>8113</v>
      </c>
      <c r="T3914">
        <v>20220523</v>
      </c>
      <c r="Z3914" t="s">
        <v>36</v>
      </c>
    </row>
    <row r="3915" spans="1:26" x14ac:dyDescent="0.25">
      <c r="A3915" t="s">
        <v>26</v>
      </c>
      <c r="B3915" t="s">
        <v>27</v>
      </c>
      <c r="C3915" t="s">
        <v>28</v>
      </c>
      <c r="D3915" t="s">
        <v>380</v>
      </c>
      <c r="E3915" t="str">
        <f>"202TNDV06586"</f>
        <v>202TNDV06586</v>
      </c>
      <c r="F3915" t="s">
        <v>30</v>
      </c>
      <c r="I3915" t="s">
        <v>82</v>
      </c>
      <c r="J3915" t="s">
        <v>48</v>
      </c>
      <c r="N3915" t="s">
        <v>8114</v>
      </c>
      <c r="O3915" t="s">
        <v>34</v>
      </c>
      <c r="P3915">
        <v>4</v>
      </c>
      <c r="Q3915">
        <v>202202</v>
      </c>
      <c r="R3915">
        <v>20220331</v>
      </c>
      <c r="S3915" t="s">
        <v>8115</v>
      </c>
      <c r="T3915">
        <v>20220523</v>
      </c>
      <c r="Z3915" t="s">
        <v>36</v>
      </c>
    </row>
    <row r="3916" spans="1:26" x14ac:dyDescent="0.25">
      <c r="A3916" t="s">
        <v>26</v>
      </c>
      <c r="B3916" t="s">
        <v>27</v>
      </c>
      <c r="C3916" t="s">
        <v>28</v>
      </c>
      <c r="D3916" t="s">
        <v>37</v>
      </c>
      <c r="E3916" t="str">
        <f>"105TNQD2C708"</f>
        <v>105TNQD2C708</v>
      </c>
      <c r="F3916" t="s">
        <v>30</v>
      </c>
      <c r="I3916" t="s">
        <v>82</v>
      </c>
      <c r="J3916" t="s">
        <v>39</v>
      </c>
      <c r="N3916" t="s">
        <v>8116</v>
      </c>
      <c r="O3916" t="s">
        <v>34</v>
      </c>
      <c r="P3916">
        <v>13</v>
      </c>
      <c r="Q3916">
        <v>202105</v>
      </c>
      <c r="R3916">
        <v>20211203</v>
      </c>
      <c r="S3916" t="s">
        <v>8117</v>
      </c>
      <c r="T3916">
        <v>20220523</v>
      </c>
      <c r="Z3916" t="s">
        <v>36</v>
      </c>
    </row>
    <row r="3917" spans="1:26" x14ac:dyDescent="0.25">
      <c r="A3917" t="s">
        <v>26</v>
      </c>
      <c r="B3917" t="s">
        <v>27</v>
      </c>
      <c r="C3917" t="s">
        <v>28</v>
      </c>
      <c r="D3917" t="s">
        <v>42</v>
      </c>
      <c r="E3917" t="str">
        <f>"104TNSU1R750"</f>
        <v>104TNSU1R750</v>
      </c>
      <c r="F3917" t="s">
        <v>30</v>
      </c>
      <c r="I3917" t="s">
        <v>1153</v>
      </c>
      <c r="J3917" t="s">
        <v>58</v>
      </c>
      <c r="N3917" t="s">
        <v>8118</v>
      </c>
      <c r="O3917" t="s">
        <v>34</v>
      </c>
      <c r="P3917">
        <v>14</v>
      </c>
      <c r="Q3917">
        <v>202104</v>
      </c>
      <c r="R3917">
        <v>20211101</v>
      </c>
      <c r="S3917" t="s">
        <v>8119</v>
      </c>
      <c r="T3917">
        <v>20220523</v>
      </c>
      <c r="U3917" t="s">
        <v>680</v>
      </c>
      <c r="Z3917" t="s">
        <v>36</v>
      </c>
    </row>
    <row r="3918" spans="1:26" x14ac:dyDescent="0.25">
      <c r="A3918" t="s">
        <v>26</v>
      </c>
      <c r="B3918" t="s">
        <v>27</v>
      </c>
      <c r="C3918" t="s">
        <v>28</v>
      </c>
      <c r="D3918" t="s">
        <v>29</v>
      </c>
      <c r="E3918" t="str">
        <f>"112TNAB19192"</f>
        <v>112TNAB19192</v>
      </c>
      <c r="F3918" t="s">
        <v>30</v>
      </c>
      <c r="I3918" t="s">
        <v>89</v>
      </c>
      <c r="J3918" t="s">
        <v>86</v>
      </c>
      <c r="N3918" t="s">
        <v>8120</v>
      </c>
      <c r="O3918" t="s">
        <v>34</v>
      </c>
      <c r="P3918">
        <v>6</v>
      </c>
      <c r="Q3918">
        <v>202112</v>
      </c>
      <c r="R3918">
        <v>20220505</v>
      </c>
      <c r="S3918" t="s">
        <v>8121</v>
      </c>
      <c r="T3918">
        <v>20220523</v>
      </c>
      <c r="Z3918" t="s">
        <v>36</v>
      </c>
    </row>
    <row r="3919" spans="1:26" x14ac:dyDescent="0.25">
      <c r="A3919" t="s">
        <v>26</v>
      </c>
      <c r="B3919" t="s">
        <v>27</v>
      </c>
      <c r="C3919" t="s">
        <v>28</v>
      </c>
      <c r="D3919" t="s">
        <v>133</v>
      </c>
      <c r="E3919" t="str">
        <f>"102TNEP0P460"</f>
        <v>102TNEP0P460</v>
      </c>
      <c r="F3919" t="s">
        <v>30</v>
      </c>
      <c r="I3919" t="s">
        <v>38</v>
      </c>
      <c r="J3919" t="s">
        <v>90</v>
      </c>
      <c r="N3919" t="s">
        <v>8122</v>
      </c>
      <c r="O3919" t="s">
        <v>34</v>
      </c>
      <c r="P3919">
        <v>16</v>
      </c>
      <c r="Q3919">
        <v>202102</v>
      </c>
      <c r="R3919">
        <v>20220502</v>
      </c>
      <c r="S3919" t="s">
        <v>8123</v>
      </c>
      <c r="T3919">
        <v>20220523</v>
      </c>
      <c r="U3919" t="s">
        <v>144</v>
      </c>
      <c r="Z3919" t="s">
        <v>36</v>
      </c>
    </row>
    <row r="3920" spans="1:26" x14ac:dyDescent="0.25">
      <c r="A3920" t="s">
        <v>26</v>
      </c>
      <c r="B3920" t="s">
        <v>27</v>
      </c>
      <c r="C3920" t="s">
        <v>28</v>
      </c>
      <c r="D3920" t="s">
        <v>29</v>
      </c>
      <c r="E3920" t="str">
        <f>"105TNYT2B842"</f>
        <v>105TNYT2B842</v>
      </c>
      <c r="F3920" t="s">
        <v>30</v>
      </c>
      <c r="I3920" t="s">
        <v>129</v>
      </c>
      <c r="J3920" t="s">
        <v>77</v>
      </c>
      <c r="N3920" t="s">
        <v>8124</v>
      </c>
      <c r="O3920" t="s">
        <v>34</v>
      </c>
      <c r="P3920">
        <v>13</v>
      </c>
      <c r="Q3920">
        <v>202105</v>
      </c>
      <c r="R3920">
        <v>20220409</v>
      </c>
      <c r="S3920" t="s">
        <v>8125</v>
      </c>
      <c r="T3920">
        <v>20220523</v>
      </c>
      <c r="Z3920" t="s">
        <v>36</v>
      </c>
    </row>
    <row r="3921" spans="1:26" x14ac:dyDescent="0.25">
      <c r="A3921" t="s">
        <v>26</v>
      </c>
      <c r="B3921" t="s">
        <v>27</v>
      </c>
      <c r="C3921" t="s">
        <v>28</v>
      </c>
      <c r="D3921" t="s">
        <v>115</v>
      </c>
      <c r="E3921" t="str">
        <f>"010TNZN28205"</f>
        <v>010TNZN28205</v>
      </c>
      <c r="F3921" t="s">
        <v>30</v>
      </c>
      <c r="I3921" t="s">
        <v>57</v>
      </c>
      <c r="J3921" t="s">
        <v>32</v>
      </c>
      <c r="N3921" t="s">
        <v>8126</v>
      </c>
      <c r="O3921" t="s">
        <v>34</v>
      </c>
      <c r="P3921">
        <v>20</v>
      </c>
      <c r="Q3921">
        <v>202010</v>
      </c>
      <c r="R3921">
        <v>20220507</v>
      </c>
      <c r="S3921" t="s">
        <v>8127</v>
      </c>
      <c r="T3921">
        <v>20220523</v>
      </c>
      <c r="Z3921" t="s">
        <v>36</v>
      </c>
    </row>
    <row r="3922" spans="1:26" x14ac:dyDescent="0.25">
      <c r="A3922" t="s">
        <v>26</v>
      </c>
      <c r="B3922" t="s">
        <v>27</v>
      </c>
      <c r="C3922" t="s">
        <v>28</v>
      </c>
      <c r="D3922" t="s">
        <v>115</v>
      </c>
      <c r="E3922" t="str">
        <f>"108TNCZOK883"</f>
        <v>108TNCZOK883</v>
      </c>
      <c r="F3922" t="s">
        <v>30</v>
      </c>
      <c r="I3922" t="s">
        <v>89</v>
      </c>
      <c r="J3922" t="s">
        <v>778</v>
      </c>
      <c r="N3922" t="s">
        <v>8128</v>
      </c>
      <c r="O3922" t="s">
        <v>34</v>
      </c>
      <c r="P3922">
        <v>10</v>
      </c>
      <c r="Q3922">
        <v>202108</v>
      </c>
      <c r="R3922">
        <v>20211127</v>
      </c>
      <c r="S3922" t="s">
        <v>8129</v>
      </c>
      <c r="T3922">
        <v>20220523</v>
      </c>
      <c r="Z3922" t="s">
        <v>36</v>
      </c>
    </row>
    <row r="3923" spans="1:26" x14ac:dyDescent="0.25">
      <c r="A3923" t="s">
        <v>26</v>
      </c>
      <c r="B3923" t="s">
        <v>27</v>
      </c>
      <c r="C3923" t="s">
        <v>28</v>
      </c>
      <c r="D3923" t="s">
        <v>115</v>
      </c>
      <c r="E3923" t="str">
        <f>"108TNKF0P797"</f>
        <v>108TNKF0P797</v>
      </c>
      <c r="F3923" t="s">
        <v>30</v>
      </c>
      <c r="I3923" t="s">
        <v>57</v>
      </c>
      <c r="J3923" t="s">
        <v>1239</v>
      </c>
      <c r="N3923" t="s">
        <v>8130</v>
      </c>
      <c r="O3923" t="s">
        <v>34</v>
      </c>
      <c r="P3923">
        <v>10</v>
      </c>
      <c r="Q3923">
        <v>202108</v>
      </c>
      <c r="R3923">
        <v>20211111</v>
      </c>
      <c r="S3923" t="s">
        <v>8131</v>
      </c>
      <c r="T3923">
        <v>20220524</v>
      </c>
      <c r="Z3923" t="s">
        <v>36</v>
      </c>
    </row>
    <row r="3924" spans="1:26" x14ac:dyDescent="0.25">
      <c r="A3924" t="s">
        <v>26</v>
      </c>
      <c r="B3924" t="s">
        <v>27</v>
      </c>
      <c r="C3924" t="s">
        <v>28</v>
      </c>
      <c r="D3924" t="s">
        <v>115</v>
      </c>
      <c r="E3924" t="str">
        <f>"105TNSUOX422"</f>
        <v>105TNSUOX422</v>
      </c>
      <c r="F3924" t="s">
        <v>30</v>
      </c>
      <c r="I3924" t="s">
        <v>31</v>
      </c>
      <c r="J3924" t="s">
        <v>58</v>
      </c>
      <c r="N3924" t="s">
        <v>8132</v>
      </c>
      <c r="O3924" t="s">
        <v>34</v>
      </c>
      <c r="P3924">
        <v>13</v>
      </c>
      <c r="Q3924">
        <v>202105</v>
      </c>
      <c r="R3924">
        <v>20220101</v>
      </c>
      <c r="S3924" t="s">
        <v>8133</v>
      </c>
      <c r="T3924">
        <v>20220524</v>
      </c>
      <c r="U3924" t="s">
        <v>369</v>
      </c>
      <c r="V3924" t="s">
        <v>3472</v>
      </c>
      <c r="Z3924" t="s">
        <v>36</v>
      </c>
    </row>
    <row r="3925" spans="1:26" x14ac:dyDescent="0.25">
      <c r="A3925" t="s">
        <v>26</v>
      </c>
      <c r="B3925" t="s">
        <v>27</v>
      </c>
      <c r="C3925" t="s">
        <v>28</v>
      </c>
      <c r="D3925" t="s">
        <v>29</v>
      </c>
      <c r="E3925" t="str">
        <f>"201TNXR0L186"</f>
        <v>201TNXR0L186</v>
      </c>
      <c r="F3925" t="s">
        <v>30</v>
      </c>
      <c r="I3925" t="s">
        <v>31</v>
      </c>
      <c r="J3925" t="s">
        <v>58</v>
      </c>
      <c r="N3925" t="s">
        <v>8134</v>
      </c>
      <c r="O3925" t="s">
        <v>34</v>
      </c>
      <c r="P3925">
        <v>5</v>
      </c>
      <c r="Q3925">
        <v>202201</v>
      </c>
      <c r="R3925">
        <v>20220315</v>
      </c>
      <c r="S3925" t="s">
        <v>8135</v>
      </c>
      <c r="T3925">
        <v>20220524</v>
      </c>
      <c r="U3925" t="s">
        <v>4233</v>
      </c>
      <c r="Z3925" t="s">
        <v>36</v>
      </c>
    </row>
    <row r="3926" spans="1:26" x14ac:dyDescent="0.25">
      <c r="A3926" t="s">
        <v>26</v>
      </c>
      <c r="B3926" t="s">
        <v>27</v>
      </c>
      <c r="C3926" t="s">
        <v>28</v>
      </c>
      <c r="D3926" t="s">
        <v>37</v>
      </c>
      <c r="E3926" t="str">
        <f>"202TNZN0M781"</f>
        <v>202TNZN0M781</v>
      </c>
      <c r="F3926" t="s">
        <v>30</v>
      </c>
      <c r="I3926" t="s">
        <v>31</v>
      </c>
      <c r="J3926" t="s">
        <v>32</v>
      </c>
      <c r="N3926" t="s">
        <v>8136</v>
      </c>
      <c r="O3926" t="s">
        <v>34</v>
      </c>
      <c r="P3926">
        <v>4</v>
      </c>
      <c r="Q3926">
        <v>202202</v>
      </c>
      <c r="R3926">
        <v>20220325</v>
      </c>
      <c r="S3926" t="s">
        <v>8137</v>
      </c>
      <c r="T3926">
        <v>20220524</v>
      </c>
      <c r="Z3926" t="s">
        <v>36</v>
      </c>
    </row>
    <row r="3927" spans="1:26" x14ac:dyDescent="0.25">
      <c r="A3927" t="s">
        <v>26</v>
      </c>
      <c r="B3927" t="s">
        <v>27</v>
      </c>
      <c r="C3927" t="s">
        <v>28</v>
      </c>
      <c r="D3927" t="s">
        <v>133</v>
      </c>
      <c r="E3927" t="str">
        <f>"010TNSU03414"</f>
        <v>010TNSU03414</v>
      </c>
      <c r="F3927" t="s">
        <v>30</v>
      </c>
      <c r="I3927" t="s">
        <v>38</v>
      </c>
      <c r="J3927" t="s">
        <v>1239</v>
      </c>
      <c r="N3927" t="s">
        <v>8138</v>
      </c>
      <c r="O3927" t="s">
        <v>34</v>
      </c>
      <c r="P3927">
        <v>20</v>
      </c>
      <c r="Q3927">
        <v>202010</v>
      </c>
      <c r="R3927">
        <v>20211114</v>
      </c>
      <c r="S3927" t="s">
        <v>8139</v>
      </c>
      <c r="T3927">
        <v>20220524</v>
      </c>
      <c r="U3927" t="s">
        <v>211</v>
      </c>
      <c r="V3927" t="s">
        <v>1224</v>
      </c>
      <c r="Z3927" t="s">
        <v>36</v>
      </c>
    </row>
    <row r="3928" spans="1:26" x14ac:dyDescent="0.25">
      <c r="A3928" t="s">
        <v>26</v>
      </c>
      <c r="B3928" t="s">
        <v>27</v>
      </c>
      <c r="C3928" t="s">
        <v>28</v>
      </c>
      <c r="D3928" t="s">
        <v>46</v>
      </c>
      <c r="E3928" t="str">
        <f>"111TNSU1S862"</f>
        <v>111TNSU1S862</v>
      </c>
      <c r="F3928" t="s">
        <v>30</v>
      </c>
      <c r="I3928" t="s">
        <v>31</v>
      </c>
      <c r="J3928" t="s">
        <v>58</v>
      </c>
      <c r="N3928" t="s">
        <v>8140</v>
      </c>
      <c r="O3928" t="s">
        <v>34</v>
      </c>
      <c r="P3928">
        <v>7</v>
      </c>
      <c r="Q3928">
        <v>202111</v>
      </c>
      <c r="R3928">
        <v>20220114</v>
      </c>
      <c r="S3928" t="s">
        <v>8141</v>
      </c>
      <c r="T3928">
        <v>20220524</v>
      </c>
      <c r="U3928" t="s">
        <v>144</v>
      </c>
      <c r="Z3928" t="s">
        <v>36</v>
      </c>
    </row>
    <row r="3929" spans="1:26" x14ac:dyDescent="0.25">
      <c r="A3929" t="s">
        <v>26</v>
      </c>
      <c r="B3929" t="s">
        <v>27</v>
      </c>
      <c r="C3929" t="s">
        <v>28</v>
      </c>
      <c r="D3929" t="s">
        <v>3477</v>
      </c>
      <c r="E3929" t="str">
        <f>"107TNAB0V336"</f>
        <v>107TNAB0V336</v>
      </c>
      <c r="F3929" t="s">
        <v>30</v>
      </c>
      <c r="I3929" t="s">
        <v>38</v>
      </c>
      <c r="J3929" t="s">
        <v>58</v>
      </c>
      <c r="N3929" t="s">
        <v>8142</v>
      </c>
      <c r="O3929" t="s">
        <v>34</v>
      </c>
      <c r="P3929">
        <v>11</v>
      </c>
      <c r="Q3929">
        <v>202107</v>
      </c>
      <c r="R3929">
        <v>20220121</v>
      </c>
      <c r="S3929" t="s">
        <v>8143</v>
      </c>
      <c r="T3929">
        <v>20220524</v>
      </c>
      <c r="U3929" t="s">
        <v>369</v>
      </c>
      <c r="V3929" t="s">
        <v>8144</v>
      </c>
      <c r="W3929" t="s">
        <v>144</v>
      </c>
      <c r="Z3929" t="s">
        <v>36</v>
      </c>
    </row>
    <row r="3930" spans="1:26" x14ac:dyDescent="0.25">
      <c r="A3930" t="s">
        <v>26</v>
      </c>
      <c r="B3930" t="s">
        <v>27</v>
      </c>
      <c r="C3930" t="s">
        <v>28</v>
      </c>
      <c r="D3930" t="s">
        <v>29</v>
      </c>
      <c r="E3930" t="str">
        <f>"202TNCZ09939"</f>
        <v>202TNCZ09939</v>
      </c>
      <c r="F3930" t="s">
        <v>30</v>
      </c>
      <c r="I3930" t="s">
        <v>31</v>
      </c>
      <c r="J3930" t="s">
        <v>32</v>
      </c>
      <c r="N3930" t="s">
        <v>8145</v>
      </c>
      <c r="O3930" t="s">
        <v>34</v>
      </c>
      <c r="P3930">
        <v>4</v>
      </c>
      <c r="Q3930">
        <v>202202</v>
      </c>
      <c r="R3930">
        <v>20220325</v>
      </c>
      <c r="S3930" t="s">
        <v>8146</v>
      </c>
      <c r="T3930">
        <v>20220524</v>
      </c>
      <c r="Z3930" t="s">
        <v>36</v>
      </c>
    </row>
    <row r="3931" spans="1:26" x14ac:dyDescent="0.25">
      <c r="A3931" t="s">
        <v>26</v>
      </c>
      <c r="B3931" t="s">
        <v>27</v>
      </c>
      <c r="C3931" t="s">
        <v>28</v>
      </c>
      <c r="D3931" t="s">
        <v>46</v>
      </c>
      <c r="E3931" t="str">
        <f>"201TNAB2J816"</f>
        <v>201TNAB2J816</v>
      </c>
      <c r="F3931" t="s">
        <v>30</v>
      </c>
      <c r="I3931" t="s">
        <v>71</v>
      </c>
      <c r="J3931" t="s">
        <v>568</v>
      </c>
      <c r="N3931" t="s">
        <v>8147</v>
      </c>
      <c r="O3931" t="s">
        <v>34</v>
      </c>
      <c r="P3931">
        <v>5</v>
      </c>
      <c r="Q3931">
        <v>202201</v>
      </c>
      <c r="R3931">
        <v>20220327</v>
      </c>
      <c r="S3931" t="s">
        <v>8148</v>
      </c>
      <c r="T3931">
        <v>20220524</v>
      </c>
      <c r="U3931" t="s">
        <v>144</v>
      </c>
      <c r="V3931" t="s">
        <v>211</v>
      </c>
      <c r="W3931" t="s">
        <v>793</v>
      </c>
      <c r="X3931" t="s">
        <v>4400</v>
      </c>
      <c r="Z3931" t="s">
        <v>36</v>
      </c>
    </row>
    <row r="3932" spans="1:26" x14ac:dyDescent="0.25">
      <c r="A3932" t="s">
        <v>26</v>
      </c>
      <c r="B3932" t="s">
        <v>27</v>
      </c>
      <c r="C3932" t="s">
        <v>28</v>
      </c>
      <c r="D3932" t="s">
        <v>29</v>
      </c>
      <c r="E3932" t="str">
        <f>"109TNHM14809"</f>
        <v>109TNHM14809</v>
      </c>
      <c r="F3932" t="s">
        <v>30</v>
      </c>
      <c r="I3932" t="s">
        <v>31</v>
      </c>
      <c r="J3932" t="s">
        <v>58</v>
      </c>
      <c r="N3932" t="s">
        <v>8149</v>
      </c>
      <c r="O3932" t="s">
        <v>34</v>
      </c>
      <c r="P3932">
        <v>9</v>
      </c>
      <c r="Q3932">
        <v>202109</v>
      </c>
      <c r="R3932">
        <v>20220101</v>
      </c>
      <c r="S3932" t="s">
        <v>8150</v>
      </c>
      <c r="T3932">
        <v>20220524</v>
      </c>
      <c r="U3932" t="s">
        <v>75</v>
      </c>
      <c r="Z3932" t="s">
        <v>36</v>
      </c>
    </row>
    <row r="3933" spans="1:26" x14ac:dyDescent="0.25">
      <c r="A3933" t="s">
        <v>26</v>
      </c>
      <c r="B3933" t="s">
        <v>27</v>
      </c>
      <c r="C3933" t="s">
        <v>28</v>
      </c>
      <c r="D3933" t="s">
        <v>37</v>
      </c>
      <c r="E3933" t="str">
        <f>"102TNHM18737"</f>
        <v>102TNHM18737</v>
      </c>
      <c r="F3933" t="s">
        <v>30</v>
      </c>
      <c r="I3933" t="s">
        <v>31</v>
      </c>
      <c r="J3933" t="s">
        <v>58</v>
      </c>
      <c r="N3933" t="s">
        <v>8151</v>
      </c>
      <c r="O3933" t="s">
        <v>34</v>
      </c>
      <c r="P3933">
        <v>16</v>
      </c>
      <c r="Q3933">
        <v>202102</v>
      </c>
      <c r="R3933">
        <v>20211215</v>
      </c>
      <c r="S3933" t="s">
        <v>8152</v>
      </c>
      <c r="T3933">
        <v>20220524</v>
      </c>
      <c r="U3933" t="s">
        <v>328</v>
      </c>
      <c r="V3933" t="s">
        <v>267</v>
      </c>
      <c r="W3933" t="s">
        <v>144</v>
      </c>
      <c r="X3933" t="s">
        <v>180</v>
      </c>
      <c r="Z3933" t="s">
        <v>36</v>
      </c>
    </row>
    <row r="3934" spans="1:26" x14ac:dyDescent="0.25">
      <c r="A3934" t="s">
        <v>26</v>
      </c>
      <c r="B3934" t="s">
        <v>27</v>
      </c>
      <c r="C3934" t="s">
        <v>28</v>
      </c>
      <c r="D3934" t="s">
        <v>64</v>
      </c>
      <c r="E3934" t="str">
        <f>"109TNKF26533"</f>
        <v>109TNKF26533</v>
      </c>
      <c r="F3934" t="s">
        <v>30</v>
      </c>
      <c r="I3934" t="s">
        <v>89</v>
      </c>
      <c r="J3934" t="s">
        <v>39</v>
      </c>
      <c r="N3934" t="s">
        <v>8153</v>
      </c>
      <c r="O3934" t="s">
        <v>34</v>
      </c>
      <c r="P3934">
        <v>9</v>
      </c>
      <c r="Q3934">
        <v>202109</v>
      </c>
      <c r="R3934">
        <v>20220126</v>
      </c>
      <c r="S3934" t="s">
        <v>8154</v>
      </c>
      <c r="T3934">
        <v>20220524</v>
      </c>
      <c r="Z3934" t="s">
        <v>36</v>
      </c>
    </row>
    <row r="3935" spans="1:26" x14ac:dyDescent="0.25">
      <c r="A3935" t="s">
        <v>26</v>
      </c>
      <c r="B3935" t="s">
        <v>27</v>
      </c>
      <c r="C3935" t="s">
        <v>28</v>
      </c>
      <c r="D3935" t="s">
        <v>37</v>
      </c>
      <c r="E3935" t="str">
        <f>"203TNPC05312"</f>
        <v>203TNPC05312</v>
      </c>
      <c r="F3935" t="s">
        <v>30</v>
      </c>
      <c r="I3935" t="s">
        <v>1131</v>
      </c>
      <c r="J3935" t="s">
        <v>58</v>
      </c>
      <c r="N3935" t="s">
        <v>8155</v>
      </c>
      <c r="O3935" t="s">
        <v>34</v>
      </c>
      <c r="P3935">
        <v>99</v>
      </c>
      <c r="Q3935">
        <v>201203</v>
      </c>
      <c r="R3935">
        <v>20220201</v>
      </c>
      <c r="S3935" t="s">
        <v>8156</v>
      </c>
      <c r="T3935">
        <v>20220524</v>
      </c>
      <c r="U3935" t="s">
        <v>144</v>
      </c>
      <c r="Z3935" t="s">
        <v>36</v>
      </c>
    </row>
    <row r="3936" spans="1:26" x14ac:dyDescent="0.25">
      <c r="A3936" t="s">
        <v>26</v>
      </c>
      <c r="B3936" t="s">
        <v>27</v>
      </c>
      <c r="C3936" t="s">
        <v>28</v>
      </c>
      <c r="D3936" t="s">
        <v>115</v>
      </c>
      <c r="E3936" t="str">
        <f>"107TNVS1Y183"</f>
        <v>107TNVS1Y183</v>
      </c>
      <c r="F3936" t="s">
        <v>30</v>
      </c>
      <c r="I3936" t="s">
        <v>57</v>
      </c>
      <c r="J3936" t="s">
        <v>58</v>
      </c>
      <c r="N3936" t="s">
        <v>1918</v>
      </c>
      <c r="O3936" t="s">
        <v>34</v>
      </c>
      <c r="P3936">
        <v>11</v>
      </c>
      <c r="Q3936">
        <v>202107</v>
      </c>
      <c r="R3936">
        <v>20220305</v>
      </c>
      <c r="S3936" t="s">
        <v>8157</v>
      </c>
      <c r="T3936">
        <v>20220524</v>
      </c>
      <c r="U3936" t="s">
        <v>206</v>
      </c>
      <c r="V3936" t="s">
        <v>144</v>
      </c>
      <c r="Z3936" t="s">
        <v>36</v>
      </c>
    </row>
    <row r="3937" spans="1:26" x14ac:dyDescent="0.25">
      <c r="A3937" t="s">
        <v>26</v>
      </c>
      <c r="B3937" t="s">
        <v>27</v>
      </c>
      <c r="C3937" t="s">
        <v>28</v>
      </c>
      <c r="D3937" t="s">
        <v>46</v>
      </c>
      <c r="E3937" t="str">
        <f>"111TNXR09466"</f>
        <v>111TNXR09466</v>
      </c>
      <c r="F3937" t="s">
        <v>30</v>
      </c>
      <c r="I3937" t="s">
        <v>31</v>
      </c>
      <c r="J3937" t="s">
        <v>32</v>
      </c>
      <c r="N3937" t="s">
        <v>8158</v>
      </c>
      <c r="O3937" t="s">
        <v>34</v>
      </c>
      <c r="P3937">
        <v>7</v>
      </c>
      <c r="Q3937">
        <v>202111</v>
      </c>
      <c r="R3937">
        <v>20211130</v>
      </c>
      <c r="S3937" t="s">
        <v>8159</v>
      </c>
      <c r="T3937">
        <v>20220524</v>
      </c>
      <c r="Z3937" t="s">
        <v>36</v>
      </c>
    </row>
    <row r="3938" spans="1:26" x14ac:dyDescent="0.25">
      <c r="A3938" t="s">
        <v>26</v>
      </c>
      <c r="B3938" t="s">
        <v>27</v>
      </c>
      <c r="C3938" t="s">
        <v>28</v>
      </c>
      <c r="D3938" t="s">
        <v>46</v>
      </c>
      <c r="E3938" t="str">
        <f>"201TNNH2Q351"</f>
        <v>201TNNH2Q351</v>
      </c>
      <c r="F3938" t="s">
        <v>30</v>
      </c>
      <c r="I3938" t="s">
        <v>31</v>
      </c>
      <c r="J3938" t="s">
        <v>58</v>
      </c>
      <c r="N3938" t="s">
        <v>8160</v>
      </c>
      <c r="O3938" t="s">
        <v>34</v>
      </c>
      <c r="P3938">
        <v>5</v>
      </c>
      <c r="Q3938">
        <v>202201</v>
      </c>
      <c r="R3938">
        <v>20220507</v>
      </c>
      <c r="S3938" t="s">
        <v>8161</v>
      </c>
      <c r="T3938">
        <v>20220524</v>
      </c>
      <c r="U3938" t="s">
        <v>151</v>
      </c>
      <c r="V3938" t="s">
        <v>913</v>
      </c>
      <c r="W3938" t="s">
        <v>75</v>
      </c>
      <c r="Z3938" t="s">
        <v>36</v>
      </c>
    </row>
    <row r="3939" spans="1:26" x14ac:dyDescent="0.25">
      <c r="A3939" t="s">
        <v>26</v>
      </c>
      <c r="B3939" t="s">
        <v>27</v>
      </c>
      <c r="C3939" t="s">
        <v>28</v>
      </c>
      <c r="D3939" t="s">
        <v>133</v>
      </c>
      <c r="E3939" t="str">
        <f>"104TNBK2J165"</f>
        <v>104TNBK2J165</v>
      </c>
      <c r="F3939" t="s">
        <v>30</v>
      </c>
      <c r="I3939" t="s">
        <v>31</v>
      </c>
      <c r="J3939" t="s">
        <v>58</v>
      </c>
      <c r="N3939" t="s">
        <v>8162</v>
      </c>
      <c r="O3939" t="s">
        <v>34</v>
      </c>
      <c r="P3939">
        <v>14</v>
      </c>
      <c r="Q3939">
        <v>202104</v>
      </c>
      <c r="R3939">
        <v>20211130</v>
      </c>
      <c r="S3939" t="s">
        <v>8163</v>
      </c>
      <c r="T3939">
        <v>20220524</v>
      </c>
      <c r="U3939" t="s">
        <v>236</v>
      </c>
      <c r="Z3939" t="s">
        <v>36</v>
      </c>
    </row>
    <row r="3940" spans="1:26" x14ac:dyDescent="0.25">
      <c r="A3940" t="s">
        <v>26</v>
      </c>
      <c r="B3940" t="s">
        <v>27</v>
      </c>
      <c r="C3940" t="s">
        <v>28</v>
      </c>
      <c r="D3940" t="s">
        <v>380</v>
      </c>
      <c r="E3940" t="str">
        <f>"202TNZN1M261"</f>
        <v>202TNZN1M261</v>
      </c>
      <c r="F3940" t="s">
        <v>30</v>
      </c>
      <c r="I3940" t="s">
        <v>31</v>
      </c>
      <c r="J3940" t="s">
        <v>32</v>
      </c>
      <c r="N3940" t="s">
        <v>8164</v>
      </c>
      <c r="O3940" t="s">
        <v>34</v>
      </c>
      <c r="P3940">
        <v>4</v>
      </c>
      <c r="Q3940">
        <v>202202</v>
      </c>
      <c r="R3940">
        <v>20220411</v>
      </c>
      <c r="S3940" t="s">
        <v>8165</v>
      </c>
      <c r="T3940">
        <v>20220524</v>
      </c>
      <c r="Z3940" t="s">
        <v>36</v>
      </c>
    </row>
    <row r="3941" spans="1:26" x14ac:dyDescent="0.25">
      <c r="A3941" t="s">
        <v>26</v>
      </c>
      <c r="B3941" t="s">
        <v>27</v>
      </c>
      <c r="C3941" t="s">
        <v>28</v>
      </c>
      <c r="D3941" t="s">
        <v>29</v>
      </c>
      <c r="E3941" t="str">
        <f>"201TNXR0S050"</f>
        <v>201TNXR0S050</v>
      </c>
      <c r="F3941" t="s">
        <v>30</v>
      </c>
      <c r="I3941" t="s">
        <v>162</v>
      </c>
      <c r="J3941" t="s">
        <v>39</v>
      </c>
      <c r="N3941" t="s">
        <v>8166</v>
      </c>
      <c r="O3941" t="s">
        <v>34</v>
      </c>
      <c r="P3941">
        <v>5</v>
      </c>
      <c r="Q3941">
        <v>202201</v>
      </c>
      <c r="R3941">
        <v>20220308</v>
      </c>
      <c r="S3941" t="s">
        <v>8167</v>
      </c>
      <c r="T3941">
        <v>20220524</v>
      </c>
      <c r="Z3941" t="s">
        <v>36</v>
      </c>
    </row>
    <row r="3942" spans="1:26" x14ac:dyDescent="0.25">
      <c r="A3942" t="s">
        <v>26</v>
      </c>
      <c r="B3942" t="s">
        <v>27</v>
      </c>
      <c r="C3942" t="s">
        <v>28</v>
      </c>
      <c r="D3942" t="s">
        <v>29</v>
      </c>
      <c r="E3942" t="str">
        <f>"109TNVS2E191"</f>
        <v>109TNVS2E191</v>
      </c>
      <c r="F3942" t="s">
        <v>30</v>
      </c>
      <c r="I3942" t="s">
        <v>31</v>
      </c>
      <c r="J3942" t="s">
        <v>32</v>
      </c>
      <c r="N3942" t="s">
        <v>8168</v>
      </c>
      <c r="O3942" t="s">
        <v>34</v>
      </c>
      <c r="P3942">
        <v>9</v>
      </c>
      <c r="Q3942">
        <v>202109</v>
      </c>
      <c r="R3942">
        <v>20220101</v>
      </c>
      <c r="S3942" t="s">
        <v>8169</v>
      </c>
      <c r="T3942">
        <v>20220524</v>
      </c>
      <c r="Z3942" t="s">
        <v>36</v>
      </c>
    </row>
    <row r="3943" spans="1:26" x14ac:dyDescent="0.25">
      <c r="A3943" t="s">
        <v>26</v>
      </c>
      <c r="B3943" t="s">
        <v>27</v>
      </c>
      <c r="C3943" t="s">
        <v>28</v>
      </c>
      <c r="D3943" t="s">
        <v>8170</v>
      </c>
      <c r="E3943" t="str">
        <f>"203TNVS24751"</f>
        <v>203TNVS24751</v>
      </c>
      <c r="F3943" t="s">
        <v>30</v>
      </c>
      <c r="I3943" t="s">
        <v>76</v>
      </c>
      <c r="J3943" t="s">
        <v>77</v>
      </c>
      <c r="N3943" t="s">
        <v>8171</v>
      </c>
      <c r="O3943" t="s">
        <v>34</v>
      </c>
      <c r="P3943">
        <v>3</v>
      </c>
      <c r="Q3943">
        <v>202203</v>
      </c>
      <c r="R3943">
        <v>20220301</v>
      </c>
      <c r="S3943" t="s">
        <v>8172</v>
      </c>
      <c r="T3943">
        <v>20220524</v>
      </c>
      <c r="Z3943" t="s">
        <v>36</v>
      </c>
    </row>
    <row r="3944" spans="1:26" x14ac:dyDescent="0.25">
      <c r="A3944" t="s">
        <v>26</v>
      </c>
      <c r="B3944" t="s">
        <v>27</v>
      </c>
      <c r="C3944" t="s">
        <v>28</v>
      </c>
      <c r="D3944" t="s">
        <v>42</v>
      </c>
      <c r="E3944" t="str">
        <f>"110TNGY2G695"</f>
        <v>110TNGY2G695</v>
      </c>
      <c r="F3944" t="s">
        <v>30</v>
      </c>
      <c r="I3944" t="s">
        <v>129</v>
      </c>
      <c r="J3944" t="s">
        <v>39</v>
      </c>
      <c r="N3944" t="s">
        <v>8173</v>
      </c>
      <c r="O3944" t="s">
        <v>34</v>
      </c>
      <c r="P3944">
        <v>8</v>
      </c>
      <c r="Q3944">
        <v>202110</v>
      </c>
      <c r="R3944">
        <v>20220101</v>
      </c>
      <c r="S3944" t="s">
        <v>8174</v>
      </c>
      <c r="T3944">
        <v>20220524</v>
      </c>
      <c r="Z3944" t="s">
        <v>36</v>
      </c>
    </row>
    <row r="3945" spans="1:26" x14ac:dyDescent="0.25">
      <c r="A3945" t="s">
        <v>26</v>
      </c>
      <c r="B3945" t="s">
        <v>27</v>
      </c>
      <c r="C3945" t="s">
        <v>28</v>
      </c>
      <c r="D3945" t="s">
        <v>64</v>
      </c>
      <c r="E3945" t="str">
        <f>"105TNSU22654"</f>
        <v>105TNSU22654</v>
      </c>
      <c r="F3945" t="s">
        <v>30</v>
      </c>
      <c r="I3945" t="s">
        <v>31</v>
      </c>
      <c r="J3945" t="s">
        <v>39</v>
      </c>
      <c r="N3945" t="s">
        <v>8175</v>
      </c>
      <c r="O3945" t="s">
        <v>34</v>
      </c>
      <c r="P3945">
        <v>13</v>
      </c>
      <c r="Q3945">
        <v>202105</v>
      </c>
      <c r="R3945">
        <v>20220515</v>
      </c>
      <c r="S3945" t="s">
        <v>8176</v>
      </c>
      <c r="T3945">
        <v>20220524</v>
      </c>
      <c r="Z3945" t="s">
        <v>36</v>
      </c>
    </row>
    <row r="3946" spans="1:26" x14ac:dyDescent="0.25">
      <c r="A3946" t="s">
        <v>26</v>
      </c>
      <c r="B3946" t="s">
        <v>27</v>
      </c>
      <c r="C3946" t="s">
        <v>28</v>
      </c>
      <c r="D3946" t="s">
        <v>64</v>
      </c>
      <c r="E3946" t="str">
        <f>"203TNTQ1R417"</f>
        <v>203TNTQ1R417</v>
      </c>
      <c r="F3946" t="s">
        <v>30</v>
      </c>
      <c r="I3946" t="s">
        <v>89</v>
      </c>
      <c r="J3946" t="s">
        <v>1315</v>
      </c>
      <c r="N3946" t="s">
        <v>8177</v>
      </c>
      <c r="O3946" t="s">
        <v>34</v>
      </c>
      <c r="P3946">
        <v>3</v>
      </c>
      <c r="Q3946">
        <v>202203</v>
      </c>
      <c r="R3946">
        <v>20220427</v>
      </c>
      <c r="S3946" t="s">
        <v>8178</v>
      </c>
      <c r="T3946">
        <v>20220524</v>
      </c>
      <c r="U3946" t="s">
        <v>265</v>
      </c>
      <c r="V3946" t="s">
        <v>496</v>
      </c>
      <c r="W3946" t="s">
        <v>878</v>
      </c>
      <c r="X3946" t="s">
        <v>4071</v>
      </c>
      <c r="Z3946" t="s">
        <v>36</v>
      </c>
    </row>
    <row r="3947" spans="1:26" x14ac:dyDescent="0.25">
      <c r="A3947" t="s">
        <v>26</v>
      </c>
      <c r="B3947" t="s">
        <v>27</v>
      </c>
      <c r="C3947" t="s">
        <v>28</v>
      </c>
      <c r="D3947" t="s">
        <v>133</v>
      </c>
      <c r="E3947" t="str">
        <f>"108TNRL2P078"</f>
        <v>108TNRL2P078</v>
      </c>
      <c r="F3947" t="s">
        <v>30</v>
      </c>
      <c r="I3947" t="s">
        <v>38</v>
      </c>
      <c r="J3947" t="s">
        <v>90</v>
      </c>
      <c r="N3947" t="s">
        <v>8179</v>
      </c>
      <c r="O3947" t="s">
        <v>34</v>
      </c>
      <c r="P3947">
        <v>10</v>
      </c>
      <c r="Q3947">
        <v>202108</v>
      </c>
      <c r="R3947">
        <v>20211206</v>
      </c>
      <c r="S3947" t="s">
        <v>8180</v>
      </c>
      <c r="T3947">
        <v>20220524</v>
      </c>
      <c r="U3947" t="s">
        <v>3662</v>
      </c>
      <c r="V3947" t="s">
        <v>267</v>
      </c>
      <c r="Z3947" t="s">
        <v>36</v>
      </c>
    </row>
    <row r="3948" spans="1:26" x14ac:dyDescent="0.25">
      <c r="A3948" t="s">
        <v>26</v>
      </c>
      <c r="B3948" t="s">
        <v>27</v>
      </c>
      <c r="C3948" t="s">
        <v>28</v>
      </c>
      <c r="D3948" t="s">
        <v>37</v>
      </c>
      <c r="E3948" t="str">
        <f>"111TNWG2Y385"</f>
        <v>111TNWG2Y385</v>
      </c>
      <c r="F3948" t="s">
        <v>30</v>
      </c>
      <c r="I3948" t="s">
        <v>38</v>
      </c>
      <c r="J3948" t="s">
        <v>58</v>
      </c>
      <c r="N3948" t="s">
        <v>8181</v>
      </c>
      <c r="O3948" t="s">
        <v>34</v>
      </c>
      <c r="P3948">
        <v>7</v>
      </c>
      <c r="Q3948">
        <v>202111</v>
      </c>
      <c r="R3948">
        <v>20220113</v>
      </c>
      <c r="S3948" t="s">
        <v>8182</v>
      </c>
      <c r="T3948">
        <v>20220524</v>
      </c>
      <c r="U3948" t="s">
        <v>61</v>
      </c>
      <c r="Z3948" t="s">
        <v>36</v>
      </c>
    </row>
    <row r="3949" spans="1:26" x14ac:dyDescent="0.25">
      <c r="A3949" t="s">
        <v>26</v>
      </c>
      <c r="B3949" t="s">
        <v>27</v>
      </c>
      <c r="C3949" t="s">
        <v>28</v>
      </c>
      <c r="D3949" t="s">
        <v>46</v>
      </c>
      <c r="E3949" t="str">
        <f>"201TNKF1Y589"</f>
        <v>201TNKF1Y589</v>
      </c>
      <c r="F3949" t="s">
        <v>30</v>
      </c>
      <c r="I3949" t="s">
        <v>31</v>
      </c>
      <c r="J3949" t="s">
        <v>32</v>
      </c>
      <c r="N3949" t="s">
        <v>8183</v>
      </c>
      <c r="O3949" t="s">
        <v>34</v>
      </c>
      <c r="P3949">
        <v>5</v>
      </c>
      <c r="Q3949">
        <v>202201</v>
      </c>
      <c r="R3949">
        <v>20220501</v>
      </c>
      <c r="S3949" t="s">
        <v>8184</v>
      </c>
      <c r="T3949">
        <v>20220524</v>
      </c>
      <c r="Z3949" t="s">
        <v>36</v>
      </c>
    </row>
    <row r="3950" spans="1:26" x14ac:dyDescent="0.25">
      <c r="A3950" t="s">
        <v>26</v>
      </c>
      <c r="B3950" t="s">
        <v>27</v>
      </c>
      <c r="C3950" t="s">
        <v>28</v>
      </c>
      <c r="D3950" t="s">
        <v>380</v>
      </c>
      <c r="E3950" t="str">
        <f>"202TNKF2U133"</f>
        <v>202TNKF2U133</v>
      </c>
      <c r="F3950" t="s">
        <v>30</v>
      </c>
      <c r="I3950" t="s">
        <v>31</v>
      </c>
      <c r="J3950" t="s">
        <v>32</v>
      </c>
      <c r="N3950" t="s">
        <v>8185</v>
      </c>
      <c r="O3950" t="s">
        <v>34</v>
      </c>
      <c r="P3950">
        <v>4</v>
      </c>
      <c r="Q3950">
        <v>202202</v>
      </c>
      <c r="R3950">
        <v>20220412</v>
      </c>
      <c r="S3950" t="s">
        <v>8186</v>
      </c>
      <c r="T3950">
        <v>20220524</v>
      </c>
      <c r="Z3950" t="s">
        <v>36</v>
      </c>
    </row>
    <row r="3951" spans="1:26" x14ac:dyDescent="0.25">
      <c r="A3951" t="s">
        <v>26</v>
      </c>
      <c r="B3951" t="s">
        <v>27</v>
      </c>
      <c r="C3951" t="s">
        <v>28</v>
      </c>
      <c r="D3951" t="s">
        <v>380</v>
      </c>
      <c r="E3951" t="str">
        <f>"111TNJJ06612"</f>
        <v>111TNJJ06612</v>
      </c>
      <c r="F3951" t="s">
        <v>30</v>
      </c>
      <c r="I3951" t="s">
        <v>501</v>
      </c>
      <c r="J3951" t="s">
        <v>58</v>
      </c>
      <c r="N3951" t="s">
        <v>8187</v>
      </c>
      <c r="O3951" t="s">
        <v>34</v>
      </c>
      <c r="P3951">
        <v>7</v>
      </c>
      <c r="Q3951">
        <v>202111</v>
      </c>
      <c r="R3951">
        <v>20211125</v>
      </c>
      <c r="S3951" t="s">
        <v>8188</v>
      </c>
      <c r="T3951">
        <v>20220524</v>
      </c>
      <c r="Z3951" t="s">
        <v>36</v>
      </c>
    </row>
    <row r="3952" spans="1:26" x14ac:dyDescent="0.25">
      <c r="A3952" t="s">
        <v>26</v>
      </c>
      <c r="B3952" t="s">
        <v>27</v>
      </c>
      <c r="C3952" t="s">
        <v>28</v>
      </c>
      <c r="D3952" t="s">
        <v>42</v>
      </c>
      <c r="E3952" t="str">
        <f>"202TNDV01930"</f>
        <v>202TNDV01930</v>
      </c>
      <c r="F3952" t="s">
        <v>30</v>
      </c>
      <c r="I3952" t="s">
        <v>129</v>
      </c>
      <c r="J3952" t="s">
        <v>90</v>
      </c>
      <c r="N3952" t="s">
        <v>8189</v>
      </c>
      <c r="O3952" t="s">
        <v>34</v>
      </c>
      <c r="P3952">
        <v>4</v>
      </c>
      <c r="Q3952">
        <v>202202</v>
      </c>
      <c r="R3952">
        <v>20220215</v>
      </c>
      <c r="S3952" t="s">
        <v>8190</v>
      </c>
      <c r="T3952">
        <v>20220524</v>
      </c>
      <c r="U3952" t="s">
        <v>211</v>
      </c>
      <c r="Z3952" t="s">
        <v>36</v>
      </c>
    </row>
    <row r="3953" spans="1:26" x14ac:dyDescent="0.25">
      <c r="A3953" t="s">
        <v>26</v>
      </c>
      <c r="B3953" t="s">
        <v>27</v>
      </c>
      <c r="C3953" t="s">
        <v>28</v>
      </c>
      <c r="D3953" t="s">
        <v>29</v>
      </c>
      <c r="E3953" t="str">
        <f>"108TNWG2L537"</f>
        <v>108TNWG2L537</v>
      </c>
      <c r="F3953" t="s">
        <v>30</v>
      </c>
      <c r="I3953" t="s">
        <v>1131</v>
      </c>
      <c r="J3953" t="s">
        <v>39</v>
      </c>
      <c r="N3953" t="s">
        <v>8191</v>
      </c>
      <c r="O3953" t="s">
        <v>34</v>
      </c>
      <c r="P3953">
        <v>10</v>
      </c>
      <c r="Q3953">
        <v>202108</v>
      </c>
      <c r="R3953">
        <v>20220205</v>
      </c>
      <c r="S3953" t="s">
        <v>8192</v>
      </c>
      <c r="T3953">
        <v>20220524</v>
      </c>
      <c r="Z3953" t="s">
        <v>36</v>
      </c>
    </row>
    <row r="3954" spans="1:26" x14ac:dyDescent="0.25">
      <c r="A3954" t="s">
        <v>26</v>
      </c>
      <c r="B3954" t="s">
        <v>27</v>
      </c>
      <c r="C3954" t="s">
        <v>28</v>
      </c>
      <c r="D3954" t="s">
        <v>37</v>
      </c>
      <c r="E3954" t="str">
        <f>"106TNKF02461"</f>
        <v>106TNKF02461</v>
      </c>
      <c r="F3954" t="s">
        <v>30</v>
      </c>
      <c r="I3954" t="s">
        <v>47</v>
      </c>
      <c r="J3954" t="s">
        <v>77</v>
      </c>
      <c r="N3954" t="s">
        <v>8193</v>
      </c>
      <c r="O3954" t="s">
        <v>34</v>
      </c>
      <c r="P3954">
        <v>12</v>
      </c>
      <c r="Q3954">
        <v>202106</v>
      </c>
      <c r="R3954">
        <v>20220201</v>
      </c>
      <c r="S3954" t="s">
        <v>8194</v>
      </c>
      <c r="T3954">
        <v>20220524</v>
      </c>
      <c r="Z3954" t="s">
        <v>36</v>
      </c>
    </row>
    <row r="3955" spans="1:26" x14ac:dyDescent="0.25">
      <c r="A3955" t="s">
        <v>26</v>
      </c>
      <c r="B3955" t="s">
        <v>27</v>
      </c>
      <c r="C3955" t="s">
        <v>28</v>
      </c>
      <c r="D3955" t="s">
        <v>46</v>
      </c>
      <c r="E3955" t="str">
        <f>"107TNTQ1X761"</f>
        <v>107TNTQ1X761</v>
      </c>
      <c r="F3955" t="s">
        <v>30</v>
      </c>
      <c r="I3955" t="s">
        <v>57</v>
      </c>
      <c r="J3955" t="s">
        <v>77</v>
      </c>
      <c r="N3955" t="s">
        <v>8195</v>
      </c>
      <c r="O3955" t="s">
        <v>34</v>
      </c>
      <c r="P3955">
        <v>11</v>
      </c>
      <c r="Q3955">
        <v>202107</v>
      </c>
      <c r="R3955">
        <v>20211111</v>
      </c>
      <c r="S3955" t="s">
        <v>8196</v>
      </c>
      <c r="T3955">
        <v>20220524</v>
      </c>
      <c r="U3955" t="s">
        <v>270</v>
      </c>
      <c r="V3955" t="s">
        <v>114</v>
      </c>
      <c r="W3955" t="s">
        <v>151</v>
      </c>
      <c r="X3955" t="s">
        <v>144</v>
      </c>
      <c r="Z3955" t="s">
        <v>36</v>
      </c>
    </row>
    <row r="3956" spans="1:26" x14ac:dyDescent="0.25">
      <c r="A3956" t="s">
        <v>26</v>
      </c>
      <c r="B3956" t="s">
        <v>27</v>
      </c>
      <c r="C3956" t="s">
        <v>28</v>
      </c>
      <c r="D3956" t="s">
        <v>29</v>
      </c>
      <c r="E3956" t="str">
        <f>"202TNBK0C621"</f>
        <v>202TNBK0C621</v>
      </c>
      <c r="F3956" t="s">
        <v>30</v>
      </c>
      <c r="I3956" t="s">
        <v>71</v>
      </c>
      <c r="J3956" t="s">
        <v>90</v>
      </c>
      <c r="N3956" t="s">
        <v>8197</v>
      </c>
      <c r="O3956" t="s">
        <v>34</v>
      </c>
      <c r="P3956">
        <v>4</v>
      </c>
      <c r="Q3956">
        <v>202202</v>
      </c>
      <c r="R3956">
        <v>20220327</v>
      </c>
      <c r="S3956" t="s">
        <v>8198</v>
      </c>
      <c r="T3956">
        <v>20220524</v>
      </c>
      <c r="U3956" t="s">
        <v>5954</v>
      </c>
      <c r="V3956" t="s">
        <v>75</v>
      </c>
      <c r="Z3956" t="s">
        <v>36</v>
      </c>
    </row>
    <row r="3957" spans="1:26" x14ac:dyDescent="0.25">
      <c r="A3957" t="s">
        <v>26</v>
      </c>
      <c r="B3957" t="s">
        <v>27</v>
      </c>
      <c r="C3957" t="s">
        <v>28</v>
      </c>
      <c r="D3957" t="s">
        <v>115</v>
      </c>
      <c r="E3957" t="str">
        <f>"010TNLE15176"</f>
        <v>010TNLE15176</v>
      </c>
      <c r="F3957" t="s">
        <v>30</v>
      </c>
      <c r="I3957" t="s">
        <v>82</v>
      </c>
      <c r="J3957" t="s">
        <v>90</v>
      </c>
      <c r="N3957" t="s">
        <v>8199</v>
      </c>
      <c r="O3957" t="s">
        <v>34</v>
      </c>
      <c r="P3957">
        <v>20</v>
      </c>
      <c r="Q3957">
        <v>202010</v>
      </c>
      <c r="R3957">
        <v>20211231</v>
      </c>
      <c r="S3957" t="s">
        <v>8200</v>
      </c>
      <c r="T3957">
        <v>20220524</v>
      </c>
      <c r="U3957" t="s">
        <v>206</v>
      </c>
      <c r="Z3957" t="s">
        <v>36</v>
      </c>
    </row>
    <row r="3958" spans="1:26" x14ac:dyDescent="0.25">
      <c r="A3958" t="s">
        <v>26</v>
      </c>
      <c r="B3958" t="s">
        <v>27</v>
      </c>
      <c r="C3958" t="s">
        <v>28</v>
      </c>
      <c r="D3958" t="s">
        <v>64</v>
      </c>
      <c r="E3958" t="str">
        <f>"106TNHM1N457"</f>
        <v>106TNHM1N457</v>
      </c>
      <c r="F3958" t="s">
        <v>30</v>
      </c>
      <c r="I3958" t="s">
        <v>31</v>
      </c>
      <c r="J3958" t="s">
        <v>58</v>
      </c>
      <c r="N3958" t="s">
        <v>8201</v>
      </c>
      <c r="O3958" t="s">
        <v>34</v>
      </c>
      <c r="P3958">
        <v>12</v>
      </c>
      <c r="Q3958">
        <v>202106</v>
      </c>
      <c r="R3958">
        <v>20211025</v>
      </c>
      <c r="S3958" t="s">
        <v>8202</v>
      </c>
      <c r="T3958">
        <v>20220524</v>
      </c>
      <c r="U3958" t="s">
        <v>313</v>
      </c>
      <c r="V3958" t="s">
        <v>6714</v>
      </c>
      <c r="Z3958" t="s">
        <v>36</v>
      </c>
    </row>
    <row r="3959" spans="1:26" x14ac:dyDescent="0.25">
      <c r="A3959" t="s">
        <v>26</v>
      </c>
      <c r="B3959" t="s">
        <v>27</v>
      </c>
      <c r="C3959" t="s">
        <v>28</v>
      </c>
      <c r="D3959" t="s">
        <v>380</v>
      </c>
      <c r="E3959" t="str">
        <f>"110TNEP0G492"</f>
        <v>110TNEP0G492</v>
      </c>
      <c r="F3959" t="s">
        <v>30</v>
      </c>
      <c r="I3959" t="s">
        <v>31</v>
      </c>
      <c r="J3959" t="s">
        <v>32</v>
      </c>
      <c r="N3959" t="s">
        <v>8203</v>
      </c>
      <c r="O3959" t="s">
        <v>34</v>
      </c>
      <c r="P3959">
        <v>8</v>
      </c>
      <c r="Q3959">
        <v>202110</v>
      </c>
      <c r="R3959">
        <v>20211031</v>
      </c>
      <c r="S3959" t="s">
        <v>8204</v>
      </c>
      <c r="T3959">
        <v>20220524</v>
      </c>
      <c r="Z3959" t="s">
        <v>36</v>
      </c>
    </row>
    <row r="3960" spans="1:26" x14ac:dyDescent="0.25">
      <c r="A3960" t="s">
        <v>26</v>
      </c>
      <c r="B3960" t="s">
        <v>27</v>
      </c>
      <c r="C3960" t="s">
        <v>28</v>
      </c>
      <c r="D3960" t="s">
        <v>46</v>
      </c>
      <c r="E3960" t="str">
        <f>"110TNHM07569"</f>
        <v>110TNHM07569</v>
      </c>
      <c r="F3960" t="s">
        <v>30</v>
      </c>
      <c r="I3960" t="s">
        <v>31</v>
      </c>
      <c r="J3960" t="s">
        <v>32</v>
      </c>
      <c r="N3960" t="s">
        <v>8205</v>
      </c>
      <c r="O3960" t="s">
        <v>34</v>
      </c>
      <c r="P3960">
        <v>8</v>
      </c>
      <c r="Q3960">
        <v>202110</v>
      </c>
      <c r="R3960">
        <v>20211025</v>
      </c>
      <c r="S3960" t="s">
        <v>8206</v>
      </c>
      <c r="T3960">
        <v>20220524</v>
      </c>
      <c r="Z3960" t="s">
        <v>36</v>
      </c>
    </row>
    <row r="3961" spans="1:26" x14ac:dyDescent="0.25">
      <c r="A3961" t="s">
        <v>26</v>
      </c>
      <c r="B3961" t="s">
        <v>27</v>
      </c>
      <c r="C3961" t="s">
        <v>28</v>
      </c>
      <c r="D3961" t="s">
        <v>1052</v>
      </c>
      <c r="E3961" t="str">
        <f>"203TNYT08914"</f>
        <v>203TNYT08914</v>
      </c>
      <c r="F3961" t="s">
        <v>30</v>
      </c>
      <c r="I3961" t="s">
        <v>38</v>
      </c>
      <c r="J3961" t="s">
        <v>39</v>
      </c>
      <c r="N3961" t="s">
        <v>8207</v>
      </c>
      <c r="O3961" t="s">
        <v>34</v>
      </c>
      <c r="P3961">
        <v>3</v>
      </c>
      <c r="Q3961">
        <v>202203</v>
      </c>
      <c r="R3961">
        <v>20220508</v>
      </c>
      <c r="S3961" t="s">
        <v>8208</v>
      </c>
      <c r="T3961">
        <v>20220524</v>
      </c>
      <c r="Z3961" t="s">
        <v>36</v>
      </c>
    </row>
    <row r="3962" spans="1:26" x14ac:dyDescent="0.25">
      <c r="A3962" t="s">
        <v>26</v>
      </c>
      <c r="B3962" t="s">
        <v>27</v>
      </c>
      <c r="C3962" t="s">
        <v>28</v>
      </c>
      <c r="D3962" t="s">
        <v>37</v>
      </c>
      <c r="E3962" t="str">
        <f>"109TNPC2A384"</f>
        <v>109TNPC2A384</v>
      </c>
      <c r="F3962" t="s">
        <v>30</v>
      </c>
      <c r="I3962" t="s">
        <v>38</v>
      </c>
      <c r="J3962" t="s">
        <v>39</v>
      </c>
      <c r="N3962" t="s">
        <v>8209</v>
      </c>
      <c r="O3962" t="s">
        <v>34</v>
      </c>
      <c r="P3962">
        <v>9</v>
      </c>
      <c r="Q3962">
        <v>202109</v>
      </c>
      <c r="R3962">
        <v>20211022</v>
      </c>
      <c r="S3962" t="s">
        <v>8210</v>
      </c>
      <c r="T3962">
        <v>20220524</v>
      </c>
      <c r="Z3962" t="s">
        <v>36</v>
      </c>
    </row>
    <row r="3963" spans="1:26" x14ac:dyDescent="0.25">
      <c r="A3963" t="s">
        <v>26</v>
      </c>
      <c r="B3963" t="s">
        <v>27</v>
      </c>
      <c r="C3963" t="s">
        <v>28</v>
      </c>
      <c r="D3963" t="s">
        <v>46</v>
      </c>
      <c r="E3963" t="str">
        <f>"111TNPC08704"</f>
        <v>111TNPC08704</v>
      </c>
      <c r="F3963" t="s">
        <v>30</v>
      </c>
      <c r="I3963" t="s">
        <v>89</v>
      </c>
      <c r="J3963" t="s">
        <v>271</v>
      </c>
      <c r="N3963" t="s">
        <v>8211</v>
      </c>
      <c r="O3963" t="s">
        <v>34</v>
      </c>
      <c r="P3963">
        <v>7</v>
      </c>
      <c r="Q3963">
        <v>202111</v>
      </c>
      <c r="R3963">
        <v>20211129</v>
      </c>
      <c r="S3963" t="s">
        <v>8212</v>
      </c>
      <c r="T3963">
        <v>20220524</v>
      </c>
      <c r="Z3963" t="s">
        <v>36</v>
      </c>
    </row>
    <row r="3964" spans="1:26" x14ac:dyDescent="0.25">
      <c r="A3964" t="s">
        <v>26</v>
      </c>
      <c r="B3964" t="s">
        <v>27</v>
      </c>
      <c r="C3964" t="s">
        <v>28</v>
      </c>
      <c r="D3964" t="s">
        <v>29</v>
      </c>
      <c r="E3964" t="str">
        <f>"201TNRL2B070"</f>
        <v>201TNRL2B070</v>
      </c>
      <c r="F3964" t="s">
        <v>30</v>
      </c>
      <c r="I3964" t="s">
        <v>89</v>
      </c>
      <c r="J3964" t="s">
        <v>77</v>
      </c>
      <c r="N3964" t="s">
        <v>8213</v>
      </c>
      <c r="O3964" t="s">
        <v>34</v>
      </c>
      <c r="P3964">
        <v>5</v>
      </c>
      <c r="Q3964">
        <v>202201</v>
      </c>
      <c r="R3964">
        <v>20220225</v>
      </c>
      <c r="S3964" t="s">
        <v>8214</v>
      </c>
      <c r="T3964">
        <v>20220524</v>
      </c>
      <c r="Z3964" t="s">
        <v>36</v>
      </c>
    </row>
    <row r="3965" spans="1:26" x14ac:dyDescent="0.25">
      <c r="A3965" t="s">
        <v>26</v>
      </c>
      <c r="B3965" t="s">
        <v>27</v>
      </c>
      <c r="C3965" t="s">
        <v>28</v>
      </c>
      <c r="D3965" t="s">
        <v>46</v>
      </c>
      <c r="E3965" t="str">
        <f>"111TNWG03729"</f>
        <v>111TNWG03729</v>
      </c>
      <c r="F3965" t="s">
        <v>30</v>
      </c>
      <c r="I3965" t="s">
        <v>38</v>
      </c>
      <c r="J3965" t="s">
        <v>90</v>
      </c>
      <c r="N3965" t="s">
        <v>8215</v>
      </c>
      <c r="O3965" t="s">
        <v>34</v>
      </c>
      <c r="P3965">
        <v>7</v>
      </c>
      <c r="Q3965">
        <v>202111</v>
      </c>
      <c r="R3965">
        <v>20220511</v>
      </c>
      <c r="S3965" t="s">
        <v>8216</v>
      </c>
      <c r="T3965">
        <v>20220524</v>
      </c>
      <c r="Z3965" t="s">
        <v>36</v>
      </c>
    </row>
    <row r="3966" spans="1:26" x14ac:dyDescent="0.25">
      <c r="A3966" t="s">
        <v>26</v>
      </c>
      <c r="B3966" t="s">
        <v>27</v>
      </c>
      <c r="C3966" t="s">
        <v>28</v>
      </c>
      <c r="D3966" t="s">
        <v>115</v>
      </c>
      <c r="E3966" t="str">
        <f>"107TNBKOG333"</f>
        <v>107TNBKOG333</v>
      </c>
      <c r="F3966" t="s">
        <v>30</v>
      </c>
      <c r="I3966" t="s">
        <v>1153</v>
      </c>
      <c r="J3966" t="s">
        <v>555</v>
      </c>
      <c r="N3966" t="s">
        <v>8217</v>
      </c>
      <c r="O3966" t="s">
        <v>34</v>
      </c>
      <c r="P3966">
        <v>11</v>
      </c>
      <c r="Q3966">
        <v>202107</v>
      </c>
      <c r="R3966">
        <v>20211104</v>
      </c>
      <c r="S3966" t="s">
        <v>8218</v>
      </c>
      <c r="T3966">
        <v>20220524</v>
      </c>
      <c r="U3966" t="s">
        <v>8219</v>
      </c>
      <c r="Z3966" t="s">
        <v>36</v>
      </c>
    </row>
    <row r="3967" spans="1:26" x14ac:dyDescent="0.25">
      <c r="A3967" t="s">
        <v>26</v>
      </c>
      <c r="B3967" t="s">
        <v>27</v>
      </c>
      <c r="C3967" t="s">
        <v>28</v>
      </c>
      <c r="D3967" t="s">
        <v>7432</v>
      </c>
      <c r="E3967" t="str">
        <f>"203TNPC0U664"</f>
        <v>203TNPC0U664</v>
      </c>
      <c r="F3967" t="s">
        <v>30</v>
      </c>
      <c r="I3967" t="s">
        <v>123</v>
      </c>
      <c r="J3967" t="s">
        <v>77</v>
      </c>
      <c r="N3967" t="s">
        <v>8220</v>
      </c>
      <c r="O3967" t="s">
        <v>34</v>
      </c>
      <c r="P3967">
        <v>3</v>
      </c>
      <c r="Q3967">
        <v>202203</v>
      </c>
      <c r="R3967">
        <v>20220520</v>
      </c>
      <c r="S3967" t="s">
        <v>8221</v>
      </c>
      <c r="T3967">
        <v>20220524</v>
      </c>
      <c r="Z3967" t="s">
        <v>36</v>
      </c>
    </row>
    <row r="3968" spans="1:26" x14ac:dyDescent="0.25">
      <c r="A3968" t="s">
        <v>26</v>
      </c>
      <c r="B3968" t="s">
        <v>27</v>
      </c>
      <c r="C3968" t="s">
        <v>28</v>
      </c>
      <c r="D3968" t="s">
        <v>115</v>
      </c>
      <c r="E3968" t="str">
        <f>"110TNEP11132"</f>
        <v>110TNEP11132</v>
      </c>
      <c r="F3968" t="s">
        <v>30</v>
      </c>
      <c r="I3968" t="s">
        <v>38</v>
      </c>
      <c r="J3968" t="s">
        <v>39</v>
      </c>
      <c r="N3968" t="s">
        <v>8222</v>
      </c>
      <c r="O3968" t="s">
        <v>34</v>
      </c>
      <c r="P3968">
        <v>8</v>
      </c>
      <c r="Q3968">
        <v>202110</v>
      </c>
      <c r="R3968">
        <v>20211204</v>
      </c>
      <c r="S3968" t="s">
        <v>8223</v>
      </c>
      <c r="T3968">
        <v>20220524</v>
      </c>
      <c r="Z3968" t="s">
        <v>36</v>
      </c>
    </row>
    <row r="3969" spans="1:26" x14ac:dyDescent="0.25">
      <c r="A3969" t="s">
        <v>26</v>
      </c>
      <c r="B3969" t="s">
        <v>27</v>
      </c>
      <c r="C3969" t="s">
        <v>28</v>
      </c>
      <c r="D3969" t="s">
        <v>115</v>
      </c>
      <c r="E3969" t="str">
        <f>"108TNCZ0E819"</f>
        <v>108TNCZ0E819</v>
      </c>
      <c r="F3969" t="s">
        <v>30</v>
      </c>
      <c r="I3969" t="s">
        <v>71</v>
      </c>
      <c r="J3969" t="s">
        <v>52</v>
      </c>
      <c r="N3969" t="s">
        <v>8224</v>
      </c>
      <c r="O3969" t="s">
        <v>34</v>
      </c>
      <c r="P3969">
        <v>10</v>
      </c>
      <c r="Q3969">
        <v>202108</v>
      </c>
      <c r="R3969">
        <v>20211122</v>
      </c>
      <c r="S3969" t="s">
        <v>8225</v>
      </c>
      <c r="T3969">
        <v>20220524</v>
      </c>
      <c r="Z3969" t="s">
        <v>36</v>
      </c>
    </row>
    <row r="3970" spans="1:26" x14ac:dyDescent="0.25">
      <c r="A3970" t="s">
        <v>26</v>
      </c>
      <c r="B3970" t="s">
        <v>27</v>
      </c>
      <c r="C3970" t="s">
        <v>28</v>
      </c>
      <c r="D3970" t="s">
        <v>29</v>
      </c>
      <c r="E3970" t="str">
        <f>"106TNBK0E029"</f>
        <v>106TNBK0E029</v>
      </c>
      <c r="F3970" t="s">
        <v>30</v>
      </c>
      <c r="I3970" t="s">
        <v>38</v>
      </c>
      <c r="J3970" t="s">
        <v>90</v>
      </c>
      <c r="N3970" t="s">
        <v>8226</v>
      </c>
      <c r="O3970" t="s">
        <v>34</v>
      </c>
      <c r="P3970">
        <v>12</v>
      </c>
      <c r="Q3970">
        <v>202106</v>
      </c>
      <c r="R3970">
        <v>20211108</v>
      </c>
      <c r="S3970" t="s">
        <v>8227</v>
      </c>
      <c r="T3970">
        <v>20220524</v>
      </c>
      <c r="U3970" t="s">
        <v>75</v>
      </c>
      <c r="Z3970" t="s">
        <v>36</v>
      </c>
    </row>
    <row r="3971" spans="1:26" x14ac:dyDescent="0.25">
      <c r="A3971" t="s">
        <v>26</v>
      </c>
      <c r="B3971" t="s">
        <v>27</v>
      </c>
      <c r="C3971" t="s">
        <v>28</v>
      </c>
      <c r="D3971" t="s">
        <v>46</v>
      </c>
      <c r="E3971" t="str">
        <f>"108TNUW1Y206"</f>
        <v>108TNUW1Y206</v>
      </c>
      <c r="F3971" t="s">
        <v>30</v>
      </c>
      <c r="I3971" t="s">
        <v>123</v>
      </c>
      <c r="J3971" t="s">
        <v>58</v>
      </c>
      <c r="N3971" t="s">
        <v>8228</v>
      </c>
      <c r="O3971" t="s">
        <v>34</v>
      </c>
      <c r="P3971">
        <v>10</v>
      </c>
      <c r="Q3971">
        <v>202108</v>
      </c>
      <c r="R3971">
        <v>20220428</v>
      </c>
      <c r="S3971" t="s">
        <v>8229</v>
      </c>
      <c r="T3971">
        <v>20220524</v>
      </c>
      <c r="U3971" t="s">
        <v>4511</v>
      </c>
      <c r="V3971" t="s">
        <v>8230</v>
      </c>
      <c r="Z3971" t="s">
        <v>36</v>
      </c>
    </row>
    <row r="3972" spans="1:26" x14ac:dyDescent="0.25">
      <c r="A3972" t="s">
        <v>26</v>
      </c>
      <c r="B3972" t="s">
        <v>27</v>
      </c>
      <c r="C3972" t="s">
        <v>28</v>
      </c>
      <c r="D3972" t="s">
        <v>29</v>
      </c>
      <c r="E3972" t="str">
        <f>"111TNCZ1K099"</f>
        <v>111TNCZ1K099</v>
      </c>
      <c r="F3972" t="s">
        <v>30</v>
      </c>
      <c r="I3972" t="s">
        <v>71</v>
      </c>
      <c r="J3972" t="s">
        <v>52</v>
      </c>
      <c r="N3972" t="s">
        <v>8231</v>
      </c>
      <c r="O3972" t="s">
        <v>34</v>
      </c>
      <c r="P3972">
        <v>7</v>
      </c>
      <c r="Q3972">
        <v>202111</v>
      </c>
      <c r="R3972">
        <v>20220412</v>
      </c>
      <c r="S3972" t="s">
        <v>8232</v>
      </c>
      <c r="T3972">
        <v>20220524</v>
      </c>
      <c r="Z3972" t="s">
        <v>36</v>
      </c>
    </row>
    <row r="3973" spans="1:26" x14ac:dyDescent="0.25">
      <c r="A3973" t="s">
        <v>26</v>
      </c>
      <c r="B3973" t="s">
        <v>27</v>
      </c>
      <c r="C3973" t="s">
        <v>28</v>
      </c>
      <c r="D3973" t="s">
        <v>133</v>
      </c>
      <c r="E3973" t="str">
        <f>"109TNYT29234"</f>
        <v>109TNYT29234</v>
      </c>
      <c r="F3973" t="s">
        <v>30</v>
      </c>
      <c r="I3973" t="s">
        <v>38</v>
      </c>
      <c r="J3973" t="s">
        <v>77</v>
      </c>
      <c r="N3973" t="s">
        <v>8233</v>
      </c>
      <c r="O3973" t="s">
        <v>34</v>
      </c>
      <c r="P3973">
        <v>9</v>
      </c>
      <c r="Q3973">
        <v>202109</v>
      </c>
      <c r="R3973">
        <v>20220501</v>
      </c>
      <c r="S3973" t="s">
        <v>8234</v>
      </c>
      <c r="T3973">
        <v>20220524</v>
      </c>
      <c r="Z3973" t="s">
        <v>36</v>
      </c>
    </row>
    <row r="3974" spans="1:26" x14ac:dyDescent="0.25">
      <c r="A3974" t="s">
        <v>26</v>
      </c>
      <c r="B3974" t="s">
        <v>27</v>
      </c>
      <c r="C3974" t="s">
        <v>28</v>
      </c>
      <c r="D3974" t="s">
        <v>42</v>
      </c>
      <c r="E3974" t="str">
        <f>"112TNZN16181"</f>
        <v>112TNZN16181</v>
      </c>
      <c r="F3974" t="s">
        <v>30</v>
      </c>
      <c r="I3974" t="s">
        <v>38</v>
      </c>
      <c r="J3974" t="s">
        <v>48</v>
      </c>
      <c r="N3974" t="s">
        <v>8235</v>
      </c>
      <c r="O3974" t="s">
        <v>34</v>
      </c>
      <c r="P3974">
        <v>6</v>
      </c>
      <c r="Q3974">
        <v>202112</v>
      </c>
      <c r="R3974">
        <v>20220125</v>
      </c>
      <c r="S3974" t="s">
        <v>8236</v>
      </c>
      <c r="T3974">
        <v>20220525</v>
      </c>
      <c r="Z3974" t="s">
        <v>36</v>
      </c>
    </row>
    <row r="3975" spans="1:26" x14ac:dyDescent="0.25">
      <c r="A3975" t="s">
        <v>26</v>
      </c>
      <c r="B3975" t="s">
        <v>27</v>
      </c>
      <c r="C3975" t="s">
        <v>28</v>
      </c>
      <c r="D3975" t="s">
        <v>42</v>
      </c>
      <c r="E3975" t="str">
        <f>"108TNQD13676"</f>
        <v>108TNQD13676</v>
      </c>
      <c r="F3975" t="s">
        <v>30</v>
      </c>
      <c r="I3975" t="s">
        <v>38</v>
      </c>
      <c r="J3975" t="s">
        <v>39</v>
      </c>
      <c r="N3975" t="s">
        <v>8237</v>
      </c>
      <c r="O3975" t="s">
        <v>34</v>
      </c>
      <c r="P3975">
        <v>10</v>
      </c>
      <c r="Q3975">
        <v>202108</v>
      </c>
      <c r="R3975">
        <v>20211214</v>
      </c>
      <c r="S3975" t="s">
        <v>8238</v>
      </c>
      <c r="T3975">
        <v>20220525</v>
      </c>
      <c r="Z3975" t="s">
        <v>36</v>
      </c>
    </row>
    <row r="3976" spans="1:26" x14ac:dyDescent="0.25">
      <c r="A3976" t="s">
        <v>26</v>
      </c>
      <c r="B3976" t="s">
        <v>27</v>
      </c>
      <c r="C3976" t="s">
        <v>28</v>
      </c>
      <c r="D3976" t="s">
        <v>380</v>
      </c>
      <c r="E3976" t="str">
        <f>"111TNKF2C861"</f>
        <v>111TNKF2C861</v>
      </c>
      <c r="F3976" t="s">
        <v>30</v>
      </c>
      <c r="I3976" t="s">
        <v>38</v>
      </c>
      <c r="J3976" t="s">
        <v>58</v>
      </c>
      <c r="N3976" t="s">
        <v>8239</v>
      </c>
      <c r="O3976" t="s">
        <v>34</v>
      </c>
      <c r="P3976">
        <v>7</v>
      </c>
      <c r="Q3976">
        <v>202111</v>
      </c>
      <c r="R3976">
        <v>20220223</v>
      </c>
      <c r="S3976" t="s">
        <v>8240</v>
      </c>
      <c r="T3976">
        <v>20220525</v>
      </c>
      <c r="U3976" t="s">
        <v>643</v>
      </c>
      <c r="Z3976" t="s">
        <v>36</v>
      </c>
    </row>
    <row r="3977" spans="1:26" x14ac:dyDescent="0.25">
      <c r="A3977" t="s">
        <v>26</v>
      </c>
      <c r="B3977" t="s">
        <v>27</v>
      </c>
      <c r="C3977" t="s">
        <v>28</v>
      </c>
      <c r="D3977" t="s">
        <v>46</v>
      </c>
      <c r="E3977" t="str">
        <f>"109TNHM2R457"</f>
        <v>109TNHM2R457</v>
      </c>
      <c r="F3977" t="s">
        <v>30</v>
      </c>
      <c r="I3977" t="s">
        <v>38</v>
      </c>
      <c r="J3977" t="s">
        <v>58</v>
      </c>
      <c r="N3977" t="s">
        <v>8241</v>
      </c>
      <c r="O3977" t="s">
        <v>34</v>
      </c>
      <c r="P3977">
        <v>9</v>
      </c>
      <c r="Q3977">
        <v>202109</v>
      </c>
      <c r="R3977">
        <v>20220305</v>
      </c>
      <c r="S3977" t="s">
        <v>8242</v>
      </c>
      <c r="T3977">
        <v>20220525</v>
      </c>
      <c r="U3977" t="s">
        <v>328</v>
      </c>
      <c r="Z3977" t="s">
        <v>36</v>
      </c>
    </row>
    <row r="3978" spans="1:26" x14ac:dyDescent="0.25">
      <c r="A3978" t="s">
        <v>26</v>
      </c>
      <c r="B3978" t="s">
        <v>27</v>
      </c>
      <c r="C3978" t="s">
        <v>28</v>
      </c>
      <c r="D3978" t="s">
        <v>29</v>
      </c>
      <c r="E3978" t="str">
        <f>"108TNJJ2L708"</f>
        <v>108TNJJ2L708</v>
      </c>
      <c r="F3978" t="s">
        <v>30</v>
      </c>
      <c r="I3978" t="s">
        <v>38</v>
      </c>
      <c r="J3978" t="s">
        <v>58</v>
      </c>
      <c r="N3978" t="s">
        <v>8243</v>
      </c>
      <c r="O3978" t="s">
        <v>34</v>
      </c>
      <c r="P3978">
        <v>10</v>
      </c>
      <c r="Q3978">
        <v>202108</v>
      </c>
      <c r="R3978">
        <v>20211013</v>
      </c>
      <c r="S3978" t="s">
        <v>8244</v>
      </c>
      <c r="T3978">
        <v>20220525</v>
      </c>
      <c r="U3978" t="s">
        <v>144</v>
      </c>
      <c r="Z3978" t="s">
        <v>36</v>
      </c>
    </row>
    <row r="3979" spans="1:26" x14ac:dyDescent="0.25">
      <c r="A3979" t="s">
        <v>26</v>
      </c>
      <c r="B3979" t="s">
        <v>27</v>
      </c>
      <c r="C3979" t="s">
        <v>28</v>
      </c>
      <c r="D3979" t="s">
        <v>29</v>
      </c>
      <c r="E3979" t="str">
        <f>"108TNWG12537"</f>
        <v>108TNWG12537</v>
      </c>
      <c r="F3979" t="s">
        <v>30</v>
      </c>
      <c r="I3979" t="s">
        <v>31</v>
      </c>
      <c r="J3979" t="s">
        <v>48</v>
      </c>
      <c r="N3979" t="s">
        <v>8245</v>
      </c>
      <c r="O3979" t="s">
        <v>34</v>
      </c>
      <c r="P3979">
        <v>10</v>
      </c>
      <c r="Q3979">
        <v>202108</v>
      </c>
      <c r="R3979">
        <v>20220122</v>
      </c>
      <c r="S3979" t="s">
        <v>8246</v>
      </c>
      <c r="T3979">
        <v>20220525</v>
      </c>
      <c r="Z3979" t="s">
        <v>36</v>
      </c>
    </row>
    <row r="3980" spans="1:26" x14ac:dyDescent="0.25">
      <c r="A3980" t="s">
        <v>26</v>
      </c>
      <c r="B3980" t="s">
        <v>27</v>
      </c>
      <c r="C3980" t="s">
        <v>28</v>
      </c>
      <c r="D3980" t="s">
        <v>380</v>
      </c>
      <c r="E3980" t="str">
        <f>"201TNWG07785"</f>
        <v>201TNWG07785</v>
      </c>
      <c r="F3980" t="s">
        <v>30</v>
      </c>
      <c r="I3980" t="s">
        <v>89</v>
      </c>
      <c r="J3980" t="s">
        <v>39</v>
      </c>
      <c r="N3980" t="s">
        <v>8247</v>
      </c>
      <c r="O3980" t="s">
        <v>34</v>
      </c>
      <c r="P3980">
        <v>5</v>
      </c>
      <c r="Q3980">
        <v>202201</v>
      </c>
      <c r="R3980">
        <v>20220509</v>
      </c>
      <c r="S3980" t="s">
        <v>8248</v>
      </c>
      <c r="T3980">
        <v>20220525</v>
      </c>
      <c r="Z3980" t="s">
        <v>36</v>
      </c>
    </row>
    <row r="3981" spans="1:26" x14ac:dyDescent="0.25">
      <c r="A3981" t="s">
        <v>26</v>
      </c>
      <c r="B3981" t="s">
        <v>27</v>
      </c>
      <c r="C3981" t="s">
        <v>28</v>
      </c>
      <c r="D3981" t="s">
        <v>29</v>
      </c>
      <c r="E3981" t="str">
        <f>"108TNLE24144"</f>
        <v>108TNLE24144</v>
      </c>
      <c r="F3981" t="s">
        <v>30</v>
      </c>
      <c r="I3981" t="s">
        <v>157</v>
      </c>
      <c r="J3981" t="s">
        <v>77</v>
      </c>
      <c r="N3981" t="s">
        <v>8249</v>
      </c>
      <c r="O3981" t="s">
        <v>34</v>
      </c>
      <c r="P3981">
        <v>10</v>
      </c>
      <c r="Q3981">
        <v>202108</v>
      </c>
      <c r="R3981">
        <v>20211108</v>
      </c>
      <c r="S3981" t="s">
        <v>8250</v>
      </c>
      <c r="T3981">
        <v>20220525</v>
      </c>
      <c r="Z3981" t="s">
        <v>36</v>
      </c>
    </row>
    <row r="3982" spans="1:26" x14ac:dyDescent="0.25">
      <c r="A3982" t="s">
        <v>26</v>
      </c>
      <c r="B3982" t="s">
        <v>27</v>
      </c>
      <c r="C3982" t="s">
        <v>28</v>
      </c>
      <c r="D3982" t="s">
        <v>115</v>
      </c>
      <c r="E3982" t="str">
        <f>"201TNBK04309"</f>
        <v>201TNBK04309</v>
      </c>
      <c r="F3982" t="s">
        <v>30</v>
      </c>
      <c r="I3982" t="s">
        <v>57</v>
      </c>
      <c r="J3982" t="s">
        <v>58</v>
      </c>
      <c r="N3982" t="s">
        <v>8251</v>
      </c>
      <c r="O3982" t="s">
        <v>34</v>
      </c>
      <c r="P3982">
        <v>5</v>
      </c>
      <c r="Q3982">
        <v>202201</v>
      </c>
      <c r="R3982">
        <v>20220220</v>
      </c>
      <c r="S3982" t="s">
        <v>8252</v>
      </c>
      <c r="T3982">
        <v>20220525</v>
      </c>
      <c r="Z3982" t="s">
        <v>36</v>
      </c>
    </row>
    <row r="3983" spans="1:26" x14ac:dyDescent="0.25">
      <c r="A3983" t="s">
        <v>26</v>
      </c>
      <c r="B3983" t="s">
        <v>27</v>
      </c>
      <c r="C3983" t="s">
        <v>28</v>
      </c>
      <c r="D3983" t="s">
        <v>115</v>
      </c>
      <c r="E3983" t="str">
        <f>"110TNDV0H106"</f>
        <v>110TNDV0H106</v>
      </c>
      <c r="F3983" t="s">
        <v>30</v>
      </c>
      <c r="I3983" t="s">
        <v>31</v>
      </c>
      <c r="J3983" t="s">
        <v>39</v>
      </c>
      <c r="N3983" t="s">
        <v>8253</v>
      </c>
      <c r="O3983" t="s">
        <v>34</v>
      </c>
      <c r="P3983">
        <v>8</v>
      </c>
      <c r="Q3983">
        <v>202110</v>
      </c>
      <c r="R3983">
        <v>20220415</v>
      </c>
      <c r="S3983" t="s">
        <v>8254</v>
      </c>
      <c r="T3983">
        <v>20220525</v>
      </c>
      <c r="Z3983" t="s">
        <v>36</v>
      </c>
    </row>
    <row r="3984" spans="1:26" x14ac:dyDescent="0.25">
      <c r="A3984" t="s">
        <v>26</v>
      </c>
      <c r="B3984" t="s">
        <v>27</v>
      </c>
      <c r="C3984" t="s">
        <v>28</v>
      </c>
      <c r="D3984" t="s">
        <v>29</v>
      </c>
      <c r="E3984" t="str">
        <f>"111TNGY2B127"</f>
        <v>111TNGY2B127</v>
      </c>
      <c r="F3984" t="s">
        <v>30</v>
      </c>
      <c r="I3984" t="s">
        <v>38</v>
      </c>
      <c r="J3984" t="s">
        <v>58</v>
      </c>
      <c r="N3984" t="s">
        <v>8255</v>
      </c>
      <c r="O3984" t="s">
        <v>34</v>
      </c>
      <c r="P3984">
        <v>7</v>
      </c>
      <c r="Q3984">
        <v>202111</v>
      </c>
      <c r="R3984">
        <v>20211220</v>
      </c>
      <c r="S3984" t="s">
        <v>8256</v>
      </c>
      <c r="T3984">
        <v>20220525</v>
      </c>
      <c r="U3984" t="s">
        <v>5494</v>
      </c>
      <c r="V3984" t="s">
        <v>497</v>
      </c>
      <c r="Z3984" t="s">
        <v>36</v>
      </c>
    </row>
    <row r="3985" spans="1:26" x14ac:dyDescent="0.25">
      <c r="A3985" t="s">
        <v>26</v>
      </c>
      <c r="B3985" t="s">
        <v>27</v>
      </c>
      <c r="C3985" t="s">
        <v>28</v>
      </c>
      <c r="D3985" t="s">
        <v>42</v>
      </c>
      <c r="E3985" t="str">
        <f>"012TNUW08502"</f>
        <v>012TNUW08502</v>
      </c>
      <c r="F3985" t="s">
        <v>30</v>
      </c>
      <c r="I3985" t="s">
        <v>38</v>
      </c>
      <c r="J3985" t="s">
        <v>39</v>
      </c>
      <c r="N3985" t="s">
        <v>8257</v>
      </c>
      <c r="O3985" t="s">
        <v>34</v>
      </c>
      <c r="P3985">
        <v>18</v>
      </c>
      <c r="Q3985">
        <v>202012</v>
      </c>
      <c r="R3985">
        <v>20211011</v>
      </c>
      <c r="S3985" t="s">
        <v>8258</v>
      </c>
      <c r="T3985">
        <v>20220525</v>
      </c>
      <c r="Z3985" t="s">
        <v>36</v>
      </c>
    </row>
    <row r="3986" spans="1:26" x14ac:dyDescent="0.25">
      <c r="A3986" t="s">
        <v>26</v>
      </c>
      <c r="B3986" t="s">
        <v>27</v>
      </c>
      <c r="C3986" t="s">
        <v>28</v>
      </c>
      <c r="D3986" t="s">
        <v>133</v>
      </c>
      <c r="E3986" t="str">
        <f>"203TNGY01575"</f>
        <v>203TNGY01575</v>
      </c>
      <c r="F3986" t="s">
        <v>30</v>
      </c>
      <c r="I3986" t="s">
        <v>82</v>
      </c>
      <c r="J3986" t="s">
        <v>90</v>
      </c>
      <c r="N3986" t="s">
        <v>8259</v>
      </c>
      <c r="O3986" t="s">
        <v>34</v>
      </c>
      <c r="P3986">
        <v>3</v>
      </c>
      <c r="Q3986">
        <v>202203</v>
      </c>
      <c r="R3986">
        <v>20220504</v>
      </c>
      <c r="S3986" t="s">
        <v>8260</v>
      </c>
      <c r="T3986">
        <v>20220525</v>
      </c>
      <c r="U3986" t="s">
        <v>211</v>
      </c>
      <c r="Z3986" t="s">
        <v>36</v>
      </c>
    </row>
    <row r="3987" spans="1:26" x14ac:dyDescent="0.25">
      <c r="A3987" t="s">
        <v>26</v>
      </c>
      <c r="B3987" t="s">
        <v>27</v>
      </c>
      <c r="C3987" t="s">
        <v>28</v>
      </c>
      <c r="D3987" t="s">
        <v>29</v>
      </c>
      <c r="E3987" t="str">
        <f>"108TNDV2J282"</f>
        <v>108TNDV2J282</v>
      </c>
      <c r="F3987" t="s">
        <v>30</v>
      </c>
      <c r="I3987" t="s">
        <v>89</v>
      </c>
      <c r="J3987" t="s">
        <v>90</v>
      </c>
      <c r="N3987" t="s">
        <v>8261</v>
      </c>
      <c r="O3987" t="s">
        <v>34</v>
      </c>
      <c r="P3987">
        <v>10</v>
      </c>
      <c r="Q3987">
        <v>202108</v>
      </c>
      <c r="R3987">
        <v>20211220</v>
      </c>
      <c r="S3987" t="s">
        <v>8262</v>
      </c>
      <c r="T3987">
        <v>20220525</v>
      </c>
      <c r="U3987" t="s">
        <v>144</v>
      </c>
      <c r="Z3987" t="s">
        <v>36</v>
      </c>
    </row>
    <row r="3988" spans="1:26" x14ac:dyDescent="0.25">
      <c r="A3988" t="s">
        <v>26</v>
      </c>
      <c r="B3988" t="s">
        <v>27</v>
      </c>
      <c r="C3988" t="s">
        <v>28</v>
      </c>
      <c r="D3988" t="s">
        <v>29</v>
      </c>
      <c r="E3988" t="str">
        <f>"110TNAB0A872"</f>
        <v>110TNAB0A872</v>
      </c>
      <c r="F3988" t="s">
        <v>30</v>
      </c>
      <c r="I3988" t="s">
        <v>89</v>
      </c>
      <c r="J3988" t="s">
        <v>819</v>
      </c>
      <c r="N3988" t="s">
        <v>8263</v>
      </c>
      <c r="O3988" t="s">
        <v>34</v>
      </c>
      <c r="P3988">
        <v>8</v>
      </c>
      <c r="Q3988">
        <v>202110</v>
      </c>
      <c r="R3988">
        <v>20220327</v>
      </c>
      <c r="S3988" t="s">
        <v>8264</v>
      </c>
      <c r="T3988">
        <v>20220525</v>
      </c>
      <c r="Z3988" t="s">
        <v>36</v>
      </c>
    </row>
    <row r="3989" spans="1:26" x14ac:dyDescent="0.25">
      <c r="A3989" t="s">
        <v>26</v>
      </c>
      <c r="B3989" t="s">
        <v>27</v>
      </c>
      <c r="C3989" t="s">
        <v>28</v>
      </c>
      <c r="D3989" t="s">
        <v>29</v>
      </c>
      <c r="E3989" t="str">
        <f>"106TNUW06566"</f>
        <v>106TNUW06566</v>
      </c>
      <c r="F3989" t="s">
        <v>30</v>
      </c>
      <c r="I3989" t="s">
        <v>38</v>
      </c>
      <c r="J3989" t="s">
        <v>58</v>
      </c>
      <c r="N3989" t="s">
        <v>8265</v>
      </c>
      <c r="O3989" t="s">
        <v>34</v>
      </c>
      <c r="P3989">
        <v>12</v>
      </c>
      <c r="Q3989">
        <v>202106</v>
      </c>
      <c r="R3989">
        <v>20220510</v>
      </c>
      <c r="S3989" t="s">
        <v>8266</v>
      </c>
      <c r="T3989">
        <v>20220525</v>
      </c>
      <c r="U3989" t="s">
        <v>4186</v>
      </c>
      <c r="V3989" t="s">
        <v>878</v>
      </c>
      <c r="W3989" t="s">
        <v>3506</v>
      </c>
      <c r="X3989" t="s">
        <v>1038</v>
      </c>
      <c r="Z3989" t="s">
        <v>36</v>
      </c>
    </row>
    <row r="3990" spans="1:26" x14ac:dyDescent="0.25">
      <c r="A3990" t="s">
        <v>26</v>
      </c>
      <c r="B3990" t="s">
        <v>27</v>
      </c>
      <c r="C3990" t="s">
        <v>28</v>
      </c>
      <c r="D3990" t="s">
        <v>64</v>
      </c>
      <c r="E3990" t="str">
        <f>"109TNUW26678"</f>
        <v>109TNUW26678</v>
      </c>
      <c r="F3990" t="s">
        <v>30</v>
      </c>
      <c r="I3990" t="s">
        <v>57</v>
      </c>
      <c r="J3990" t="s">
        <v>163</v>
      </c>
      <c r="N3990" t="s">
        <v>8267</v>
      </c>
      <c r="O3990" t="s">
        <v>34</v>
      </c>
      <c r="P3990">
        <v>9</v>
      </c>
      <c r="Q3990">
        <v>202109</v>
      </c>
      <c r="R3990">
        <v>20211027</v>
      </c>
      <c r="S3990" t="s">
        <v>8268</v>
      </c>
      <c r="T3990">
        <v>20220525</v>
      </c>
      <c r="Z3990" t="s">
        <v>36</v>
      </c>
    </row>
    <row r="3991" spans="1:26" x14ac:dyDescent="0.25">
      <c r="A3991" t="s">
        <v>26</v>
      </c>
      <c r="B3991" t="s">
        <v>27</v>
      </c>
      <c r="C3991" t="s">
        <v>28</v>
      </c>
      <c r="D3991" t="s">
        <v>115</v>
      </c>
      <c r="E3991" t="str">
        <f>"110TNPC93872"</f>
        <v>110TNPC93872</v>
      </c>
      <c r="F3991" t="s">
        <v>30</v>
      </c>
      <c r="I3991" t="s">
        <v>302</v>
      </c>
      <c r="J3991" t="s">
        <v>39</v>
      </c>
      <c r="N3991" t="s">
        <v>8269</v>
      </c>
      <c r="O3991" t="s">
        <v>34</v>
      </c>
      <c r="P3991">
        <v>8</v>
      </c>
      <c r="Q3991">
        <v>202110</v>
      </c>
      <c r="R3991">
        <v>20220308</v>
      </c>
      <c r="S3991" t="s">
        <v>8270</v>
      </c>
      <c r="T3991">
        <v>20220525</v>
      </c>
      <c r="Z3991" t="s">
        <v>36</v>
      </c>
    </row>
    <row r="3992" spans="1:26" x14ac:dyDescent="0.25">
      <c r="A3992" t="s">
        <v>26</v>
      </c>
      <c r="B3992" t="s">
        <v>27</v>
      </c>
      <c r="C3992" t="s">
        <v>28</v>
      </c>
      <c r="D3992" t="s">
        <v>380</v>
      </c>
      <c r="E3992" t="str">
        <f>"110TNYT0Q890"</f>
        <v>110TNYT0Q890</v>
      </c>
      <c r="F3992" t="s">
        <v>30</v>
      </c>
      <c r="I3992" t="s">
        <v>129</v>
      </c>
      <c r="J3992" t="s">
        <v>568</v>
      </c>
      <c r="N3992" t="s">
        <v>8271</v>
      </c>
      <c r="O3992" t="s">
        <v>34</v>
      </c>
      <c r="P3992">
        <v>8</v>
      </c>
      <c r="Q3992">
        <v>202110</v>
      </c>
      <c r="R3992">
        <v>20211118</v>
      </c>
      <c r="S3992" t="s">
        <v>8272</v>
      </c>
      <c r="T3992">
        <v>20220525</v>
      </c>
      <c r="Z3992" t="s">
        <v>36</v>
      </c>
    </row>
    <row r="3993" spans="1:26" x14ac:dyDescent="0.25">
      <c r="A3993" t="s">
        <v>26</v>
      </c>
      <c r="B3993" t="s">
        <v>27</v>
      </c>
      <c r="C3993" t="s">
        <v>28</v>
      </c>
      <c r="D3993" t="s">
        <v>42</v>
      </c>
      <c r="E3993" t="str">
        <f>"108TNAB02264"</f>
        <v>108TNAB02264</v>
      </c>
      <c r="F3993" t="s">
        <v>30</v>
      </c>
      <c r="I3993" t="s">
        <v>31</v>
      </c>
      <c r="J3993" t="s">
        <v>77</v>
      </c>
      <c r="N3993" t="s">
        <v>8273</v>
      </c>
      <c r="O3993" t="s">
        <v>34</v>
      </c>
      <c r="P3993">
        <v>10</v>
      </c>
      <c r="Q3993">
        <v>202108</v>
      </c>
      <c r="R3993">
        <v>20211002</v>
      </c>
      <c r="S3993" t="s">
        <v>8274</v>
      </c>
      <c r="T3993">
        <v>20220525</v>
      </c>
      <c r="Z3993" t="s">
        <v>36</v>
      </c>
    </row>
    <row r="3994" spans="1:26" x14ac:dyDescent="0.25">
      <c r="A3994" t="s">
        <v>26</v>
      </c>
      <c r="B3994" t="s">
        <v>27</v>
      </c>
      <c r="C3994" t="s">
        <v>28</v>
      </c>
      <c r="D3994" t="s">
        <v>380</v>
      </c>
      <c r="E3994" t="str">
        <f>"201TNFA0F475"</f>
        <v>201TNFA0F475</v>
      </c>
      <c r="F3994" t="s">
        <v>30</v>
      </c>
      <c r="I3994" t="s">
        <v>38</v>
      </c>
      <c r="J3994" t="s">
        <v>58</v>
      </c>
      <c r="N3994" t="s">
        <v>8275</v>
      </c>
      <c r="O3994" t="s">
        <v>34</v>
      </c>
      <c r="P3994">
        <v>5</v>
      </c>
      <c r="Q3994">
        <v>202201</v>
      </c>
      <c r="R3994">
        <v>20220508</v>
      </c>
      <c r="S3994" t="s">
        <v>8276</v>
      </c>
      <c r="T3994">
        <v>20220525</v>
      </c>
      <c r="U3994" t="s">
        <v>264</v>
      </c>
      <c r="V3994" t="s">
        <v>111</v>
      </c>
      <c r="W3994" t="s">
        <v>265</v>
      </c>
      <c r="Z3994" t="s">
        <v>36</v>
      </c>
    </row>
    <row r="3995" spans="1:26" x14ac:dyDescent="0.25">
      <c r="A3995" t="s">
        <v>26</v>
      </c>
      <c r="B3995" t="s">
        <v>27</v>
      </c>
      <c r="C3995" t="s">
        <v>28</v>
      </c>
      <c r="D3995" t="s">
        <v>64</v>
      </c>
      <c r="E3995" t="str">
        <f>"109TNXR1F442"</f>
        <v>109TNXR1F442</v>
      </c>
      <c r="F3995" t="s">
        <v>30</v>
      </c>
      <c r="I3995" t="s">
        <v>123</v>
      </c>
      <c r="J3995" t="s">
        <v>271</v>
      </c>
      <c r="N3995" t="s">
        <v>8277</v>
      </c>
      <c r="O3995" t="s">
        <v>34</v>
      </c>
      <c r="P3995">
        <v>9</v>
      </c>
      <c r="Q3995">
        <v>202109</v>
      </c>
      <c r="R3995">
        <v>20211024</v>
      </c>
      <c r="S3995" t="s">
        <v>8278</v>
      </c>
      <c r="T3995">
        <v>20220525</v>
      </c>
      <c r="Z3995" t="s">
        <v>36</v>
      </c>
    </row>
    <row r="3996" spans="1:26" x14ac:dyDescent="0.25">
      <c r="A3996" t="s">
        <v>26</v>
      </c>
      <c r="B3996" t="s">
        <v>27</v>
      </c>
      <c r="C3996" t="s">
        <v>28</v>
      </c>
      <c r="D3996" t="s">
        <v>29</v>
      </c>
      <c r="E3996" t="str">
        <f>"112TNLE0T160"</f>
        <v>112TNLE0T160</v>
      </c>
      <c r="F3996" t="s">
        <v>30</v>
      </c>
      <c r="I3996" t="s">
        <v>38</v>
      </c>
      <c r="J3996" t="s">
        <v>163</v>
      </c>
      <c r="N3996" t="s">
        <v>8279</v>
      </c>
      <c r="O3996" t="s">
        <v>34</v>
      </c>
      <c r="P3996">
        <v>6</v>
      </c>
      <c r="Q3996">
        <v>202112</v>
      </c>
      <c r="R3996">
        <v>20220511</v>
      </c>
      <c r="S3996" t="s">
        <v>8280</v>
      </c>
      <c r="T3996">
        <v>20220525</v>
      </c>
      <c r="Z3996" t="s">
        <v>36</v>
      </c>
    </row>
    <row r="3997" spans="1:26" x14ac:dyDescent="0.25">
      <c r="A3997" t="s">
        <v>26</v>
      </c>
      <c r="B3997" t="s">
        <v>27</v>
      </c>
      <c r="C3997" t="s">
        <v>28</v>
      </c>
      <c r="D3997" t="s">
        <v>64</v>
      </c>
      <c r="E3997" t="str">
        <f>"202TNQD19708"</f>
        <v>202TNQD19708</v>
      </c>
      <c r="F3997" t="s">
        <v>30</v>
      </c>
      <c r="I3997" t="s">
        <v>129</v>
      </c>
      <c r="J3997" t="s">
        <v>163</v>
      </c>
      <c r="N3997" t="s">
        <v>8281</v>
      </c>
      <c r="O3997" t="s">
        <v>34</v>
      </c>
      <c r="P3997">
        <v>4</v>
      </c>
      <c r="Q3997">
        <v>202202</v>
      </c>
      <c r="R3997">
        <v>20220404</v>
      </c>
      <c r="S3997" t="s">
        <v>8282</v>
      </c>
      <c r="T3997">
        <v>20220525</v>
      </c>
      <c r="Z3997" t="s">
        <v>36</v>
      </c>
    </row>
    <row r="3998" spans="1:26" x14ac:dyDescent="0.25">
      <c r="A3998" t="s">
        <v>26</v>
      </c>
      <c r="B3998" t="s">
        <v>27</v>
      </c>
      <c r="C3998" t="s">
        <v>28</v>
      </c>
      <c r="D3998" t="s">
        <v>29</v>
      </c>
      <c r="E3998" t="str">
        <f>"112TNAB1G400"</f>
        <v>112TNAB1G400</v>
      </c>
      <c r="F3998" t="s">
        <v>30</v>
      </c>
      <c r="I3998" t="s">
        <v>123</v>
      </c>
      <c r="J3998" t="s">
        <v>271</v>
      </c>
      <c r="N3998" t="s">
        <v>8283</v>
      </c>
      <c r="O3998" t="s">
        <v>34</v>
      </c>
      <c r="P3998">
        <v>6</v>
      </c>
      <c r="Q3998">
        <v>202112</v>
      </c>
      <c r="R3998">
        <v>20220315</v>
      </c>
      <c r="S3998" t="s">
        <v>8284</v>
      </c>
      <c r="T3998">
        <v>20220525</v>
      </c>
      <c r="U3998" t="s">
        <v>3950</v>
      </c>
      <c r="V3998" t="s">
        <v>151</v>
      </c>
      <c r="W3998" t="s">
        <v>144</v>
      </c>
      <c r="X3998" t="s">
        <v>205</v>
      </c>
      <c r="Z3998" t="s">
        <v>36</v>
      </c>
    </row>
    <row r="3999" spans="1:26" x14ac:dyDescent="0.25">
      <c r="A3999" t="s">
        <v>26</v>
      </c>
      <c r="B3999" t="s">
        <v>27</v>
      </c>
      <c r="C3999" t="s">
        <v>28</v>
      </c>
      <c r="D3999" t="s">
        <v>46</v>
      </c>
      <c r="E3999" t="str">
        <f>"201TNKF1Y589"</f>
        <v>201TNKF1Y589</v>
      </c>
      <c r="F3999" t="s">
        <v>30</v>
      </c>
      <c r="I3999" t="s">
        <v>7776</v>
      </c>
      <c r="J3999" t="s">
        <v>90</v>
      </c>
      <c r="N3999" t="s">
        <v>8285</v>
      </c>
      <c r="O3999" t="s">
        <v>34</v>
      </c>
      <c r="P3999">
        <v>5</v>
      </c>
      <c r="Q3999">
        <v>202201</v>
      </c>
      <c r="R3999">
        <v>20220506</v>
      </c>
      <c r="S3999" t="s">
        <v>8286</v>
      </c>
      <c r="T3999">
        <v>20220525</v>
      </c>
      <c r="U3999" t="s">
        <v>497</v>
      </c>
      <c r="V3999" t="s">
        <v>74</v>
      </c>
      <c r="Z3999" t="s">
        <v>36</v>
      </c>
    </row>
    <row r="4000" spans="1:26" x14ac:dyDescent="0.25">
      <c r="A4000" t="s">
        <v>26</v>
      </c>
      <c r="B4000" t="s">
        <v>27</v>
      </c>
      <c r="C4000" t="s">
        <v>28</v>
      </c>
      <c r="D4000" t="s">
        <v>46</v>
      </c>
      <c r="E4000" t="str">
        <f>"107TNRL15870"</f>
        <v>107TNRL15870</v>
      </c>
      <c r="F4000" t="s">
        <v>30</v>
      </c>
      <c r="I4000" t="s">
        <v>129</v>
      </c>
      <c r="J4000" t="s">
        <v>43</v>
      </c>
      <c r="N4000" t="s">
        <v>8287</v>
      </c>
      <c r="O4000" t="s">
        <v>34</v>
      </c>
      <c r="P4000">
        <v>11</v>
      </c>
      <c r="Q4000">
        <v>202107</v>
      </c>
      <c r="R4000">
        <v>20211115</v>
      </c>
      <c r="S4000" t="s">
        <v>8288</v>
      </c>
      <c r="T4000">
        <v>20220525</v>
      </c>
      <c r="Z4000" t="s">
        <v>36</v>
      </c>
    </row>
    <row r="4001" spans="1:26" x14ac:dyDescent="0.25">
      <c r="A4001" t="s">
        <v>26</v>
      </c>
      <c r="B4001" t="s">
        <v>27</v>
      </c>
      <c r="C4001" t="s">
        <v>28</v>
      </c>
      <c r="D4001" t="s">
        <v>380</v>
      </c>
      <c r="E4001" t="str">
        <f>"205TNVS0B183"</f>
        <v>205TNVS0B183</v>
      </c>
      <c r="F4001" t="s">
        <v>30</v>
      </c>
      <c r="I4001" t="s">
        <v>57</v>
      </c>
      <c r="J4001" t="s">
        <v>90</v>
      </c>
      <c r="N4001" t="s">
        <v>8289</v>
      </c>
      <c r="O4001" t="s">
        <v>34</v>
      </c>
      <c r="P4001">
        <v>1</v>
      </c>
      <c r="Q4001">
        <v>202205</v>
      </c>
      <c r="R4001">
        <v>20220507</v>
      </c>
      <c r="S4001" t="s">
        <v>8290</v>
      </c>
      <c r="T4001">
        <v>20220525</v>
      </c>
      <c r="U4001" t="s">
        <v>144</v>
      </c>
      <c r="Z4001" t="s">
        <v>36</v>
      </c>
    </row>
    <row r="4002" spans="1:26" x14ac:dyDescent="0.25">
      <c r="A4002" t="s">
        <v>26</v>
      </c>
      <c r="B4002" t="s">
        <v>27</v>
      </c>
      <c r="C4002" t="s">
        <v>28</v>
      </c>
      <c r="D4002" t="s">
        <v>37</v>
      </c>
      <c r="E4002" t="str">
        <f>"111TNZN2E645"</f>
        <v>111TNZN2E645</v>
      </c>
      <c r="F4002" t="s">
        <v>30</v>
      </c>
      <c r="I4002" t="s">
        <v>51</v>
      </c>
      <c r="J4002" t="s">
        <v>43</v>
      </c>
      <c r="N4002" t="s">
        <v>8291</v>
      </c>
      <c r="O4002" t="s">
        <v>34</v>
      </c>
      <c r="P4002">
        <v>7</v>
      </c>
      <c r="Q4002">
        <v>202111</v>
      </c>
      <c r="R4002">
        <v>20220413</v>
      </c>
      <c r="S4002" t="s">
        <v>8292</v>
      </c>
      <c r="T4002">
        <v>20220525</v>
      </c>
      <c r="U4002" t="s">
        <v>56</v>
      </c>
      <c r="Z4002" t="s">
        <v>36</v>
      </c>
    </row>
    <row r="4003" spans="1:26" x14ac:dyDescent="0.25">
      <c r="A4003" t="s">
        <v>26</v>
      </c>
      <c r="B4003" t="s">
        <v>27</v>
      </c>
      <c r="C4003" t="s">
        <v>28</v>
      </c>
      <c r="D4003" t="s">
        <v>64</v>
      </c>
      <c r="E4003" t="str">
        <f>"108TNQD2D812"</f>
        <v>108TNQD2D812</v>
      </c>
      <c r="F4003" t="s">
        <v>30</v>
      </c>
      <c r="I4003" t="s">
        <v>57</v>
      </c>
      <c r="J4003" t="s">
        <v>77</v>
      </c>
      <c r="N4003" t="s">
        <v>8293</v>
      </c>
      <c r="O4003" t="s">
        <v>34</v>
      </c>
      <c r="P4003">
        <v>10</v>
      </c>
      <c r="Q4003">
        <v>202108</v>
      </c>
      <c r="R4003">
        <v>20211102</v>
      </c>
      <c r="S4003" t="s">
        <v>8294</v>
      </c>
      <c r="T4003">
        <v>20220525</v>
      </c>
      <c r="Z4003" t="s">
        <v>36</v>
      </c>
    </row>
    <row r="4004" spans="1:26" x14ac:dyDescent="0.25">
      <c r="A4004" t="s">
        <v>26</v>
      </c>
      <c r="B4004" t="s">
        <v>27</v>
      </c>
      <c r="C4004" t="s">
        <v>28</v>
      </c>
      <c r="D4004" t="s">
        <v>37</v>
      </c>
      <c r="E4004" t="str">
        <f>"104TNPC1K112"</f>
        <v>104TNPC1K112</v>
      </c>
      <c r="F4004" t="s">
        <v>30</v>
      </c>
      <c r="I4004" t="s">
        <v>38</v>
      </c>
      <c r="J4004" t="s">
        <v>439</v>
      </c>
      <c r="N4004" t="s">
        <v>8295</v>
      </c>
      <c r="O4004" t="s">
        <v>34</v>
      </c>
      <c r="P4004">
        <v>14</v>
      </c>
      <c r="Q4004">
        <v>202104</v>
      </c>
      <c r="R4004">
        <v>20220425</v>
      </c>
      <c r="S4004" t="s">
        <v>8296</v>
      </c>
      <c r="T4004">
        <v>20220525</v>
      </c>
      <c r="Z4004" t="s">
        <v>36</v>
      </c>
    </row>
    <row r="4005" spans="1:26" x14ac:dyDescent="0.25">
      <c r="A4005" t="s">
        <v>26</v>
      </c>
      <c r="B4005" t="s">
        <v>27</v>
      </c>
      <c r="C4005" t="s">
        <v>28</v>
      </c>
      <c r="D4005" t="s">
        <v>37</v>
      </c>
      <c r="E4005" t="str">
        <f>"111TNJJ2Y340"</f>
        <v>111TNJJ2Y340</v>
      </c>
      <c r="F4005" t="s">
        <v>30</v>
      </c>
      <c r="I4005" t="s">
        <v>38</v>
      </c>
      <c r="J4005" t="s">
        <v>58</v>
      </c>
      <c r="N4005" t="s">
        <v>8297</v>
      </c>
      <c r="O4005" t="s">
        <v>34</v>
      </c>
      <c r="P4005">
        <v>7</v>
      </c>
      <c r="Q4005">
        <v>202111</v>
      </c>
      <c r="R4005">
        <v>20220120</v>
      </c>
      <c r="S4005" t="s">
        <v>8298</v>
      </c>
      <c r="T4005">
        <v>20220525</v>
      </c>
      <c r="U4005" t="s">
        <v>180</v>
      </c>
      <c r="V4005" t="s">
        <v>144</v>
      </c>
      <c r="Z4005" t="s">
        <v>36</v>
      </c>
    </row>
    <row r="4006" spans="1:26" x14ac:dyDescent="0.25">
      <c r="A4006" t="s">
        <v>26</v>
      </c>
      <c r="B4006" t="s">
        <v>27</v>
      </c>
      <c r="C4006" t="s">
        <v>28</v>
      </c>
      <c r="D4006" t="s">
        <v>133</v>
      </c>
      <c r="E4006" t="str">
        <f>"109TNDV2M922"</f>
        <v>109TNDV2M922</v>
      </c>
      <c r="F4006" t="s">
        <v>30</v>
      </c>
      <c r="I4006" t="s">
        <v>89</v>
      </c>
      <c r="J4006" t="s">
        <v>271</v>
      </c>
      <c r="N4006" t="s">
        <v>8299</v>
      </c>
      <c r="O4006" t="s">
        <v>34</v>
      </c>
      <c r="P4006">
        <v>9</v>
      </c>
      <c r="Q4006">
        <v>202109</v>
      </c>
      <c r="R4006">
        <v>20220427</v>
      </c>
      <c r="S4006" t="s">
        <v>8300</v>
      </c>
      <c r="T4006">
        <v>20220525</v>
      </c>
      <c r="U4006" t="s">
        <v>128</v>
      </c>
      <c r="V4006" t="s">
        <v>5902</v>
      </c>
      <c r="Z4006" t="s">
        <v>36</v>
      </c>
    </row>
    <row r="4007" spans="1:26" x14ac:dyDescent="0.25">
      <c r="A4007" t="s">
        <v>26</v>
      </c>
      <c r="B4007" t="s">
        <v>27</v>
      </c>
      <c r="C4007" t="s">
        <v>28</v>
      </c>
      <c r="D4007" t="s">
        <v>46</v>
      </c>
      <c r="E4007" t="str">
        <f>"008TNUW08398"</f>
        <v>008TNUW08398</v>
      </c>
      <c r="F4007" t="s">
        <v>30</v>
      </c>
      <c r="I4007" t="s">
        <v>123</v>
      </c>
      <c r="J4007" t="s">
        <v>52</v>
      </c>
      <c r="N4007" t="s">
        <v>8301</v>
      </c>
      <c r="O4007" t="s">
        <v>34</v>
      </c>
      <c r="P4007">
        <v>22</v>
      </c>
      <c r="Q4007">
        <v>202008</v>
      </c>
      <c r="R4007">
        <v>20220223</v>
      </c>
      <c r="S4007" t="s">
        <v>8302</v>
      </c>
      <c r="T4007">
        <v>20220525</v>
      </c>
      <c r="U4007" t="s">
        <v>3348</v>
      </c>
      <c r="Z4007" t="s">
        <v>36</v>
      </c>
    </row>
    <row r="4008" spans="1:26" x14ac:dyDescent="0.25">
      <c r="A4008" t="s">
        <v>26</v>
      </c>
      <c r="B4008" t="s">
        <v>27</v>
      </c>
      <c r="C4008" t="s">
        <v>28</v>
      </c>
      <c r="D4008" t="s">
        <v>115</v>
      </c>
      <c r="E4008" t="str">
        <f>"107TNMX27235"</f>
        <v>107TNMX27235</v>
      </c>
      <c r="F4008" t="s">
        <v>30</v>
      </c>
      <c r="I4008" t="s">
        <v>38</v>
      </c>
      <c r="J4008" t="s">
        <v>58</v>
      </c>
      <c r="N4008" t="s">
        <v>8303</v>
      </c>
      <c r="O4008" t="s">
        <v>34</v>
      </c>
      <c r="P4008">
        <v>11</v>
      </c>
      <c r="Q4008">
        <v>202107</v>
      </c>
      <c r="R4008">
        <v>20220418</v>
      </c>
      <c r="S4008" t="s">
        <v>8304</v>
      </c>
      <c r="T4008">
        <v>20220525</v>
      </c>
      <c r="U4008" t="s">
        <v>144</v>
      </c>
      <c r="Z4008" t="s">
        <v>36</v>
      </c>
    </row>
    <row r="4009" spans="1:26" x14ac:dyDescent="0.25">
      <c r="A4009" t="s">
        <v>26</v>
      </c>
      <c r="B4009" t="s">
        <v>27</v>
      </c>
      <c r="C4009" t="s">
        <v>28</v>
      </c>
      <c r="D4009" t="s">
        <v>42</v>
      </c>
      <c r="E4009" t="str">
        <f>"112TNXR0M194"</f>
        <v>112TNXR0M194</v>
      </c>
      <c r="F4009" t="s">
        <v>30</v>
      </c>
      <c r="I4009" t="s">
        <v>38</v>
      </c>
      <c r="J4009" t="s">
        <v>77</v>
      </c>
      <c r="N4009" t="s">
        <v>8305</v>
      </c>
      <c r="O4009" t="s">
        <v>34</v>
      </c>
      <c r="P4009">
        <v>6</v>
      </c>
      <c r="Q4009">
        <v>202112</v>
      </c>
      <c r="R4009">
        <v>20220307</v>
      </c>
      <c r="S4009" t="s">
        <v>8306</v>
      </c>
      <c r="T4009">
        <v>20220525</v>
      </c>
      <c r="Z4009" t="s">
        <v>36</v>
      </c>
    </row>
    <row r="4010" spans="1:26" x14ac:dyDescent="0.25">
      <c r="A4010" t="s">
        <v>26</v>
      </c>
      <c r="B4010" t="s">
        <v>27</v>
      </c>
      <c r="C4010" t="s">
        <v>28</v>
      </c>
      <c r="D4010" t="s">
        <v>380</v>
      </c>
      <c r="E4010" t="str">
        <f>"201TNPC03208"</f>
        <v>201TNPC03208</v>
      </c>
      <c r="F4010" t="s">
        <v>30</v>
      </c>
      <c r="I4010" t="s">
        <v>38</v>
      </c>
      <c r="J4010" t="s">
        <v>58</v>
      </c>
      <c r="N4010" t="s">
        <v>8307</v>
      </c>
      <c r="O4010" t="s">
        <v>34</v>
      </c>
      <c r="P4010">
        <v>5</v>
      </c>
      <c r="Q4010">
        <v>202201</v>
      </c>
      <c r="R4010">
        <v>20220322</v>
      </c>
      <c r="S4010" t="s">
        <v>8308</v>
      </c>
      <c r="T4010">
        <v>20220526</v>
      </c>
      <c r="U4010" t="s">
        <v>1753</v>
      </c>
      <c r="Z4010" t="s">
        <v>36</v>
      </c>
    </row>
    <row r="4011" spans="1:26" x14ac:dyDescent="0.25">
      <c r="A4011" t="s">
        <v>26</v>
      </c>
      <c r="B4011" t="s">
        <v>27</v>
      </c>
      <c r="C4011" t="s">
        <v>28</v>
      </c>
      <c r="D4011" t="s">
        <v>29</v>
      </c>
      <c r="E4011" t="str">
        <f>"010TNPC0K360"</f>
        <v>010TNPC0K360</v>
      </c>
      <c r="F4011" t="s">
        <v>30</v>
      </c>
      <c r="I4011" t="s">
        <v>31</v>
      </c>
      <c r="J4011" t="s">
        <v>58</v>
      </c>
      <c r="N4011" t="s">
        <v>8309</v>
      </c>
      <c r="O4011" t="s">
        <v>34</v>
      </c>
      <c r="P4011">
        <v>20</v>
      </c>
      <c r="Q4011">
        <v>202010</v>
      </c>
      <c r="R4011">
        <v>20220317</v>
      </c>
      <c r="S4011" t="s">
        <v>8310</v>
      </c>
      <c r="T4011">
        <v>20220526</v>
      </c>
      <c r="U4011" t="s">
        <v>496</v>
      </c>
      <c r="V4011" t="s">
        <v>878</v>
      </c>
      <c r="W4011" t="s">
        <v>328</v>
      </c>
      <c r="Z4011" t="s">
        <v>36</v>
      </c>
    </row>
    <row r="4012" spans="1:26" x14ac:dyDescent="0.25">
      <c r="A4012" t="s">
        <v>26</v>
      </c>
      <c r="B4012" t="s">
        <v>27</v>
      </c>
      <c r="C4012" t="s">
        <v>28</v>
      </c>
      <c r="D4012" t="s">
        <v>37</v>
      </c>
      <c r="E4012" t="str">
        <f>"110TNSU1F558"</f>
        <v>110TNSU1F558</v>
      </c>
      <c r="F4012" t="s">
        <v>30</v>
      </c>
      <c r="I4012" t="s">
        <v>31</v>
      </c>
      <c r="J4012" t="s">
        <v>39</v>
      </c>
      <c r="N4012" t="s">
        <v>8311</v>
      </c>
      <c r="O4012" t="s">
        <v>34</v>
      </c>
      <c r="P4012">
        <v>8</v>
      </c>
      <c r="Q4012">
        <v>202110</v>
      </c>
      <c r="R4012">
        <v>20220105</v>
      </c>
      <c r="S4012" t="s">
        <v>8312</v>
      </c>
      <c r="T4012">
        <v>20220526</v>
      </c>
      <c r="Z4012" t="s">
        <v>36</v>
      </c>
    </row>
    <row r="4013" spans="1:26" x14ac:dyDescent="0.25">
      <c r="A4013" t="s">
        <v>26</v>
      </c>
      <c r="B4013" t="s">
        <v>27</v>
      </c>
      <c r="C4013" t="s">
        <v>28</v>
      </c>
      <c r="D4013" t="s">
        <v>29</v>
      </c>
      <c r="E4013" t="str">
        <f>"110TNCZ28259"</f>
        <v>110TNCZ28259</v>
      </c>
      <c r="F4013" t="s">
        <v>30</v>
      </c>
      <c r="I4013" t="s">
        <v>38</v>
      </c>
      <c r="J4013" t="s">
        <v>58</v>
      </c>
      <c r="N4013" t="s">
        <v>8313</v>
      </c>
      <c r="O4013" t="s">
        <v>34</v>
      </c>
      <c r="P4013">
        <v>8</v>
      </c>
      <c r="Q4013">
        <v>202110</v>
      </c>
      <c r="R4013">
        <v>20211124</v>
      </c>
      <c r="S4013" t="s">
        <v>8314</v>
      </c>
      <c r="T4013">
        <v>20220526</v>
      </c>
      <c r="U4013" t="s">
        <v>151</v>
      </c>
      <c r="Z4013" t="s">
        <v>36</v>
      </c>
    </row>
    <row r="4014" spans="1:26" x14ac:dyDescent="0.25">
      <c r="A4014" t="s">
        <v>26</v>
      </c>
      <c r="B4014" t="s">
        <v>27</v>
      </c>
      <c r="C4014" t="s">
        <v>28</v>
      </c>
      <c r="D4014" t="s">
        <v>64</v>
      </c>
      <c r="E4014" t="str">
        <f>"108TNNH2K551"</f>
        <v>108TNNH2K551</v>
      </c>
      <c r="F4014" t="s">
        <v>30</v>
      </c>
      <c r="I4014" t="s">
        <v>38</v>
      </c>
      <c r="J4014" t="s">
        <v>90</v>
      </c>
      <c r="N4014" t="s">
        <v>8315</v>
      </c>
      <c r="O4014" t="s">
        <v>34</v>
      </c>
      <c r="P4014">
        <v>10</v>
      </c>
      <c r="Q4014">
        <v>202108</v>
      </c>
      <c r="R4014">
        <v>20211210</v>
      </c>
      <c r="S4014" t="s">
        <v>8316</v>
      </c>
      <c r="T4014">
        <v>20220526</v>
      </c>
      <c r="U4014" t="s">
        <v>144</v>
      </c>
      <c r="V4014" t="s">
        <v>149</v>
      </c>
      <c r="Z4014" t="s">
        <v>36</v>
      </c>
    </row>
    <row r="4015" spans="1:26" x14ac:dyDescent="0.25">
      <c r="A4015" t="s">
        <v>26</v>
      </c>
      <c r="B4015" t="s">
        <v>27</v>
      </c>
      <c r="C4015" t="s">
        <v>28</v>
      </c>
      <c r="D4015" t="s">
        <v>585</v>
      </c>
      <c r="E4015" t="str">
        <f>"201TNFA2U515"</f>
        <v>201TNFA2U515</v>
      </c>
      <c r="F4015" t="s">
        <v>30</v>
      </c>
      <c r="I4015" t="s">
        <v>38</v>
      </c>
      <c r="J4015" t="s">
        <v>90</v>
      </c>
      <c r="N4015" t="s">
        <v>8317</v>
      </c>
      <c r="O4015" t="s">
        <v>34</v>
      </c>
      <c r="P4015">
        <v>5</v>
      </c>
      <c r="Q4015">
        <v>202201</v>
      </c>
      <c r="R4015">
        <v>20220328</v>
      </c>
      <c r="S4015" t="s">
        <v>8318</v>
      </c>
      <c r="T4015">
        <v>20220526</v>
      </c>
      <c r="U4015" t="s">
        <v>8319</v>
      </c>
      <c r="Z4015" t="s">
        <v>36</v>
      </c>
    </row>
    <row r="4016" spans="1:26" x14ac:dyDescent="0.25">
      <c r="A4016" t="s">
        <v>26</v>
      </c>
      <c r="B4016" t="s">
        <v>27</v>
      </c>
      <c r="C4016" t="s">
        <v>28</v>
      </c>
      <c r="D4016" t="s">
        <v>46</v>
      </c>
      <c r="E4016" t="str">
        <f>"105TNMX15987"</f>
        <v>105TNMX15987</v>
      </c>
      <c r="F4016" t="s">
        <v>30</v>
      </c>
      <c r="I4016" t="s">
        <v>302</v>
      </c>
      <c r="J4016" t="s">
        <v>58</v>
      </c>
      <c r="N4016" t="s">
        <v>8320</v>
      </c>
      <c r="O4016" t="s">
        <v>34</v>
      </c>
      <c r="P4016">
        <v>13</v>
      </c>
      <c r="Q4016">
        <v>202105</v>
      </c>
      <c r="R4016">
        <v>20211001</v>
      </c>
      <c r="S4016" t="s">
        <v>8321</v>
      </c>
      <c r="T4016">
        <v>20220526</v>
      </c>
      <c r="U4016" t="s">
        <v>264</v>
      </c>
      <c r="V4016" t="s">
        <v>111</v>
      </c>
      <c r="Z4016" t="s">
        <v>36</v>
      </c>
    </row>
    <row r="4017" spans="1:26" x14ac:dyDescent="0.25">
      <c r="A4017" t="s">
        <v>26</v>
      </c>
      <c r="B4017" t="s">
        <v>27</v>
      </c>
      <c r="C4017" t="s">
        <v>28</v>
      </c>
      <c r="D4017" t="s">
        <v>37</v>
      </c>
      <c r="E4017" t="str">
        <f>"109TNJJ0K140"</f>
        <v>109TNJJ0K140</v>
      </c>
      <c r="F4017" t="s">
        <v>30</v>
      </c>
      <c r="I4017" t="s">
        <v>31</v>
      </c>
      <c r="J4017" t="s">
        <v>58</v>
      </c>
      <c r="N4017" t="s">
        <v>8322</v>
      </c>
      <c r="O4017" t="s">
        <v>34</v>
      </c>
      <c r="P4017">
        <v>9</v>
      </c>
      <c r="Q4017">
        <v>202109</v>
      </c>
      <c r="R4017">
        <v>20211110</v>
      </c>
      <c r="S4017" t="s">
        <v>8323</v>
      </c>
      <c r="T4017">
        <v>20220526</v>
      </c>
      <c r="U4017" t="s">
        <v>5837</v>
      </c>
      <c r="Z4017" t="s">
        <v>36</v>
      </c>
    </row>
    <row r="4018" spans="1:26" x14ac:dyDescent="0.25">
      <c r="A4018" t="s">
        <v>26</v>
      </c>
      <c r="B4018" t="s">
        <v>27</v>
      </c>
      <c r="C4018" t="s">
        <v>28</v>
      </c>
      <c r="D4018" t="s">
        <v>46</v>
      </c>
      <c r="E4018" t="str">
        <f>"110TNGY1P887"</f>
        <v>110TNGY1P887</v>
      </c>
      <c r="F4018" t="s">
        <v>30</v>
      </c>
      <c r="I4018" t="s">
        <v>31</v>
      </c>
      <c r="J4018" t="s">
        <v>58</v>
      </c>
      <c r="N4018" t="s">
        <v>8324</v>
      </c>
      <c r="O4018" t="s">
        <v>34</v>
      </c>
      <c r="P4018">
        <v>8</v>
      </c>
      <c r="Q4018">
        <v>202110</v>
      </c>
      <c r="R4018">
        <v>20220402</v>
      </c>
      <c r="S4018" t="s">
        <v>8325</v>
      </c>
      <c r="T4018">
        <v>20220526</v>
      </c>
      <c r="U4018" t="s">
        <v>722</v>
      </c>
      <c r="V4018" t="s">
        <v>75</v>
      </c>
      <c r="W4018" t="s">
        <v>329</v>
      </c>
      <c r="X4018" t="s">
        <v>211</v>
      </c>
      <c r="Z4018" t="s">
        <v>36</v>
      </c>
    </row>
    <row r="4019" spans="1:26" x14ac:dyDescent="0.25">
      <c r="A4019" t="s">
        <v>26</v>
      </c>
      <c r="B4019" t="s">
        <v>27</v>
      </c>
      <c r="C4019" t="s">
        <v>28</v>
      </c>
      <c r="D4019" t="s">
        <v>29</v>
      </c>
      <c r="E4019" t="str">
        <f>"110TNVS27751"</f>
        <v>110TNVS27751</v>
      </c>
      <c r="F4019" t="s">
        <v>30</v>
      </c>
      <c r="I4019" t="s">
        <v>31</v>
      </c>
      <c r="J4019" t="s">
        <v>58</v>
      </c>
      <c r="N4019" t="s">
        <v>8326</v>
      </c>
      <c r="O4019" t="s">
        <v>34</v>
      </c>
      <c r="P4019">
        <v>8</v>
      </c>
      <c r="Q4019">
        <v>202110</v>
      </c>
      <c r="R4019">
        <v>20211226</v>
      </c>
      <c r="S4019" t="s">
        <v>8327</v>
      </c>
      <c r="T4019">
        <v>20220526</v>
      </c>
      <c r="U4019" t="s">
        <v>144</v>
      </c>
      <c r="Z4019" t="s">
        <v>36</v>
      </c>
    </row>
    <row r="4020" spans="1:26" x14ac:dyDescent="0.25">
      <c r="A4020" t="s">
        <v>26</v>
      </c>
      <c r="B4020" t="s">
        <v>27</v>
      </c>
      <c r="C4020" t="s">
        <v>28</v>
      </c>
      <c r="D4020" t="s">
        <v>29</v>
      </c>
      <c r="E4020" t="str">
        <f>"112TNKF1M749"</f>
        <v>112TNKF1M749</v>
      </c>
      <c r="F4020" t="s">
        <v>30</v>
      </c>
      <c r="I4020" t="s">
        <v>302</v>
      </c>
      <c r="J4020" t="s">
        <v>58</v>
      </c>
      <c r="N4020" t="s">
        <v>8328</v>
      </c>
      <c r="O4020" t="s">
        <v>34</v>
      </c>
      <c r="P4020">
        <v>6</v>
      </c>
      <c r="Q4020">
        <v>202112</v>
      </c>
      <c r="R4020">
        <v>20220105</v>
      </c>
      <c r="S4020" t="s">
        <v>8329</v>
      </c>
      <c r="T4020">
        <v>20220526</v>
      </c>
      <c r="U4020" t="s">
        <v>61</v>
      </c>
      <c r="Z4020" t="s">
        <v>36</v>
      </c>
    </row>
    <row r="4021" spans="1:26" x14ac:dyDescent="0.25">
      <c r="A4021" t="s">
        <v>26</v>
      </c>
      <c r="B4021" t="s">
        <v>27</v>
      </c>
      <c r="C4021" t="s">
        <v>28</v>
      </c>
      <c r="D4021" t="s">
        <v>380</v>
      </c>
      <c r="E4021" t="str">
        <f>"203TNRL0B166"</f>
        <v>203TNRL0B166</v>
      </c>
      <c r="F4021" t="s">
        <v>30</v>
      </c>
      <c r="I4021" t="s">
        <v>38</v>
      </c>
      <c r="J4021" t="s">
        <v>39</v>
      </c>
      <c r="N4021" t="s">
        <v>8330</v>
      </c>
      <c r="O4021" t="s">
        <v>34</v>
      </c>
      <c r="P4021">
        <v>3</v>
      </c>
      <c r="Q4021">
        <v>202203</v>
      </c>
      <c r="R4021">
        <v>20220331</v>
      </c>
      <c r="S4021" t="s">
        <v>8331</v>
      </c>
      <c r="T4021">
        <v>20220526</v>
      </c>
      <c r="Z4021" t="s">
        <v>36</v>
      </c>
    </row>
    <row r="4022" spans="1:26" x14ac:dyDescent="0.25">
      <c r="A4022" t="s">
        <v>26</v>
      </c>
      <c r="B4022" t="s">
        <v>27</v>
      </c>
      <c r="C4022" t="s">
        <v>28</v>
      </c>
      <c r="D4022" t="s">
        <v>115</v>
      </c>
      <c r="E4022" t="str">
        <f>"111TNRL0K854"</f>
        <v>111TNRL0K854</v>
      </c>
      <c r="F4022" t="s">
        <v>30</v>
      </c>
      <c r="I4022" t="s">
        <v>71</v>
      </c>
      <c r="J4022" t="s">
        <v>77</v>
      </c>
      <c r="N4022" t="s">
        <v>8332</v>
      </c>
      <c r="O4022" t="s">
        <v>34</v>
      </c>
      <c r="P4022">
        <v>7</v>
      </c>
      <c r="Q4022">
        <v>202111</v>
      </c>
      <c r="R4022">
        <v>20220315</v>
      </c>
      <c r="S4022" t="s">
        <v>8333</v>
      </c>
      <c r="T4022">
        <v>20220526</v>
      </c>
      <c r="Z4022" t="s">
        <v>36</v>
      </c>
    </row>
    <row r="4023" spans="1:26" x14ac:dyDescent="0.25">
      <c r="A4023" t="s">
        <v>26</v>
      </c>
      <c r="B4023" t="s">
        <v>27</v>
      </c>
      <c r="C4023" t="s">
        <v>28</v>
      </c>
      <c r="D4023" t="s">
        <v>380</v>
      </c>
      <c r="E4023" t="str">
        <f>"110TNRL0V198"</f>
        <v>110TNRL0V198</v>
      </c>
      <c r="F4023" t="s">
        <v>30</v>
      </c>
      <c r="I4023" t="s">
        <v>38</v>
      </c>
      <c r="J4023" t="s">
        <v>77</v>
      </c>
      <c r="N4023" t="s">
        <v>8334</v>
      </c>
      <c r="O4023" t="s">
        <v>34</v>
      </c>
      <c r="P4023">
        <v>8</v>
      </c>
      <c r="Q4023">
        <v>202110</v>
      </c>
      <c r="R4023">
        <v>20211119</v>
      </c>
      <c r="S4023" t="s">
        <v>8335</v>
      </c>
      <c r="T4023">
        <v>20220526</v>
      </c>
      <c r="Z4023" t="s">
        <v>36</v>
      </c>
    </row>
    <row r="4024" spans="1:26" x14ac:dyDescent="0.25">
      <c r="A4024" t="s">
        <v>26</v>
      </c>
      <c r="B4024" t="s">
        <v>27</v>
      </c>
      <c r="C4024" t="s">
        <v>28</v>
      </c>
      <c r="D4024" t="s">
        <v>46</v>
      </c>
      <c r="E4024" t="str">
        <f>"111TNKF0J341"</f>
        <v>111TNKF0J341</v>
      </c>
      <c r="F4024" t="s">
        <v>30</v>
      </c>
      <c r="I4024" t="s">
        <v>31</v>
      </c>
      <c r="J4024" t="s">
        <v>58</v>
      </c>
      <c r="N4024" t="s">
        <v>8336</v>
      </c>
      <c r="O4024" t="s">
        <v>34</v>
      </c>
      <c r="P4024">
        <v>7</v>
      </c>
      <c r="Q4024">
        <v>202111</v>
      </c>
      <c r="R4024">
        <v>20211124</v>
      </c>
      <c r="S4024" t="s">
        <v>8337</v>
      </c>
      <c r="T4024">
        <v>20220526</v>
      </c>
      <c r="U4024" t="s">
        <v>878</v>
      </c>
      <c r="V4024" t="s">
        <v>1037</v>
      </c>
      <c r="W4024" t="s">
        <v>74</v>
      </c>
      <c r="X4024" t="s">
        <v>151</v>
      </c>
      <c r="Z4024" t="s">
        <v>36</v>
      </c>
    </row>
    <row r="4025" spans="1:26" x14ac:dyDescent="0.25">
      <c r="A4025" t="s">
        <v>26</v>
      </c>
      <c r="B4025" t="s">
        <v>27</v>
      </c>
      <c r="C4025" t="s">
        <v>28</v>
      </c>
      <c r="D4025" t="s">
        <v>585</v>
      </c>
      <c r="E4025" t="str">
        <f>"202TNEP1N876"</f>
        <v>202TNEP1N876</v>
      </c>
      <c r="F4025" t="s">
        <v>30</v>
      </c>
      <c r="I4025" t="s">
        <v>129</v>
      </c>
      <c r="J4025" t="s">
        <v>116</v>
      </c>
      <c r="N4025" t="s">
        <v>8338</v>
      </c>
      <c r="O4025" t="s">
        <v>34</v>
      </c>
      <c r="P4025">
        <v>4</v>
      </c>
      <c r="Q4025">
        <v>202202</v>
      </c>
      <c r="R4025">
        <v>20220511</v>
      </c>
      <c r="S4025" t="s">
        <v>8339</v>
      </c>
      <c r="T4025">
        <v>20220526</v>
      </c>
      <c r="Z4025" t="s">
        <v>36</v>
      </c>
    </row>
    <row r="4026" spans="1:26" x14ac:dyDescent="0.25">
      <c r="A4026" t="s">
        <v>26</v>
      </c>
      <c r="B4026" t="s">
        <v>27</v>
      </c>
      <c r="C4026" t="s">
        <v>28</v>
      </c>
      <c r="D4026" t="s">
        <v>29</v>
      </c>
      <c r="E4026" t="str">
        <f>"109TNQD18244"</f>
        <v>109TNQD18244</v>
      </c>
      <c r="F4026" t="s">
        <v>30</v>
      </c>
      <c r="I4026" t="s">
        <v>82</v>
      </c>
      <c r="J4026" t="s">
        <v>116</v>
      </c>
      <c r="N4026" t="s">
        <v>8340</v>
      </c>
      <c r="O4026" t="s">
        <v>34</v>
      </c>
      <c r="P4026">
        <v>9</v>
      </c>
      <c r="Q4026">
        <v>202109</v>
      </c>
      <c r="R4026">
        <v>20220109</v>
      </c>
      <c r="S4026" t="s">
        <v>8341</v>
      </c>
      <c r="T4026">
        <v>20220526</v>
      </c>
      <c r="Z4026" t="s">
        <v>36</v>
      </c>
    </row>
    <row r="4027" spans="1:26" x14ac:dyDescent="0.25">
      <c r="A4027" t="s">
        <v>26</v>
      </c>
      <c r="B4027" t="s">
        <v>27</v>
      </c>
      <c r="C4027" t="s">
        <v>28</v>
      </c>
      <c r="D4027" t="s">
        <v>46</v>
      </c>
      <c r="E4027" t="str">
        <f>"107TNPC15824"</f>
        <v>107TNPC15824</v>
      </c>
      <c r="F4027" t="s">
        <v>30</v>
      </c>
      <c r="I4027" t="s">
        <v>57</v>
      </c>
      <c r="J4027" t="s">
        <v>43</v>
      </c>
      <c r="N4027" t="s">
        <v>8342</v>
      </c>
      <c r="O4027" t="s">
        <v>34</v>
      </c>
      <c r="P4027">
        <v>11</v>
      </c>
      <c r="Q4027">
        <v>202107</v>
      </c>
      <c r="R4027">
        <v>20220309</v>
      </c>
      <c r="S4027" t="s">
        <v>8343</v>
      </c>
      <c r="T4027">
        <v>20220526</v>
      </c>
      <c r="Z4027" t="s">
        <v>36</v>
      </c>
    </row>
    <row r="4028" spans="1:26" x14ac:dyDescent="0.25">
      <c r="A4028" t="s">
        <v>26</v>
      </c>
      <c r="B4028" t="s">
        <v>27</v>
      </c>
      <c r="C4028" t="s">
        <v>28</v>
      </c>
      <c r="D4028" t="s">
        <v>166</v>
      </c>
      <c r="E4028" t="str">
        <f>"103TNFA2R331"</f>
        <v>103TNFA2R331</v>
      </c>
      <c r="F4028" t="s">
        <v>30</v>
      </c>
      <c r="I4028" t="s">
        <v>38</v>
      </c>
      <c r="J4028" t="s">
        <v>90</v>
      </c>
      <c r="N4028" t="s">
        <v>8344</v>
      </c>
      <c r="O4028" t="s">
        <v>34</v>
      </c>
      <c r="P4028">
        <v>15</v>
      </c>
      <c r="Q4028">
        <v>202103</v>
      </c>
      <c r="R4028">
        <v>20211107</v>
      </c>
      <c r="S4028" t="s">
        <v>8345</v>
      </c>
      <c r="T4028">
        <v>20220526</v>
      </c>
      <c r="U4028" t="s">
        <v>149</v>
      </c>
      <c r="Z4028" t="s">
        <v>36</v>
      </c>
    </row>
    <row r="4029" spans="1:26" x14ac:dyDescent="0.25">
      <c r="A4029" t="s">
        <v>26</v>
      </c>
      <c r="B4029" t="s">
        <v>27</v>
      </c>
      <c r="C4029" t="s">
        <v>28</v>
      </c>
      <c r="D4029" t="s">
        <v>46</v>
      </c>
      <c r="E4029" t="str">
        <f>"201TNEP05836"</f>
        <v>201TNEP05836</v>
      </c>
      <c r="F4029" t="s">
        <v>30</v>
      </c>
      <c r="I4029" t="s">
        <v>302</v>
      </c>
      <c r="J4029" t="s">
        <v>39</v>
      </c>
      <c r="N4029" t="s">
        <v>8346</v>
      </c>
      <c r="O4029" t="s">
        <v>34</v>
      </c>
      <c r="P4029">
        <v>5</v>
      </c>
      <c r="Q4029">
        <v>202201</v>
      </c>
      <c r="R4029">
        <v>20220423</v>
      </c>
      <c r="S4029" t="s">
        <v>8347</v>
      </c>
      <c r="T4029">
        <v>20220526</v>
      </c>
      <c r="Z4029" t="s">
        <v>36</v>
      </c>
    </row>
    <row r="4030" spans="1:26" x14ac:dyDescent="0.25">
      <c r="A4030" t="s">
        <v>26</v>
      </c>
      <c r="B4030" t="s">
        <v>27</v>
      </c>
      <c r="C4030" t="s">
        <v>28</v>
      </c>
      <c r="D4030" t="s">
        <v>64</v>
      </c>
      <c r="E4030" t="str">
        <f>"109TNUW26678"</f>
        <v>109TNUW26678</v>
      </c>
      <c r="F4030" t="s">
        <v>30</v>
      </c>
      <c r="I4030" t="s">
        <v>123</v>
      </c>
      <c r="J4030" t="s">
        <v>77</v>
      </c>
      <c r="N4030" t="s">
        <v>8348</v>
      </c>
      <c r="O4030" t="s">
        <v>34</v>
      </c>
      <c r="P4030">
        <v>9</v>
      </c>
      <c r="Q4030">
        <v>202109</v>
      </c>
      <c r="R4030">
        <v>20211027</v>
      </c>
      <c r="S4030" t="s">
        <v>8349</v>
      </c>
      <c r="T4030">
        <v>20220526</v>
      </c>
      <c r="Z4030" t="s">
        <v>36</v>
      </c>
    </row>
    <row r="4031" spans="1:26" x14ac:dyDescent="0.25">
      <c r="A4031" t="s">
        <v>26</v>
      </c>
      <c r="B4031" t="s">
        <v>27</v>
      </c>
      <c r="C4031" t="s">
        <v>28</v>
      </c>
      <c r="D4031" t="s">
        <v>133</v>
      </c>
      <c r="E4031" t="str">
        <f>"107TNJJ15244"</f>
        <v>107TNJJ15244</v>
      </c>
      <c r="F4031" t="s">
        <v>30</v>
      </c>
      <c r="I4031" t="s">
        <v>123</v>
      </c>
      <c r="J4031" t="s">
        <v>52</v>
      </c>
      <c r="N4031" t="s">
        <v>8350</v>
      </c>
      <c r="O4031" t="s">
        <v>34</v>
      </c>
      <c r="P4031">
        <v>11</v>
      </c>
      <c r="Q4031">
        <v>202107</v>
      </c>
      <c r="R4031">
        <v>20220421</v>
      </c>
      <c r="S4031" t="s">
        <v>8351</v>
      </c>
      <c r="T4031">
        <v>20220526</v>
      </c>
      <c r="U4031" t="s">
        <v>278</v>
      </c>
      <c r="Z4031" t="s">
        <v>36</v>
      </c>
    </row>
    <row r="4032" spans="1:26" x14ac:dyDescent="0.25">
      <c r="A4032" t="s">
        <v>26</v>
      </c>
      <c r="B4032" t="s">
        <v>27</v>
      </c>
      <c r="C4032" t="s">
        <v>28</v>
      </c>
      <c r="D4032" t="s">
        <v>133</v>
      </c>
      <c r="E4032" t="str">
        <f>"009TNTQ1A305"</f>
        <v>009TNTQ1A305</v>
      </c>
      <c r="F4032" t="s">
        <v>30</v>
      </c>
      <c r="I4032" t="s">
        <v>57</v>
      </c>
      <c r="J4032" t="s">
        <v>90</v>
      </c>
      <c r="N4032" t="s">
        <v>8352</v>
      </c>
      <c r="O4032" t="s">
        <v>34</v>
      </c>
      <c r="P4032">
        <v>21</v>
      </c>
      <c r="Q4032">
        <v>202009</v>
      </c>
      <c r="R4032">
        <v>20220520</v>
      </c>
      <c r="S4032" t="s">
        <v>8353</v>
      </c>
      <c r="T4032">
        <v>20220526</v>
      </c>
      <c r="U4032" t="s">
        <v>144</v>
      </c>
      <c r="Z4032" t="s">
        <v>36</v>
      </c>
    </row>
    <row r="4033" spans="1:26" x14ac:dyDescent="0.25">
      <c r="A4033" t="s">
        <v>26</v>
      </c>
      <c r="B4033" t="s">
        <v>27</v>
      </c>
      <c r="C4033" t="s">
        <v>28</v>
      </c>
      <c r="D4033" t="s">
        <v>115</v>
      </c>
      <c r="E4033" t="str">
        <f>"107TNUW0W262"</f>
        <v>107TNUW0W262</v>
      </c>
      <c r="F4033" t="s">
        <v>30</v>
      </c>
      <c r="I4033" t="s">
        <v>31</v>
      </c>
      <c r="J4033" t="s">
        <v>90</v>
      </c>
      <c r="N4033" t="s">
        <v>8354</v>
      </c>
      <c r="O4033" t="s">
        <v>34</v>
      </c>
      <c r="P4033">
        <v>11</v>
      </c>
      <c r="Q4033">
        <v>202107</v>
      </c>
      <c r="R4033">
        <v>20220205</v>
      </c>
      <c r="S4033" t="s">
        <v>8355</v>
      </c>
      <c r="T4033">
        <v>20220526</v>
      </c>
      <c r="U4033" t="s">
        <v>5168</v>
      </c>
      <c r="Z4033" t="s">
        <v>36</v>
      </c>
    </row>
    <row r="4034" spans="1:26" x14ac:dyDescent="0.25">
      <c r="A4034" t="s">
        <v>26</v>
      </c>
      <c r="B4034" t="s">
        <v>27</v>
      </c>
      <c r="C4034" t="s">
        <v>28</v>
      </c>
      <c r="D4034" t="s">
        <v>29</v>
      </c>
      <c r="E4034" t="str">
        <f>"109TNAB19576"</f>
        <v>109TNAB19576</v>
      </c>
      <c r="F4034" t="s">
        <v>30</v>
      </c>
      <c r="I4034" t="s">
        <v>71</v>
      </c>
      <c r="J4034" t="s">
        <v>39</v>
      </c>
      <c r="N4034" t="s">
        <v>8356</v>
      </c>
      <c r="O4034" t="s">
        <v>34</v>
      </c>
      <c r="P4034">
        <v>9</v>
      </c>
      <c r="Q4034">
        <v>202109</v>
      </c>
      <c r="R4034">
        <v>20211101</v>
      </c>
      <c r="S4034" t="s">
        <v>8357</v>
      </c>
      <c r="T4034">
        <v>20220526</v>
      </c>
      <c r="Z4034" t="s">
        <v>36</v>
      </c>
    </row>
    <row r="4035" spans="1:26" x14ac:dyDescent="0.25">
      <c r="A4035" t="s">
        <v>26</v>
      </c>
      <c r="B4035" t="s">
        <v>27</v>
      </c>
      <c r="C4035" t="s">
        <v>28</v>
      </c>
      <c r="D4035" t="s">
        <v>64</v>
      </c>
      <c r="E4035" t="str">
        <f>"109TNQD26692"</f>
        <v>109TNQD26692</v>
      </c>
      <c r="F4035" t="s">
        <v>30</v>
      </c>
      <c r="I4035" t="s">
        <v>586</v>
      </c>
      <c r="J4035" t="s">
        <v>86</v>
      </c>
      <c r="N4035" t="s">
        <v>8358</v>
      </c>
      <c r="O4035" t="s">
        <v>34</v>
      </c>
      <c r="P4035">
        <v>9</v>
      </c>
      <c r="Q4035">
        <v>202109</v>
      </c>
      <c r="R4035">
        <v>20220103</v>
      </c>
      <c r="S4035" t="s">
        <v>8359</v>
      </c>
      <c r="T4035">
        <v>20220526</v>
      </c>
      <c r="Z4035" t="s">
        <v>36</v>
      </c>
    </row>
    <row r="4036" spans="1:26" x14ac:dyDescent="0.25">
      <c r="A4036" t="s">
        <v>26</v>
      </c>
      <c r="B4036" t="s">
        <v>27</v>
      </c>
      <c r="C4036" t="s">
        <v>28</v>
      </c>
      <c r="D4036" t="s">
        <v>133</v>
      </c>
      <c r="E4036" t="str">
        <f>"108TNSU1P966"</f>
        <v>108TNSU1P966</v>
      </c>
      <c r="F4036" t="s">
        <v>30</v>
      </c>
      <c r="I4036" t="s">
        <v>38</v>
      </c>
      <c r="J4036" t="s">
        <v>77</v>
      </c>
      <c r="N4036" t="s">
        <v>8360</v>
      </c>
      <c r="O4036" t="s">
        <v>34</v>
      </c>
      <c r="P4036">
        <v>10</v>
      </c>
      <c r="Q4036">
        <v>202108</v>
      </c>
      <c r="R4036">
        <v>20211030</v>
      </c>
      <c r="S4036" t="s">
        <v>8361</v>
      </c>
      <c r="T4036">
        <v>20220526</v>
      </c>
      <c r="Z4036" t="s">
        <v>36</v>
      </c>
    </row>
    <row r="4037" spans="1:26" x14ac:dyDescent="0.25">
      <c r="A4037" t="s">
        <v>26</v>
      </c>
      <c r="B4037" t="s">
        <v>27</v>
      </c>
      <c r="C4037" t="s">
        <v>28</v>
      </c>
      <c r="D4037" t="s">
        <v>46</v>
      </c>
      <c r="E4037" t="str">
        <f>"107TNSU1U630"</f>
        <v>107TNSU1U630</v>
      </c>
      <c r="F4037" t="s">
        <v>30</v>
      </c>
      <c r="I4037" t="s">
        <v>38</v>
      </c>
      <c r="J4037" t="s">
        <v>58</v>
      </c>
      <c r="N4037" t="s">
        <v>8362</v>
      </c>
      <c r="O4037" t="s">
        <v>34</v>
      </c>
      <c r="P4037">
        <v>11</v>
      </c>
      <c r="Q4037">
        <v>202107</v>
      </c>
      <c r="R4037">
        <v>20220112</v>
      </c>
      <c r="S4037" t="s">
        <v>8363</v>
      </c>
      <c r="T4037">
        <v>20220526</v>
      </c>
      <c r="U4037" t="s">
        <v>3144</v>
      </c>
      <c r="V4037" t="s">
        <v>61</v>
      </c>
      <c r="Z4037" t="s">
        <v>36</v>
      </c>
    </row>
    <row r="4038" spans="1:26" x14ac:dyDescent="0.25">
      <c r="A4038" t="s">
        <v>26</v>
      </c>
      <c r="B4038" t="s">
        <v>27</v>
      </c>
      <c r="C4038" t="s">
        <v>28</v>
      </c>
      <c r="D4038" t="s">
        <v>29</v>
      </c>
      <c r="E4038" t="str">
        <f>"002TNQD00108"</f>
        <v>002TNQD00108</v>
      </c>
      <c r="F4038" t="s">
        <v>30</v>
      </c>
      <c r="I4038" t="s">
        <v>76</v>
      </c>
      <c r="J4038" t="s">
        <v>77</v>
      </c>
      <c r="N4038" t="s">
        <v>8364</v>
      </c>
      <c r="O4038" t="s">
        <v>34</v>
      </c>
      <c r="P4038">
        <v>28</v>
      </c>
      <c r="Q4038">
        <v>202002</v>
      </c>
      <c r="R4038">
        <v>20211105</v>
      </c>
      <c r="S4038" t="s">
        <v>8365</v>
      </c>
      <c r="T4038">
        <v>20220526</v>
      </c>
      <c r="Z4038" t="s">
        <v>36</v>
      </c>
    </row>
    <row r="4039" spans="1:26" x14ac:dyDescent="0.25">
      <c r="A4039" t="s">
        <v>26</v>
      </c>
      <c r="B4039" t="s">
        <v>27</v>
      </c>
      <c r="C4039" t="s">
        <v>28</v>
      </c>
      <c r="D4039" t="s">
        <v>166</v>
      </c>
      <c r="E4039" t="str">
        <f>"110TNWG1L953"</f>
        <v>110TNWG1L953</v>
      </c>
      <c r="F4039" t="s">
        <v>30</v>
      </c>
      <c r="I4039" t="s">
        <v>129</v>
      </c>
      <c r="J4039" t="s">
        <v>58</v>
      </c>
      <c r="N4039" t="s">
        <v>8366</v>
      </c>
      <c r="O4039" t="s">
        <v>34</v>
      </c>
      <c r="P4039">
        <v>8</v>
      </c>
      <c r="Q4039">
        <v>202110</v>
      </c>
      <c r="R4039">
        <v>20211204</v>
      </c>
      <c r="S4039" t="s">
        <v>8367</v>
      </c>
      <c r="T4039">
        <v>20220526</v>
      </c>
      <c r="U4039" t="s">
        <v>265</v>
      </c>
      <c r="Z4039" t="s">
        <v>36</v>
      </c>
    </row>
    <row r="4040" spans="1:26" x14ac:dyDescent="0.25">
      <c r="A4040" t="s">
        <v>26</v>
      </c>
      <c r="B4040" t="s">
        <v>27</v>
      </c>
      <c r="C4040" t="s">
        <v>28</v>
      </c>
      <c r="D4040" t="s">
        <v>29</v>
      </c>
      <c r="E4040" t="str">
        <f>"903TNPC0B800"</f>
        <v>903TNPC0B800</v>
      </c>
      <c r="F4040" t="s">
        <v>30</v>
      </c>
      <c r="I4040" t="s">
        <v>89</v>
      </c>
      <c r="J4040" t="s">
        <v>90</v>
      </c>
      <c r="N4040" t="s">
        <v>8368</v>
      </c>
      <c r="O4040" t="s">
        <v>34</v>
      </c>
      <c r="P4040">
        <v>39</v>
      </c>
      <c r="Q4040">
        <v>201903</v>
      </c>
      <c r="R4040">
        <v>20211122</v>
      </c>
      <c r="S4040" t="s">
        <v>8369</v>
      </c>
      <c r="T4040">
        <v>20220526</v>
      </c>
      <c r="U4040" t="s">
        <v>205</v>
      </c>
      <c r="V4040" t="s">
        <v>8370</v>
      </c>
      <c r="W4040" t="s">
        <v>5514</v>
      </c>
      <c r="Z4040" t="s">
        <v>36</v>
      </c>
    </row>
    <row r="4041" spans="1:26" x14ac:dyDescent="0.25">
      <c r="A4041" t="s">
        <v>26</v>
      </c>
      <c r="B4041" t="s">
        <v>27</v>
      </c>
      <c r="C4041" t="s">
        <v>28</v>
      </c>
      <c r="D4041" t="s">
        <v>37</v>
      </c>
      <c r="E4041" t="str">
        <f>"108TNVS27471"</f>
        <v>108TNVS27471</v>
      </c>
      <c r="F4041" t="s">
        <v>30</v>
      </c>
      <c r="I4041" t="s">
        <v>31</v>
      </c>
      <c r="J4041" t="s">
        <v>32</v>
      </c>
      <c r="N4041" t="s">
        <v>8371</v>
      </c>
      <c r="O4041" t="s">
        <v>34</v>
      </c>
      <c r="P4041">
        <v>10</v>
      </c>
      <c r="Q4041">
        <v>202108</v>
      </c>
      <c r="R4041">
        <v>20211112</v>
      </c>
      <c r="S4041" t="s">
        <v>8372</v>
      </c>
      <c r="T4041">
        <v>20220526</v>
      </c>
      <c r="Z4041" t="s">
        <v>36</v>
      </c>
    </row>
    <row r="4042" spans="1:26" x14ac:dyDescent="0.25">
      <c r="A4042" t="s">
        <v>26</v>
      </c>
      <c r="B4042" t="s">
        <v>27</v>
      </c>
      <c r="C4042" t="s">
        <v>28</v>
      </c>
      <c r="D4042" t="s">
        <v>115</v>
      </c>
      <c r="E4042" t="str">
        <f>"108TNDV1V370"</f>
        <v>108TNDV1V370</v>
      </c>
      <c r="F4042" t="s">
        <v>30</v>
      </c>
      <c r="I4042" t="s">
        <v>129</v>
      </c>
      <c r="J4042" t="s">
        <v>271</v>
      </c>
      <c r="N4042" t="s">
        <v>8373</v>
      </c>
      <c r="O4042" t="s">
        <v>34</v>
      </c>
      <c r="P4042">
        <v>10</v>
      </c>
      <c r="Q4042">
        <v>202108</v>
      </c>
      <c r="R4042">
        <v>20220105</v>
      </c>
      <c r="S4042" t="s">
        <v>8374</v>
      </c>
      <c r="T4042">
        <v>20220526</v>
      </c>
      <c r="Z4042" t="s">
        <v>36</v>
      </c>
    </row>
    <row r="4043" spans="1:26" x14ac:dyDescent="0.25">
      <c r="A4043" t="s">
        <v>26</v>
      </c>
      <c r="B4043" t="s">
        <v>27</v>
      </c>
      <c r="C4043" t="s">
        <v>28</v>
      </c>
      <c r="D4043" t="s">
        <v>380</v>
      </c>
      <c r="E4043" t="str">
        <f>"203TNWG08497"</f>
        <v>203TNWG08497</v>
      </c>
      <c r="F4043" t="s">
        <v>30</v>
      </c>
      <c r="I4043" t="s">
        <v>31</v>
      </c>
      <c r="J4043" t="s">
        <v>77</v>
      </c>
      <c r="N4043" t="s">
        <v>8375</v>
      </c>
      <c r="O4043" t="s">
        <v>34</v>
      </c>
      <c r="P4043">
        <v>3</v>
      </c>
      <c r="Q4043">
        <v>202203</v>
      </c>
      <c r="R4043">
        <v>20220401</v>
      </c>
      <c r="S4043" t="s">
        <v>8376</v>
      </c>
      <c r="T4043">
        <v>20220526</v>
      </c>
      <c r="Z4043" t="s">
        <v>36</v>
      </c>
    </row>
    <row r="4044" spans="1:26" x14ac:dyDescent="0.25">
      <c r="A4044" t="s">
        <v>26</v>
      </c>
      <c r="B4044" t="s">
        <v>27</v>
      </c>
      <c r="C4044" t="s">
        <v>28</v>
      </c>
      <c r="D4044" t="s">
        <v>29</v>
      </c>
      <c r="E4044" t="str">
        <f>"111TNTQ0T057"</f>
        <v>111TNTQ0T057</v>
      </c>
      <c r="F4044" t="s">
        <v>30</v>
      </c>
      <c r="I4044" t="s">
        <v>31</v>
      </c>
      <c r="J4044" t="s">
        <v>90</v>
      </c>
      <c r="N4044" t="s">
        <v>8377</v>
      </c>
      <c r="O4044" t="s">
        <v>34</v>
      </c>
      <c r="P4044">
        <v>7</v>
      </c>
      <c r="Q4044">
        <v>202111</v>
      </c>
      <c r="R4044">
        <v>20211215</v>
      </c>
      <c r="S4044" t="s">
        <v>8378</v>
      </c>
      <c r="T4044">
        <v>20220526</v>
      </c>
      <c r="U4044" t="s">
        <v>144</v>
      </c>
      <c r="Z4044" t="s">
        <v>36</v>
      </c>
    </row>
    <row r="4045" spans="1:26" x14ac:dyDescent="0.25">
      <c r="A4045" t="s">
        <v>26</v>
      </c>
      <c r="B4045" t="s">
        <v>27</v>
      </c>
      <c r="C4045" t="s">
        <v>28</v>
      </c>
      <c r="D4045" t="s">
        <v>64</v>
      </c>
      <c r="E4045" t="str">
        <f>"110TNEP25364"</f>
        <v>110TNEP25364</v>
      </c>
      <c r="F4045" t="s">
        <v>30</v>
      </c>
      <c r="I4045" t="s">
        <v>31</v>
      </c>
      <c r="J4045" t="s">
        <v>271</v>
      </c>
      <c r="N4045" t="s">
        <v>8379</v>
      </c>
      <c r="O4045" t="s">
        <v>34</v>
      </c>
      <c r="P4045">
        <v>8</v>
      </c>
      <c r="Q4045">
        <v>202110</v>
      </c>
      <c r="R4045">
        <v>20211218</v>
      </c>
      <c r="S4045" t="s">
        <v>8380</v>
      </c>
      <c r="T4045">
        <v>20220526</v>
      </c>
      <c r="Z4045" t="s">
        <v>36</v>
      </c>
    </row>
    <row r="4046" spans="1:26" x14ac:dyDescent="0.25">
      <c r="A4046" t="s">
        <v>26</v>
      </c>
      <c r="B4046" t="s">
        <v>27</v>
      </c>
      <c r="C4046" t="s">
        <v>28</v>
      </c>
      <c r="D4046" t="s">
        <v>46</v>
      </c>
      <c r="E4046" t="str">
        <f>"104TNLE1X280"</f>
        <v>104TNLE1X280</v>
      </c>
      <c r="F4046" t="s">
        <v>30</v>
      </c>
      <c r="I4046" t="s">
        <v>82</v>
      </c>
      <c r="J4046" t="s">
        <v>39</v>
      </c>
      <c r="N4046" t="s">
        <v>8381</v>
      </c>
      <c r="O4046" t="s">
        <v>34</v>
      </c>
      <c r="P4046">
        <v>14</v>
      </c>
      <c r="Q4046">
        <v>202104</v>
      </c>
      <c r="R4046">
        <v>20211001</v>
      </c>
      <c r="S4046" t="s">
        <v>8382</v>
      </c>
      <c r="T4046">
        <v>20220526</v>
      </c>
      <c r="Z4046" t="s">
        <v>36</v>
      </c>
    </row>
    <row r="4047" spans="1:26" x14ac:dyDescent="0.25">
      <c r="A4047" t="s">
        <v>26</v>
      </c>
      <c r="B4047" t="s">
        <v>27</v>
      </c>
      <c r="C4047" t="s">
        <v>28</v>
      </c>
      <c r="D4047" t="s">
        <v>29</v>
      </c>
      <c r="E4047" t="str">
        <f>"010TNGY01927"</f>
        <v>010TNGY01927</v>
      </c>
      <c r="F4047" t="s">
        <v>30</v>
      </c>
      <c r="I4047" t="s">
        <v>97</v>
      </c>
      <c r="J4047" t="s">
        <v>83</v>
      </c>
      <c r="N4047" t="s">
        <v>8383</v>
      </c>
      <c r="O4047" t="s">
        <v>34</v>
      </c>
      <c r="P4047">
        <v>20</v>
      </c>
      <c r="Q4047">
        <v>202010</v>
      </c>
      <c r="R4047">
        <v>20220508</v>
      </c>
      <c r="S4047" t="s">
        <v>8384</v>
      </c>
      <c r="T4047">
        <v>20220526</v>
      </c>
      <c r="Z4047" t="s">
        <v>36</v>
      </c>
    </row>
    <row r="4048" spans="1:26" x14ac:dyDescent="0.25">
      <c r="A4048" t="s">
        <v>26</v>
      </c>
      <c r="B4048" t="s">
        <v>27</v>
      </c>
      <c r="C4048" t="s">
        <v>28</v>
      </c>
      <c r="D4048" t="s">
        <v>29</v>
      </c>
      <c r="E4048" t="str">
        <f>"111TNYT27546"</f>
        <v>111TNYT27546</v>
      </c>
      <c r="F4048" t="s">
        <v>30</v>
      </c>
      <c r="I4048" t="s">
        <v>97</v>
      </c>
      <c r="J4048" t="s">
        <v>58</v>
      </c>
      <c r="N4048" t="s">
        <v>8385</v>
      </c>
      <c r="O4048" t="s">
        <v>34</v>
      </c>
      <c r="P4048">
        <v>7</v>
      </c>
      <c r="Q4048">
        <v>202111</v>
      </c>
      <c r="R4048">
        <v>20220404</v>
      </c>
      <c r="S4048" t="s">
        <v>8386</v>
      </c>
      <c r="T4048">
        <v>20220526</v>
      </c>
      <c r="U4048" t="s">
        <v>270</v>
      </c>
      <c r="Z4048" t="s">
        <v>36</v>
      </c>
    </row>
    <row r="4049" spans="1:26" x14ac:dyDescent="0.25">
      <c r="A4049" t="s">
        <v>26</v>
      </c>
      <c r="B4049" t="s">
        <v>27</v>
      </c>
      <c r="C4049" t="s">
        <v>28</v>
      </c>
      <c r="D4049" t="s">
        <v>29</v>
      </c>
      <c r="E4049" t="str">
        <f>"105TNHM1P841"</f>
        <v>105TNHM1P841</v>
      </c>
      <c r="F4049" t="s">
        <v>30</v>
      </c>
      <c r="I4049" t="s">
        <v>89</v>
      </c>
      <c r="J4049" t="s">
        <v>39</v>
      </c>
      <c r="N4049" t="s">
        <v>8387</v>
      </c>
      <c r="O4049" t="s">
        <v>34</v>
      </c>
      <c r="P4049">
        <v>13</v>
      </c>
      <c r="Q4049">
        <v>202105</v>
      </c>
      <c r="R4049">
        <v>20220515</v>
      </c>
      <c r="S4049" t="s">
        <v>8388</v>
      </c>
      <c r="T4049">
        <v>20220526</v>
      </c>
      <c r="Z4049" t="s">
        <v>36</v>
      </c>
    </row>
    <row r="4050" spans="1:26" x14ac:dyDescent="0.25">
      <c r="A4050" t="s">
        <v>26</v>
      </c>
      <c r="B4050" t="s">
        <v>27</v>
      </c>
      <c r="C4050" t="s">
        <v>28</v>
      </c>
      <c r="D4050" t="s">
        <v>115</v>
      </c>
      <c r="E4050" t="str">
        <f>"201TNLE03600"</f>
        <v>201TNLE03600</v>
      </c>
      <c r="F4050" t="s">
        <v>30</v>
      </c>
      <c r="I4050" t="s">
        <v>82</v>
      </c>
      <c r="J4050" t="s">
        <v>48</v>
      </c>
      <c r="N4050" t="s">
        <v>8389</v>
      </c>
      <c r="O4050" t="s">
        <v>34</v>
      </c>
      <c r="P4050">
        <v>5</v>
      </c>
      <c r="Q4050">
        <v>202201</v>
      </c>
      <c r="R4050">
        <v>20220420</v>
      </c>
      <c r="S4050" t="s">
        <v>8390</v>
      </c>
      <c r="T4050">
        <v>20220526</v>
      </c>
      <c r="Z4050" t="s">
        <v>36</v>
      </c>
    </row>
    <row r="4051" spans="1:26" x14ac:dyDescent="0.25">
      <c r="A4051" t="s">
        <v>26</v>
      </c>
      <c r="B4051" t="s">
        <v>27</v>
      </c>
      <c r="C4051" t="s">
        <v>28</v>
      </c>
      <c r="D4051" t="s">
        <v>64</v>
      </c>
      <c r="E4051" t="str">
        <f>"110TNFA10875"</f>
        <v>110TNFA10875</v>
      </c>
      <c r="F4051" t="s">
        <v>30</v>
      </c>
      <c r="I4051" t="s">
        <v>82</v>
      </c>
      <c r="J4051" t="s">
        <v>83</v>
      </c>
      <c r="N4051" t="s">
        <v>8391</v>
      </c>
      <c r="O4051" t="s">
        <v>34</v>
      </c>
      <c r="P4051">
        <v>8</v>
      </c>
      <c r="Q4051">
        <v>202110</v>
      </c>
      <c r="R4051">
        <v>20211129</v>
      </c>
      <c r="S4051" t="s">
        <v>8392</v>
      </c>
      <c r="T4051">
        <v>20220526</v>
      </c>
      <c r="Z4051" t="s">
        <v>36</v>
      </c>
    </row>
    <row r="4052" spans="1:26" x14ac:dyDescent="0.25">
      <c r="A4052" t="s">
        <v>26</v>
      </c>
      <c r="B4052" t="s">
        <v>27</v>
      </c>
      <c r="C4052" t="s">
        <v>28</v>
      </c>
      <c r="D4052" t="s">
        <v>133</v>
      </c>
      <c r="E4052" t="str">
        <f>"201TNEP0R468"</f>
        <v>201TNEP0R468</v>
      </c>
      <c r="F4052" t="s">
        <v>30</v>
      </c>
      <c r="I4052" t="s">
        <v>97</v>
      </c>
      <c r="J4052" t="s">
        <v>39</v>
      </c>
      <c r="N4052" t="s">
        <v>8393</v>
      </c>
      <c r="O4052" t="s">
        <v>34</v>
      </c>
      <c r="P4052">
        <v>5</v>
      </c>
      <c r="Q4052">
        <v>202201</v>
      </c>
      <c r="R4052">
        <v>20220515</v>
      </c>
      <c r="S4052" t="s">
        <v>8394</v>
      </c>
      <c r="T4052">
        <v>20220526</v>
      </c>
      <c r="Z4052" t="s">
        <v>36</v>
      </c>
    </row>
    <row r="4053" spans="1:26" x14ac:dyDescent="0.25">
      <c r="A4053" t="s">
        <v>26</v>
      </c>
      <c r="B4053" t="s">
        <v>27</v>
      </c>
      <c r="C4053" t="s">
        <v>28</v>
      </c>
      <c r="D4053" t="s">
        <v>37</v>
      </c>
      <c r="E4053" t="str">
        <f>"201TNRL1M678"</f>
        <v>201TNRL1M678</v>
      </c>
      <c r="F4053" t="s">
        <v>30</v>
      </c>
      <c r="I4053" t="s">
        <v>38</v>
      </c>
      <c r="J4053" t="s">
        <v>39</v>
      </c>
      <c r="N4053" t="s">
        <v>8395</v>
      </c>
      <c r="O4053" t="s">
        <v>34</v>
      </c>
      <c r="P4053">
        <v>5</v>
      </c>
      <c r="Q4053">
        <v>202201</v>
      </c>
      <c r="R4053">
        <v>20220101</v>
      </c>
      <c r="S4053" t="s">
        <v>8396</v>
      </c>
      <c r="T4053">
        <v>20220526</v>
      </c>
      <c r="Z4053" t="s">
        <v>36</v>
      </c>
    </row>
    <row r="4054" spans="1:26" x14ac:dyDescent="0.25">
      <c r="A4054" t="s">
        <v>26</v>
      </c>
      <c r="B4054" t="s">
        <v>27</v>
      </c>
      <c r="C4054" t="s">
        <v>28</v>
      </c>
      <c r="D4054" t="s">
        <v>29</v>
      </c>
      <c r="E4054" t="str">
        <f>"109TNDV0M738"</f>
        <v>109TNDV0M738</v>
      </c>
      <c r="F4054" t="s">
        <v>30</v>
      </c>
      <c r="I4054" t="s">
        <v>38</v>
      </c>
      <c r="J4054" t="s">
        <v>58</v>
      </c>
      <c r="N4054" t="s">
        <v>8397</v>
      </c>
      <c r="O4054" t="s">
        <v>34</v>
      </c>
      <c r="P4054">
        <v>9</v>
      </c>
      <c r="Q4054">
        <v>202109</v>
      </c>
      <c r="R4054">
        <v>20220104</v>
      </c>
      <c r="S4054" t="s">
        <v>8398</v>
      </c>
      <c r="T4054">
        <v>20220526</v>
      </c>
      <c r="U4054" t="s">
        <v>265</v>
      </c>
      <c r="V4054" t="s">
        <v>267</v>
      </c>
      <c r="W4054" t="s">
        <v>497</v>
      </c>
      <c r="Z4054" t="s">
        <v>36</v>
      </c>
    </row>
    <row r="4055" spans="1:26" x14ac:dyDescent="0.25">
      <c r="A4055" t="s">
        <v>26</v>
      </c>
      <c r="B4055" t="s">
        <v>27</v>
      </c>
      <c r="C4055" t="s">
        <v>28</v>
      </c>
      <c r="D4055" t="s">
        <v>64</v>
      </c>
      <c r="E4055" t="str">
        <f>"109TNZN11237"</f>
        <v>109TNZN11237</v>
      </c>
      <c r="F4055" t="s">
        <v>30</v>
      </c>
      <c r="I4055" t="s">
        <v>89</v>
      </c>
      <c r="J4055" t="s">
        <v>58</v>
      </c>
      <c r="N4055" t="s">
        <v>8399</v>
      </c>
      <c r="O4055" t="s">
        <v>34</v>
      </c>
      <c r="P4055">
        <v>9</v>
      </c>
      <c r="Q4055">
        <v>202109</v>
      </c>
      <c r="R4055">
        <v>20211201</v>
      </c>
      <c r="S4055" t="s">
        <v>8400</v>
      </c>
      <c r="T4055">
        <v>20220526</v>
      </c>
      <c r="U4055" t="s">
        <v>1037</v>
      </c>
      <c r="V4055" t="s">
        <v>265</v>
      </c>
      <c r="Z4055" t="s">
        <v>36</v>
      </c>
    </row>
    <row r="4056" spans="1:26" x14ac:dyDescent="0.25">
      <c r="A4056" t="s">
        <v>26</v>
      </c>
      <c r="B4056" t="s">
        <v>27</v>
      </c>
      <c r="C4056" t="s">
        <v>28</v>
      </c>
      <c r="D4056" t="s">
        <v>133</v>
      </c>
      <c r="E4056" t="str">
        <f>"109TNNH0P423"</f>
        <v>109TNNH0P423</v>
      </c>
      <c r="F4056" t="s">
        <v>30</v>
      </c>
      <c r="I4056" t="s">
        <v>38</v>
      </c>
      <c r="J4056" t="s">
        <v>39</v>
      </c>
      <c r="N4056" t="s">
        <v>8401</v>
      </c>
      <c r="O4056" t="s">
        <v>34</v>
      </c>
      <c r="P4056">
        <v>9</v>
      </c>
      <c r="Q4056">
        <v>202109</v>
      </c>
      <c r="R4056">
        <v>20220406</v>
      </c>
      <c r="S4056" t="s">
        <v>8402</v>
      </c>
      <c r="T4056">
        <v>20220526</v>
      </c>
      <c r="Z4056" t="s">
        <v>36</v>
      </c>
    </row>
    <row r="4057" spans="1:26" x14ac:dyDescent="0.25">
      <c r="A4057" t="s">
        <v>26</v>
      </c>
      <c r="B4057" t="s">
        <v>27</v>
      </c>
      <c r="C4057" t="s">
        <v>28</v>
      </c>
      <c r="D4057" t="s">
        <v>29</v>
      </c>
      <c r="E4057" t="str">
        <f>"109TNCZ1J635"</f>
        <v>109TNCZ1J635</v>
      </c>
      <c r="F4057" t="s">
        <v>30</v>
      </c>
      <c r="I4057" t="s">
        <v>57</v>
      </c>
      <c r="J4057" t="s">
        <v>1239</v>
      </c>
      <c r="N4057" t="s">
        <v>8403</v>
      </c>
      <c r="O4057" t="s">
        <v>34</v>
      </c>
      <c r="P4057">
        <v>9</v>
      </c>
      <c r="Q4057">
        <v>202109</v>
      </c>
      <c r="R4057">
        <v>20220401</v>
      </c>
      <c r="S4057" t="s">
        <v>8404</v>
      </c>
      <c r="T4057">
        <v>20220527</v>
      </c>
      <c r="U4057" t="s">
        <v>1232</v>
      </c>
      <c r="V4057" t="s">
        <v>265</v>
      </c>
      <c r="W4057" t="s">
        <v>878</v>
      </c>
      <c r="Z4057" t="s">
        <v>36</v>
      </c>
    </row>
    <row r="4058" spans="1:26" x14ac:dyDescent="0.25">
      <c r="A4058" t="s">
        <v>26</v>
      </c>
      <c r="B4058" t="s">
        <v>27</v>
      </c>
      <c r="C4058" t="s">
        <v>28</v>
      </c>
      <c r="D4058" t="s">
        <v>115</v>
      </c>
      <c r="E4058" t="str">
        <f>"106TNXR21834"</f>
        <v>106TNXR21834</v>
      </c>
      <c r="F4058" t="s">
        <v>30</v>
      </c>
      <c r="I4058" t="s">
        <v>38</v>
      </c>
      <c r="J4058" t="s">
        <v>58</v>
      </c>
      <c r="N4058" t="s">
        <v>8405</v>
      </c>
      <c r="O4058" t="s">
        <v>34</v>
      </c>
      <c r="P4058">
        <v>12</v>
      </c>
      <c r="Q4058">
        <v>202106</v>
      </c>
      <c r="R4058">
        <v>20211114</v>
      </c>
      <c r="S4058" t="s">
        <v>8406</v>
      </c>
      <c r="T4058">
        <v>20220527</v>
      </c>
      <c r="U4058" t="s">
        <v>5977</v>
      </c>
      <c r="V4058" t="s">
        <v>8407</v>
      </c>
      <c r="Z4058" t="s">
        <v>36</v>
      </c>
    </row>
    <row r="4059" spans="1:26" x14ac:dyDescent="0.25">
      <c r="A4059" t="s">
        <v>26</v>
      </c>
      <c r="B4059" t="s">
        <v>27</v>
      </c>
      <c r="C4059" t="s">
        <v>28</v>
      </c>
      <c r="D4059" t="s">
        <v>585</v>
      </c>
      <c r="E4059" t="str">
        <f>"202TNUW10526"</f>
        <v>202TNUW10526</v>
      </c>
      <c r="F4059" t="s">
        <v>30</v>
      </c>
      <c r="I4059" t="s">
        <v>646</v>
      </c>
      <c r="J4059" t="s">
        <v>90</v>
      </c>
      <c r="N4059" t="s">
        <v>8408</v>
      </c>
      <c r="O4059" t="s">
        <v>34</v>
      </c>
      <c r="P4059">
        <v>4</v>
      </c>
      <c r="Q4059">
        <v>202202</v>
      </c>
      <c r="R4059">
        <v>20220414</v>
      </c>
      <c r="S4059" t="s">
        <v>8409</v>
      </c>
      <c r="T4059">
        <v>20220527</v>
      </c>
      <c r="U4059" t="s">
        <v>4638</v>
      </c>
      <c r="Z4059" t="s">
        <v>36</v>
      </c>
    </row>
    <row r="4060" spans="1:26" x14ac:dyDescent="0.25">
      <c r="A4060" t="s">
        <v>26</v>
      </c>
      <c r="B4060" t="s">
        <v>27</v>
      </c>
      <c r="C4060" t="s">
        <v>28</v>
      </c>
      <c r="D4060" t="s">
        <v>29</v>
      </c>
      <c r="E4060" t="str">
        <f>"106TNAB09640"</f>
        <v>106TNAB09640</v>
      </c>
      <c r="F4060" t="s">
        <v>30</v>
      </c>
      <c r="I4060" t="s">
        <v>31</v>
      </c>
      <c r="J4060" t="s">
        <v>871</v>
      </c>
      <c r="N4060" t="s">
        <v>8410</v>
      </c>
      <c r="O4060" t="s">
        <v>34</v>
      </c>
      <c r="P4060">
        <v>12</v>
      </c>
      <c r="Q4060">
        <v>202106</v>
      </c>
      <c r="R4060">
        <v>20220325</v>
      </c>
      <c r="S4060" t="s">
        <v>8411</v>
      </c>
      <c r="T4060">
        <v>20220527</v>
      </c>
      <c r="Z4060" t="s">
        <v>36</v>
      </c>
    </row>
    <row r="4061" spans="1:26" x14ac:dyDescent="0.25">
      <c r="A4061" t="s">
        <v>26</v>
      </c>
      <c r="B4061" t="s">
        <v>27</v>
      </c>
      <c r="C4061" t="s">
        <v>28</v>
      </c>
      <c r="D4061" t="s">
        <v>29</v>
      </c>
      <c r="E4061" t="str">
        <f>"107TNRL28614"</f>
        <v>107TNRL28614</v>
      </c>
      <c r="F4061" t="s">
        <v>30</v>
      </c>
      <c r="I4061" t="s">
        <v>71</v>
      </c>
      <c r="J4061" t="s">
        <v>90</v>
      </c>
      <c r="N4061" t="s">
        <v>8412</v>
      </c>
      <c r="O4061" t="s">
        <v>34</v>
      </c>
      <c r="P4061">
        <v>11</v>
      </c>
      <c r="Q4061">
        <v>202107</v>
      </c>
      <c r="R4061">
        <v>20211203</v>
      </c>
      <c r="S4061" t="s">
        <v>8413</v>
      </c>
      <c r="T4061">
        <v>20220527</v>
      </c>
      <c r="U4061" t="s">
        <v>3950</v>
      </c>
      <c r="Z4061" t="s">
        <v>36</v>
      </c>
    </row>
    <row r="4062" spans="1:26" x14ac:dyDescent="0.25">
      <c r="A4062" t="s">
        <v>26</v>
      </c>
      <c r="B4062" t="s">
        <v>27</v>
      </c>
      <c r="C4062" t="s">
        <v>28</v>
      </c>
      <c r="D4062" t="s">
        <v>29</v>
      </c>
      <c r="E4062" t="str">
        <f>"111TNHM18737"</f>
        <v>111TNHM18737</v>
      </c>
      <c r="F4062" t="s">
        <v>30</v>
      </c>
      <c r="I4062" t="s">
        <v>123</v>
      </c>
      <c r="J4062" t="s">
        <v>58</v>
      </c>
      <c r="N4062" t="s">
        <v>8414</v>
      </c>
      <c r="O4062" t="s">
        <v>34</v>
      </c>
      <c r="P4062">
        <v>7</v>
      </c>
      <c r="Q4062">
        <v>202111</v>
      </c>
      <c r="R4062">
        <v>20211129</v>
      </c>
      <c r="S4062" t="s">
        <v>8415</v>
      </c>
      <c r="T4062">
        <v>20220527</v>
      </c>
      <c r="U4062" t="s">
        <v>6810</v>
      </c>
      <c r="V4062" t="s">
        <v>595</v>
      </c>
      <c r="Z4062" t="s">
        <v>36</v>
      </c>
    </row>
    <row r="4063" spans="1:26" x14ac:dyDescent="0.25">
      <c r="A4063" t="s">
        <v>26</v>
      </c>
      <c r="B4063" t="s">
        <v>27</v>
      </c>
      <c r="C4063" t="s">
        <v>28</v>
      </c>
      <c r="D4063" t="s">
        <v>29</v>
      </c>
      <c r="E4063" t="str">
        <f>"109TNQD18364"</f>
        <v>109TNQD18364</v>
      </c>
      <c r="F4063" t="s">
        <v>30</v>
      </c>
      <c r="I4063" t="s">
        <v>38</v>
      </c>
      <c r="J4063" t="s">
        <v>39</v>
      </c>
      <c r="N4063" t="s">
        <v>8416</v>
      </c>
      <c r="O4063" t="s">
        <v>34</v>
      </c>
      <c r="P4063">
        <v>9</v>
      </c>
      <c r="Q4063">
        <v>202109</v>
      </c>
      <c r="R4063">
        <v>20211022</v>
      </c>
      <c r="S4063" t="s">
        <v>8417</v>
      </c>
      <c r="T4063">
        <v>20220527</v>
      </c>
      <c r="Z4063" t="s">
        <v>36</v>
      </c>
    </row>
    <row r="4064" spans="1:26" x14ac:dyDescent="0.25">
      <c r="A4064" t="s">
        <v>26</v>
      </c>
      <c r="B4064" t="s">
        <v>27</v>
      </c>
      <c r="C4064" t="s">
        <v>28</v>
      </c>
      <c r="D4064" t="s">
        <v>29</v>
      </c>
      <c r="E4064" t="str">
        <f>"111TNZN2A957"</f>
        <v>111TNZN2A957</v>
      </c>
      <c r="F4064" t="s">
        <v>30</v>
      </c>
      <c r="I4064" t="s">
        <v>51</v>
      </c>
      <c r="J4064" t="s">
        <v>39</v>
      </c>
      <c r="N4064" t="s">
        <v>8418</v>
      </c>
      <c r="O4064" t="s">
        <v>34</v>
      </c>
      <c r="P4064">
        <v>7</v>
      </c>
      <c r="Q4064">
        <v>202111</v>
      </c>
      <c r="R4064">
        <v>20220321</v>
      </c>
      <c r="S4064" t="s">
        <v>8419</v>
      </c>
      <c r="T4064">
        <v>20220527</v>
      </c>
      <c r="U4064" t="s">
        <v>264</v>
      </c>
      <c r="V4064" t="s">
        <v>265</v>
      </c>
      <c r="W4064" t="s">
        <v>496</v>
      </c>
      <c r="X4064" t="s">
        <v>878</v>
      </c>
      <c r="Z4064" t="s">
        <v>36</v>
      </c>
    </row>
    <row r="4065" spans="1:26" x14ac:dyDescent="0.25">
      <c r="A4065" t="s">
        <v>26</v>
      </c>
      <c r="B4065" t="s">
        <v>27</v>
      </c>
      <c r="C4065" t="s">
        <v>28</v>
      </c>
      <c r="D4065" t="s">
        <v>29</v>
      </c>
      <c r="E4065" t="str">
        <f>"111TNUW0D446"</f>
        <v>111TNUW0D446</v>
      </c>
      <c r="F4065" t="s">
        <v>30</v>
      </c>
      <c r="I4065" t="s">
        <v>76</v>
      </c>
      <c r="J4065" t="s">
        <v>77</v>
      </c>
      <c r="N4065" t="s">
        <v>8420</v>
      </c>
      <c r="O4065" t="s">
        <v>34</v>
      </c>
      <c r="P4065">
        <v>7</v>
      </c>
      <c r="Q4065">
        <v>202111</v>
      </c>
      <c r="R4065">
        <v>20220505</v>
      </c>
      <c r="S4065" t="s">
        <v>8421</v>
      </c>
      <c r="T4065">
        <v>20220527</v>
      </c>
      <c r="Z4065" t="s">
        <v>36</v>
      </c>
    </row>
    <row r="4066" spans="1:26" x14ac:dyDescent="0.25">
      <c r="A4066" t="s">
        <v>26</v>
      </c>
      <c r="B4066" t="s">
        <v>27</v>
      </c>
      <c r="C4066" t="s">
        <v>28</v>
      </c>
      <c r="D4066" t="s">
        <v>29</v>
      </c>
      <c r="E4066" t="str">
        <f>"107TNHM28041"</f>
        <v>107TNHM28041</v>
      </c>
      <c r="F4066" t="s">
        <v>30</v>
      </c>
      <c r="I4066" t="s">
        <v>38</v>
      </c>
      <c r="J4066" t="s">
        <v>439</v>
      </c>
      <c r="N4066" t="s">
        <v>8422</v>
      </c>
      <c r="O4066" t="s">
        <v>34</v>
      </c>
      <c r="P4066">
        <v>11</v>
      </c>
      <c r="Q4066">
        <v>202107</v>
      </c>
      <c r="R4066">
        <v>20211021</v>
      </c>
      <c r="S4066" t="s">
        <v>8423</v>
      </c>
      <c r="T4066">
        <v>20220527</v>
      </c>
      <c r="Z4066" t="s">
        <v>36</v>
      </c>
    </row>
    <row r="4067" spans="1:26" x14ac:dyDescent="0.25">
      <c r="A4067" t="s">
        <v>26</v>
      </c>
      <c r="B4067" t="s">
        <v>27</v>
      </c>
      <c r="C4067" t="s">
        <v>28</v>
      </c>
      <c r="D4067" t="s">
        <v>3065</v>
      </c>
      <c r="E4067" t="str">
        <f>"110TNUW11422"</f>
        <v>110TNUW11422</v>
      </c>
      <c r="F4067" t="s">
        <v>30</v>
      </c>
      <c r="I4067" t="s">
        <v>1013</v>
      </c>
      <c r="J4067" t="s">
        <v>39</v>
      </c>
      <c r="N4067" t="s">
        <v>8424</v>
      </c>
      <c r="O4067" t="s">
        <v>34</v>
      </c>
      <c r="P4067">
        <v>8</v>
      </c>
      <c r="Q4067">
        <v>202110</v>
      </c>
      <c r="R4067">
        <v>20211201</v>
      </c>
      <c r="S4067" t="s">
        <v>8425</v>
      </c>
      <c r="T4067">
        <v>20220527</v>
      </c>
      <c r="U4067" t="s">
        <v>211</v>
      </c>
      <c r="V4067" t="s">
        <v>6541</v>
      </c>
      <c r="Z4067" t="s">
        <v>36</v>
      </c>
    </row>
    <row r="4068" spans="1:26" x14ac:dyDescent="0.25">
      <c r="A4068" t="s">
        <v>26</v>
      </c>
      <c r="B4068" t="s">
        <v>27</v>
      </c>
      <c r="C4068" t="s">
        <v>28</v>
      </c>
      <c r="D4068" t="s">
        <v>115</v>
      </c>
      <c r="E4068" t="str">
        <f>"109TNDV0C082"</f>
        <v>109TNDV0C082</v>
      </c>
      <c r="F4068" t="s">
        <v>30</v>
      </c>
      <c r="I4068" t="s">
        <v>38</v>
      </c>
      <c r="J4068" t="s">
        <v>39</v>
      </c>
      <c r="N4068" t="s">
        <v>8426</v>
      </c>
      <c r="O4068" t="s">
        <v>34</v>
      </c>
      <c r="P4068">
        <v>9</v>
      </c>
      <c r="Q4068">
        <v>202109</v>
      </c>
      <c r="R4068">
        <v>20220511</v>
      </c>
      <c r="S4068" t="s">
        <v>8427</v>
      </c>
      <c r="T4068">
        <v>20220527</v>
      </c>
      <c r="Z4068" t="s">
        <v>36</v>
      </c>
    </row>
    <row r="4069" spans="1:26" x14ac:dyDescent="0.25">
      <c r="A4069" t="s">
        <v>26</v>
      </c>
      <c r="B4069" t="s">
        <v>27</v>
      </c>
      <c r="C4069" t="s">
        <v>28</v>
      </c>
      <c r="D4069" t="s">
        <v>29</v>
      </c>
      <c r="E4069" t="str">
        <f>"111TNVS28479"</f>
        <v>111TNVS28479</v>
      </c>
      <c r="F4069" t="s">
        <v>30</v>
      </c>
      <c r="I4069" t="s">
        <v>47</v>
      </c>
      <c r="J4069" t="s">
        <v>32</v>
      </c>
      <c r="N4069" t="s">
        <v>8428</v>
      </c>
      <c r="O4069" t="s">
        <v>34</v>
      </c>
      <c r="P4069">
        <v>7</v>
      </c>
      <c r="Q4069">
        <v>202111</v>
      </c>
      <c r="R4069">
        <v>20220525</v>
      </c>
      <c r="S4069" t="s">
        <v>8429</v>
      </c>
      <c r="T4069">
        <v>20220527</v>
      </c>
      <c r="Z4069" t="s">
        <v>36</v>
      </c>
    </row>
    <row r="4070" spans="1:26" x14ac:dyDescent="0.25">
      <c r="A4070" t="s">
        <v>26</v>
      </c>
      <c r="B4070" t="s">
        <v>27</v>
      </c>
      <c r="C4070" t="s">
        <v>28</v>
      </c>
      <c r="D4070" t="s">
        <v>42</v>
      </c>
      <c r="E4070" t="str">
        <f>"104TNNH1R711"</f>
        <v>104TNNH1R711</v>
      </c>
      <c r="F4070" t="s">
        <v>30</v>
      </c>
      <c r="I4070" t="s">
        <v>123</v>
      </c>
      <c r="J4070" t="s">
        <v>77</v>
      </c>
      <c r="N4070" t="s">
        <v>8430</v>
      </c>
      <c r="O4070" t="s">
        <v>34</v>
      </c>
      <c r="P4070">
        <v>14</v>
      </c>
      <c r="Q4070">
        <v>202104</v>
      </c>
      <c r="R4070">
        <v>20211105</v>
      </c>
      <c r="S4070" t="s">
        <v>8431</v>
      </c>
      <c r="T4070">
        <v>20220527</v>
      </c>
      <c r="Z4070" t="s">
        <v>36</v>
      </c>
    </row>
    <row r="4071" spans="1:26" x14ac:dyDescent="0.25">
      <c r="A4071" t="s">
        <v>26</v>
      </c>
      <c r="B4071" t="s">
        <v>27</v>
      </c>
      <c r="C4071" t="s">
        <v>28</v>
      </c>
      <c r="D4071" t="s">
        <v>29</v>
      </c>
      <c r="E4071" t="str">
        <f>"111TNCZ18739"</f>
        <v>111TNCZ18739</v>
      </c>
      <c r="F4071" t="s">
        <v>30</v>
      </c>
      <c r="I4071" t="s">
        <v>57</v>
      </c>
      <c r="J4071" t="s">
        <v>77</v>
      </c>
      <c r="N4071" t="s">
        <v>8432</v>
      </c>
      <c r="O4071" t="s">
        <v>34</v>
      </c>
      <c r="P4071">
        <v>7</v>
      </c>
      <c r="Q4071">
        <v>202111</v>
      </c>
      <c r="R4071">
        <v>20220409</v>
      </c>
      <c r="S4071" t="s">
        <v>8433</v>
      </c>
      <c r="T4071">
        <v>20220527</v>
      </c>
      <c r="Z4071" t="s">
        <v>36</v>
      </c>
    </row>
    <row r="4072" spans="1:26" x14ac:dyDescent="0.25">
      <c r="A4072" t="s">
        <v>26</v>
      </c>
      <c r="B4072" t="s">
        <v>27</v>
      </c>
      <c r="C4072" t="s">
        <v>28</v>
      </c>
      <c r="D4072" t="s">
        <v>37</v>
      </c>
      <c r="E4072" t="str">
        <f>"110TNGY1F511"</f>
        <v>110TNGY1F511</v>
      </c>
      <c r="F4072" t="s">
        <v>30</v>
      </c>
      <c r="I4072" t="s">
        <v>129</v>
      </c>
      <c r="J4072" t="s">
        <v>58</v>
      </c>
      <c r="N4072" t="s">
        <v>8434</v>
      </c>
      <c r="O4072" t="s">
        <v>34</v>
      </c>
      <c r="P4072">
        <v>8</v>
      </c>
      <c r="Q4072">
        <v>202110</v>
      </c>
      <c r="R4072">
        <v>20211201</v>
      </c>
      <c r="S4072" t="s">
        <v>8435</v>
      </c>
      <c r="T4072">
        <v>20220527</v>
      </c>
      <c r="U4072" t="s">
        <v>496</v>
      </c>
      <c r="V4072" t="s">
        <v>1037</v>
      </c>
      <c r="W4072" t="s">
        <v>487</v>
      </c>
      <c r="Z4072" t="s">
        <v>36</v>
      </c>
    </row>
    <row r="4073" spans="1:26" x14ac:dyDescent="0.25">
      <c r="A4073" t="s">
        <v>26</v>
      </c>
      <c r="B4073" t="s">
        <v>27</v>
      </c>
      <c r="C4073" t="s">
        <v>28</v>
      </c>
      <c r="D4073" t="s">
        <v>380</v>
      </c>
      <c r="E4073" t="str">
        <f>"201TNCZ1V027"</f>
        <v>201TNCZ1V027</v>
      </c>
      <c r="F4073" t="s">
        <v>30</v>
      </c>
      <c r="I4073" t="s">
        <v>71</v>
      </c>
      <c r="J4073" t="s">
        <v>58</v>
      </c>
      <c r="N4073" t="s">
        <v>5733</v>
      </c>
      <c r="O4073" t="s">
        <v>34</v>
      </c>
      <c r="P4073">
        <v>5</v>
      </c>
      <c r="Q4073">
        <v>202201</v>
      </c>
      <c r="R4073">
        <v>20220101</v>
      </c>
      <c r="S4073" t="s">
        <v>8436</v>
      </c>
      <c r="T4073">
        <v>20220527</v>
      </c>
      <c r="U4073" t="s">
        <v>463</v>
      </c>
      <c r="Z4073" t="s">
        <v>36</v>
      </c>
    </row>
    <row r="4074" spans="1:26" x14ac:dyDescent="0.25">
      <c r="A4074" t="s">
        <v>26</v>
      </c>
      <c r="B4074" t="s">
        <v>27</v>
      </c>
      <c r="C4074" t="s">
        <v>28</v>
      </c>
      <c r="D4074" t="s">
        <v>42</v>
      </c>
      <c r="E4074" t="str">
        <f>"108TNFA1F363"</f>
        <v>108TNFA1F363</v>
      </c>
      <c r="F4074" t="s">
        <v>30</v>
      </c>
      <c r="I4074" t="s">
        <v>38</v>
      </c>
      <c r="J4074" t="s">
        <v>48</v>
      </c>
      <c r="N4074" t="s">
        <v>6814</v>
      </c>
      <c r="O4074" t="s">
        <v>34</v>
      </c>
      <c r="P4074">
        <v>10</v>
      </c>
      <c r="Q4074">
        <v>202108</v>
      </c>
      <c r="R4074">
        <v>20211006</v>
      </c>
      <c r="S4074" t="s">
        <v>8437</v>
      </c>
      <c r="T4074">
        <v>20220527</v>
      </c>
      <c r="Z4074" t="s">
        <v>36</v>
      </c>
    </row>
    <row r="4075" spans="1:26" x14ac:dyDescent="0.25">
      <c r="A4075" t="s">
        <v>26</v>
      </c>
      <c r="B4075" t="s">
        <v>27</v>
      </c>
      <c r="C4075" t="s">
        <v>28</v>
      </c>
      <c r="D4075" t="s">
        <v>64</v>
      </c>
      <c r="E4075" t="str">
        <f>"109TNEP26748"</f>
        <v>109TNEP26748</v>
      </c>
      <c r="F4075" t="s">
        <v>30</v>
      </c>
      <c r="I4075" t="s">
        <v>31</v>
      </c>
      <c r="J4075" t="s">
        <v>58</v>
      </c>
      <c r="N4075" t="s">
        <v>8438</v>
      </c>
      <c r="O4075" t="s">
        <v>34</v>
      </c>
      <c r="P4075">
        <v>9</v>
      </c>
      <c r="Q4075">
        <v>202109</v>
      </c>
      <c r="R4075">
        <v>20220520</v>
      </c>
      <c r="S4075" t="s">
        <v>8439</v>
      </c>
      <c r="T4075">
        <v>20220527</v>
      </c>
      <c r="Z4075" t="s">
        <v>36</v>
      </c>
    </row>
    <row r="4076" spans="1:26" x14ac:dyDescent="0.25">
      <c r="A4076" t="s">
        <v>26</v>
      </c>
      <c r="B4076" t="s">
        <v>27</v>
      </c>
      <c r="C4076" t="s">
        <v>28</v>
      </c>
      <c r="D4076" t="s">
        <v>6142</v>
      </c>
      <c r="E4076" t="str">
        <f>"204TNLE02376"</f>
        <v>204TNLE02376</v>
      </c>
      <c r="F4076" t="s">
        <v>30</v>
      </c>
      <c r="I4076" t="s">
        <v>31</v>
      </c>
      <c r="J4076" t="s">
        <v>77</v>
      </c>
      <c r="N4076" t="s">
        <v>8440</v>
      </c>
      <c r="O4076" t="s">
        <v>34</v>
      </c>
      <c r="P4076">
        <v>2</v>
      </c>
      <c r="Q4076">
        <v>202204</v>
      </c>
      <c r="R4076">
        <v>20220507</v>
      </c>
      <c r="S4076" t="s">
        <v>8441</v>
      </c>
      <c r="T4076">
        <v>20220527</v>
      </c>
      <c r="Z4076" t="s">
        <v>36</v>
      </c>
    </row>
    <row r="4077" spans="1:26" x14ac:dyDescent="0.25">
      <c r="A4077" t="s">
        <v>26</v>
      </c>
      <c r="B4077" t="s">
        <v>27</v>
      </c>
      <c r="C4077" t="s">
        <v>28</v>
      </c>
      <c r="D4077" t="s">
        <v>6142</v>
      </c>
      <c r="E4077" t="str">
        <f>"203TNKF12045"</f>
        <v>203TNKF12045</v>
      </c>
      <c r="F4077" t="s">
        <v>30</v>
      </c>
      <c r="I4077" t="s">
        <v>38</v>
      </c>
      <c r="J4077" t="s">
        <v>77</v>
      </c>
      <c r="N4077" t="s">
        <v>8442</v>
      </c>
      <c r="O4077" t="s">
        <v>34</v>
      </c>
      <c r="P4077">
        <v>3</v>
      </c>
      <c r="Q4077">
        <v>202203</v>
      </c>
      <c r="R4077">
        <v>20220406</v>
      </c>
      <c r="S4077" t="s">
        <v>8443</v>
      </c>
      <c r="T4077">
        <v>20220527</v>
      </c>
      <c r="Z4077" t="s">
        <v>36</v>
      </c>
    </row>
    <row r="4078" spans="1:26" x14ac:dyDescent="0.25">
      <c r="A4078" t="s">
        <v>26</v>
      </c>
      <c r="B4078" t="s">
        <v>27</v>
      </c>
      <c r="C4078" t="s">
        <v>28</v>
      </c>
      <c r="D4078" t="s">
        <v>46</v>
      </c>
      <c r="E4078" t="str">
        <f>"111TNTQ2A649"</f>
        <v>111TNTQ2A649</v>
      </c>
      <c r="F4078" t="s">
        <v>30</v>
      </c>
      <c r="I4078" t="s">
        <v>89</v>
      </c>
      <c r="J4078" t="s">
        <v>90</v>
      </c>
      <c r="N4078" t="s">
        <v>8444</v>
      </c>
      <c r="O4078" t="s">
        <v>34</v>
      </c>
      <c r="P4078">
        <v>7</v>
      </c>
      <c r="Q4078">
        <v>202111</v>
      </c>
      <c r="R4078">
        <v>20220301</v>
      </c>
      <c r="S4078" t="s">
        <v>8445</v>
      </c>
      <c r="T4078">
        <v>20220528</v>
      </c>
      <c r="U4078" t="s">
        <v>61</v>
      </c>
      <c r="V4078" t="s">
        <v>211</v>
      </c>
      <c r="W4078" t="s">
        <v>74</v>
      </c>
      <c r="Z4078" t="s">
        <v>36</v>
      </c>
    </row>
    <row r="4079" spans="1:26" x14ac:dyDescent="0.25">
      <c r="A4079" t="s">
        <v>26</v>
      </c>
      <c r="B4079" t="s">
        <v>27</v>
      </c>
      <c r="C4079" t="s">
        <v>28</v>
      </c>
      <c r="D4079" t="s">
        <v>380</v>
      </c>
      <c r="E4079" t="str">
        <f>"110TNWG2B585"</f>
        <v>110TNWG2B585</v>
      </c>
      <c r="F4079" t="s">
        <v>30</v>
      </c>
      <c r="I4079" t="s">
        <v>38</v>
      </c>
      <c r="J4079" t="s">
        <v>58</v>
      </c>
      <c r="N4079" t="s">
        <v>5978</v>
      </c>
      <c r="O4079" t="s">
        <v>34</v>
      </c>
      <c r="P4079">
        <v>8</v>
      </c>
      <c r="Q4079">
        <v>202110</v>
      </c>
      <c r="R4079">
        <v>20211230</v>
      </c>
      <c r="S4079" t="s">
        <v>8446</v>
      </c>
      <c r="T4079">
        <v>20220530</v>
      </c>
      <c r="U4079" t="s">
        <v>144</v>
      </c>
      <c r="Z4079" t="s">
        <v>36</v>
      </c>
    </row>
    <row r="4080" spans="1:26" x14ac:dyDescent="0.25">
      <c r="A4080" t="s">
        <v>26</v>
      </c>
      <c r="B4080" t="s">
        <v>27</v>
      </c>
      <c r="C4080" t="s">
        <v>28</v>
      </c>
      <c r="D4080" t="s">
        <v>42</v>
      </c>
      <c r="E4080" t="str">
        <f>"101TNVS1G559"</f>
        <v>101TNVS1G559</v>
      </c>
      <c r="F4080" t="s">
        <v>30</v>
      </c>
      <c r="I4080" t="s">
        <v>129</v>
      </c>
      <c r="J4080" t="s">
        <v>58</v>
      </c>
      <c r="N4080" t="s">
        <v>8447</v>
      </c>
      <c r="O4080" t="s">
        <v>34</v>
      </c>
      <c r="P4080">
        <v>17</v>
      </c>
      <c r="Q4080">
        <v>202101</v>
      </c>
      <c r="R4080">
        <v>20211224</v>
      </c>
      <c r="S4080" t="s">
        <v>8448</v>
      </c>
      <c r="T4080">
        <v>20220531</v>
      </c>
      <c r="U4080" t="s">
        <v>264</v>
      </c>
      <c r="V4080" t="s">
        <v>111</v>
      </c>
      <c r="W4080" t="s">
        <v>1041</v>
      </c>
      <c r="Z4080" t="s">
        <v>36</v>
      </c>
    </row>
    <row r="4081" spans="1:26" x14ac:dyDescent="0.25">
      <c r="A4081" t="s">
        <v>26</v>
      </c>
      <c r="B4081" t="s">
        <v>27</v>
      </c>
      <c r="C4081" t="s">
        <v>28</v>
      </c>
      <c r="D4081" t="s">
        <v>133</v>
      </c>
      <c r="E4081" t="str">
        <f>"010TNUW03398"</f>
        <v>010TNUW03398</v>
      </c>
      <c r="F4081" t="s">
        <v>30</v>
      </c>
      <c r="I4081" t="s">
        <v>89</v>
      </c>
      <c r="J4081" t="s">
        <v>90</v>
      </c>
      <c r="N4081" t="s">
        <v>8449</v>
      </c>
      <c r="O4081" t="s">
        <v>34</v>
      </c>
      <c r="P4081">
        <v>20</v>
      </c>
      <c r="Q4081">
        <v>202010</v>
      </c>
      <c r="R4081">
        <v>20211228</v>
      </c>
      <c r="S4081" t="s">
        <v>8450</v>
      </c>
      <c r="T4081">
        <v>20220531</v>
      </c>
      <c r="U4081" t="s">
        <v>1718</v>
      </c>
      <c r="V4081" t="s">
        <v>236</v>
      </c>
      <c r="W4081" t="s">
        <v>211</v>
      </c>
      <c r="Z4081" t="s">
        <v>36</v>
      </c>
    </row>
    <row r="4082" spans="1:26" x14ac:dyDescent="0.25">
      <c r="A4082" t="s">
        <v>26</v>
      </c>
      <c r="B4082" t="s">
        <v>27</v>
      </c>
      <c r="C4082" t="s">
        <v>28</v>
      </c>
      <c r="D4082" t="s">
        <v>46</v>
      </c>
      <c r="E4082" t="str">
        <f>"105TNAB17000"</f>
        <v>105TNAB17000</v>
      </c>
      <c r="F4082" t="s">
        <v>30</v>
      </c>
      <c r="I4082" t="s">
        <v>129</v>
      </c>
      <c r="J4082" t="s">
        <v>58</v>
      </c>
      <c r="N4082" t="s">
        <v>8451</v>
      </c>
      <c r="O4082" t="s">
        <v>34</v>
      </c>
      <c r="P4082">
        <v>13</v>
      </c>
      <c r="Q4082">
        <v>202105</v>
      </c>
      <c r="R4082">
        <v>20211111</v>
      </c>
      <c r="S4082" t="s">
        <v>8452</v>
      </c>
      <c r="T4082">
        <v>20220531</v>
      </c>
      <c r="U4082" t="s">
        <v>265</v>
      </c>
      <c r="Z4082" t="s">
        <v>36</v>
      </c>
    </row>
    <row r="4083" spans="1:26" x14ac:dyDescent="0.25">
      <c r="A4083" t="s">
        <v>26</v>
      </c>
      <c r="B4083" t="s">
        <v>27</v>
      </c>
      <c r="C4083" t="s">
        <v>28</v>
      </c>
      <c r="D4083" t="s">
        <v>64</v>
      </c>
      <c r="E4083" t="str">
        <f>"203TNZN1Z205"</f>
        <v>203TNZN1Z205</v>
      </c>
      <c r="F4083" t="s">
        <v>30</v>
      </c>
      <c r="I4083" t="s">
        <v>38</v>
      </c>
      <c r="J4083" t="s">
        <v>58</v>
      </c>
      <c r="N4083" t="s">
        <v>8453</v>
      </c>
      <c r="O4083" t="s">
        <v>34</v>
      </c>
      <c r="P4083">
        <v>3</v>
      </c>
      <c r="Q4083">
        <v>202203</v>
      </c>
      <c r="R4083">
        <v>20220526</v>
      </c>
      <c r="S4083" t="s">
        <v>8454</v>
      </c>
      <c r="T4083">
        <v>20220531</v>
      </c>
      <c r="U4083" t="s">
        <v>144</v>
      </c>
      <c r="Z4083" t="s">
        <v>36</v>
      </c>
    </row>
    <row r="4084" spans="1:26" x14ac:dyDescent="0.25">
      <c r="A4084" t="s">
        <v>2403</v>
      </c>
      <c r="B4084" t="s">
        <v>27</v>
      </c>
      <c r="C4084" t="s">
        <v>28</v>
      </c>
      <c r="D4084" t="s">
        <v>37</v>
      </c>
      <c r="E4084" t="str">
        <f>"111TNTQ2K665"</f>
        <v>111TNTQ2K665</v>
      </c>
      <c r="F4084" t="s">
        <v>2404</v>
      </c>
      <c r="N4084" t="s">
        <v>8455</v>
      </c>
      <c r="O4084" t="s">
        <v>34</v>
      </c>
      <c r="P4084">
        <v>8</v>
      </c>
      <c r="Q4084">
        <v>202111</v>
      </c>
      <c r="S4084">
        <v>917384440</v>
      </c>
      <c r="T4084">
        <v>20220601</v>
      </c>
      <c r="U4084" t="s">
        <v>2406</v>
      </c>
      <c r="V4084" t="s">
        <v>3583</v>
      </c>
      <c r="W4084" t="s">
        <v>2408</v>
      </c>
      <c r="X4084" t="s">
        <v>2409</v>
      </c>
      <c r="Y4084" t="s">
        <v>2410</v>
      </c>
      <c r="Z4084" t="s">
        <v>36</v>
      </c>
    </row>
    <row r="4085" spans="1:26" x14ac:dyDescent="0.25">
      <c r="A4085" t="s">
        <v>26</v>
      </c>
      <c r="B4085" t="s">
        <v>27</v>
      </c>
      <c r="C4085" t="s">
        <v>28</v>
      </c>
      <c r="D4085" t="s">
        <v>37</v>
      </c>
      <c r="E4085" t="str">
        <f>"103TNJJ23204"</f>
        <v>103TNJJ23204</v>
      </c>
      <c r="F4085" t="s">
        <v>30</v>
      </c>
      <c r="I4085" t="s">
        <v>1511</v>
      </c>
      <c r="J4085" t="s">
        <v>90</v>
      </c>
      <c r="N4085" t="s">
        <v>8456</v>
      </c>
      <c r="O4085" t="s">
        <v>34</v>
      </c>
      <c r="P4085">
        <v>16</v>
      </c>
      <c r="Q4085">
        <v>202103</v>
      </c>
      <c r="R4085">
        <v>20211001</v>
      </c>
      <c r="S4085" t="s">
        <v>8457</v>
      </c>
      <c r="T4085">
        <v>20220601</v>
      </c>
      <c r="U4085" t="s">
        <v>94</v>
      </c>
      <c r="Z4085" t="s">
        <v>36</v>
      </c>
    </row>
    <row r="4086" spans="1:26" x14ac:dyDescent="0.25">
      <c r="A4086" t="s">
        <v>26</v>
      </c>
      <c r="B4086" t="s">
        <v>27</v>
      </c>
      <c r="C4086" t="s">
        <v>28</v>
      </c>
      <c r="D4086" t="s">
        <v>42</v>
      </c>
      <c r="E4086" t="str">
        <f>"110TNEP2U812"</f>
        <v>110TNEP2U812</v>
      </c>
      <c r="F4086" t="s">
        <v>30</v>
      </c>
      <c r="I4086" t="s">
        <v>57</v>
      </c>
      <c r="J4086" t="s">
        <v>58</v>
      </c>
      <c r="N4086" t="s">
        <v>8458</v>
      </c>
      <c r="O4086" t="s">
        <v>34</v>
      </c>
      <c r="P4086">
        <v>9</v>
      </c>
      <c r="Q4086">
        <v>202110</v>
      </c>
      <c r="R4086">
        <v>20220418</v>
      </c>
      <c r="S4086" t="s">
        <v>8459</v>
      </c>
      <c r="T4086">
        <v>20220601</v>
      </c>
      <c r="U4086" t="s">
        <v>1811</v>
      </c>
      <c r="V4086" t="s">
        <v>143</v>
      </c>
      <c r="W4086" t="s">
        <v>144</v>
      </c>
      <c r="Z4086" t="s">
        <v>36</v>
      </c>
    </row>
    <row r="4087" spans="1:26" x14ac:dyDescent="0.25">
      <c r="A4087" t="s">
        <v>26</v>
      </c>
      <c r="B4087" t="s">
        <v>27</v>
      </c>
      <c r="C4087" t="s">
        <v>28</v>
      </c>
      <c r="D4087" t="s">
        <v>380</v>
      </c>
      <c r="E4087" t="str">
        <f>"204TNCZ0W547"</f>
        <v>204TNCZ0W547</v>
      </c>
      <c r="F4087" t="s">
        <v>30</v>
      </c>
      <c r="I4087" t="s">
        <v>31</v>
      </c>
      <c r="J4087" t="s">
        <v>90</v>
      </c>
      <c r="N4087" t="s">
        <v>8460</v>
      </c>
      <c r="O4087" t="s">
        <v>34</v>
      </c>
      <c r="P4087">
        <v>3</v>
      </c>
      <c r="Q4087">
        <v>202204</v>
      </c>
      <c r="R4087">
        <v>20220421</v>
      </c>
      <c r="S4087" t="s">
        <v>8461</v>
      </c>
      <c r="T4087">
        <v>20220601</v>
      </c>
      <c r="U4087" t="s">
        <v>128</v>
      </c>
      <c r="V4087" t="s">
        <v>1383</v>
      </c>
      <c r="Z4087" t="s">
        <v>36</v>
      </c>
    </row>
    <row r="4088" spans="1:26" x14ac:dyDescent="0.25">
      <c r="A4088" t="s">
        <v>26</v>
      </c>
      <c r="B4088" t="s">
        <v>27</v>
      </c>
      <c r="C4088" t="s">
        <v>28</v>
      </c>
      <c r="D4088" t="s">
        <v>6142</v>
      </c>
      <c r="E4088" t="str">
        <f>"204TNFA0R187"</f>
        <v>204TNFA0R187</v>
      </c>
      <c r="F4088" t="s">
        <v>30</v>
      </c>
      <c r="I4088" t="s">
        <v>89</v>
      </c>
      <c r="J4088" t="s">
        <v>58</v>
      </c>
      <c r="N4088" t="s">
        <v>8462</v>
      </c>
      <c r="O4088" t="s">
        <v>34</v>
      </c>
      <c r="P4088">
        <v>3</v>
      </c>
      <c r="Q4088">
        <v>202204</v>
      </c>
      <c r="R4088">
        <v>20220503</v>
      </c>
      <c r="S4088" t="s">
        <v>8463</v>
      </c>
      <c r="T4088">
        <v>20220601</v>
      </c>
      <c r="U4088" t="s">
        <v>267</v>
      </c>
      <c r="V4088" t="s">
        <v>328</v>
      </c>
      <c r="Z4088" t="s">
        <v>36</v>
      </c>
    </row>
    <row r="4089" spans="1:26" x14ac:dyDescent="0.25">
      <c r="A4089" t="s">
        <v>26</v>
      </c>
      <c r="B4089" t="s">
        <v>27</v>
      </c>
      <c r="C4089" t="s">
        <v>28</v>
      </c>
      <c r="D4089" t="s">
        <v>64</v>
      </c>
      <c r="E4089" t="str">
        <f>"202TNGY0H743"</f>
        <v>202TNGY0H743</v>
      </c>
      <c r="F4089" t="s">
        <v>30</v>
      </c>
      <c r="I4089" t="s">
        <v>38</v>
      </c>
      <c r="J4089" t="s">
        <v>58</v>
      </c>
      <c r="N4089" t="s">
        <v>8464</v>
      </c>
      <c r="O4089" t="s">
        <v>34</v>
      </c>
      <c r="P4089">
        <v>5</v>
      </c>
      <c r="Q4089">
        <v>202202</v>
      </c>
      <c r="R4089">
        <v>20220422</v>
      </c>
      <c r="S4089" t="s">
        <v>8465</v>
      </c>
      <c r="T4089">
        <v>20220601</v>
      </c>
      <c r="U4089" t="s">
        <v>211</v>
      </c>
      <c r="Z4089" t="s">
        <v>36</v>
      </c>
    </row>
    <row r="4090" spans="1:26" x14ac:dyDescent="0.25">
      <c r="A4090" t="s">
        <v>26</v>
      </c>
      <c r="B4090" t="s">
        <v>27</v>
      </c>
      <c r="C4090" t="s">
        <v>28</v>
      </c>
      <c r="D4090" t="s">
        <v>115</v>
      </c>
      <c r="E4090" t="str">
        <f>"111TNPC0K592"</f>
        <v>111TNPC0K592</v>
      </c>
      <c r="F4090" t="s">
        <v>30</v>
      </c>
      <c r="I4090" t="s">
        <v>38</v>
      </c>
      <c r="J4090" t="s">
        <v>90</v>
      </c>
      <c r="N4090" t="s">
        <v>8466</v>
      </c>
      <c r="O4090" t="s">
        <v>34</v>
      </c>
      <c r="P4090">
        <v>8</v>
      </c>
      <c r="Q4090">
        <v>202111</v>
      </c>
      <c r="R4090">
        <v>20220515</v>
      </c>
      <c r="S4090" t="s">
        <v>8467</v>
      </c>
      <c r="T4090">
        <v>20220601</v>
      </c>
      <c r="U4090" t="s">
        <v>236</v>
      </c>
      <c r="V4090" t="s">
        <v>2798</v>
      </c>
      <c r="Z4090" t="s">
        <v>36</v>
      </c>
    </row>
    <row r="4091" spans="1:26" x14ac:dyDescent="0.25">
      <c r="A4091" t="s">
        <v>26</v>
      </c>
      <c r="B4091" t="s">
        <v>27</v>
      </c>
      <c r="C4091" t="s">
        <v>28</v>
      </c>
      <c r="D4091" t="s">
        <v>42</v>
      </c>
      <c r="E4091" t="str">
        <f>"109TNWG05513"</f>
        <v>109TNWG05513</v>
      </c>
      <c r="F4091" t="s">
        <v>30</v>
      </c>
      <c r="I4091" t="s">
        <v>123</v>
      </c>
      <c r="J4091" t="s">
        <v>52</v>
      </c>
      <c r="N4091" t="s">
        <v>8468</v>
      </c>
      <c r="O4091" t="s">
        <v>34</v>
      </c>
      <c r="P4091">
        <v>10</v>
      </c>
      <c r="Q4091">
        <v>202109</v>
      </c>
      <c r="R4091">
        <v>20220512</v>
      </c>
      <c r="S4091" t="s">
        <v>8469</v>
      </c>
      <c r="T4091">
        <v>20220601</v>
      </c>
      <c r="U4091" t="s">
        <v>2294</v>
      </c>
      <c r="V4091" t="s">
        <v>2295</v>
      </c>
      <c r="W4091" t="s">
        <v>1528</v>
      </c>
      <c r="Z4091" t="s">
        <v>36</v>
      </c>
    </row>
    <row r="4092" spans="1:26" x14ac:dyDescent="0.25">
      <c r="A4092" t="s">
        <v>26</v>
      </c>
      <c r="B4092" t="s">
        <v>27</v>
      </c>
      <c r="C4092" t="s">
        <v>28</v>
      </c>
      <c r="D4092" t="s">
        <v>46</v>
      </c>
      <c r="E4092" t="str">
        <f>"202TNDV21058"</f>
        <v>202TNDV21058</v>
      </c>
      <c r="F4092" t="s">
        <v>30</v>
      </c>
      <c r="I4092" t="s">
        <v>129</v>
      </c>
      <c r="J4092" t="s">
        <v>58</v>
      </c>
      <c r="N4092" t="s">
        <v>8470</v>
      </c>
      <c r="O4092" t="s">
        <v>34</v>
      </c>
      <c r="P4092">
        <v>5</v>
      </c>
      <c r="Q4092">
        <v>202202</v>
      </c>
      <c r="R4092">
        <v>20220515</v>
      </c>
      <c r="S4092" t="s">
        <v>8471</v>
      </c>
      <c r="T4092">
        <v>20220601</v>
      </c>
      <c r="U4092" t="s">
        <v>452</v>
      </c>
      <c r="Z4092" t="s">
        <v>36</v>
      </c>
    </row>
    <row r="4093" spans="1:26" x14ac:dyDescent="0.25">
      <c r="A4093" t="s">
        <v>26</v>
      </c>
      <c r="B4093" t="s">
        <v>27</v>
      </c>
      <c r="C4093" t="s">
        <v>28</v>
      </c>
      <c r="D4093" t="s">
        <v>29</v>
      </c>
      <c r="E4093" t="str">
        <f>"107TNMX2F811"</f>
        <v>107TNMX2F811</v>
      </c>
      <c r="F4093" t="s">
        <v>30</v>
      </c>
      <c r="I4093" t="s">
        <v>38</v>
      </c>
      <c r="J4093" t="s">
        <v>39</v>
      </c>
      <c r="N4093" t="s">
        <v>8472</v>
      </c>
      <c r="O4093" t="s">
        <v>34</v>
      </c>
      <c r="P4093">
        <v>12</v>
      </c>
      <c r="Q4093">
        <v>202107</v>
      </c>
      <c r="R4093">
        <v>20220505</v>
      </c>
      <c r="S4093" t="s">
        <v>8473</v>
      </c>
      <c r="T4093">
        <v>20220601</v>
      </c>
      <c r="Z4093" t="s">
        <v>36</v>
      </c>
    </row>
    <row r="4094" spans="1:26" x14ac:dyDescent="0.25">
      <c r="A4094" t="s">
        <v>26</v>
      </c>
      <c r="B4094" t="s">
        <v>27</v>
      </c>
      <c r="C4094" t="s">
        <v>28</v>
      </c>
      <c r="D4094" t="s">
        <v>166</v>
      </c>
      <c r="E4094" t="str">
        <f>"203TNSU22934"</f>
        <v>203TNSU22934</v>
      </c>
      <c r="F4094" t="s">
        <v>30</v>
      </c>
      <c r="I4094" t="s">
        <v>38</v>
      </c>
      <c r="J4094" t="s">
        <v>58</v>
      </c>
      <c r="N4094" t="s">
        <v>8474</v>
      </c>
      <c r="O4094" t="s">
        <v>34</v>
      </c>
      <c r="P4094">
        <v>4</v>
      </c>
      <c r="Q4094">
        <v>202203</v>
      </c>
      <c r="R4094">
        <v>20220518</v>
      </c>
      <c r="S4094" t="s">
        <v>8475</v>
      </c>
      <c r="T4094">
        <v>20220601</v>
      </c>
      <c r="U4094" t="s">
        <v>211</v>
      </c>
      <c r="V4094" t="s">
        <v>1224</v>
      </c>
      <c r="W4094" t="s">
        <v>149</v>
      </c>
      <c r="Z4094" t="s">
        <v>36</v>
      </c>
    </row>
    <row r="4095" spans="1:26" x14ac:dyDescent="0.25">
      <c r="A4095" t="s">
        <v>26</v>
      </c>
      <c r="B4095" t="s">
        <v>27</v>
      </c>
      <c r="C4095" t="s">
        <v>28</v>
      </c>
      <c r="D4095" t="s">
        <v>46</v>
      </c>
      <c r="E4095" t="str">
        <f>"110TNDV16602"</f>
        <v>110TNDV16602</v>
      </c>
      <c r="F4095" t="s">
        <v>30</v>
      </c>
      <c r="I4095" t="s">
        <v>71</v>
      </c>
      <c r="J4095" t="s">
        <v>83</v>
      </c>
      <c r="N4095" t="s">
        <v>8476</v>
      </c>
      <c r="O4095" t="s">
        <v>34</v>
      </c>
      <c r="P4095">
        <v>9</v>
      </c>
      <c r="Q4095">
        <v>202110</v>
      </c>
      <c r="R4095">
        <v>20211127</v>
      </c>
      <c r="S4095" t="s">
        <v>8477</v>
      </c>
      <c r="T4095">
        <v>20220601</v>
      </c>
      <c r="Z4095" t="s">
        <v>36</v>
      </c>
    </row>
    <row r="4096" spans="1:26" x14ac:dyDescent="0.25">
      <c r="A4096" t="s">
        <v>26</v>
      </c>
      <c r="B4096" t="s">
        <v>27</v>
      </c>
      <c r="C4096" t="s">
        <v>28</v>
      </c>
      <c r="D4096" t="s">
        <v>29</v>
      </c>
      <c r="E4096" t="str">
        <f>"107TNTQ1Y937"</f>
        <v>107TNTQ1Y937</v>
      </c>
      <c r="F4096" t="s">
        <v>30</v>
      </c>
      <c r="I4096" t="s">
        <v>57</v>
      </c>
      <c r="J4096" t="s">
        <v>77</v>
      </c>
      <c r="N4096" t="s">
        <v>8478</v>
      </c>
      <c r="O4096" t="s">
        <v>34</v>
      </c>
      <c r="P4096">
        <v>12</v>
      </c>
      <c r="Q4096">
        <v>202107</v>
      </c>
      <c r="R4096">
        <v>20220101</v>
      </c>
      <c r="S4096" t="s">
        <v>8479</v>
      </c>
      <c r="T4096">
        <v>20220601</v>
      </c>
      <c r="Z4096" t="s">
        <v>36</v>
      </c>
    </row>
    <row r="4097" spans="1:26" x14ac:dyDescent="0.25">
      <c r="A4097" t="s">
        <v>26</v>
      </c>
      <c r="B4097" t="s">
        <v>27</v>
      </c>
      <c r="C4097" t="s">
        <v>28</v>
      </c>
      <c r="D4097" t="s">
        <v>42</v>
      </c>
      <c r="E4097" t="str">
        <f>"109TNUW0X366"</f>
        <v>109TNUW0X366</v>
      </c>
      <c r="F4097" t="s">
        <v>30</v>
      </c>
      <c r="I4097" t="s">
        <v>38</v>
      </c>
      <c r="J4097" t="s">
        <v>130</v>
      </c>
      <c r="N4097" t="s">
        <v>8480</v>
      </c>
      <c r="O4097" t="s">
        <v>34</v>
      </c>
      <c r="P4097">
        <v>10</v>
      </c>
      <c r="Q4097">
        <v>202109</v>
      </c>
      <c r="R4097">
        <v>20211203</v>
      </c>
      <c r="S4097" t="s">
        <v>8481</v>
      </c>
      <c r="T4097">
        <v>20220601</v>
      </c>
      <c r="Z4097" t="s">
        <v>36</v>
      </c>
    </row>
    <row r="4098" spans="1:26" x14ac:dyDescent="0.25">
      <c r="A4098" t="s">
        <v>26</v>
      </c>
      <c r="B4098" t="s">
        <v>27</v>
      </c>
      <c r="C4098" t="s">
        <v>28</v>
      </c>
      <c r="D4098" t="s">
        <v>37</v>
      </c>
      <c r="E4098" t="str">
        <f>"201TNQD18908"</f>
        <v>201TNQD18908</v>
      </c>
      <c r="F4098" t="s">
        <v>30</v>
      </c>
      <c r="I4098" t="s">
        <v>89</v>
      </c>
      <c r="J4098" t="s">
        <v>58</v>
      </c>
      <c r="N4098" t="s">
        <v>8482</v>
      </c>
      <c r="O4098" t="s">
        <v>34</v>
      </c>
      <c r="P4098">
        <v>6</v>
      </c>
      <c r="Q4098">
        <v>202201</v>
      </c>
      <c r="R4098">
        <v>20220415</v>
      </c>
      <c r="S4098" t="s">
        <v>8483</v>
      </c>
      <c r="T4098">
        <v>20220601</v>
      </c>
      <c r="U4098" t="s">
        <v>8484</v>
      </c>
      <c r="Z4098" t="s">
        <v>36</v>
      </c>
    </row>
    <row r="4099" spans="1:26" x14ac:dyDescent="0.25">
      <c r="A4099" t="s">
        <v>26</v>
      </c>
      <c r="B4099" t="s">
        <v>27</v>
      </c>
      <c r="C4099" t="s">
        <v>28</v>
      </c>
      <c r="D4099" t="s">
        <v>133</v>
      </c>
      <c r="E4099" t="str">
        <f>"112TNEP0P420"</f>
        <v>112TNEP0P420</v>
      </c>
      <c r="F4099" t="s">
        <v>30</v>
      </c>
      <c r="I4099" t="s">
        <v>123</v>
      </c>
      <c r="J4099" t="s">
        <v>90</v>
      </c>
      <c r="N4099" t="s">
        <v>8485</v>
      </c>
      <c r="O4099" t="s">
        <v>34</v>
      </c>
      <c r="P4099">
        <v>7</v>
      </c>
      <c r="Q4099">
        <v>202112</v>
      </c>
      <c r="R4099">
        <v>20220502</v>
      </c>
      <c r="S4099" t="s">
        <v>8486</v>
      </c>
      <c r="T4099">
        <v>20220601</v>
      </c>
      <c r="Z4099" t="s">
        <v>36</v>
      </c>
    </row>
    <row r="4100" spans="1:26" x14ac:dyDescent="0.25">
      <c r="A4100" t="s">
        <v>26</v>
      </c>
      <c r="B4100" t="s">
        <v>27</v>
      </c>
      <c r="C4100" t="s">
        <v>28</v>
      </c>
      <c r="D4100" t="s">
        <v>29</v>
      </c>
      <c r="E4100" t="str">
        <f>"201TNNH0A447"</f>
        <v>201TNNH0A447</v>
      </c>
      <c r="F4100" t="s">
        <v>30</v>
      </c>
      <c r="I4100" t="s">
        <v>38</v>
      </c>
      <c r="J4100" t="s">
        <v>90</v>
      </c>
      <c r="N4100" t="s">
        <v>8487</v>
      </c>
      <c r="O4100" t="s">
        <v>34</v>
      </c>
      <c r="P4100">
        <v>6</v>
      </c>
      <c r="Q4100">
        <v>202201</v>
      </c>
      <c r="R4100">
        <v>20220210</v>
      </c>
      <c r="S4100" t="s">
        <v>8488</v>
      </c>
      <c r="T4100">
        <v>20220601</v>
      </c>
      <c r="U4100" t="s">
        <v>128</v>
      </c>
      <c r="V4100" t="s">
        <v>3950</v>
      </c>
      <c r="Z4100" t="s">
        <v>36</v>
      </c>
    </row>
    <row r="4101" spans="1:26" x14ac:dyDescent="0.25">
      <c r="A4101" t="s">
        <v>26</v>
      </c>
      <c r="B4101" t="s">
        <v>27</v>
      </c>
      <c r="C4101" t="s">
        <v>28</v>
      </c>
      <c r="D4101" t="s">
        <v>37</v>
      </c>
      <c r="E4101" t="str">
        <f>"105TNBK2C845"</f>
        <v>105TNBK2C845</v>
      </c>
      <c r="F4101" t="s">
        <v>30</v>
      </c>
      <c r="I4101" t="s">
        <v>123</v>
      </c>
      <c r="J4101" t="s">
        <v>58</v>
      </c>
      <c r="N4101" t="s">
        <v>8489</v>
      </c>
      <c r="O4101" t="s">
        <v>34</v>
      </c>
      <c r="P4101">
        <v>14</v>
      </c>
      <c r="Q4101">
        <v>202105</v>
      </c>
      <c r="R4101">
        <v>20211114</v>
      </c>
      <c r="S4101" t="s">
        <v>8490</v>
      </c>
      <c r="T4101">
        <v>20220601</v>
      </c>
      <c r="U4101" t="s">
        <v>111</v>
      </c>
      <c r="V4101" t="s">
        <v>264</v>
      </c>
      <c r="Z4101" t="s">
        <v>36</v>
      </c>
    </row>
    <row r="4102" spans="1:26" x14ac:dyDescent="0.25">
      <c r="A4102" t="s">
        <v>26</v>
      </c>
      <c r="B4102" t="s">
        <v>27</v>
      </c>
      <c r="C4102" t="s">
        <v>28</v>
      </c>
      <c r="D4102" t="s">
        <v>37</v>
      </c>
      <c r="E4102" t="str">
        <f>"011TNTQ1D033"</f>
        <v>011TNTQ1D033</v>
      </c>
      <c r="F4102" t="s">
        <v>30</v>
      </c>
      <c r="I4102" t="s">
        <v>123</v>
      </c>
      <c r="J4102" t="s">
        <v>77</v>
      </c>
      <c r="N4102" t="s">
        <v>8491</v>
      </c>
      <c r="O4102" t="s">
        <v>34</v>
      </c>
      <c r="P4102">
        <v>20</v>
      </c>
      <c r="Q4102">
        <v>202011</v>
      </c>
      <c r="R4102">
        <v>20211220</v>
      </c>
      <c r="S4102" t="s">
        <v>8492</v>
      </c>
      <c r="T4102">
        <v>20220601</v>
      </c>
      <c r="Z4102" t="s">
        <v>36</v>
      </c>
    </row>
    <row r="4103" spans="1:26" x14ac:dyDescent="0.25">
      <c r="A4103" t="s">
        <v>26</v>
      </c>
      <c r="B4103" t="s">
        <v>27</v>
      </c>
      <c r="C4103" t="s">
        <v>28</v>
      </c>
      <c r="D4103" t="s">
        <v>115</v>
      </c>
      <c r="E4103" t="str">
        <f>"109TNMX0F859"</f>
        <v>109TNMX0F859</v>
      </c>
      <c r="F4103" t="s">
        <v>30</v>
      </c>
      <c r="I4103" t="s">
        <v>38</v>
      </c>
      <c r="J4103" t="s">
        <v>58</v>
      </c>
      <c r="N4103" t="s">
        <v>8493</v>
      </c>
      <c r="O4103" t="s">
        <v>34</v>
      </c>
      <c r="P4103">
        <v>10</v>
      </c>
      <c r="Q4103">
        <v>202109</v>
      </c>
      <c r="R4103">
        <v>20211128</v>
      </c>
      <c r="S4103" t="s">
        <v>8494</v>
      </c>
      <c r="T4103">
        <v>20220601</v>
      </c>
      <c r="U4103" t="s">
        <v>211</v>
      </c>
      <c r="Z4103" t="s">
        <v>36</v>
      </c>
    </row>
    <row r="4104" spans="1:26" x14ac:dyDescent="0.25">
      <c r="A4104" t="s">
        <v>26</v>
      </c>
      <c r="B4104" t="s">
        <v>27</v>
      </c>
      <c r="C4104" t="s">
        <v>28</v>
      </c>
      <c r="D4104" t="s">
        <v>166</v>
      </c>
      <c r="E4104" t="str">
        <f>"108TNJJ32796"</f>
        <v>108TNJJ32796</v>
      </c>
      <c r="F4104" t="s">
        <v>30</v>
      </c>
      <c r="I4104" t="s">
        <v>38</v>
      </c>
      <c r="J4104" t="s">
        <v>58</v>
      </c>
      <c r="N4104" t="s">
        <v>8495</v>
      </c>
      <c r="O4104" t="s">
        <v>34</v>
      </c>
      <c r="P4104">
        <v>11</v>
      </c>
      <c r="Q4104">
        <v>202108</v>
      </c>
      <c r="R4104">
        <v>20211126</v>
      </c>
      <c r="S4104" t="s">
        <v>8496</v>
      </c>
      <c r="T4104">
        <v>20220601</v>
      </c>
      <c r="U4104" t="s">
        <v>452</v>
      </c>
      <c r="V4104" t="s">
        <v>211</v>
      </c>
      <c r="Z4104" t="s">
        <v>36</v>
      </c>
    </row>
    <row r="4105" spans="1:26" x14ac:dyDescent="0.25">
      <c r="A4105" t="s">
        <v>26</v>
      </c>
      <c r="B4105" t="s">
        <v>27</v>
      </c>
      <c r="C4105" t="s">
        <v>28</v>
      </c>
      <c r="D4105" t="s">
        <v>37</v>
      </c>
      <c r="E4105" t="str">
        <f>"109TNEP1P668"</f>
        <v>109TNEP1P668</v>
      </c>
      <c r="F4105" t="s">
        <v>30</v>
      </c>
      <c r="I4105" t="s">
        <v>123</v>
      </c>
      <c r="J4105" t="s">
        <v>77</v>
      </c>
      <c r="N4105" t="s">
        <v>8497</v>
      </c>
      <c r="O4105" t="s">
        <v>34</v>
      </c>
      <c r="P4105">
        <v>10</v>
      </c>
      <c r="Q4105">
        <v>202109</v>
      </c>
      <c r="R4105">
        <v>20211008</v>
      </c>
      <c r="S4105" t="s">
        <v>8498</v>
      </c>
      <c r="T4105">
        <v>20220601</v>
      </c>
      <c r="Z4105" t="s">
        <v>36</v>
      </c>
    </row>
    <row r="4106" spans="1:26" x14ac:dyDescent="0.25">
      <c r="A4106" t="s">
        <v>26</v>
      </c>
      <c r="B4106" t="s">
        <v>27</v>
      </c>
      <c r="C4106" t="s">
        <v>28</v>
      </c>
      <c r="D4106" t="s">
        <v>380</v>
      </c>
      <c r="E4106" t="str">
        <f>"112TNRL1R806"</f>
        <v>112TNRL1R806</v>
      </c>
      <c r="F4106" t="s">
        <v>30</v>
      </c>
      <c r="I4106" t="s">
        <v>57</v>
      </c>
      <c r="J4106" t="s">
        <v>58</v>
      </c>
      <c r="N4106" t="s">
        <v>8499</v>
      </c>
      <c r="O4106" t="s">
        <v>34</v>
      </c>
      <c r="P4106">
        <v>7</v>
      </c>
      <c r="Q4106">
        <v>202112</v>
      </c>
      <c r="R4106">
        <v>20211225</v>
      </c>
      <c r="S4106" t="s">
        <v>8500</v>
      </c>
      <c r="T4106">
        <v>20220601</v>
      </c>
      <c r="U4106" t="s">
        <v>114</v>
      </c>
      <c r="V4106" t="s">
        <v>8053</v>
      </c>
      <c r="W4106" t="s">
        <v>144</v>
      </c>
      <c r="Z4106" t="s">
        <v>36</v>
      </c>
    </row>
    <row r="4107" spans="1:26" x14ac:dyDescent="0.25">
      <c r="A4107" t="s">
        <v>26</v>
      </c>
      <c r="B4107" t="s">
        <v>27</v>
      </c>
      <c r="C4107" t="s">
        <v>28</v>
      </c>
      <c r="D4107" t="s">
        <v>37</v>
      </c>
      <c r="E4107" t="str">
        <f>"105TNAB0M040"</f>
        <v>105TNAB0M040</v>
      </c>
      <c r="F4107" t="s">
        <v>30</v>
      </c>
      <c r="I4107" t="s">
        <v>475</v>
      </c>
      <c r="J4107" t="s">
        <v>32</v>
      </c>
      <c r="N4107" t="s">
        <v>8501</v>
      </c>
      <c r="O4107" t="s">
        <v>34</v>
      </c>
      <c r="P4107">
        <v>14</v>
      </c>
      <c r="Q4107">
        <v>202105</v>
      </c>
      <c r="R4107">
        <v>20211008</v>
      </c>
      <c r="S4107" t="s">
        <v>8502</v>
      </c>
      <c r="T4107">
        <v>20220601</v>
      </c>
      <c r="Z4107" t="s">
        <v>36</v>
      </c>
    </row>
    <row r="4108" spans="1:26" x14ac:dyDescent="0.25">
      <c r="A4108" t="s">
        <v>26</v>
      </c>
      <c r="B4108" t="s">
        <v>27</v>
      </c>
      <c r="C4108" t="s">
        <v>28</v>
      </c>
      <c r="D4108" t="s">
        <v>6142</v>
      </c>
      <c r="E4108" t="str">
        <f>"204TNWG0R569"</f>
        <v>204TNWG0R569</v>
      </c>
      <c r="F4108" t="s">
        <v>30</v>
      </c>
      <c r="I4108" t="s">
        <v>38</v>
      </c>
      <c r="J4108" t="s">
        <v>58</v>
      </c>
      <c r="N4108" t="s">
        <v>8503</v>
      </c>
      <c r="O4108" t="s">
        <v>34</v>
      </c>
      <c r="P4108">
        <v>3</v>
      </c>
      <c r="Q4108">
        <v>202204</v>
      </c>
      <c r="R4108">
        <v>20220520</v>
      </c>
      <c r="S4108" t="s">
        <v>8504</v>
      </c>
      <c r="T4108">
        <v>20220601</v>
      </c>
      <c r="U4108" t="s">
        <v>128</v>
      </c>
      <c r="V4108" t="s">
        <v>144</v>
      </c>
      <c r="W4108" t="s">
        <v>8014</v>
      </c>
      <c r="X4108" t="s">
        <v>114</v>
      </c>
      <c r="Z4108" t="s">
        <v>36</v>
      </c>
    </row>
    <row r="4109" spans="1:26" x14ac:dyDescent="0.25">
      <c r="A4109" t="s">
        <v>26</v>
      </c>
      <c r="B4109" t="s">
        <v>27</v>
      </c>
      <c r="C4109" t="s">
        <v>28</v>
      </c>
      <c r="D4109" t="s">
        <v>42</v>
      </c>
      <c r="E4109" t="str">
        <f>"104TNSU2P582"</f>
        <v>104TNSU2P582</v>
      </c>
      <c r="F4109" t="s">
        <v>30</v>
      </c>
      <c r="I4109" t="s">
        <v>31</v>
      </c>
      <c r="J4109" t="s">
        <v>39</v>
      </c>
      <c r="N4109" t="s">
        <v>8505</v>
      </c>
      <c r="O4109" t="s">
        <v>34</v>
      </c>
      <c r="P4109">
        <v>15</v>
      </c>
      <c r="Q4109">
        <v>202104</v>
      </c>
      <c r="R4109">
        <v>20211123</v>
      </c>
      <c r="S4109" t="s">
        <v>8506</v>
      </c>
      <c r="T4109">
        <v>20220601</v>
      </c>
      <c r="Z4109" t="s">
        <v>36</v>
      </c>
    </row>
    <row r="4110" spans="1:26" x14ac:dyDescent="0.25">
      <c r="A4110" t="s">
        <v>26</v>
      </c>
      <c r="B4110" t="s">
        <v>27</v>
      </c>
      <c r="C4110" t="s">
        <v>28</v>
      </c>
      <c r="D4110" t="s">
        <v>46</v>
      </c>
      <c r="E4110" t="str">
        <f>"910TNXROUO74"</f>
        <v>910TNXROUO74</v>
      </c>
      <c r="F4110" t="s">
        <v>30</v>
      </c>
      <c r="I4110" t="s">
        <v>1009</v>
      </c>
      <c r="J4110" t="s">
        <v>90</v>
      </c>
      <c r="N4110" t="s">
        <v>8507</v>
      </c>
      <c r="O4110" t="s">
        <v>34</v>
      </c>
      <c r="P4110">
        <v>33</v>
      </c>
      <c r="Q4110">
        <v>201910</v>
      </c>
      <c r="R4110">
        <v>20220518</v>
      </c>
      <c r="S4110" t="s">
        <v>8508</v>
      </c>
      <c r="T4110">
        <v>20220601</v>
      </c>
      <c r="U4110" t="s">
        <v>74</v>
      </c>
      <c r="V4110" t="s">
        <v>736</v>
      </c>
      <c r="Z4110" t="s">
        <v>36</v>
      </c>
    </row>
    <row r="4111" spans="1:26" x14ac:dyDescent="0.25">
      <c r="A4111" t="s">
        <v>26</v>
      </c>
      <c r="B4111" t="s">
        <v>27</v>
      </c>
      <c r="C4111" t="s">
        <v>28</v>
      </c>
      <c r="D4111" t="s">
        <v>115</v>
      </c>
      <c r="E4111" t="str">
        <f>"107TNBK0W269"</f>
        <v>107TNBK0W269</v>
      </c>
      <c r="F4111" t="s">
        <v>30</v>
      </c>
      <c r="I4111" t="s">
        <v>2006</v>
      </c>
      <c r="J4111" t="s">
        <v>32</v>
      </c>
      <c r="N4111" t="s">
        <v>8509</v>
      </c>
      <c r="O4111" t="s">
        <v>34</v>
      </c>
      <c r="P4111">
        <v>12</v>
      </c>
      <c r="Q4111">
        <v>202107</v>
      </c>
      <c r="R4111">
        <v>20211023</v>
      </c>
      <c r="S4111" t="s">
        <v>8510</v>
      </c>
      <c r="T4111">
        <v>20220601</v>
      </c>
      <c r="Z4111" t="s">
        <v>36</v>
      </c>
    </row>
    <row r="4112" spans="1:26" x14ac:dyDescent="0.25">
      <c r="A4112" t="s">
        <v>26</v>
      </c>
      <c r="B4112" t="s">
        <v>27</v>
      </c>
      <c r="C4112" t="s">
        <v>28</v>
      </c>
      <c r="D4112" t="s">
        <v>46</v>
      </c>
      <c r="E4112" t="str">
        <f>"201TNBK2M733"</f>
        <v>201TNBK2M733</v>
      </c>
      <c r="F4112" t="s">
        <v>30</v>
      </c>
      <c r="I4112" t="s">
        <v>38</v>
      </c>
      <c r="J4112" t="s">
        <v>58</v>
      </c>
      <c r="N4112" t="s">
        <v>8511</v>
      </c>
      <c r="O4112" t="s">
        <v>34</v>
      </c>
      <c r="P4112">
        <v>6</v>
      </c>
      <c r="Q4112">
        <v>202201</v>
      </c>
      <c r="R4112">
        <v>20220512</v>
      </c>
      <c r="S4112" t="s">
        <v>8512</v>
      </c>
      <c r="T4112">
        <v>20220601</v>
      </c>
      <c r="U4112" t="s">
        <v>278</v>
      </c>
      <c r="Z4112" t="s">
        <v>36</v>
      </c>
    </row>
    <row r="4113" spans="1:26" x14ac:dyDescent="0.25">
      <c r="A4113" t="s">
        <v>26</v>
      </c>
      <c r="B4113" t="s">
        <v>27</v>
      </c>
      <c r="C4113" t="s">
        <v>28</v>
      </c>
      <c r="D4113" t="s">
        <v>46</v>
      </c>
      <c r="E4113" t="str">
        <f>"202TNHM2W545"</f>
        <v>202TNHM2W545</v>
      </c>
      <c r="F4113" t="s">
        <v>30</v>
      </c>
      <c r="I4113" t="s">
        <v>57</v>
      </c>
      <c r="J4113" t="s">
        <v>39</v>
      </c>
      <c r="N4113" t="s">
        <v>8513</v>
      </c>
      <c r="O4113" t="s">
        <v>34</v>
      </c>
      <c r="P4113">
        <v>5</v>
      </c>
      <c r="Q4113">
        <v>202202</v>
      </c>
      <c r="R4113">
        <v>20220402</v>
      </c>
      <c r="S4113" t="s">
        <v>8514</v>
      </c>
      <c r="T4113">
        <v>20220601</v>
      </c>
      <c r="Z4113" t="s">
        <v>36</v>
      </c>
    </row>
    <row r="4114" spans="1:26" x14ac:dyDescent="0.25">
      <c r="A4114" t="s">
        <v>26</v>
      </c>
      <c r="B4114" t="s">
        <v>27</v>
      </c>
      <c r="C4114" t="s">
        <v>28</v>
      </c>
      <c r="D4114" t="s">
        <v>133</v>
      </c>
      <c r="E4114" t="str">
        <f>"103TNEP2T228"</f>
        <v>103TNEP2T228</v>
      </c>
      <c r="F4114" t="s">
        <v>30</v>
      </c>
      <c r="I4114" t="s">
        <v>3010</v>
      </c>
      <c r="J4114" t="s">
        <v>1239</v>
      </c>
      <c r="N4114" t="s">
        <v>8515</v>
      </c>
      <c r="O4114" t="s">
        <v>34</v>
      </c>
      <c r="P4114">
        <v>16</v>
      </c>
      <c r="Q4114">
        <v>202103</v>
      </c>
      <c r="R4114">
        <v>20211121</v>
      </c>
      <c r="S4114" t="s">
        <v>8516</v>
      </c>
      <c r="T4114">
        <v>20220602</v>
      </c>
      <c r="U4114" t="s">
        <v>339</v>
      </c>
      <c r="V4114" t="s">
        <v>878</v>
      </c>
      <c r="W4114" t="s">
        <v>1857</v>
      </c>
      <c r="X4114" t="s">
        <v>3605</v>
      </c>
      <c r="Y4114" t="s">
        <v>1232</v>
      </c>
      <c r="Z4114" t="s">
        <v>36</v>
      </c>
    </row>
    <row r="4115" spans="1:26" x14ac:dyDescent="0.25">
      <c r="A4115" t="s">
        <v>26</v>
      </c>
      <c r="B4115" t="s">
        <v>27</v>
      </c>
      <c r="C4115" t="s">
        <v>28</v>
      </c>
      <c r="D4115" t="s">
        <v>29</v>
      </c>
      <c r="E4115" t="str">
        <f>"108TNWG22977"</f>
        <v>108TNWG22977</v>
      </c>
      <c r="F4115" t="s">
        <v>30</v>
      </c>
      <c r="I4115" t="s">
        <v>129</v>
      </c>
      <c r="J4115" t="s">
        <v>58</v>
      </c>
      <c r="N4115" t="s">
        <v>8517</v>
      </c>
      <c r="O4115" t="s">
        <v>34</v>
      </c>
      <c r="P4115">
        <v>11</v>
      </c>
      <c r="Q4115">
        <v>202108</v>
      </c>
      <c r="R4115">
        <v>20211128</v>
      </c>
      <c r="S4115" t="s">
        <v>8518</v>
      </c>
      <c r="T4115">
        <v>20220602</v>
      </c>
      <c r="U4115" t="s">
        <v>313</v>
      </c>
      <c r="Z4115" t="s">
        <v>36</v>
      </c>
    </row>
    <row r="4116" spans="1:26" x14ac:dyDescent="0.25">
      <c r="A4116" t="s">
        <v>26</v>
      </c>
      <c r="B4116" t="s">
        <v>27</v>
      </c>
      <c r="C4116" t="s">
        <v>28</v>
      </c>
      <c r="D4116" t="s">
        <v>29</v>
      </c>
      <c r="E4116" t="str">
        <f>"201TNTQ0Z593"</f>
        <v>201TNTQ0Z593</v>
      </c>
      <c r="F4116" t="s">
        <v>30</v>
      </c>
      <c r="I4116" t="s">
        <v>38</v>
      </c>
      <c r="J4116" t="s">
        <v>58</v>
      </c>
      <c r="N4116" t="s">
        <v>8519</v>
      </c>
      <c r="O4116" t="s">
        <v>34</v>
      </c>
      <c r="P4116">
        <v>6</v>
      </c>
      <c r="Q4116">
        <v>202201</v>
      </c>
      <c r="R4116">
        <v>20220320</v>
      </c>
      <c r="S4116" t="s">
        <v>8520</v>
      </c>
      <c r="T4116">
        <v>20220602</v>
      </c>
      <c r="U4116" t="s">
        <v>3144</v>
      </c>
      <c r="Z4116" t="s">
        <v>36</v>
      </c>
    </row>
    <row r="4117" spans="1:26" x14ac:dyDescent="0.25">
      <c r="A4117" t="s">
        <v>26</v>
      </c>
      <c r="B4117" t="s">
        <v>27</v>
      </c>
      <c r="C4117" t="s">
        <v>28</v>
      </c>
      <c r="D4117" t="s">
        <v>29</v>
      </c>
      <c r="E4117" t="str">
        <f>"105TNTQ2R193"</f>
        <v>105TNTQ2R193</v>
      </c>
      <c r="F4117" t="s">
        <v>30</v>
      </c>
      <c r="I4117" t="s">
        <v>71</v>
      </c>
      <c r="J4117" t="s">
        <v>90</v>
      </c>
      <c r="N4117" t="s">
        <v>8521</v>
      </c>
      <c r="O4117" t="s">
        <v>34</v>
      </c>
      <c r="P4117">
        <v>14</v>
      </c>
      <c r="Q4117">
        <v>202105</v>
      </c>
      <c r="R4117">
        <v>20220312</v>
      </c>
      <c r="S4117" t="s">
        <v>8522</v>
      </c>
      <c r="T4117">
        <v>20220602</v>
      </c>
      <c r="U4117" t="s">
        <v>75</v>
      </c>
      <c r="Z4117" t="s">
        <v>36</v>
      </c>
    </row>
    <row r="4118" spans="1:26" x14ac:dyDescent="0.25">
      <c r="A4118" t="s">
        <v>26</v>
      </c>
      <c r="B4118" t="s">
        <v>27</v>
      </c>
      <c r="C4118" t="s">
        <v>28</v>
      </c>
      <c r="D4118" t="s">
        <v>46</v>
      </c>
      <c r="E4118" t="str">
        <f>"108TNBK1S085"</f>
        <v>108TNBK1S085</v>
      </c>
      <c r="F4118" t="s">
        <v>30</v>
      </c>
      <c r="I4118" t="s">
        <v>82</v>
      </c>
      <c r="J4118" t="s">
        <v>90</v>
      </c>
      <c r="N4118" t="s">
        <v>8523</v>
      </c>
      <c r="O4118" t="s">
        <v>34</v>
      </c>
      <c r="P4118">
        <v>11</v>
      </c>
      <c r="Q4118">
        <v>202108</v>
      </c>
      <c r="R4118">
        <v>20211011</v>
      </c>
      <c r="S4118" t="s">
        <v>8524</v>
      </c>
      <c r="T4118">
        <v>20220602</v>
      </c>
      <c r="U4118" t="s">
        <v>736</v>
      </c>
      <c r="Z4118" t="s">
        <v>36</v>
      </c>
    </row>
    <row r="4119" spans="1:26" x14ac:dyDescent="0.25">
      <c r="A4119" t="s">
        <v>26</v>
      </c>
      <c r="B4119" t="s">
        <v>27</v>
      </c>
      <c r="C4119" t="s">
        <v>28</v>
      </c>
      <c r="D4119" t="s">
        <v>380</v>
      </c>
      <c r="E4119" t="str">
        <f>"112TNNH1S063"</f>
        <v>112TNNH1S063</v>
      </c>
      <c r="F4119" t="s">
        <v>30</v>
      </c>
      <c r="I4119" t="s">
        <v>57</v>
      </c>
      <c r="J4119" t="s">
        <v>90</v>
      </c>
      <c r="N4119" t="s">
        <v>8525</v>
      </c>
      <c r="O4119" t="s">
        <v>34</v>
      </c>
      <c r="P4119">
        <v>7</v>
      </c>
      <c r="Q4119">
        <v>202112</v>
      </c>
      <c r="R4119">
        <v>20220328</v>
      </c>
      <c r="S4119" t="s">
        <v>8526</v>
      </c>
      <c r="T4119">
        <v>20220602</v>
      </c>
      <c r="U4119" t="s">
        <v>1383</v>
      </c>
      <c r="V4119" t="s">
        <v>128</v>
      </c>
      <c r="Z4119" t="s">
        <v>36</v>
      </c>
    </row>
    <row r="4120" spans="1:26" x14ac:dyDescent="0.25">
      <c r="A4120" t="s">
        <v>26</v>
      </c>
      <c r="B4120" t="s">
        <v>27</v>
      </c>
      <c r="C4120" t="s">
        <v>28</v>
      </c>
      <c r="D4120" t="s">
        <v>42</v>
      </c>
      <c r="E4120" t="str">
        <f>"107TNPC0T520"</f>
        <v>107TNPC0T520</v>
      </c>
      <c r="F4120" t="s">
        <v>30</v>
      </c>
      <c r="I4120" t="s">
        <v>38</v>
      </c>
      <c r="J4120" t="s">
        <v>58</v>
      </c>
      <c r="N4120" t="s">
        <v>8527</v>
      </c>
      <c r="O4120" t="s">
        <v>34</v>
      </c>
      <c r="P4120">
        <v>12</v>
      </c>
      <c r="Q4120">
        <v>202107</v>
      </c>
      <c r="R4120">
        <v>20220412</v>
      </c>
      <c r="S4120" t="s">
        <v>8528</v>
      </c>
      <c r="T4120">
        <v>20220602</v>
      </c>
      <c r="U4120" t="s">
        <v>4149</v>
      </c>
      <c r="V4120" t="s">
        <v>1857</v>
      </c>
      <c r="Z4120" t="s">
        <v>36</v>
      </c>
    </row>
    <row r="4121" spans="1:26" x14ac:dyDescent="0.25">
      <c r="A4121" t="s">
        <v>26</v>
      </c>
      <c r="B4121" t="s">
        <v>27</v>
      </c>
      <c r="C4121" t="s">
        <v>28</v>
      </c>
      <c r="D4121" t="s">
        <v>46</v>
      </c>
      <c r="E4121" t="str">
        <f>"202TNMX21515"</f>
        <v>202TNMX21515</v>
      </c>
      <c r="F4121" t="s">
        <v>30</v>
      </c>
      <c r="I4121" t="s">
        <v>501</v>
      </c>
      <c r="J4121" t="s">
        <v>77</v>
      </c>
      <c r="N4121" t="s">
        <v>8529</v>
      </c>
      <c r="O4121" t="s">
        <v>34</v>
      </c>
      <c r="P4121">
        <v>5</v>
      </c>
      <c r="Q4121">
        <v>202202</v>
      </c>
      <c r="R4121">
        <v>20220505</v>
      </c>
      <c r="S4121" t="s">
        <v>8530</v>
      </c>
      <c r="T4121">
        <v>20220602</v>
      </c>
      <c r="Z4121" t="s">
        <v>36</v>
      </c>
    </row>
    <row r="4122" spans="1:26" x14ac:dyDescent="0.25">
      <c r="A4122" t="s">
        <v>26</v>
      </c>
      <c r="B4122" t="s">
        <v>27</v>
      </c>
      <c r="C4122" t="s">
        <v>28</v>
      </c>
      <c r="D4122" t="s">
        <v>133</v>
      </c>
      <c r="E4122" t="str">
        <f>"104TNSU2J846"</f>
        <v>104TNSU2J846</v>
      </c>
      <c r="F4122" t="s">
        <v>30</v>
      </c>
      <c r="I4122" t="s">
        <v>82</v>
      </c>
      <c r="J4122" t="s">
        <v>90</v>
      </c>
      <c r="N4122" t="s">
        <v>8531</v>
      </c>
      <c r="O4122" t="s">
        <v>34</v>
      </c>
      <c r="P4122">
        <v>15</v>
      </c>
      <c r="Q4122">
        <v>202104</v>
      </c>
      <c r="R4122">
        <v>20211120</v>
      </c>
      <c r="S4122" t="s">
        <v>8532</v>
      </c>
      <c r="T4122">
        <v>20220602</v>
      </c>
      <c r="U4122" t="s">
        <v>206</v>
      </c>
      <c r="Z4122" t="s">
        <v>36</v>
      </c>
    </row>
    <row r="4123" spans="1:26" x14ac:dyDescent="0.25">
      <c r="A4123" t="s">
        <v>26</v>
      </c>
      <c r="B4123" t="s">
        <v>27</v>
      </c>
      <c r="C4123" t="s">
        <v>28</v>
      </c>
      <c r="D4123" t="s">
        <v>42</v>
      </c>
      <c r="E4123" t="str">
        <f>"109TNXR1U778"</f>
        <v>109TNXR1U778</v>
      </c>
      <c r="F4123" t="s">
        <v>30</v>
      </c>
      <c r="I4123" t="s">
        <v>38</v>
      </c>
      <c r="J4123" t="s">
        <v>90</v>
      </c>
      <c r="N4123" t="s">
        <v>8533</v>
      </c>
      <c r="O4123" t="s">
        <v>34</v>
      </c>
      <c r="P4123">
        <v>10</v>
      </c>
      <c r="Q4123">
        <v>202109</v>
      </c>
      <c r="R4123">
        <v>20220330</v>
      </c>
      <c r="S4123" t="s">
        <v>8534</v>
      </c>
      <c r="T4123">
        <v>20220602</v>
      </c>
      <c r="U4123" t="s">
        <v>1012</v>
      </c>
      <c r="V4123" t="s">
        <v>180</v>
      </c>
      <c r="W4123" t="s">
        <v>94</v>
      </c>
      <c r="Z4123" t="s">
        <v>36</v>
      </c>
    </row>
    <row r="4124" spans="1:26" x14ac:dyDescent="0.25">
      <c r="A4124" t="s">
        <v>26</v>
      </c>
      <c r="B4124" t="s">
        <v>27</v>
      </c>
      <c r="C4124" t="s">
        <v>28</v>
      </c>
      <c r="D4124" t="s">
        <v>1330</v>
      </c>
      <c r="E4124" t="str">
        <f>"203TNUW12286"</f>
        <v>203TNUW12286</v>
      </c>
      <c r="F4124" t="s">
        <v>30</v>
      </c>
      <c r="I4124" t="s">
        <v>89</v>
      </c>
      <c r="J4124" t="s">
        <v>90</v>
      </c>
      <c r="N4124" t="s">
        <v>8535</v>
      </c>
      <c r="O4124" t="s">
        <v>34</v>
      </c>
      <c r="P4124">
        <v>4</v>
      </c>
      <c r="Q4124">
        <v>202203</v>
      </c>
      <c r="R4124">
        <v>20220414</v>
      </c>
      <c r="S4124" t="s">
        <v>8536</v>
      </c>
      <c r="T4124">
        <v>20220602</v>
      </c>
      <c r="U4124" t="s">
        <v>496</v>
      </c>
      <c r="V4124" t="s">
        <v>878</v>
      </c>
      <c r="Z4124" t="s">
        <v>36</v>
      </c>
    </row>
    <row r="4125" spans="1:26" x14ac:dyDescent="0.25">
      <c r="A4125" t="s">
        <v>26</v>
      </c>
      <c r="B4125" t="s">
        <v>27</v>
      </c>
      <c r="C4125" t="s">
        <v>28</v>
      </c>
      <c r="D4125" t="s">
        <v>37</v>
      </c>
      <c r="E4125" t="str">
        <f>"109TNYTOK194"</f>
        <v>109TNYTOK194</v>
      </c>
      <c r="F4125" t="s">
        <v>30</v>
      </c>
      <c r="I4125" t="s">
        <v>89</v>
      </c>
      <c r="J4125" t="s">
        <v>90</v>
      </c>
      <c r="N4125" t="s">
        <v>8537</v>
      </c>
      <c r="O4125" t="s">
        <v>34</v>
      </c>
      <c r="P4125">
        <v>10</v>
      </c>
      <c r="Q4125">
        <v>202109</v>
      </c>
      <c r="R4125">
        <v>20211014</v>
      </c>
      <c r="S4125" t="s">
        <v>8538</v>
      </c>
      <c r="T4125">
        <v>20220602</v>
      </c>
      <c r="U4125" t="s">
        <v>151</v>
      </c>
      <c r="V4125" t="s">
        <v>496</v>
      </c>
      <c r="W4125" t="s">
        <v>878</v>
      </c>
      <c r="Z4125" t="s">
        <v>36</v>
      </c>
    </row>
    <row r="4126" spans="1:26" x14ac:dyDescent="0.25">
      <c r="A4126" t="s">
        <v>26</v>
      </c>
      <c r="B4126" t="s">
        <v>27</v>
      </c>
      <c r="C4126" t="s">
        <v>28</v>
      </c>
      <c r="D4126" t="s">
        <v>64</v>
      </c>
      <c r="E4126" t="str">
        <f>"007TNGY1Z895"</f>
        <v>007TNGY1Z895</v>
      </c>
      <c r="F4126" t="s">
        <v>30</v>
      </c>
      <c r="I4126" t="s">
        <v>302</v>
      </c>
      <c r="J4126" t="s">
        <v>77</v>
      </c>
      <c r="N4126" t="s">
        <v>8539</v>
      </c>
      <c r="O4126" t="s">
        <v>34</v>
      </c>
      <c r="P4126">
        <v>24</v>
      </c>
      <c r="Q4126">
        <v>202007</v>
      </c>
      <c r="R4126">
        <v>20220404</v>
      </c>
      <c r="S4126" t="s">
        <v>8540</v>
      </c>
      <c r="T4126">
        <v>20220602</v>
      </c>
      <c r="Z4126" t="s">
        <v>36</v>
      </c>
    </row>
    <row r="4127" spans="1:26" x14ac:dyDescent="0.25">
      <c r="A4127" t="s">
        <v>26</v>
      </c>
      <c r="B4127" t="s">
        <v>27</v>
      </c>
      <c r="C4127" t="s">
        <v>28</v>
      </c>
      <c r="D4127" t="s">
        <v>29</v>
      </c>
      <c r="E4127" t="str">
        <f>"106TNQD00700"</f>
        <v>106TNQD00700</v>
      </c>
      <c r="F4127" t="s">
        <v>30</v>
      </c>
      <c r="I4127" t="s">
        <v>646</v>
      </c>
      <c r="J4127" t="s">
        <v>48</v>
      </c>
      <c r="N4127" t="s">
        <v>8541</v>
      </c>
      <c r="O4127" t="s">
        <v>34</v>
      </c>
      <c r="P4127">
        <v>13</v>
      </c>
      <c r="Q4127">
        <v>202106</v>
      </c>
      <c r="R4127">
        <v>20220108</v>
      </c>
      <c r="S4127" t="s">
        <v>8542</v>
      </c>
      <c r="T4127">
        <v>20220602</v>
      </c>
      <c r="Z4127" t="s">
        <v>36</v>
      </c>
    </row>
    <row r="4128" spans="1:26" x14ac:dyDescent="0.25">
      <c r="A4128" t="s">
        <v>26</v>
      </c>
      <c r="B4128" t="s">
        <v>27</v>
      </c>
      <c r="C4128" t="s">
        <v>28</v>
      </c>
      <c r="D4128" t="s">
        <v>29</v>
      </c>
      <c r="E4128" t="str">
        <f>"109TNPC13104"</f>
        <v>109TNPC13104</v>
      </c>
      <c r="F4128" t="s">
        <v>30</v>
      </c>
      <c r="I4128" t="s">
        <v>31</v>
      </c>
      <c r="J4128" t="s">
        <v>32</v>
      </c>
      <c r="N4128" t="s">
        <v>8543</v>
      </c>
      <c r="O4128" t="s">
        <v>34</v>
      </c>
      <c r="P4128">
        <v>10</v>
      </c>
      <c r="Q4128">
        <v>202109</v>
      </c>
      <c r="R4128">
        <v>20211129</v>
      </c>
      <c r="S4128" t="s">
        <v>8544</v>
      </c>
      <c r="T4128">
        <v>20220602</v>
      </c>
      <c r="Z4128" t="s">
        <v>36</v>
      </c>
    </row>
    <row r="4129" spans="1:26" x14ac:dyDescent="0.25">
      <c r="A4129" t="s">
        <v>26</v>
      </c>
      <c r="B4129" t="s">
        <v>27</v>
      </c>
      <c r="C4129" t="s">
        <v>28</v>
      </c>
      <c r="D4129" t="s">
        <v>115</v>
      </c>
      <c r="E4129" t="str">
        <f>"202TNBK2N581"</f>
        <v>202TNBK2N581</v>
      </c>
      <c r="F4129" t="s">
        <v>30</v>
      </c>
      <c r="I4129" t="s">
        <v>31</v>
      </c>
      <c r="J4129" t="s">
        <v>90</v>
      </c>
      <c r="N4129" t="s">
        <v>8545</v>
      </c>
      <c r="O4129" t="s">
        <v>34</v>
      </c>
      <c r="P4129">
        <v>5</v>
      </c>
      <c r="Q4129">
        <v>202202</v>
      </c>
      <c r="R4129">
        <v>20220301</v>
      </c>
      <c r="S4129" t="s">
        <v>8546</v>
      </c>
      <c r="T4129">
        <v>20220602</v>
      </c>
      <c r="U4129" t="s">
        <v>211</v>
      </c>
      <c r="Z4129" t="s">
        <v>36</v>
      </c>
    </row>
    <row r="4130" spans="1:26" x14ac:dyDescent="0.25">
      <c r="A4130" t="s">
        <v>26</v>
      </c>
      <c r="B4130" t="s">
        <v>27</v>
      </c>
      <c r="C4130" t="s">
        <v>28</v>
      </c>
      <c r="D4130" t="s">
        <v>115</v>
      </c>
      <c r="E4130" t="str">
        <f>"201TNWG0G673"</f>
        <v>201TNWG0G673</v>
      </c>
      <c r="F4130" t="s">
        <v>30</v>
      </c>
      <c r="I4130" t="s">
        <v>47</v>
      </c>
      <c r="J4130" t="s">
        <v>90</v>
      </c>
      <c r="N4130" t="s">
        <v>8547</v>
      </c>
      <c r="O4130" t="s">
        <v>34</v>
      </c>
      <c r="P4130">
        <v>6</v>
      </c>
      <c r="Q4130">
        <v>202201</v>
      </c>
      <c r="R4130">
        <v>20220528</v>
      </c>
      <c r="S4130" t="s">
        <v>8548</v>
      </c>
      <c r="T4130">
        <v>20220602</v>
      </c>
      <c r="U4130" t="s">
        <v>206</v>
      </c>
      <c r="Z4130" t="s">
        <v>36</v>
      </c>
    </row>
    <row r="4131" spans="1:26" x14ac:dyDescent="0.25">
      <c r="A4131" t="s">
        <v>26</v>
      </c>
      <c r="B4131" t="s">
        <v>27</v>
      </c>
      <c r="C4131" t="s">
        <v>28</v>
      </c>
      <c r="D4131" t="s">
        <v>115</v>
      </c>
      <c r="E4131" t="str">
        <f>"107TNBK0U661"</f>
        <v>107TNBK0U661</v>
      </c>
      <c r="F4131" t="s">
        <v>30</v>
      </c>
      <c r="I4131" t="s">
        <v>475</v>
      </c>
      <c r="J4131" t="s">
        <v>90</v>
      </c>
      <c r="N4131" t="s">
        <v>8549</v>
      </c>
      <c r="O4131" t="s">
        <v>34</v>
      </c>
      <c r="P4131">
        <v>12</v>
      </c>
      <c r="Q4131">
        <v>202107</v>
      </c>
      <c r="R4131">
        <v>20211005</v>
      </c>
      <c r="S4131" t="s">
        <v>8550</v>
      </c>
      <c r="T4131">
        <v>20220602</v>
      </c>
      <c r="U4131" t="s">
        <v>206</v>
      </c>
      <c r="Z4131" t="s">
        <v>36</v>
      </c>
    </row>
    <row r="4132" spans="1:26" x14ac:dyDescent="0.25">
      <c r="A4132" t="s">
        <v>26</v>
      </c>
      <c r="B4132" t="s">
        <v>27</v>
      </c>
      <c r="C4132" t="s">
        <v>28</v>
      </c>
      <c r="D4132" t="s">
        <v>46</v>
      </c>
      <c r="E4132" t="str">
        <f>"108TNWG1Y857"</f>
        <v>108TNWG1Y857</v>
      </c>
      <c r="F4132" t="s">
        <v>30</v>
      </c>
      <c r="I4132" t="s">
        <v>89</v>
      </c>
      <c r="J4132" t="s">
        <v>77</v>
      </c>
      <c r="N4132" t="s">
        <v>8551</v>
      </c>
      <c r="O4132" t="s">
        <v>34</v>
      </c>
      <c r="P4132">
        <v>11</v>
      </c>
      <c r="Q4132">
        <v>202108</v>
      </c>
      <c r="R4132">
        <v>20211122</v>
      </c>
      <c r="S4132" t="s">
        <v>8552</v>
      </c>
      <c r="T4132">
        <v>20220602</v>
      </c>
      <c r="Z4132" t="s">
        <v>36</v>
      </c>
    </row>
    <row r="4133" spans="1:26" x14ac:dyDescent="0.25">
      <c r="A4133" t="s">
        <v>26</v>
      </c>
      <c r="B4133" t="s">
        <v>27</v>
      </c>
      <c r="C4133" t="s">
        <v>28</v>
      </c>
      <c r="D4133" t="s">
        <v>29</v>
      </c>
      <c r="E4133" t="str">
        <f>"102TNMX1A019"</f>
        <v>102TNMX1A019</v>
      </c>
      <c r="F4133" t="s">
        <v>30</v>
      </c>
      <c r="I4133" t="s">
        <v>129</v>
      </c>
      <c r="J4133" t="s">
        <v>90</v>
      </c>
      <c r="N4133" t="s">
        <v>8553</v>
      </c>
      <c r="O4133" t="s">
        <v>34</v>
      </c>
      <c r="P4133">
        <v>17</v>
      </c>
      <c r="Q4133">
        <v>202102</v>
      </c>
      <c r="R4133">
        <v>20211215</v>
      </c>
      <c r="S4133" t="s">
        <v>8554</v>
      </c>
      <c r="T4133">
        <v>20220602</v>
      </c>
      <c r="U4133" t="s">
        <v>211</v>
      </c>
      <c r="Z4133" t="s">
        <v>36</v>
      </c>
    </row>
    <row r="4134" spans="1:26" x14ac:dyDescent="0.25">
      <c r="A4134" t="s">
        <v>26</v>
      </c>
      <c r="B4134" t="s">
        <v>27</v>
      </c>
      <c r="C4134" t="s">
        <v>28</v>
      </c>
      <c r="D4134" t="s">
        <v>37</v>
      </c>
      <c r="E4134" t="str">
        <f>"904TNRL0M558"</f>
        <v>904TNRL0M558</v>
      </c>
      <c r="F4134" t="s">
        <v>30</v>
      </c>
      <c r="I4134" t="s">
        <v>82</v>
      </c>
      <c r="J4134" t="s">
        <v>90</v>
      </c>
      <c r="N4134" t="s">
        <v>8555</v>
      </c>
      <c r="O4134" t="s">
        <v>34</v>
      </c>
      <c r="P4134">
        <v>39</v>
      </c>
      <c r="Q4134">
        <v>201904</v>
      </c>
      <c r="R4134">
        <v>20220110</v>
      </c>
      <c r="S4134" t="s">
        <v>8556</v>
      </c>
      <c r="T4134">
        <v>20220602</v>
      </c>
      <c r="U4134" t="s">
        <v>1199</v>
      </c>
      <c r="V4134" t="s">
        <v>180</v>
      </c>
      <c r="Z4134" t="s">
        <v>36</v>
      </c>
    </row>
    <row r="4135" spans="1:26" x14ac:dyDescent="0.25">
      <c r="A4135" t="s">
        <v>26</v>
      </c>
      <c r="B4135" t="s">
        <v>27</v>
      </c>
      <c r="C4135" t="s">
        <v>28</v>
      </c>
      <c r="D4135" t="s">
        <v>133</v>
      </c>
      <c r="E4135" t="str">
        <f>"011TNRL0M998"</f>
        <v>011TNRL0M998</v>
      </c>
      <c r="F4135" t="s">
        <v>30</v>
      </c>
      <c r="I4135" t="s">
        <v>475</v>
      </c>
      <c r="J4135" t="s">
        <v>90</v>
      </c>
      <c r="N4135" t="s">
        <v>8557</v>
      </c>
      <c r="O4135" t="s">
        <v>34</v>
      </c>
      <c r="P4135">
        <v>20</v>
      </c>
      <c r="Q4135">
        <v>202011</v>
      </c>
      <c r="R4135">
        <v>20211112</v>
      </c>
      <c r="S4135" t="s">
        <v>8558</v>
      </c>
      <c r="T4135">
        <v>20220602</v>
      </c>
      <c r="U4135" t="s">
        <v>1718</v>
      </c>
      <c r="V4135" t="s">
        <v>206</v>
      </c>
      <c r="Z4135" t="s">
        <v>36</v>
      </c>
    </row>
    <row r="4136" spans="1:26" x14ac:dyDescent="0.25">
      <c r="A4136" t="s">
        <v>26</v>
      </c>
      <c r="B4136" t="s">
        <v>27</v>
      </c>
      <c r="C4136" t="s">
        <v>28</v>
      </c>
      <c r="D4136" t="s">
        <v>29</v>
      </c>
      <c r="E4136" t="str">
        <f>"111TNDV2T146"</f>
        <v>111TNDV2T146</v>
      </c>
      <c r="F4136" t="s">
        <v>30</v>
      </c>
      <c r="I4136" t="s">
        <v>38</v>
      </c>
      <c r="J4136" t="s">
        <v>271</v>
      </c>
      <c r="N4136" t="s">
        <v>8559</v>
      </c>
      <c r="O4136" t="s">
        <v>34</v>
      </c>
      <c r="P4136">
        <v>8</v>
      </c>
      <c r="Q4136">
        <v>202111</v>
      </c>
      <c r="R4136">
        <v>20220530</v>
      </c>
      <c r="S4136" t="s">
        <v>8560</v>
      </c>
      <c r="T4136">
        <v>20220602</v>
      </c>
      <c r="Z4136" t="s">
        <v>36</v>
      </c>
    </row>
    <row r="4137" spans="1:26" x14ac:dyDescent="0.25">
      <c r="A4137" t="s">
        <v>26</v>
      </c>
      <c r="B4137" t="s">
        <v>27</v>
      </c>
      <c r="C4137" t="s">
        <v>28</v>
      </c>
      <c r="D4137" t="s">
        <v>115</v>
      </c>
      <c r="E4137" t="str">
        <f>"110TNVS1J063"</f>
        <v>110TNVS1J063</v>
      </c>
      <c r="F4137" t="s">
        <v>30</v>
      </c>
      <c r="I4137" t="s">
        <v>76</v>
      </c>
      <c r="J4137" t="s">
        <v>77</v>
      </c>
      <c r="N4137" t="s">
        <v>8561</v>
      </c>
      <c r="O4137" t="s">
        <v>34</v>
      </c>
      <c r="P4137">
        <v>9</v>
      </c>
      <c r="Q4137">
        <v>202110</v>
      </c>
      <c r="R4137">
        <v>20211212</v>
      </c>
      <c r="S4137" t="s">
        <v>8562</v>
      </c>
      <c r="T4137">
        <v>20220602</v>
      </c>
      <c r="Z4137" t="s">
        <v>36</v>
      </c>
    </row>
    <row r="4138" spans="1:26" x14ac:dyDescent="0.25">
      <c r="A4138" t="s">
        <v>26</v>
      </c>
      <c r="B4138" t="s">
        <v>27</v>
      </c>
      <c r="C4138" t="s">
        <v>28</v>
      </c>
      <c r="D4138" t="s">
        <v>37</v>
      </c>
      <c r="E4138" t="str">
        <f>"201TNMX19131"</f>
        <v>201TNMX19131</v>
      </c>
      <c r="F4138" t="s">
        <v>30</v>
      </c>
      <c r="I4138" t="s">
        <v>57</v>
      </c>
      <c r="J4138" t="s">
        <v>58</v>
      </c>
      <c r="N4138" t="s">
        <v>8563</v>
      </c>
      <c r="O4138" t="s">
        <v>34</v>
      </c>
      <c r="P4138">
        <v>6</v>
      </c>
      <c r="Q4138">
        <v>202201</v>
      </c>
      <c r="R4138">
        <v>20220315</v>
      </c>
      <c r="S4138" t="s">
        <v>8564</v>
      </c>
      <c r="T4138">
        <v>20220602</v>
      </c>
      <c r="U4138" t="s">
        <v>61</v>
      </c>
      <c r="V4138" t="s">
        <v>111</v>
      </c>
      <c r="Z4138" t="s">
        <v>36</v>
      </c>
    </row>
    <row r="4139" spans="1:26" x14ac:dyDescent="0.25">
      <c r="A4139" t="s">
        <v>26</v>
      </c>
      <c r="B4139" t="s">
        <v>27</v>
      </c>
      <c r="C4139" t="s">
        <v>28</v>
      </c>
      <c r="D4139" t="s">
        <v>46</v>
      </c>
      <c r="E4139" t="str">
        <f>"201TNGY2M623"</f>
        <v>201TNGY2M623</v>
      </c>
      <c r="F4139" t="s">
        <v>30</v>
      </c>
      <c r="I4139" t="s">
        <v>38</v>
      </c>
      <c r="J4139" t="s">
        <v>58</v>
      </c>
      <c r="N4139" t="s">
        <v>8565</v>
      </c>
      <c r="O4139" t="s">
        <v>34</v>
      </c>
      <c r="P4139">
        <v>6</v>
      </c>
      <c r="Q4139">
        <v>202201</v>
      </c>
      <c r="R4139">
        <v>20220511</v>
      </c>
      <c r="S4139" t="s">
        <v>8566</v>
      </c>
      <c r="T4139">
        <v>20220602</v>
      </c>
      <c r="U4139" t="s">
        <v>211</v>
      </c>
      <c r="Z4139" t="s">
        <v>36</v>
      </c>
    </row>
    <row r="4140" spans="1:26" x14ac:dyDescent="0.25">
      <c r="A4140" t="s">
        <v>26</v>
      </c>
      <c r="B4140" t="s">
        <v>27</v>
      </c>
      <c r="C4140" t="s">
        <v>28</v>
      </c>
      <c r="D4140" t="s">
        <v>64</v>
      </c>
      <c r="E4140" t="str">
        <f>"111TNQD15116"</f>
        <v>111TNQD15116</v>
      </c>
      <c r="F4140" t="s">
        <v>30</v>
      </c>
      <c r="I4140" t="s">
        <v>31</v>
      </c>
      <c r="J4140" t="s">
        <v>32</v>
      </c>
      <c r="N4140" t="s">
        <v>8567</v>
      </c>
      <c r="O4140" t="s">
        <v>34</v>
      </c>
      <c r="P4140">
        <v>8</v>
      </c>
      <c r="Q4140">
        <v>202111</v>
      </c>
      <c r="R4140">
        <v>20220517</v>
      </c>
      <c r="S4140" t="s">
        <v>8568</v>
      </c>
      <c r="T4140">
        <v>20220602</v>
      </c>
      <c r="Z4140" t="s">
        <v>36</v>
      </c>
    </row>
    <row r="4141" spans="1:26" x14ac:dyDescent="0.25">
      <c r="A4141" t="s">
        <v>26</v>
      </c>
      <c r="B4141" t="s">
        <v>27</v>
      </c>
      <c r="C4141" t="s">
        <v>28</v>
      </c>
      <c r="D4141" t="s">
        <v>64</v>
      </c>
      <c r="E4141" t="str">
        <f>"112TNCZ06219"</f>
        <v>112TNCZ06219</v>
      </c>
      <c r="F4141" t="s">
        <v>30</v>
      </c>
      <c r="I4141" t="s">
        <v>31</v>
      </c>
      <c r="J4141" t="s">
        <v>32</v>
      </c>
      <c r="N4141" t="s">
        <v>8569</v>
      </c>
      <c r="O4141" t="s">
        <v>34</v>
      </c>
      <c r="P4141">
        <v>7</v>
      </c>
      <c r="Q4141">
        <v>202112</v>
      </c>
      <c r="R4141">
        <v>20220514</v>
      </c>
      <c r="S4141" t="s">
        <v>8570</v>
      </c>
      <c r="T4141">
        <v>20220602</v>
      </c>
      <c r="Z4141" t="s">
        <v>36</v>
      </c>
    </row>
    <row r="4142" spans="1:26" x14ac:dyDescent="0.25">
      <c r="A4142" t="s">
        <v>26</v>
      </c>
      <c r="B4142" t="s">
        <v>27</v>
      </c>
      <c r="C4142" t="s">
        <v>28</v>
      </c>
      <c r="D4142" t="s">
        <v>115</v>
      </c>
      <c r="E4142" t="str">
        <f>"201TNEP30412"</f>
        <v>201TNEP30412</v>
      </c>
      <c r="F4142" t="s">
        <v>30</v>
      </c>
      <c r="I4142" t="s">
        <v>31</v>
      </c>
      <c r="J4142" t="s">
        <v>48</v>
      </c>
      <c r="N4142" t="s">
        <v>8571</v>
      </c>
      <c r="O4142" t="s">
        <v>34</v>
      </c>
      <c r="P4142">
        <v>6</v>
      </c>
      <c r="Q4142">
        <v>202201</v>
      </c>
      <c r="R4142">
        <v>20220517</v>
      </c>
      <c r="S4142" t="s">
        <v>8572</v>
      </c>
      <c r="T4142">
        <v>20220602</v>
      </c>
      <c r="Z4142" t="s">
        <v>36</v>
      </c>
    </row>
    <row r="4143" spans="1:26" x14ac:dyDescent="0.25">
      <c r="A4143" t="s">
        <v>26</v>
      </c>
      <c r="B4143" t="s">
        <v>27</v>
      </c>
      <c r="C4143" t="s">
        <v>28</v>
      </c>
      <c r="D4143" t="s">
        <v>37</v>
      </c>
      <c r="E4143" t="str">
        <f>"108TNTQ1M113"</f>
        <v>108TNTQ1M113</v>
      </c>
      <c r="F4143" t="s">
        <v>30</v>
      </c>
      <c r="I4143" t="s">
        <v>31</v>
      </c>
      <c r="J4143" t="s">
        <v>32</v>
      </c>
      <c r="N4143" t="s">
        <v>8573</v>
      </c>
      <c r="O4143" t="s">
        <v>34</v>
      </c>
      <c r="P4143">
        <v>11</v>
      </c>
      <c r="Q4143">
        <v>202108</v>
      </c>
      <c r="R4143">
        <v>20211211</v>
      </c>
      <c r="S4143" t="s">
        <v>8574</v>
      </c>
      <c r="T4143">
        <v>20220602</v>
      </c>
      <c r="Z4143" t="s">
        <v>36</v>
      </c>
    </row>
    <row r="4144" spans="1:26" x14ac:dyDescent="0.25">
      <c r="A4144" t="s">
        <v>26</v>
      </c>
      <c r="B4144" t="s">
        <v>27</v>
      </c>
      <c r="C4144" t="s">
        <v>28</v>
      </c>
      <c r="D4144" t="s">
        <v>380</v>
      </c>
      <c r="E4144" t="str">
        <f>"201TNHM1U009"</f>
        <v>201TNHM1U009</v>
      </c>
      <c r="F4144" t="s">
        <v>30</v>
      </c>
      <c r="I4144" t="s">
        <v>38</v>
      </c>
      <c r="J4144" t="s">
        <v>58</v>
      </c>
      <c r="N4144" t="s">
        <v>8575</v>
      </c>
      <c r="O4144" t="s">
        <v>34</v>
      </c>
      <c r="P4144">
        <v>6</v>
      </c>
      <c r="Q4144">
        <v>202201</v>
      </c>
      <c r="R4144">
        <v>20220509</v>
      </c>
      <c r="S4144" t="s">
        <v>8576</v>
      </c>
      <c r="T4144">
        <v>20220602</v>
      </c>
      <c r="U4144" t="s">
        <v>1537</v>
      </c>
      <c r="Z4144" t="s">
        <v>36</v>
      </c>
    </row>
    <row r="4145" spans="1:26" x14ac:dyDescent="0.25">
      <c r="A4145" t="s">
        <v>26</v>
      </c>
      <c r="B4145" t="s">
        <v>27</v>
      </c>
      <c r="C4145" t="s">
        <v>28</v>
      </c>
      <c r="D4145" t="s">
        <v>29</v>
      </c>
      <c r="E4145" t="str">
        <f>"112TNBK1H261"</f>
        <v>112TNBK1H261</v>
      </c>
      <c r="F4145" t="s">
        <v>30</v>
      </c>
      <c r="I4145" t="s">
        <v>31</v>
      </c>
      <c r="J4145" t="s">
        <v>58</v>
      </c>
      <c r="N4145" t="s">
        <v>8577</v>
      </c>
      <c r="O4145" t="s">
        <v>34</v>
      </c>
      <c r="P4145">
        <v>7</v>
      </c>
      <c r="Q4145">
        <v>202112</v>
      </c>
      <c r="R4145">
        <v>20220223</v>
      </c>
      <c r="S4145" t="s">
        <v>8578</v>
      </c>
      <c r="T4145">
        <v>20220602</v>
      </c>
      <c r="U4145" t="s">
        <v>328</v>
      </c>
      <c r="Z4145" t="s">
        <v>36</v>
      </c>
    </row>
    <row r="4146" spans="1:26" x14ac:dyDescent="0.25">
      <c r="A4146" t="s">
        <v>26</v>
      </c>
      <c r="B4146" t="s">
        <v>27</v>
      </c>
      <c r="C4146" t="s">
        <v>28</v>
      </c>
      <c r="D4146" t="s">
        <v>133</v>
      </c>
      <c r="E4146" t="str">
        <f>"103TNGY1R527"</f>
        <v>103TNGY1R527</v>
      </c>
      <c r="F4146" t="s">
        <v>30</v>
      </c>
      <c r="I4146" t="s">
        <v>82</v>
      </c>
      <c r="J4146" t="s">
        <v>48</v>
      </c>
      <c r="N4146" t="s">
        <v>8579</v>
      </c>
      <c r="O4146" t="s">
        <v>34</v>
      </c>
      <c r="P4146">
        <v>16</v>
      </c>
      <c r="Q4146">
        <v>202103</v>
      </c>
      <c r="R4146">
        <v>20211126</v>
      </c>
      <c r="S4146" t="s">
        <v>8580</v>
      </c>
      <c r="T4146">
        <v>20220602</v>
      </c>
      <c r="Z4146" t="s">
        <v>36</v>
      </c>
    </row>
    <row r="4147" spans="1:26" x14ac:dyDescent="0.25">
      <c r="A4147" t="s">
        <v>26</v>
      </c>
      <c r="B4147" t="s">
        <v>27</v>
      </c>
      <c r="C4147" t="s">
        <v>28</v>
      </c>
      <c r="D4147" t="s">
        <v>29</v>
      </c>
      <c r="E4147" t="str">
        <f>"112TNUW11702"</f>
        <v>112TNUW11702</v>
      </c>
      <c r="F4147" t="s">
        <v>30</v>
      </c>
      <c r="I4147" t="s">
        <v>76</v>
      </c>
      <c r="J4147" t="s">
        <v>32</v>
      </c>
      <c r="N4147" t="s">
        <v>8581</v>
      </c>
      <c r="O4147" t="s">
        <v>34</v>
      </c>
      <c r="P4147">
        <v>7</v>
      </c>
      <c r="Q4147">
        <v>202112</v>
      </c>
      <c r="R4147">
        <v>20220319</v>
      </c>
      <c r="S4147" t="s">
        <v>8582</v>
      </c>
      <c r="T4147">
        <v>20220603</v>
      </c>
      <c r="Z4147" t="s">
        <v>36</v>
      </c>
    </row>
    <row r="4148" spans="1:26" x14ac:dyDescent="0.25">
      <c r="A4148" t="s">
        <v>26</v>
      </c>
      <c r="B4148" t="s">
        <v>27</v>
      </c>
      <c r="C4148" t="s">
        <v>28</v>
      </c>
      <c r="D4148" t="s">
        <v>64</v>
      </c>
      <c r="E4148" t="str">
        <f>"202TNXR2S242"</f>
        <v>202TNXR2S242</v>
      </c>
      <c r="F4148" t="s">
        <v>30</v>
      </c>
      <c r="I4148" t="s">
        <v>38</v>
      </c>
      <c r="J4148" t="s">
        <v>58</v>
      </c>
      <c r="N4148" t="s">
        <v>8583</v>
      </c>
      <c r="O4148" t="s">
        <v>34</v>
      </c>
      <c r="P4148">
        <v>5</v>
      </c>
      <c r="Q4148">
        <v>202202</v>
      </c>
      <c r="R4148">
        <v>20220502</v>
      </c>
      <c r="S4148" t="s">
        <v>8584</v>
      </c>
      <c r="T4148">
        <v>20220603</v>
      </c>
      <c r="U4148" t="s">
        <v>4344</v>
      </c>
      <c r="Z4148" t="s">
        <v>36</v>
      </c>
    </row>
    <row r="4149" spans="1:26" x14ac:dyDescent="0.25">
      <c r="A4149" t="s">
        <v>26</v>
      </c>
      <c r="B4149" t="s">
        <v>27</v>
      </c>
      <c r="C4149" t="s">
        <v>28</v>
      </c>
      <c r="D4149" t="s">
        <v>29</v>
      </c>
      <c r="E4149" t="str">
        <f>"109TNBK2P829"</f>
        <v>109TNBK2P829</v>
      </c>
      <c r="F4149" t="s">
        <v>30</v>
      </c>
      <c r="I4149" t="s">
        <v>31</v>
      </c>
      <c r="J4149" t="s">
        <v>32</v>
      </c>
      <c r="N4149" t="s">
        <v>8585</v>
      </c>
      <c r="O4149" t="s">
        <v>34</v>
      </c>
      <c r="P4149">
        <v>10</v>
      </c>
      <c r="Q4149">
        <v>202109</v>
      </c>
      <c r="R4149">
        <v>20220312</v>
      </c>
      <c r="S4149" t="s">
        <v>8586</v>
      </c>
      <c r="T4149">
        <v>20220603</v>
      </c>
      <c r="Z4149" t="s">
        <v>36</v>
      </c>
    </row>
    <row r="4150" spans="1:26" x14ac:dyDescent="0.25">
      <c r="A4150" t="s">
        <v>26</v>
      </c>
      <c r="B4150" t="s">
        <v>27</v>
      </c>
      <c r="C4150" t="s">
        <v>28</v>
      </c>
      <c r="D4150" t="s">
        <v>29</v>
      </c>
      <c r="E4150" t="str">
        <f>"106TNKF1Z133"</f>
        <v>106TNKF1Z133</v>
      </c>
      <c r="F4150" t="s">
        <v>30</v>
      </c>
      <c r="I4150" t="s">
        <v>31</v>
      </c>
      <c r="J4150" t="s">
        <v>58</v>
      </c>
      <c r="N4150" t="s">
        <v>8587</v>
      </c>
      <c r="O4150" t="s">
        <v>34</v>
      </c>
      <c r="P4150">
        <v>13</v>
      </c>
      <c r="Q4150">
        <v>202106</v>
      </c>
      <c r="R4150">
        <v>20211111</v>
      </c>
      <c r="S4150" t="s">
        <v>8588</v>
      </c>
      <c r="T4150">
        <v>20220603</v>
      </c>
      <c r="U4150" t="s">
        <v>144</v>
      </c>
      <c r="Z4150" t="s">
        <v>36</v>
      </c>
    </row>
    <row r="4151" spans="1:26" x14ac:dyDescent="0.25">
      <c r="A4151" t="s">
        <v>26</v>
      </c>
      <c r="B4151" t="s">
        <v>27</v>
      </c>
      <c r="C4151" t="s">
        <v>28</v>
      </c>
      <c r="D4151" t="s">
        <v>37</v>
      </c>
      <c r="E4151" t="str">
        <f>"110TNTQ2J513"</f>
        <v>110TNTQ2J513</v>
      </c>
      <c r="F4151" t="s">
        <v>30</v>
      </c>
      <c r="I4151" t="s">
        <v>38</v>
      </c>
      <c r="J4151" t="s">
        <v>58</v>
      </c>
      <c r="N4151" t="s">
        <v>8589</v>
      </c>
      <c r="O4151" t="s">
        <v>34</v>
      </c>
      <c r="P4151">
        <v>9</v>
      </c>
      <c r="Q4151">
        <v>202110</v>
      </c>
      <c r="R4151">
        <v>20211019</v>
      </c>
      <c r="S4151" t="s">
        <v>8590</v>
      </c>
      <c r="T4151">
        <v>20220603</v>
      </c>
      <c r="U4151" t="s">
        <v>144</v>
      </c>
      <c r="Z4151" t="s">
        <v>36</v>
      </c>
    </row>
    <row r="4152" spans="1:26" x14ac:dyDescent="0.25">
      <c r="A4152" t="s">
        <v>26</v>
      </c>
      <c r="B4152" t="s">
        <v>27</v>
      </c>
      <c r="C4152" t="s">
        <v>28</v>
      </c>
      <c r="D4152" t="s">
        <v>42</v>
      </c>
      <c r="E4152" t="str">
        <f>"110TNKF0S781"</f>
        <v>110TNKF0S781</v>
      </c>
      <c r="F4152" t="s">
        <v>30</v>
      </c>
      <c r="I4152" t="s">
        <v>31</v>
      </c>
      <c r="J4152" t="s">
        <v>58</v>
      </c>
      <c r="N4152" t="s">
        <v>8591</v>
      </c>
      <c r="O4152" t="s">
        <v>34</v>
      </c>
      <c r="P4152">
        <v>9</v>
      </c>
      <c r="Q4152">
        <v>202110</v>
      </c>
      <c r="R4152">
        <v>20220111</v>
      </c>
      <c r="S4152" t="s">
        <v>8592</v>
      </c>
      <c r="T4152">
        <v>20220603</v>
      </c>
      <c r="U4152" t="s">
        <v>93</v>
      </c>
      <c r="Z4152" t="s">
        <v>36</v>
      </c>
    </row>
    <row r="4153" spans="1:26" x14ac:dyDescent="0.25">
      <c r="A4153" t="s">
        <v>26</v>
      </c>
      <c r="B4153" t="s">
        <v>27</v>
      </c>
      <c r="C4153" t="s">
        <v>28</v>
      </c>
      <c r="D4153" t="s">
        <v>29</v>
      </c>
      <c r="E4153" t="str">
        <f>"111TNXR2T658"</f>
        <v>111TNXR2T658</v>
      </c>
      <c r="F4153" t="s">
        <v>30</v>
      </c>
      <c r="I4153" t="s">
        <v>31</v>
      </c>
      <c r="J4153" t="s">
        <v>32</v>
      </c>
      <c r="N4153" t="s">
        <v>8593</v>
      </c>
      <c r="O4153" t="s">
        <v>34</v>
      </c>
      <c r="P4153">
        <v>8</v>
      </c>
      <c r="Q4153">
        <v>202111</v>
      </c>
      <c r="R4153">
        <v>20220415</v>
      </c>
      <c r="S4153" t="s">
        <v>8594</v>
      </c>
      <c r="T4153">
        <v>20220603</v>
      </c>
      <c r="Z4153" t="s">
        <v>36</v>
      </c>
    </row>
    <row r="4154" spans="1:26" x14ac:dyDescent="0.25">
      <c r="A4154" t="s">
        <v>26</v>
      </c>
      <c r="B4154" t="s">
        <v>27</v>
      </c>
      <c r="C4154" t="s">
        <v>28</v>
      </c>
      <c r="D4154" t="s">
        <v>29</v>
      </c>
      <c r="E4154" t="str">
        <f>"108TNJJ2W724"</f>
        <v>108TNJJ2W724</v>
      </c>
      <c r="F4154" t="s">
        <v>30</v>
      </c>
      <c r="I4154" t="s">
        <v>31</v>
      </c>
      <c r="J4154" t="s">
        <v>32</v>
      </c>
      <c r="N4154" t="s">
        <v>8595</v>
      </c>
      <c r="O4154" t="s">
        <v>34</v>
      </c>
      <c r="P4154">
        <v>11</v>
      </c>
      <c r="Q4154">
        <v>202108</v>
      </c>
      <c r="R4154">
        <v>20220408</v>
      </c>
      <c r="S4154" t="s">
        <v>8596</v>
      </c>
      <c r="T4154">
        <v>20220603</v>
      </c>
      <c r="Z4154" t="s">
        <v>36</v>
      </c>
    </row>
    <row r="4155" spans="1:26" x14ac:dyDescent="0.25">
      <c r="A4155" t="s">
        <v>26</v>
      </c>
      <c r="B4155" t="s">
        <v>27</v>
      </c>
      <c r="C4155" t="s">
        <v>28</v>
      </c>
      <c r="D4155" t="s">
        <v>8170</v>
      </c>
      <c r="E4155" t="str">
        <f>"204TNUW0D110"</f>
        <v>204TNUW0D110</v>
      </c>
      <c r="F4155" t="s">
        <v>30</v>
      </c>
      <c r="I4155" t="s">
        <v>38</v>
      </c>
      <c r="J4155" t="s">
        <v>77</v>
      </c>
      <c r="N4155" t="s">
        <v>8597</v>
      </c>
      <c r="O4155" t="s">
        <v>34</v>
      </c>
      <c r="P4155">
        <v>3</v>
      </c>
      <c r="Q4155">
        <v>202204</v>
      </c>
      <c r="R4155">
        <v>20220507</v>
      </c>
      <c r="S4155" t="s">
        <v>8598</v>
      </c>
      <c r="T4155">
        <v>20220603</v>
      </c>
      <c r="Z4155" t="s">
        <v>36</v>
      </c>
    </row>
    <row r="4156" spans="1:26" x14ac:dyDescent="0.25">
      <c r="A4156" t="s">
        <v>26</v>
      </c>
      <c r="B4156" t="s">
        <v>27</v>
      </c>
      <c r="C4156" t="s">
        <v>28</v>
      </c>
      <c r="D4156" t="s">
        <v>46</v>
      </c>
      <c r="E4156" t="str">
        <f>"108TNJJ1K452"</f>
        <v>108TNJJ1K452</v>
      </c>
      <c r="F4156" t="s">
        <v>30</v>
      </c>
      <c r="I4156" t="s">
        <v>76</v>
      </c>
      <c r="J4156" t="s">
        <v>58</v>
      </c>
      <c r="N4156" t="s">
        <v>8599</v>
      </c>
      <c r="O4156" t="s">
        <v>34</v>
      </c>
      <c r="P4156">
        <v>11</v>
      </c>
      <c r="Q4156">
        <v>202108</v>
      </c>
      <c r="R4156">
        <v>20211116</v>
      </c>
      <c r="S4156" t="s">
        <v>8600</v>
      </c>
      <c r="T4156">
        <v>20220603</v>
      </c>
      <c r="U4156" t="s">
        <v>75</v>
      </c>
      <c r="Z4156" t="s">
        <v>36</v>
      </c>
    </row>
    <row r="4157" spans="1:26" x14ac:dyDescent="0.25">
      <c r="A4157" t="s">
        <v>26</v>
      </c>
      <c r="B4157" t="s">
        <v>27</v>
      </c>
      <c r="C4157" t="s">
        <v>28</v>
      </c>
      <c r="D4157" t="s">
        <v>29</v>
      </c>
      <c r="E4157" t="str">
        <f>"201TNRL0K974"</f>
        <v>201TNRL0K974</v>
      </c>
      <c r="F4157" t="s">
        <v>30</v>
      </c>
      <c r="I4157" t="s">
        <v>38</v>
      </c>
      <c r="J4157" t="s">
        <v>58</v>
      </c>
      <c r="N4157" t="s">
        <v>8601</v>
      </c>
      <c r="O4157" t="s">
        <v>34</v>
      </c>
      <c r="P4157">
        <v>6</v>
      </c>
      <c r="Q4157">
        <v>202201</v>
      </c>
      <c r="R4157">
        <v>20220221</v>
      </c>
      <c r="S4157" t="s">
        <v>8602</v>
      </c>
      <c r="T4157">
        <v>20220603</v>
      </c>
      <c r="U4157" t="s">
        <v>61</v>
      </c>
      <c r="Z4157" t="s">
        <v>36</v>
      </c>
    </row>
    <row r="4158" spans="1:26" x14ac:dyDescent="0.25">
      <c r="A4158" t="s">
        <v>26</v>
      </c>
      <c r="B4158" t="s">
        <v>27</v>
      </c>
      <c r="C4158" t="s">
        <v>28</v>
      </c>
      <c r="D4158" t="s">
        <v>115</v>
      </c>
      <c r="E4158" t="str">
        <f>"010TNUW1U414"</f>
        <v>010TNUW1U414</v>
      </c>
      <c r="F4158" t="s">
        <v>30</v>
      </c>
      <c r="I4158" t="s">
        <v>31</v>
      </c>
      <c r="J4158" t="s">
        <v>58</v>
      </c>
      <c r="N4158" t="s">
        <v>8603</v>
      </c>
      <c r="O4158" t="s">
        <v>34</v>
      </c>
      <c r="P4158">
        <v>21</v>
      </c>
      <c r="Q4158">
        <v>202010</v>
      </c>
      <c r="R4158">
        <v>20211119</v>
      </c>
      <c r="S4158" t="s">
        <v>8604</v>
      </c>
      <c r="T4158">
        <v>20220603</v>
      </c>
      <c r="U4158" t="s">
        <v>369</v>
      </c>
      <c r="Z4158" t="s">
        <v>36</v>
      </c>
    </row>
    <row r="4159" spans="1:26" x14ac:dyDescent="0.25">
      <c r="A4159" t="s">
        <v>26</v>
      </c>
      <c r="B4159" t="s">
        <v>27</v>
      </c>
      <c r="C4159" t="s">
        <v>28</v>
      </c>
      <c r="D4159" t="s">
        <v>46</v>
      </c>
      <c r="E4159" t="str">
        <f>"107TNWG1G025"</f>
        <v>107TNWG1G025</v>
      </c>
      <c r="F4159" t="s">
        <v>30</v>
      </c>
      <c r="I4159" t="s">
        <v>31</v>
      </c>
      <c r="J4159" t="s">
        <v>32</v>
      </c>
      <c r="N4159" t="s">
        <v>8605</v>
      </c>
      <c r="O4159" t="s">
        <v>34</v>
      </c>
      <c r="P4159">
        <v>12</v>
      </c>
      <c r="Q4159">
        <v>202107</v>
      </c>
      <c r="R4159">
        <v>20211130</v>
      </c>
      <c r="S4159" t="s">
        <v>8606</v>
      </c>
      <c r="T4159">
        <v>20220603</v>
      </c>
      <c r="Z4159" t="s">
        <v>36</v>
      </c>
    </row>
    <row r="4160" spans="1:26" x14ac:dyDescent="0.25">
      <c r="A4160" t="s">
        <v>26</v>
      </c>
      <c r="B4160" t="s">
        <v>27</v>
      </c>
      <c r="C4160" t="s">
        <v>28</v>
      </c>
      <c r="D4160" t="s">
        <v>29</v>
      </c>
      <c r="E4160" t="str">
        <f>"111TNAB16184"</f>
        <v>111TNAB16184</v>
      </c>
      <c r="F4160" t="s">
        <v>30</v>
      </c>
      <c r="I4160" t="s">
        <v>129</v>
      </c>
      <c r="J4160" t="s">
        <v>39</v>
      </c>
      <c r="N4160" t="s">
        <v>8607</v>
      </c>
      <c r="O4160" t="s">
        <v>34</v>
      </c>
      <c r="P4160">
        <v>8</v>
      </c>
      <c r="Q4160">
        <v>202111</v>
      </c>
      <c r="R4160">
        <v>20220315</v>
      </c>
      <c r="S4160" t="s">
        <v>8608</v>
      </c>
      <c r="T4160">
        <v>20220603</v>
      </c>
      <c r="Z4160" t="s">
        <v>36</v>
      </c>
    </row>
    <row r="4161" spans="1:26" x14ac:dyDescent="0.25">
      <c r="A4161" t="s">
        <v>26</v>
      </c>
      <c r="B4161" t="s">
        <v>27</v>
      </c>
      <c r="C4161" t="s">
        <v>28</v>
      </c>
      <c r="D4161" t="s">
        <v>133</v>
      </c>
      <c r="E4161" t="str">
        <f>"108TNGY0X591"</f>
        <v>108TNGY0X591</v>
      </c>
      <c r="F4161" t="s">
        <v>30</v>
      </c>
      <c r="I4161" t="s">
        <v>31</v>
      </c>
      <c r="J4161" t="s">
        <v>58</v>
      </c>
      <c r="N4161" t="s">
        <v>8609</v>
      </c>
      <c r="O4161" t="s">
        <v>34</v>
      </c>
      <c r="P4161">
        <v>11</v>
      </c>
      <c r="Q4161">
        <v>202108</v>
      </c>
      <c r="R4161">
        <v>20211211</v>
      </c>
      <c r="S4161" t="s">
        <v>8610</v>
      </c>
      <c r="T4161">
        <v>20220603</v>
      </c>
      <c r="U4161" t="s">
        <v>144</v>
      </c>
      <c r="Z4161" t="s">
        <v>36</v>
      </c>
    </row>
    <row r="4162" spans="1:26" x14ac:dyDescent="0.25">
      <c r="A4162" t="s">
        <v>26</v>
      </c>
      <c r="B4162" t="s">
        <v>27</v>
      </c>
      <c r="C4162" t="s">
        <v>28</v>
      </c>
      <c r="D4162" t="s">
        <v>29</v>
      </c>
      <c r="E4162" t="str">
        <f>"202TNCZ09939"</f>
        <v>202TNCZ09939</v>
      </c>
      <c r="F4162" t="s">
        <v>30</v>
      </c>
      <c r="I4162" t="s">
        <v>31</v>
      </c>
      <c r="J4162" t="s">
        <v>58</v>
      </c>
      <c r="N4162" t="s">
        <v>8611</v>
      </c>
      <c r="O4162" t="s">
        <v>34</v>
      </c>
      <c r="P4162">
        <v>5</v>
      </c>
      <c r="Q4162">
        <v>202202</v>
      </c>
      <c r="R4162">
        <v>20220325</v>
      </c>
      <c r="S4162" t="s">
        <v>8612</v>
      </c>
      <c r="T4162">
        <v>20220603</v>
      </c>
      <c r="U4162" t="s">
        <v>74</v>
      </c>
      <c r="Z4162" t="s">
        <v>36</v>
      </c>
    </row>
    <row r="4163" spans="1:26" x14ac:dyDescent="0.25">
      <c r="A4163" t="s">
        <v>26</v>
      </c>
      <c r="B4163" t="s">
        <v>27</v>
      </c>
      <c r="C4163" t="s">
        <v>28</v>
      </c>
      <c r="D4163" t="s">
        <v>29</v>
      </c>
      <c r="E4163" t="str">
        <f>"104TNWG21865"</f>
        <v>104TNWG21865</v>
      </c>
      <c r="F4163" t="s">
        <v>30</v>
      </c>
      <c r="I4163" t="s">
        <v>38</v>
      </c>
      <c r="J4163" t="s">
        <v>58</v>
      </c>
      <c r="N4163" t="s">
        <v>8613</v>
      </c>
      <c r="O4163" t="s">
        <v>34</v>
      </c>
      <c r="P4163">
        <v>15</v>
      </c>
      <c r="Q4163">
        <v>202104</v>
      </c>
      <c r="R4163">
        <v>20211201</v>
      </c>
      <c r="S4163" t="s">
        <v>8614</v>
      </c>
      <c r="T4163">
        <v>20220603</v>
      </c>
      <c r="U4163" t="s">
        <v>595</v>
      </c>
      <c r="Z4163" t="s">
        <v>36</v>
      </c>
    </row>
    <row r="4164" spans="1:26" x14ac:dyDescent="0.25">
      <c r="A4164" t="s">
        <v>26</v>
      </c>
      <c r="B4164" t="s">
        <v>27</v>
      </c>
      <c r="C4164" t="s">
        <v>28</v>
      </c>
      <c r="D4164" t="s">
        <v>29</v>
      </c>
      <c r="E4164" t="str">
        <f>"110TNYT23194"</f>
        <v>110TNYT23194</v>
      </c>
      <c r="F4164" t="s">
        <v>30</v>
      </c>
      <c r="I4164" t="s">
        <v>31</v>
      </c>
      <c r="J4164" t="s">
        <v>32</v>
      </c>
      <c r="N4164" t="s">
        <v>8615</v>
      </c>
      <c r="O4164" t="s">
        <v>34</v>
      </c>
      <c r="P4164">
        <v>9</v>
      </c>
      <c r="Q4164">
        <v>202110</v>
      </c>
      <c r="R4164">
        <v>20220311</v>
      </c>
      <c r="S4164" t="s">
        <v>8616</v>
      </c>
      <c r="T4164">
        <v>20220603</v>
      </c>
      <c r="Z4164" t="s">
        <v>36</v>
      </c>
    </row>
    <row r="4165" spans="1:26" x14ac:dyDescent="0.25">
      <c r="A4165" t="s">
        <v>26</v>
      </c>
      <c r="B4165" t="s">
        <v>27</v>
      </c>
      <c r="C4165" t="s">
        <v>28</v>
      </c>
      <c r="D4165" t="s">
        <v>37</v>
      </c>
      <c r="E4165" t="str">
        <f>"110TNXR0M922"</f>
        <v>110TNXR0M922</v>
      </c>
      <c r="F4165" t="s">
        <v>30</v>
      </c>
      <c r="I4165" t="s">
        <v>129</v>
      </c>
      <c r="J4165" t="s">
        <v>86</v>
      </c>
      <c r="N4165" t="s">
        <v>8617</v>
      </c>
      <c r="O4165" t="s">
        <v>34</v>
      </c>
      <c r="P4165">
        <v>9</v>
      </c>
      <c r="Q4165">
        <v>202110</v>
      </c>
      <c r="R4165">
        <v>20220510</v>
      </c>
      <c r="S4165" t="s">
        <v>8618</v>
      </c>
      <c r="T4165">
        <v>20220603</v>
      </c>
      <c r="Z4165" t="s">
        <v>36</v>
      </c>
    </row>
    <row r="4166" spans="1:26" x14ac:dyDescent="0.25">
      <c r="A4166" t="s">
        <v>26</v>
      </c>
      <c r="B4166" t="s">
        <v>27</v>
      </c>
      <c r="C4166" t="s">
        <v>28</v>
      </c>
      <c r="D4166" t="s">
        <v>380</v>
      </c>
      <c r="E4166" t="str">
        <f>"112TNUW1D006"</f>
        <v>112TNUW1D006</v>
      </c>
      <c r="F4166" t="s">
        <v>30</v>
      </c>
      <c r="I4166" t="s">
        <v>123</v>
      </c>
      <c r="J4166" t="s">
        <v>83</v>
      </c>
      <c r="N4166" t="s">
        <v>8619</v>
      </c>
      <c r="O4166" t="s">
        <v>34</v>
      </c>
      <c r="P4166">
        <v>7</v>
      </c>
      <c r="Q4166">
        <v>202112</v>
      </c>
      <c r="R4166">
        <v>20220117</v>
      </c>
      <c r="S4166" t="s">
        <v>8620</v>
      </c>
      <c r="T4166">
        <v>20220603</v>
      </c>
      <c r="Z4166" t="s">
        <v>36</v>
      </c>
    </row>
    <row r="4167" spans="1:26" x14ac:dyDescent="0.25">
      <c r="A4167" t="s">
        <v>26</v>
      </c>
      <c r="B4167" t="s">
        <v>27</v>
      </c>
      <c r="C4167" t="s">
        <v>28</v>
      </c>
      <c r="D4167" t="s">
        <v>46</v>
      </c>
      <c r="E4167" t="str">
        <f>"111TNFA0J467"</f>
        <v>111TNFA0J467</v>
      </c>
      <c r="F4167" t="s">
        <v>30</v>
      </c>
      <c r="I4167" t="s">
        <v>475</v>
      </c>
      <c r="J4167" t="s">
        <v>90</v>
      </c>
      <c r="N4167" t="s">
        <v>8621</v>
      </c>
      <c r="O4167" t="s">
        <v>34</v>
      </c>
      <c r="P4167">
        <v>8</v>
      </c>
      <c r="Q4167">
        <v>202111</v>
      </c>
      <c r="R4167">
        <v>20220122</v>
      </c>
      <c r="S4167" t="s">
        <v>8622</v>
      </c>
      <c r="T4167">
        <v>20220603</v>
      </c>
      <c r="U4167" t="s">
        <v>722</v>
      </c>
      <c r="V4167" t="s">
        <v>3950</v>
      </c>
      <c r="Z4167" t="s">
        <v>36</v>
      </c>
    </row>
    <row r="4168" spans="1:26" x14ac:dyDescent="0.25">
      <c r="A4168" t="s">
        <v>26</v>
      </c>
      <c r="B4168" t="s">
        <v>27</v>
      </c>
      <c r="C4168" t="s">
        <v>28</v>
      </c>
      <c r="D4168" t="s">
        <v>115</v>
      </c>
      <c r="E4168" t="str">
        <f>"201TNQD11876"</f>
        <v>201TNQD11876</v>
      </c>
      <c r="F4168" t="s">
        <v>30</v>
      </c>
      <c r="I4168" t="s">
        <v>89</v>
      </c>
      <c r="J4168" t="s">
        <v>90</v>
      </c>
      <c r="N4168" t="s">
        <v>8623</v>
      </c>
      <c r="O4168" t="s">
        <v>34</v>
      </c>
      <c r="P4168">
        <v>6</v>
      </c>
      <c r="Q4168">
        <v>202201</v>
      </c>
      <c r="R4168">
        <v>20220215</v>
      </c>
      <c r="S4168" t="s">
        <v>8624</v>
      </c>
      <c r="T4168">
        <v>20220603</v>
      </c>
      <c r="U4168" t="s">
        <v>128</v>
      </c>
      <c r="V4168" t="s">
        <v>144</v>
      </c>
      <c r="W4168" t="s">
        <v>206</v>
      </c>
      <c r="Z4168" t="s">
        <v>36</v>
      </c>
    </row>
    <row r="4169" spans="1:26" x14ac:dyDescent="0.25">
      <c r="A4169" t="s">
        <v>26</v>
      </c>
      <c r="B4169" t="s">
        <v>27</v>
      </c>
      <c r="C4169" t="s">
        <v>28</v>
      </c>
      <c r="D4169" t="s">
        <v>29</v>
      </c>
      <c r="E4169" t="str">
        <f>"201TNKF29693"</f>
        <v>201TNKF29693</v>
      </c>
      <c r="F4169" t="s">
        <v>30</v>
      </c>
      <c r="I4169" t="s">
        <v>129</v>
      </c>
      <c r="J4169" t="s">
        <v>439</v>
      </c>
      <c r="N4169" t="s">
        <v>8625</v>
      </c>
      <c r="O4169" t="s">
        <v>34</v>
      </c>
      <c r="P4169">
        <v>6</v>
      </c>
      <c r="Q4169">
        <v>202201</v>
      </c>
      <c r="R4169">
        <v>20220412</v>
      </c>
      <c r="S4169" t="s">
        <v>8626</v>
      </c>
      <c r="T4169">
        <v>20220603</v>
      </c>
      <c r="Z4169" t="s">
        <v>36</v>
      </c>
    </row>
    <row r="4170" spans="1:26" x14ac:dyDescent="0.25">
      <c r="A4170" t="s">
        <v>26</v>
      </c>
      <c r="B4170" t="s">
        <v>27</v>
      </c>
      <c r="C4170" t="s">
        <v>28</v>
      </c>
      <c r="D4170" t="s">
        <v>37</v>
      </c>
      <c r="E4170" t="str">
        <f>"106TNGY0S935"</f>
        <v>106TNGY0S935</v>
      </c>
      <c r="F4170" t="s">
        <v>30</v>
      </c>
      <c r="I4170" t="s">
        <v>38</v>
      </c>
      <c r="J4170" t="s">
        <v>58</v>
      </c>
      <c r="N4170" t="s">
        <v>8627</v>
      </c>
      <c r="O4170" t="s">
        <v>34</v>
      </c>
      <c r="P4170">
        <v>13</v>
      </c>
      <c r="Q4170">
        <v>202106</v>
      </c>
      <c r="R4170">
        <v>20211016</v>
      </c>
      <c r="S4170" t="s">
        <v>8628</v>
      </c>
      <c r="T4170">
        <v>20220603</v>
      </c>
      <c r="U4170" t="s">
        <v>264</v>
      </c>
      <c r="V4170" t="s">
        <v>111</v>
      </c>
      <c r="Z4170" t="s">
        <v>36</v>
      </c>
    </row>
    <row r="4171" spans="1:26" x14ac:dyDescent="0.25">
      <c r="A4171" t="s">
        <v>26</v>
      </c>
      <c r="B4171" t="s">
        <v>27</v>
      </c>
      <c r="C4171" t="s">
        <v>28</v>
      </c>
      <c r="D4171" t="s">
        <v>380</v>
      </c>
      <c r="E4171" t="str">
        <f>"201TNHM2H529"</f>
        <v>201TNHM2H529</v>
      </c>
      <c r="F4171" t="s">
        <v>30</v>
      </c>
      <c r="I4171" t="s">
        <v>38</v>
      </c>
      <c r="J4171" t="s">
        <v>819</v>
      </c>
      <c r="N4171" t="s">
        <v>8629</v>
      </c>
      <c r="O4171" t="s">
        <v>34</v>
      </c>
      <c r="P4171">
        <v>6</v>
      </c>
      <c r="Q4171">
        <v>202201</v>
      </c>
      <c r="R4171">
        <v>20220120</v>
      </c>
      <c r="S4171" t="s">
        <v>8630</v>
      </c>
      <c r="T4171">
        <v>20220603</v>
      </c>
      <c r="Z4171" t="s">
        <v>36</v>
      </c>
    </row>
    <row r="4172" spans="1:26" x14ac:dyDescent="0.25">
      <c r="A4172" t="s">
        <v>26</v>
      </c>
      <c r="B4172" t="s">
        <v>27</v>
      </c>
      <c r="C4172" t="s">
        <v>28</v>
      </c>
      <c r="D4172" t="s">
        <v>380</v>
      </c>
      <c r="E4172" t="str">
        <f>"202TNLE2U032"</f>
        <v>202TNLE2U032</v>
      </c>
      <c r="F4172" t="s">
        <v>30</v>
      </c>
      <c r="I4172" t="s">
        <v>3010</v>
      </c>
      <c r="J4172" t="s">
        <v>130</v>
      </c>
      <c r="N4172" t="s">
        <v>8631</v>
      </c>
      <c r="O4172" t="s">
        <v>34</v>
      </c>
      <c r="P4172">
        <v>5</v>
      </c>
      <c r="Q4172">
        <v>202202</v>
      </c>
      <c r="R4172">
        <v>20220228</v>
      </c>
      <c r="S4172" t="s">
        <v>8632</v>
      </c>
      <c r="T4172">
        <v>20220603</v>
      </c>
      <c r="Z4172" t="s">
        <v>36</v>
      </c>
    </row>
    <row r="4173" spans="1:26" x14ac:dyDescent="0.25">
      <c r="A4173" t="s">
        <v>26</v>
      </c>
      <c r="B4173" t="s">
        <v>27</v>
      </c>
      <c r="C4173" t="s">
        <v>28</v>
      </c>
      <c r="D4173" t="s">
        <v>29</v>
      </c>
      <c r="E4173" t="str">
        <f>"110TNQD2Q956"</f>
        <v>110TNQD2Q956</v>
      </c>
      <c r="F4173" t="s">
        <v>30</v>
      </c>
      <c r="I4173" t="s">
        <v>38</v>
      </c>
      <c r="J4173" t="s">
        <v>39</v>
      </c>
      <c r="N4173" t="s">
        <v>8633</v>
      </c>
      <c r="O4173" t="s">
        <v>34</v>
      </c>
      <c r="P4173">
        <v>9</v>
      </c>
      <c r="Q4173">
        <v>202110</v>
      </c>
      <c r="R4173">
        <v>20220205</v>
      </c>
      <c r="S4173" t="s">
        <v>8634</v>
      </c>
      <c r="T4173">
        <v>20220603</v>
      </c>
      <c r="Z4173" t="s">
        <v>36</v>
      </c>
    </row>
    <row r="4174" spans="1:26" x14ac:dyDescent="0.25">
      <c r="A4174" t="s">
        <v>26</v>
      </c>
      <c r="B4174" t="s">
        <v>27</v>
      </c>
      <c r="C4174" t="s">
        <v>28</v>
      </c>
      <c r="D4174" t="s">
        <v>133</v>
      </c>
      <c r="E4174" t="str">
        <f>"112TNGY02911"</f>
        <v>112TNGY02911</v>
      </c>
      <c r="F4174" t="s">
        <v>30</v>
      </c>
      <c r="I4174" t="s">
        <v>475</v>
      </c>
      <c r="J4174" t="s">
        <v>871</v>
      </c>
      <c r="N4174" t="s">
        <v>8635</v>
      </c>
      <c r="O4174" t="s">
        <v>34</v>
      </c>
      <c r="P4174">
        <v>7</v>
      </c>
      <c r="Q4174">
        <v>202112</v>
      </c>
      <c r="R4174">
        <v>20220306</v>
      </c>
      <c r="S4174" t="s">
        <v>8636</v>
      </c>
      <c r="T4174">
        <v>20220603</v>
      </c>
      <c r="Z4174" t="s">
        <v>36</v>
      </c>
    </row>
    <row r="4175" spans="1:26" x14ac:dyDescent="0.25">
      <c r="A4175" t="s">
        <v>26</v>
      </c>
      <c r="B4175" t="s">
        <v>27</v>
      </c>
      <c r="C4175" t="s">
        <v>28</v>
      </c>
      <c r="D4175" t="s">
        <v>29</v>
      </c>
      <c r="E4175" t="str">
        <f>"108TNKF0S477"</f>
        <v>108TNKF0S477</v>
      </c>
      <c r="F4175" t="s">
        <v>30</v>
      </c>
      <c r="I4175" t="s">
        <v>129</v>
      </c>
      <c r="J4175" t="s">
        <v>271</v>
      </c>
      <c r="N4175" t="s">
        <v>8637</v>
      </c>
      <c r="O4175" t="s">
        <v>34</v>
      </c>
      <c r="P4175">
        <v>11</v>
      </c>
      <c r="Q4175">
        <v>202108</v>
      </c>
      <c r="R4175">
        <v>20220319</v>
      </c>
      <c r="S4175" t="s">
        <v>8638</v>
      </c>
      <c r="T4175">
        <v>20220603</v>
      </c>
      <c r="Z4175" t="s">
        <v>36</v>
      </c>
    </row>
    <row r="4176" spans="1:26" x14ac:dyDescent="0.25">
      <c r="A4176" t="s">
        <v>26</v>
      </c>
      <c r="B4176" t="s">
        <v>27</v>
      </c>
      <c r="C4176" t="s">
        <v>28</v>
      </c>
      <c r="D4176" t="s">
        <v>46</v>
      </c>
      <c r="E4176" t="str">
        <f>"201TNKF05573"</f>
        <v>201TNKF05573</v>
      </c>
      <c r="F4176" t="s">
        <v>30</v>
      </c>
      <c r="I4176" t="s">
        <v>97</v>
      </c>
      <c r="J4176" t="s">
        <v>90</v>
      </c>
      <c r="N4176" t="s">
        <v>8639</v>
      </c>
      <c r="O4176" t="s">
        <v>34</v>
      </c>
      <c r="P4176">
        <v>6</v>
      </c>
      <c r="Q4176">
        <v>202201</v>
      </c>
      <c r="R4176">
        <v>20220221</v>
      </c>
      <c r="S4176" t="s">
        <v>8640</v>
      </c>
      <c r="T4176">
        <v>20220603</v>
      </c>
      <c r="U4176" t="s">
        <v>75</v>
      </c>
      <c r="V4176" t="s">
        <v>128</v>
      </c>
      <c r="Z4176" t="s">
        <v>36</v>
      </c>
    </row>
    <row r="4177" spans="1:26" x14ac:dyDescent="0.25">
      <c r="A4177" t="s">
        <v>26</v>
      </c>
      <c r="B4177" t="s">
        <v>27</v>
      </c>
      <c r="C4177" t="s">
        <v>28</v>
      </c>
      <c r="D4177" t="s">
        <v>380</v>
      </c>
      <c r="E4177" t="str">
        <f>"111TNPC2N216"</f>
        <v>111TNPC2N216</v>
      </c>
      <c r="F4177" t="s">
        <v>30</v>
      </c>
      <c r="I4177" t="s">
        <v>586</v>
      </c>
      <c r="J4177" t="s">
        <v>58</v>
      </c>
      <c r="N4177" t="s">
        <v>8641</v>
      </c>
      <c r="O4177" t="s">
        <v>34</v>
      </c>
      <c r="P4177">
        <v>8</v>
      </c>
      <c r="Q4177">
        <v>202111</v>
      </c>
      <c r="R4177">
        <v>20220414</v>
      </c>
      <c r="S4177" t="s">
        <v>8642</v>
      </c>
      <c r="T4177">
        <v>20220603</v>
      </c>
      <c r="Z4177" t="s">
        <v>36</v>
      </c>
    </row>
    <row r="4178" spans="1:26" x14ac:dyDescent="0.25">
      <c r="A4178" t="s">
        <v>26</v>
      </c>
      <c r="B4178" t="s">
        <v>27</v>
      </c>
      <c r="C4178" t="s">
        <v>28</v>
      </c>
      <c r="D4178" t="s">
        <v>115</v>
      </c>
      <c r="E4178" t="str">
        <f>"106TNBK22029"</f>
        <v>106TNBK22029</v>
      </c>
      <c r="F4178" t="s">
        <v>30</v>
      </c>
      <c r="I4178" t="s">
        <v>38</v>
      </c>
      <c r="J4178" t="s">
        <v>90</v>
      </c>
      <c r="N4178" t="s">
        <v>8643</v>
      </c>
      <c r="O4178" t="s">
        <v>34</v>
      </c>
      <c r="P4178">
        <v>13</v>
      </c>
      <c r="Q4178">
        <v>202106</v>
      </c>
      <c r="R4178">
        <v>20211116</v>
      </c>
      <c r="S4178" t="s">
        <v>8644</v>
      </c>
      <c r="T4178">
        <v>20220603</v>
      </c>
      <c r="U4178" t="s">
        <v>369</v>
      </c>
      <c r="Z4178" t="s">
        <v>36</v>
      </c>
    </row>
    <row r="4179" spans="1:26" x14ac:dyDescent="0.25">
      <c r="A4179" t="s">
        <v>26</v>
      </c>
      <c r="B4179" t="s">
        <v>27</v>
      </c>
      <c r="C4179" t="s">
        <v>28</v>
      </c>
      <c r="D4179" t="s">
        <v>29</v>
      </c>
      <c r="E4179" t="str">
        <f>"108TNYT15162"</f>
        <v>108TNYT15162</v>
      </c>
      <c r="F4179" t="s">
        <v>30</v>
      </c>
      <c r="I4179" t="s">
        <v>31</v>
      </c>
      <c r="J4179" t="s">
        <v>58</v>
      </c>
      <c r="N4179" t="s">
        <v>8645</v>
      </c>
      <c r="O4179" t="s">
        <v>34</v>
      </c>
      <c r="P4179">
        <v>11</v>
      </c>
      <c r="Q4179">
        <v>202108</v>
      </c>
      <c r="R4179">
        <v>20211211</v>
      </c>
      <c r="S4179" t="s">
        <v>8646</v>
      </c>
      <c r="T4179">
        <v>20220606</v>
      </c>
      <c r="U4179" t="s">
        <v>1796</v>
      </c>
      <c r="V4179" t="s">
        <v>7517</v>
      </c>
      <c r="W4179" t="s">
        <v>1388</v>
      </c>
      <c r="X4179" t="s">
        <v>4186</v>
      </c>
      <c r="Y4179" t="s">
        <v>4019</v>
      </c>
      <c r="Z4179" t="s">
        <v>36</v>
      </c>
    </row>
    <row r="4180" spans="1:26" x14ac:dyDescent="0.25">
      <c r="A4180" t="s">
        <v>26</v>
      </c>
      <c r="B4180" t="s">
        <v>27</v>
      </c>
      <c r="C4180" t="s">
        <v>28</v>
      </c>
      <c r="D4180" t="s">
        <v>29</v>
      </c>
      <c r="E4180" t="str">
        <f>"112TNTQ04089"</f>
        <v>112TNTQ04089</v>
      </c>
      <c r="F4180" t="s">
        <v>30</v>
      </c>
      <c r="I4180" t="s">
        <v>31</v>
      </c>
      <c r="J4180" t="s">
        <v>58</v>
      </c>
      <c r="N4180" t="s">
        <v>8647</v>
      </c>
      <c r="O4180" t="s">
        <v>34</v>
      </c>
      <c r="P4180">
        <v>7</v>
      </c>
      <c r="Q4180">
        <v>202112</v>
      </c>
      <c r="R4180">
        <v>20220408</v>
      </c>
      <c r="S4180" t="s">
        <v>8648</v>
      </c>
      <c r="T4180">
        <v>20220606</v>
      </c>
      <c r="U4180" t="s">
        <v>4233</v>
      </c>
      <c r="Z4180" t="s">
        <v>36</v>
      </c>
    </row>
    <row r="4181" spans="1:26" x14ac:dyDescent="0.25">
      <c r="A4181" t="s">
        <v>26</v>
      </c>
      <c r="B4181" t="s">
        <v>27</v>
      </c>
      <c r="C4181" t="s">
        <v>28</v>
      </c>
      <c r="D4181" t="s">
        <v>585</v>
      </c>
      <c r="E4181" t="str">
        <f>"202TNQD2E412"</f>
        <v>202TNQD2E412</v>
      </c>
      <c r="F4181" t="s">
        <v>30</v>
      </c>
      <c r="I4181" t="s">
        <v>31</v>
      </c>
      <c r="J4181" t="s">
        <v>58</v>
      </c>
      <c r="N4181" t="s">
        <v>8649</v>
      </c>
      <c r="O4181" t="s">
        <v>34</v>
      </c>
      <c r="P4181">
        <v>5</v>
      </c>
      <c r="Q4181">
        <v>202202</v>
      </c>
      <c r="R4181">
        <v>20220430</v>
      </c>
      <c r="S4181" t="s">
        <v>8650</v>
      </c>
      <c r="T4181">
        <v>20220606</v>
      </c>
      <c r="U4181" t="s">
        <v>211</v>
      </c>
      <c r="Z4181" t="s">
        <v>36</v>
      </c>
    </row>
    <row r="4182" spans="1:26" x14ac:dyDescent="0.25">
      <c r="A4182" t="s">
        <v>26</v>
      </c>
      <c r="B4182" t="s">
        <v>27</v>
      </c>
      <c r="C4182" t="s">
        <v>28</v>
      </c>
      <c r="D4182" t="s">
        <v>46</v>
      </c>
      <c r="E4182" t="str">
        <f>"109TNNH2R783"</f>
        <v>109TNNH2R783</v>
      </c>
      <c r="F4182" t="s">
        <v>30</v>
      </c>
      <c r="I4182" t="s">
        <v>71</v>
      </c>
      <c r="J4182" t="s">
        <v>90</v>
      </c>
      <c r="N4182" t="s">
        <v>8651</v>
      </c>
      <c r="O4182" t="s">
        <v>34</v>
      </c>
      <c r="P4182">
        <v>10</v>
      </c>
      <c r="Q4182">
        <v>202109</v>
      </c>
      <c r="R4182">
        <v>20211221</v>
      </c>
      <c r="S4182" t="s">
        <v>8652</v>
      </c>
      <c r="T4182">
        <v>20220606</v>
      </c>
      <c r="U4182" t="s">
        <v>75</v>
      </c>
      <c r="V4182" t="s">
        <v>3950</v>
      </c>
      <c r="Z4182" t="s">
        <v>36</v>
      </c>
    </row>
    <row r="4183" spans="1:26" x14ac:dyDescent="0.25">
      <c r="A4183" t="s">
        <v>26</v>
      </c>
      <c r="B4183" t="s">
        <v>27</v>
      </c>
      <c r="C4183" t="s">
        <v>28</v>
      </c>
      <c r="D4183" t="s">
        <v>380</v>
      </c>
      <c r="E4183" t="str">
        <f>"204TNMX20955"</f>
        <v>204TNMX20955</v>
      </c>
      <c r="F4183" t="s">
        <v>30</v>
      </c>
      <c r="I4183" t="s">
        <v>31</v>
      </c>
      <c r="J4183" t="s">
        <v>32</v>
      </c>
      <c r="N4183" t="s">
        <v>8653</v>
      </c>
      <c r="O4183" t="s">
        <v>34</v>
      </c>
      <c r="P4183">
        <v>3</v>
      </c>
      <c r="Q4183">
        <v>202204</v>
      </c>
      <c r="R4183">
        <v>20220425</v>
      </c>
      <c r="S4183" t="s">
        <v>8654</v>
      </c>
      <c r="T4183">
        <v>20220606</v>
      </c>
      <c r="Z4183" t="s">
        <v>36</v>
      </c>
    </row>
    <row r="4184" spans="1:26" x14ac:dyDescent="0.25">
      <c r="A4184" t="s">
        <v>26</v>
      </c>
      <c r="B4184" t="s">
        <v>27</v>
      </c>
      <c r="C4184" t="s">
        <v>28</v>
      </c>
      <c r="D4184" t="s">
        <v>115</v>
      </c>
      <c r="E4184" t="str">
        <f>"104TNVS06871"</f>
        <v>104TNVS06871</v>
      </c>
      <c r="F4184" t="s">
        <v>30</v>
      </c>
      <c r="I4184" t="s">
        <v>31</v>
      </c>
      <c r="J4184" t="s">
        <v>58</v>
      </c>
      <c r="N4184" t="s">
        <v>8655</v>
      </c>
      <c r="O4184" t="s">
        <v>34</v>
      </c>
      <c r="P4184">
        <v>15</v>
      </c>
      <c r="Q4184">
        <v>202104</v>
      </c>
      <c r="R4184">
        <v>20220502</v>
      </c>
      <c r="S4184" t="s">
        <v>8656</v>
      </c>
      <c r="T4184">
        <v>20220606</v>
      </c>
      <c r="U4184" t="s">
        <v>206</v>
      </c>
      <c r="Z4184" t="s">
        <v>36</v>
      </c>
    </row>
    <row r="4185" spans="1:26" x14ac:dyDescent="0.25">
      <c r="A4185" t="s">
        <v>26</v>
      </c>
      <c r="B4185" t="s">
        <v>27</v>
      </c>
      <c r="C4185" t="s">
        <v>28</v>
      </c>
      <c r="D4185" t="s">
        <v>380</v>
      </c>
      <c r="E4185" t="str">
        <f>"111TNEP20020"</f>
        <v>111TNEP20020</v>
      </c>
      <c r="F4185" t="s">
        <v>30</v>
      </c>
      <c r="I4185" t="s">
        <v>38</v>
      </c>
      <c r="J4185" t="s">
        <v>58</v>
      </c>
      <c r="N4185" t="s">
        <v>8657</v>
      </c>
      <c r="O4185" t="s">
        <v>34</v>
      </c>
      <c r="P4185">
        <v>8</v>
      </c>
      <c r="Q4185">
        <v>202111</v>
      </c>
      <c r="R4185">
        <v>20220122</v>
      </c>
      <c r="S4185" t="s">
        <v>8658</v>
      </c>
      <c r="T4185">
        <v>20220606</v>
      </c>
      <c r="U4185" t="s">
        <v>496</v>
      </c>
      <c r="V4185" t="s">
        <v>497</v>
      </c>
      <c r="Z4185" t="s">
        <v>36</v>
      </c>
    </row>
    <row r="4186" spans="1:26" x14ac:dyDescent="0.25">
      <c r="A4186" t="s">
        <v>26</v>
      </c>
      <c r="B4186" t="s">
        <v>27</v>
      </c>
      <c r="C4186" t="s">
        <v>28</v>
      </c>
      <c r="D4186" t="s">
        <v>29</v>
      </c>
      <c r="E4186" t="str">
        <f>"111TNZN1X669"</f>
        <v>111TNZN1X669</v>
      </c>
      <c r="F4186" t="s">
        <v>30</v>
      </c>
      <c r="I4186" t="s">
        <v>31</v>
      </c>
      <c r="J4186" t="s">
        <v>58</v>
      </c>
      <c r="N4186" t="s">
        <v>8659</v>
      </c>
      <c r="O4186" t="s">
        <v>34</v>
      </c>
      <c r="P4186">
        <v>8</v>
      </c>
      <c r="Q4186">
        <v>202111</v>
      </c>
      <c r="R4186">
        <v>20220125</v>
      </c>
      <c r="S4186" t="s">
        <v>8660</v>
      </c>
      <c r="T4186">
        <v>20220606</v>
      </c>
      <c r="U4186" t="s">
        <v>74</v>
      </c>
      <c r="V4186" t="s">
        <v>1818</v>
      </c>
      <c r="Z4186" t="s">
        <v>36</v>
      </c>
    </row>
    <row r="4187" spans="1:26" x14ac:dyDescent="0.25">
      <c r="A4187" t="s">
        <v>26</v>
      </c>
      <c r="B4187" t="s">
        <v>27</v>
      </c>
      <c r="C4187" t="s">
        <v>28</v>
      </c>
      <c r="D4187" t="s">
        <v>42</v>
      </c>
      <c r="E4187" t="str">
        <f>"110TNKF2U285"</f>
        <v>110TNKF2U285</v>
      </c>
      <c r="F4187" t="s">
        <v>30</v>
      </c>
      <c r="I4187" t="s">
        <v>31</v>
      </c>
      <c r="J4187" t="s">
        <v>32</v>
      </c>
      <c r="N4187" t="s">
        <v>8661</v>
      </c>
      <c r="O4187" t="s">
        <v>34</v>
      </c>
      <c r="P4187">
        <v>9</v>
      </c>
      <c r="Q4187">
        <v>202110</v>
      </c>
      <c r="R4187">
        <v>20220425</v>
      </c>
      <c r="S4187" t="s">
        <v>8662</v>
      </c>
      <c r="T4187">
        <v>20220606</v>
      </c>
      <c r="Z4187" t="s">
        <v>36</v>
      </c>
    </row>
    <row r="4188" spans="1:26" x14ac:dyDescent="0.25">
      <c r="A4188" t="s">
        <v>26</v>
      </c>
      <c r="B4188" t="s">
        <v>27</v>
      </c>
      <c r="C4188" t="s">
        <v>28</v>
      </c>
      <c r="D4188" t="s">
        <v>380</v>
      </c>
      <c r="E4188" t="str">
        <f>"110TNEP0G492"</f>
        <v>110TNEP0G492</v>
      </c>
      <c r="F4188" t="s">
        <v>30</v>
      </c>
      <c r="I4188" t="s">
        <v>31</v>
      </c>
      <c r="J4188" t="s">
        <v>58</v>
      </c>
      <c r="N4188" t="s">
        <v>8663</v>
      </c>
      <c r="O4188" t="s">
        <v>34</v>
      </c>
      <c r="P4188">
        <v>9</v>
      </c>
      <c r="Q4188">
        <v>202110</v>
      </c>
      <c r="R4188">
        <v>20211031</v>
      </c>
      <c r="S4188" t="s">
        <v>8664</v>
      </c>
      <c r="T4188">
        <v>20220606</v>
      </c>
      <c r="U4188" t="s">
        <v>1383</v>
      </c>
      <c r="Z4188" t="s">
        <v>36</v>
      </c>
    </row>
    <row r="4189" spans="1:26" x14ac:dyDescent="0.25">
      <c r="A4189" t="s">
        <v>26</v>
      </c>
      <c r="B4189" t="s">
        <v>27</v>
      </c>
      <c r="C4189" t="s">
        <v>28</v>
      </c>
      <c r="D4189" t="s">
        <v>46</v>
      </c>
      <c r="E4189" t="str">
        <f>"202TNNH2C583"</f>
        <v>202TNNH2C583</v>
      </c>
      <c r="F4189" t="s">
        <v>30</v>
      </c>
      <c r="I4189" t="s">
        <v>31</v>
      </c>
      <c r="J4189" t="s">
        <v>58</v>
      </c>
      <c r="N4189" t="s">
        <v>8665</v>
      </c>
      <c r="O4189" t="s">
        <v>34</v>
      </c>
      <c r="P4189">
        <v>5</v>
      </c>
      <c r="Q4189">
        <v>202202</v>
      </c>
      <c r="R4189">
        <v>20220324</v>
      </c>
      <c r="S4189" t="s">
        <v>8666</v>
      </c>
      <c r="T4189">
        <v>20220606</v>
      </c>
      <c r="U4189" t="s">
        <v>114</v>
      </c>
      <c r="Z4189" t="s">
        <v>36</v>
      </c>
    </row>
    <row r="4190" spans="1:26" x14ac:dyDescent="0.25">
      <c r="A4190" t="s">
        <v>26</v>
      </c>
      <c r="B4190" t="s">
        <v>27</v>
      </c>
      <c r="C4190" t="s">
        <v>28</v>
      </c>
      <c r="D4190" t="s">
        <v>29</v>
      </c>
      <c r="E4190" t="str">
        <f>"109TNHM14545"</f>
        <v>109TNHM14545</v>
      </c>
      <c r="F4190" t="s">
        <v>30</v>
      </c>
      <c r="I4190" t="s">
        <v>38</v>
      </c>
      <c r="J4190" t="s">
        <v>58</v>
      </c>
      <c r="N4190" t="s">
        <v>8667</v>
      </c>
      <c r="O4190" t="s">
        <v>34</v>
      </c>
      <c r="P4190">
        <v>10</v>
      </c>
      <c r="Q4190">
        <v>202109</v>
      </c>
      <c r="R4190">
        <v>20220410</v>
      </c>
      <c r="S4190" t="s">
        <v>8668</v>
      </c>
      <c r="T4190">
        <v>20220606</v>
      </c>
      <c r="U4190" t="s">
        <v>128</v>
      </c>
      <c r="Z4190" t="s">
        <v>36</v>
      </c>
    </row>
    <row r="4191" spans="1:26" x14ac:dyDescent="0.25">
      <c r="A4191" t="s">
        <v>26</v>
      </c>
      <c r="B4191" t="s">
        <v>27</v>
      </c>
      <c r="C4191" t="s">
        <v>28</v>
      </c>
      <c r="D4191" t="s">
        <v>29</v>
      </c>
      <c r="E4191" t="str">
        <f>"108TNLE1E520"</f>
        <v>108TNLE1E520</v>
      </c>
      <c r="F4191" t="s">
        <v>30</v>
      </c>
      <c r="I4191" t="s">
        <v>38</v>
      </c>
      <c r="J4191" t="s">
        <v>58</v>
      </c>
      <c r="N4191" t="s">
        <v>8669</v>
      </c>
      <c r="O4191" t="s">
        <v>34</v>
      </c>
      <c r="P4191">
        <v>11</v>
      </c>
      <c r="Q4191">
        <v>202108</v>
      </c>
      <c r="R4191">
        <v>20211130</v>
      </c>
      <c r="S4191" t="s">
        <v>8670</v>
      </c>
      <c r="T4191">
        <v>20220606</v>
      </c>
      <c r="U4191" t="s">
        <v>265</v>
      </c>
      <c r="V4191" t="s">
        <v>1037</v>
      </c>
      <c r="Z4191" t="s">
        <v>36</v>
      </c>
    </row>
    <row r="4192" spans="1:26" x14ac:dyDescent="0.25">
      <c r="A4192" t="s">
        <v>26</v>
      </c>
      <c r="B4192" t="s">
        <v>27</v>
      </c>
      <c r="C4192" t="s">
        <v>28</v>
      </c>
      <c r="D4192" t="s">
        <v>6142</v>
      </c>
      <c r="E4192" t="str">
        <f>"203TNEP1K508"</f>
        <v>203TNEP1K508</v>
      </c>
      <c r="F4192" t="s">
        <v>30</v>
      </c>
      <c r="I4192" t="s">
        <v>38</v>
      </c>
      <c r="J4192" t="s">
        <v>39</v>
      </c>
      <c r="N4192" t="s">
        <v>8671</v>
      </c>
      <c r="O4192" t="s">
        <v>34</v>
      </c>
      <c r="P4192">
        <v>4</v>
      </c>
      <c r="Q4192">
        <v>202203</v>
      </c>
      <c r="R4192">
        <v>20220316</v>
      </c>
      <c r="S4192" t="s">
        <v>8672</v>
      </c>
      <c r="T4192">
        <v>20220606</v>
      </c>
      <c r="Z4192" t="s">
        <v>36</v>
      </c>
    </row>
    <row r="4193" spans="1:26" x14ac:dyDescent="0.25">
      <c r="A4193" t="s">
        <v>26</v>
      </c>
      <c r="B4193" t="s">
        <v>27</v>
      </c>
      <c r="C4193" t="s">
        <v>28</v>
      </c>
      <c r="D4193" t="s">
        <v>115</v>
      </c>
      <c r="E4193" t="str">
        <f>"110TNRL07350"</f>
        <v>110TNRL07350</v>
      </c>
      <c r="F4193" t="s">
        <v>30</v>
      </c>
      <c r="I4193" t="s">
        <v>38</v>
      </c>
      <c r="J4193" t="s">
        <v>32</v>
      </c>
      <c r="N4193" t="s">
        <v>8673</v>
      </c>
      <c r="O4193" t="s">
        <v>34</v>
      </c>
      <c r="P4193">
        <v>9</v>
      </c>
      <c r="Q4193">
        <v>202110</v>
      </c>
      <c r="R4193">
        <v>20211001</v>
      </c>
      <c r="S4193" t="s">
        <v>8674</v>
      </c>
      <c r="T4193">
        <v>20220606</v>
      </c>
      <c r="Z4193" t="s">
        <v>36</v>
      </c>
    </row>
    <row r="4194" spans="1:26" x14ac:dyDescent="0.25">
      <c r="A4194" t="s">
        <v>26</v>
      </c>
      <c r="B4194" t="s">
        <v>27</v>
      </c>
      <c r="C4194" t="s">
        <v>28</v>
      </c>
      <c r="D4194" t="s">
        <v>42</v>
      </c>
      <c r="E4194" t="str">
        <f>"112TNBK16149"</f>
        <v>112TNBK16149</v>
      </c>
      <c r="F4194" t="s">
        <v>30</v>
      </c>
      <c r="I4194" t="s">
        <v>3010</v>
      </c>
      <c r="J4194" t="s">
        <v>39</v>
      </c>
      <c r="N4194" t="s">
        <v>8675</v>
      </c>
      <c r="O4194" t="s">
        <v>34</v>
      </c>
      <c r="P4194">
        <v>7</v>
      </c>
      <c r="Q4194">
        <v>202112</v>
      </c>
      <c r="R4194">
        <v>20220109</v>
      </c>
      <c r="S4194" t="s">
        <v>8676</v>
      </c>
      <c r="T4194">
        <v>20220606</v>
      </c>
      <c r="Z4194" t="s">
        <v>36</v>
      </c>
    </row>
    <row r="4195" spans="1:26" x14ac:dyDescent="0.25">
      <c r="A4195" t="s">
        <v>26</v>
      </c>
      <c r="B4195" t="s">
        <v>27</v>
      </c>
      <c r="C4195" t="s">
        <v>28</v>
      </c>
      <c r="D4195" t="s">
        <v>115</v>
      </c>
      <c r="E4195" t="str">
        <f>"109TNBK1L637"</f>
        <v>109TNBK1L637</v>
      </c>
      <c r="F4195" t="s">
        <v>30</v>
      </c>
      <c r="I4195" t="s">
        <v>31</v>
      </c>
      <c r="J4195" t="s">
        <v>32</v>
      </c>
      <c r="N4195" t="s">
        <v>8677</v>
      </c>
      <c r="O4195" t="s">
        <v>34</v>
      </c>
      <c r="P4195">
        <v>10</v>
      </c>
      <c r="Q4195">
        <v>202109</v>
      </c>
      <c r="R4195">
        <v>20220211</v>
      </c>
      <c r="S4195" t="s">
        <v>8678</v>
      </c>
      <c r="T4195">
        <v>20220606</v>
      </c>
      <c r="Z4195" t="s">
        <v>36</v>
      </c>
    </row>
    <row r="4196" spans="1:26" x14ac:dyDescent="0.25">
      <c r="A4196" t="s">
        <v>26</v>
      </c>
      <c r="B4196" t="s">
        <v>27</v>
      </c>
      <c r="C4196" t="s">
        <v>28</v>
      </c>
      <c r="D4196" t="s">
        <v>64</v>
      </c>
      <c r="E4196" t="str">
        <f>"203TNFA1Z291"</f>
        <v>203TNFA1Z291</v>
      </c>
      <c r="F4196" t="s">
        <v>30</v>
      </c>
      <c r="I4196" t="s">
        <v>57</v>
      </c>
      <c r="J4196" t="s">
        <v>568</v>
      </c>
      <c r="N4196" t="s">
        <v>8679</v>
      </c>
      <c r="O4196" t="s">
        <v>34</v>
      </c>
      <c r="P4196">
        <v>4</v>
      </c>
      <c r="Q4196">
        <v>202203</v>
      </c>
      <c r="R4196">
        <v>20220519</v>
      </c>
      <c r="S4196" t="s">
        <v>8680</v>
      </c>
      <c r="T4196">
        <v>20220606</v>
      </c>
      <c r="Z4196" t="s">
        <v>36</v>
      </c>
    </row>
    <row r="4197" spans="1:26" x14ac:dyDescent="0.25">
      <c r="A4197" t="s">
        <v>26</v>
      </c>
      <c r="B4197" t="s">
        <v>27</v>
      </c>
      <c r="C4197" t="s">
        <v>28</v>
      </c>
      <c r="D4197" t="s">
        <v>115</v>
      </c>
      <c r="E4197" t="str">
        <f>"109TNRL2L310"</f>
        <v>109TNRL2L310</v>
      </c>
      <c r="F4197" t="s">
        <v>30</v>
      </c>
      <c r="I4197" t="s">
        <v>76</v>
      </c>
      <c r="J4197" t="s">
        <v>77</v>
      </c>
      <c r="N4197" t="s">
        <v>8681</v>
      </c>
      <c r="O4197" t="s">
        <v>34</v>
      </c>
      <c r="P4197">
        <v>10</v>
      </c>
      <c r="Q4197">
        <v>202109</v>
      </c>
      <c r="R4197">
        <v>20211101</v>
      </c>
      <c r="S4197" t="s">
        <v>8682</v>
      </c>
      <c r="T4197">
        <v>20220606</v>
      </c>
      <c r="Z4197" t="s">
        <v>36</v>
      </c>
    </row>
    <row r="4198" spans="1:26" x14ac:dyDescent="0.25">
      <c r="A4198" t="s">
        <v>26</v>
      </c>
      <c r="B4198" t="s">
        <v>27</v>
      </c>
      <c r="C4198" t="s">
        <v>28</v>
      </c>
      <c r="D4198" t="s">
        <v>46</v>
      </c>
      <c r="E4198" t="str">
        <f>"110TNXR17522"</f>
        <v>110TNXR17522</v>
      </c>
      <c r="F4198" t="s">
        <v>30</v>
      </c>
      <c r="I4198" t="s">
        <v>129</v>
      </c>
      <c r="J4198" t="s">
        <v>48</v>
      </c>
      <c r="N4198" t="s">
        <v>8683</v>
      </c>
      <c r="O4198" t="s">
        <v>34</v>
      </c>
      <c r="P4198">
        <v>9</v>
      </c>
      <c r="Q4198">
        <v>202110</v>
      </c>
      <c r="R4198">
        <v>20211029</v>
      </c>
      <c r="S4198" t="s">
        <v>8684</v>
      </c>
      <c r="T4198">
        <v>20220606</v>
      </c>
      <c r="Z4198" t="s">
        <v>36</v>
      </c>
    </row>
    <row r="4199" spans="1:26" x14ac:dyDescent="0.25">
      <c r="A4199" t="s">
        <v>26</v>
      </c>
      <c r="B4199" t="s">
        <v>27</v>
      </c>
      <c r="C4199" t="s">
        <v>28</v>
      </c>
      <c r="D4199" t="s">
        <v>6922</v>
      </c>
      <c r="E4199" t="str">
        <f>"204TNXR0S698"</f>
        <v>204TNXR0S698</v>
      </c>
      <c r="F4199" t="s">
        <v>30</v>
      </c>
      <c r="I4199" t="s">
        <v>31</v>
      </c>
      <c r="J4199" t="s">
        <v>32</v>
      </c>
      <c r="N4199" t="s">
        <v>8685</v>
      </c>
      <c r="O4199" t="s">
        <v>34</v>
      </c>
      <c r="P4199">
        <v>3</v>
      </c>
      <c r="Q4199">
        <v>202204</v>
      </c>
      <c r="R4199">
        <v>20220523</v>
      </c>
      <c r="S4199" t="s">
        <v>8686</v>
      </c>
      <c r="T4199">
        <v>20220606</v>
      </c>
      <c r="Z4199" t="s">
        <v>36</v>
      </c>
    </row>
    <row r="4200" spans="1:26" x14ac:dyDescent="0.25">
      <c r="A4200" t="s">
        <v>26</v>
      </c>
      <c r="B4200" t="s">
        <v>27</v>
      </c>
      <c r="C4200" t="s">
        <v>28</v>
      </c>
      <c r="D4200" t="s">
        <v>46</v>
      </c>
      <c r="E4200" t="str">
        <f>"202TNAB21496"</f>
        <v>202TNAB21496</v>
      </c>
      <c r="F4200" t="s">
        <v>30</v>
      </c>
      <c r="I4200" t="s">
        <v>38</v>
      </c>
      <c r="J4200" t="s">
        <v>90</v>
      </c>
      <c r="N4200" t="s">
        <v>8687</v>
      </c>
      <c r="O4200" t="s">
        <v>34</v>
      </c>
      <c r="P4200">
        <v>5</v>
      </c>
      <c r="Q4200">
        <v>202202</v>
      </c>
      <c r="R4200">
        <v>20220511</v>
      </c>
      <c r="S4200" t="s">
        <v>8688</v>
      </c>
      <c r="T4200">
        <v>20220606</v>
      </c>
      <c r="U4200" t="s">
        <v>144</v>
      </c>
      <c r="Z4200" t="s">
        <v>36</v>
      </c>
    </row>
    <row r="4201" spans="1:26" x14ac:dyDescent="0.25">
      <c r="A4201" t="s">
        <v>26</v>
      </c>
      <c r="B4201" t="s">
        <v>27</v>
      </c>
      <c r="C4201" t="s">
        <v>28</v>
      </c>
      <c r="D4201" t="s">
        <v>585</v>
      </c>
      <c r="E4201" t="str">
        <f>"203TNSU1W502"</f>
        <v>203TNSU1W502</v>
      </c>
      <c r="F4201" t="s">
        <v>30</v>
      </c>
      <c r="I4201" t="s">
        <v>31</v>
      </c>
      <c r="J4201" t="s">
        <v>32</v>
      </c>
      <c r="N4201" t="s">
        <v>8689</v>
      </c>
      <c r="O4201" t="s">
        <v>34</v>
      </c>
      <c r="P4201">
        <v>99</v>
      </c>
      <c r="Q4201">
        <v>201203</v>
      </c>
      <c r="R4201">
        <v>20220225</v>
      </c>
      <c r="S4201" t="s">
        <v>8690</v>
      </c>
      <c r="T4201">
        <v>20220606</v>
      </c>
      <c r="Z4201" t="s">
        <v>36</v>
      </c>
    </row>
    <row r="4202" spans="1:26" x14ac:dyDescent="0.25">
      <c r="A4202" t="s">
        <v>26</v>
      </c>
      <c r="B4202" t="s">
        <v>27</v>
      </c>
      <c r="C4202" t="s">
        <v>28</v>
      </c>
      <c r="D4202" t="s">
        <v>115</v>
      </c>
      <c r="E4202" t="str">
        <f>"110TNWG0F825"</f>
        <v>110TNWG0F825</v>
      </c>
      <c r="F4202" t="s">
        <v>30</v>
      </c>
      <c r="I4202" t="s">
        <v>129</v>
      </c>
      <c r="J4202" t="s">
        <v>568</v>
      </c>
      <c r="N4202" t="s">
        <v>8691</v>
      </c>
      <c r="O4202" t="s">
        <v>34</v>
      </c>
      <c r="P4202">
        <v>9</v>
      </c>
      <c r="Q4202">
        <v>202110</v>
      </c>
      <c r="R4202">
        <v>20220329</v>
      </c>
      <c r="S4202" t="s">
        <v>8692</v>
      </c>
      <c r="T4202">
        <v>20220606</v>
      </c>
      <c r="U4202" t="s">
        <v>878</v>
      </c>
      <c r="V4202" t="s">
        <v>793</v>
      </c>
      <c r="Z4202" t="s">
        <v>36</v>
      </c>
    </row>
    <row r="4203" spans="1:26" x14ac:dyDescent="0.25">
      <c r="A4203" t="s">
        <v>26</v>
      </c>
      <c r="B4203" t="s">
        <v>27</v>
      </c>
      <c r="C4203" t="s">
        <v>28</v>
      </c>
      <c r="D4203" t="s">
        <v>380</v>
      </c>
      <c r="E4203" t="str">
        <f>"111TNWG2N209"</f>
        <v>111TNWG2N209</v>
      </c>
      <c r="F4203" t="s">
        <v>30</v>
      </c>
      <c r="I4203" t="s">
        <v>31</v>
      </c>
      <c r="J4203" t="s">
        <v>32</v>
      </c>
      <c r="N4203" t="s">
        <v>8693</v>
      </c>
      <c r="O4203" t="s">
        <v>34</v>
      </c>
      <c r="P4203">
        <v>8</v>
      </c>
      <c r="Q4203">
        <v>202111</v>
      </c>
      <c r="R4203">
        <v>20220328</v>
      </c>
      <c r="S4203" t="s">
        <v>8694</v>
      </c>
      <c r="T4203">
        <v>20220606</v>
      </c>
      <c r="Z4203" t="s">
        <v>36</v>
      </c>
    </row>
    <row r="4204" spans="1:26" x14ac:dyDescent="0.25">
      <c r="A4204" t="s">
        <v>26</v>
      </c>
      <c r="B4204" t="s">
        <v>27</v>
      </c>
      <c r="C4204" t="s">
        <v>28</v>
      </c>
      <c r="D4204" t="s">
        <v>8170</v>
      </c>
      <c r="E4204" t="str">
        <f>"204TNQD2D572"</f>
        <v>204TNQD2D572</v>
      </c>
      <c r="F4204" t="s">
        <v>30</v>
      </c>
      <c r="I4204" t="s">
        <v>38</v>
      </c>
      <c r="J4204" t="s">
        <v>39</v>
      </c>
      <c r="N4204" t="s">
        <v>8695</v>
      </c>
      <c r="O4204" t="s">
        <v>34</v>
      </c>
      <c r="P4204">
        <v>3</v>
      </c>
      <c r="Q4204">
        <v>202204</v>
      </c>
      <c r="R4204">
        <v>20220523</v>
      </c>
      <c r="S4204" t="s">
        <v>8696</v>
      </c>
      <c r="T4204">
        <v>20220606</v>
      </c>
      <c r="Z4204" t="s">
        <v>36</v>
      </c>
    </row>
    <row r="4205" spans="1:26" x14ac:dyDescent="0.25">
      <c r="A4205" t="s">
        <v>26</v>
      </c>
      <c r="B4205" t="s">
        <v>27</v>
      </c>
      <c r="C4205" t="s">
        <v>28</v>
      </c>
      <c r="D4205" t="s">
        <v>115</v>
      </c>
      <c r="E4205" t="str">
        <f>"109TNXR27042"</f>
        <v>109TNXR27042</v>
      </c>
      <c r="F4205" t="s">
        <v>30</v>
      </c>
      <c r="I4205" t="s">
        <v>38</v>
      </c>
      <c r="J4205" t="s">
        <v>58</v>
      </c>
      <c r="N4205" t="s">
        <v>8697</v>
      </c>
      <c r="O4205" t="s">
        <v>34</v>
      </c>
      <c r="P4205">
        <v>10</v>
      </c>
      <c r="Q4205">
        <v>202109</v>
      </c>
      <c r="R4205">
        <v>20211116</v>
      </c>
      <c r="S4205" t="s">
        <v>8698</v>
      </c>
      <c r="T4205">
        <v>20220606</v>
      </c>
      <c r="U4205" t="s">
        <v>236</v>
      </c>
      <c r="Z4205" t="s">
        <v>36</v>
      </c>
    </row>
    <row r="4206" spans="1:26" x14ac:dyDescent="0.25">
      <c r="A4206" t="s">
        <v>26</v>
      </c>
      <c r="B4206" t="s">
        <v>27</v>
      </c>
      <c r="C4206" t="s">
        <v>28</v>
      </c>
      <c r="D4206" t="s">
        <v>29</v>
      </c>
      <c r="E4206" t="str">
        <f>"109TNEP1W644"</f>
        <v>109TNEP1W644</v>
      </c>
      <c r="F4206" t="s">
        <v>30</v>
      </c>
      <c r="I4206" t="s">
        <v>76</v>
      </c>
      <c r="J4206" t="s">
        <v>163</v>
      </c>
      <c r="N4206" t="s">
        <v>8699</v>
      </c>
      <c r="O4206" t="s">
        <v>34</v>
      </c>
      <c r="P4206">
        <v>10</v>
      </c>
      <c r="Q4206">
        <v>202109</v>
      </c>
      <c r="R4206">
        <v>20211014</v>
      </c>
      <c r="S4206" t="s">
        <v>8700</v>
      </c>
      <c r="T4206">
        <v>20220606</v>
      </c>
      <c r="Z4206" t="s">
        <v>36</v>
      </c>
    </row>
    <row r="4207" spans="1:26" x14ac:dyDescent="0.25">
      <c r="A4207" t="s">
        <v>26</v>
      </c>
      <c r="B4207" t="s">
        <v>27</v>
      </c>
      <c r="C4207" t="s">
        <v>28</v>
      </c>
      <c r="D4207" t="s">
        <v>115</v>
      </c>
      <c r="E4207" t="str">
        <f>"109TNWG1H857"</f>
        <v>109TNWG1H857</v>
      </c>
      <c r="F4207" t="s">
        <v>30</v>
      </c>
      <c r="I4207" t="s">
        <v>38</v>
      </c>
      <c r="J4207" t="s">
        <v>58</v>
      </c>
      <c r="N4207" t="s">
        <v>8701</v>
      </c>
      <c r="O4207" t="s">
        <v>34</v>
      </c>
      <c r="P4207">
        <v>10</v>
      </c>
      <c r="Q4207">
        <v>202109</v>
      </c>
      <c r="R4207">
        <v>20220201</v>
      </c>
      <c r="S4207" t="s">
        <v>8702</v>
      </c>
      <c r="T4207">
        <v>20220606</v>
      </c>
      <c r="U4207" t="s">
        <v>236</v>
      </c>
      <c r="Z4207" t="s">
        <v>36</v>
      </c>
    </row>
    <row r="4208" spans="1:26" x14ac:dyDescent="0.25">
      <c r="A4208" t="s">
        <v>26</v>
      </c>
      <c r="B4208" t="s">
        <v>27</v>
      </c>
      <c r="C4208" t="s">
        <v>28</v>
      </c>
      <c r="D4208" t="s">
        <v>37</v>
      </c>
      <c r="E4208" t="str">
        <f>"110TNKF0L965"</f>
        <v>110TNKF0L965</v>
      </c>
      <c r="F4208" t="s">
        <v>30</v>
      </c>
      <c r="I4208" t="s">
        <v>129</v>
      </c>
      <c r="J4208" t="s">
        <v>58</v>
      </c>
      <c r="N4208" t="s">
        <v>8703</v>
      </c>
      <c r="O4208" t="s">
        <v>34</v>
      </c>
      <c r="P4208">
        <v>9</v>
      </c>
      <c r="Q4208">
        <v>202110</v>
      </c>
      <c r="R4208">
        <v>20211101</v>
      </c>
      <c r="S4208" t="s">
        <v>8704</v>
      </c>
      <c r="T4208">
        <v>20220606</v>
      </c>
      <c r="U4208" t="s">
        <v>265</v>
      </c>
      <c r="Z4208" t="s">
        <v>36</v>
      </c>
    </row>
    <row r="4209" spans="1:26" x14ac:dyDescent="0.25">
      <c r="A4209" t="s">
        <v>26</v>
      </c>
      <c r="B4209" t="s">
        <v>27</v>
      </c>
      <c r="C4209" t="s">
        <v>28</v>
      </c>
      <c r="D4209" t="s">
        <v>115</v>
      </c>
      <c r="E4209" t="str">
        <f>"010TNLE15176"</f>
        <v>010TNLE15176</v>
      </c>
      <c r="F4209" t="s">
        <v>30</v>
      </c>
      <c r="I4209" t="s">
        <v>38</v>
      </c>
      <c r="J4209" t="s">
        <v>90</v>
      </c>
      <c r="N4209" t="s">
        <v>8705</v>
      </c>
      <c r="O4209" t="s">
        <v>34</v>
      </c>
      <c r="P4209">
        <v>21</v>
      </c>
      <c r="Q4209">
        <v>202010</v>
      </c>
      <c r="R4209">
        <v>20211231</v>
      </c>
      <c r="S4209" t="s">
        <v>8706</v>
      </c>
      <c r="T4209">
        <v>20220606</v>
      </c>
      <c r="U4209" t="s">
        <v>5168</v>
      </c>
      <c r="Z4209" t="s">
        <v>36</v>
      </c>
    </row>
    <row r="4210" spans="1:26" x14ac:dyDescent="0.25">
      <c r="A4210" t="s">
        <v>26</v>
      </c>
      <c r="B4210" t="s">
        <v>27</v>
      </c>
      <c r="C4210" t="s">
        <v>28</v>
      </c>
      <c r="D4210" t="s">
        <v>29</v>
      </c>
      <c r="E4210" t="str">
        <f>"110TNUW0A846"</f>
        <v>110TNUW0A846</v>
      </c>
      <c r="F4210" t="s">
        <v>30</v>
      </c>
      <c r="I4210" t="s">
        <v>38</v>
      </c>
      <c r="J4210" t="s">
        <v>58</v>
      </c>
      <c r="N4210" t="s">
        <v>8707</v>
      </c>
      <c r="O4210" t="s">
        <v>34</v>
      </c>
      <c r="P4210">
        <v>9</v>
      </c>
      <c r="Q4210">
        <v>202110</v>
      </c>
      <c r="R4210">
        <v>20220406</v>
      </c>
      <c r="S4210" t="s">
        <v>8708</v>
      </c>
      <c r="T4210">
        <v>20220606</v>
      </c>
      <c r="U4210" t="s">
        <v>61</v>
      </c>
      <c r="Z4210" t="s">
        <v>36</v>
      </c>
    </row>
    <row r="4211" spans="1:26" x14ac:dyDescent="0.25">
      <c r="A4211" t="s">
        <v>26</v>
      </c>
      <c r="B4211" t="s">
        <v>27</v>
      </c>
      <c r="C4211" t="s">
        <v>28</v>
      </c>
      <c r="D4211" t="s">
        <v>115</v>
      </c>
      <c r="E4211" t="str">
        <f>"201TNTQ1Q241"</f>
        <v>201TNTQ1Q241</v>
      </c>
      <c r="F4211" t="s">
        <v>30</v>
      </c>
      <c r="I4211" t="s">
        <v>51</v>
      </c>
      <c r="J4211" t="s">
        <v>77</v>
      </c>
      <c r="N4211" t="s">
        <v>8709</v>
      </c>
      <c r="O4211" t="s">
        <v>34</v>
      </c>
      <c r="P4211">
        <v>6</v>
      </c>
      <c r="Q4211">
        <v>202201</v>
      </c>
      <c r="R4211">
        <v>20220411</v>
      </c>
      <c r="S4211" t="s">
        <v>8710</v>
      </c>
      <c r="T4211">
        <v>20220606</v>
      </c>
      <c r="Z4211" t="s">
        <v>36</v>
      </c>
    </row>
    <row r="4212" spans="1:26" x14ac:dyDescent="0.25">
      <c r="A4212" t="s">
        <v>26</v>
      </c>
      <c r="B4212" t="s">
        <v>27</v>
      </c>
      <c r="C4212" t="s">
        <v>28</v>
      </c>
      <c r="D4212" t="s">
        <v>585</v>
      </c>
      <c r="E4212" t="str">
        <f>"203TNMX13867"</f>
        <v>203TNMX13867</v>
      </c>
      <c r="F4212" t="s">
        <v>30</v>
      </c>
      <c r="I4212" t="s">
        <v>57</v>
      </c>
      <c r="J4212" t="s">
        <v>39</v>
      </c>
      <c r="N4212" t="s">
        <v>8711</v>
      </c>
      <c r="O4212" t="s">
        <v>34</v>
      </c>
      <c r="P4212">
        <v>4</v>
      </c>
      <c r="Q4212">
        <v>202203</v>
      </c>
      <c r="R4212">
        <v>20220522</v>
      </c>
      <c r="S4212" t="s">
        <v>8712</v>
      </c>
      <c r="T4212">
        <v>20220606</v>
      </c>
      <c r="Z4212" t="s">
        <v>36</v>
      </c>
    </row>
    <row r="4213" spans="1:26" x14ac:dyDescent="0.25">
      <c r="A4213" t="s">
        <v>26</v>
      </c>
      <c r="B4213" t="s">
        <v>27</v>
      </c>
      <c r="C4213" t="s">
        <v>28</v>
      </c>
      <c r="D4213" t="s">
        <v>133</v>
      </c>
      <c r="E4213" t="str">
        <f>"112TNWG09161"</f>
        <v>112TNWG09161</v>
      </c>
      <c r="F4213" t="s">
        <v>30</v>
      </c>
      <c r="I4213" t="s">
        <v>89</v>
      </c>
      <c r="J4213" t="s">
        <v>90</v>
      </c>
      <c r="N4213" t="s">
        <v>8713</v>
      </c>
      <c r="O4213" t="s">
        <v>34</v>
      </c>
      <c r="P4213">
        <v>7</v>
      </c>
      <c r="Q4213">
        <v>202112</v>
      </c>
      <c r="R4213">
        <v>20220325</v>
      </c>
      <c r="S4213" t="s">
        <v>8714</v>
      </c>
      <c r="T4213">
        <v>20220606</v>
      </c>
      <c r="U4213" t="s">
        <v>1718</v>
      </c>
      <c r="V4213" t="s">
        <v>211</v>
      </c>
      <c r="W4213" t="s">
        <v>206</v>
      </c>
      <c r="Z4213" t="s">
        <v>36</v>
      </c>
    </row>
    <row r="4214" spans="1:26" x14ac:dyDescent="0.25">
      <c r="A4214" t="s">
        <v>26</v>
      </c>
      <c r="B4214" t="s">
        <v>27</v>
      </c>
      <c r="C4214" t="s">
        <v>28</v>
      </c>
      <c r="D4214" t="s">
        <v>64</v>
      </c>
      <c r="E4214" t="str">
        <f>"112TNYT13562"</f>
        <v>112TNYT13562</v>
      </c>
      <c r="F4214" t="s">
        <v>30</v>
      </c>
      <c r="I4214" t="s">
        <v>38</v>
      </c>
      <c r="J4214" t="s">
        <v>58</v>
      </c>
      <c r="N4214" t="s">
        <v>8715</v>
      </c>
      <c r="O4214" t="s">
        <v>34</v>
      </c>
      <c r="P4214">
        <v>7</v>
      </c>
      <c r="Q4214">
        <v>202112</v>
      </c>
      <c r="R4214">
        <v>20211228</v>
      </c>
      <c r="S4214" t="s">
        <v>8716</v>
      </c>
      <c r="T4214">
        <v>20220606</v>
      </c>
      <c r="U4214" t="s">
        <v>149</v>
      </c>
      <c r="Z4214" t="s">
        <v>36</v>
      </c>
    </row>
    <row r="4215" spans="1:26" x14ac:dyDescent="0.25">
      <c r="A4215" t="s">
        <v>26</v>
      </c>
      <c r="B4215" t="s">
        <v>27</v>
      </c>
      <c r="C4215" t="s">
        <v>28</v>
      </c>
      <c r="D4215" t="s">
        <v>42</v>
      </c>
      <c r="E4215" t="str">
        <f>"202TNDV01426"</f>
        <v>202TNDV01426</v>
      </c>
      <c r="F4215" t="s">
        <v>30</v>
      </c>
      <c r="I4215" t="s">
        <v>123</v>
      </c>
      <c r="J4215" t="s">
        <v>77</v>
      </c>
      <c r="N4215" t="s">
        <v>8717</v>
      </c>
      <c r="O4215" t="s">
        <v>34</v>
      </c>
      <c r="P4215">
        <v>5</v>
      </c>
      <c r="Q4215">
        <v>202202</v>
      </c>
      <c r="R4215">
        <v>20220401</v>
      </c>
      <c r="S4215" t="s">
        <v>8718</v>
      </c>
      <c r="T4215">
        <v>20220606</v>
      </c>
      <c r="U4215" t="s">
        <v>2433</v>
      </c>
      <c r="Z4215" t="s">
        <v>36</v>
      </c>
    </row>
    <row r="4216" spans="1:26" x14ac:dyDescent="0.25">
      <c r="A4216" t="s">
        <v>26</v>
      </c>
      <c r="B4216" t="s">
        <v>27</v>
      </c>
      <c r="C4216" t="s">
        <v>28</v>
      </c>
      <c r="D4216" t="s">
        <v>7432</v>
      </c>
      <c r="E4216" t="str">
        <f>"204TNKF1U021"</f>
        <v>204TNKF1U021</v>
      </c>
      <c r="F4216" t="s">
        <v>30</v>
      </c>
      <c r="I4216" t="s">
        <v>157</v>
      </c>
      <c r="J4216" t="s">
        <v>130</v>
      </c>
      <c r="N4216" t="s">
        <v>8719</v>
      </c>
      <c r="O4216" t="s">
        <v>34</v>
      </c>
      <c r="P4216">
        <v>3</v>
      </c>
      <c r="Q4216">
        <v>202204</v>
      </c>
      <c r="R4216">
        <v>20220525</v>
      </c>
      <c r="S4216" t="s">
        <v>8720</v>
      </c>
      <c r="T4216">
        <v>20220606</v>
      </c>
      <c r="Z4216" t="s">
        <v>36</v>
      </c>
    </row>
    <row r="4217" spans="1:26" x14ac:dyDescent="0.25">
      <c r="A4217" t="s">
        <v>26</v>
      </c>
      <c r="B4217" t="s">
        <v>27</v>
      </c>
      <c r="C4217" t="s">
        <v>28</v>
      </c>
      <c r="D4217" t="s">
        <v>6142</v>
      </c>
      <c r="E4217" t="str">
        <f>"202TNKF2H621"</f>
        <v>202TNKF2H621</v>
      </c>
      <c r="F4217" t="s">
        <v>30</v>
      </c>
      <c r="I4217" t="s">
        <v>57</v>
      </c>
      <c r="J4217" t="s">
        <v>77</v>
      </c>
      <c r="N4217" t="s">
        <v>8721</v>
      </c>
      <c r="O4217" t="s">
        <v>34</v>
      </c>
      <c r="P4217">
        <v>5</v>
      </c>
      <c r="Q4217">
        <v>202202</v>
      </c>
      <c r="R4217">
        <v>20220518</v>
      </c>
      <c r="S4217" t="s">
        <v>8722</v>
      </c>
      <c r="T4217">
        <v>20220606</v>
      </c>
      <c r="Z4217" t="s">
        <v>36</v>
      </c>
    </row>
    <row r="4218" spans="1:26" x14ac:dyDescent="0.25">
      <c r="A4218" t="s">
        <v>26</v>
      </c>
      <c r="B4218" t="s">
        <v>27</v>
      </c>
      <c r="C4218" t="s">
        <v>28</v>
      </c>
      <c r="D4218" t="s">
        <v>29</v>
      </c>
      <c r="E4218" t="str">
        <f>"102TNZN1L877"</f>
        <v>102TNZN1L877</v>
      </c>
      <c r="F4218" t="s">
        <v>30</v>
      </c>
      <c r="I4218" t="s">
        <v>38</v>
      </c>
      <c r="J4218" t="s">
        <v>90</v>
      </c>
      <c r="N4218" t="s">
        <v>8723</v>
      </c>
      <c r="O4218" t="s">
        <v>34</v>
      </c>
      <c r="P4218">
        <v>17</v>
      </c>
      <c r="Q4218">
        <v>202102</v>
      </c>
      <c r="R4218">
        <v>20220121</v>
      </c>
      <c r="S4218" t="s">
        <v>8724</v>
      </c>
      <c r="T4218">
        <v>20220606</v>
      </c>
      <c r="U4218" t="s">
        <v>211</v>
      </c>
      <c r="Z4218" t="s">
        <v>36</v>
      </c>
    </row>
    <row r="4219" spans="1:26" x14ac:dyDescent="0.25">
      <c r="A4219" t="s">
        <v>26</v>
      </c>
      <c r="B4219" t="s">
        <v>27</v>
      </c>
      <c r="C4219" t="s">
        <v>28</v>
      </c>
      <c r="D4219" t="s">
        <v>29</v>
      </c>
      <c r="E4219" t="str">
        <f>"201TNAB1Z944"</f>
        <v>201TNAB1Z944</v>
      </c>
      <c r="F4219" t="s">
        <v>30</v>
      </c>
      <c r="I4219" t="s">
        <v>89</v>
      </c>
      <c r="J4219" t="s">
        <v>58</v>
      </c>
      <c r="N4219" t="s">
        <v>8725</v>
      </c>
      <c r="O4219" t="s">
        <v>34</v>
      </c>
      <c r="P4219">
        <v>6</v>
      </c>
      <c r="Q4219">
        <v>202201</v>
      </c>
      <c r="R4219">
        <v>20220207</v>
      </c>
      <c r="S4219" t="s">
        <v>8726</v>
      </c>
      <c r="T4219">
        <v>20220606</v>
      </c>
      <c r="U4219" t="s">
        <v>144</v>
      </c>
      <c r="Z4219" t="s">
        <v>36</v>
      </c>
    </row>
    <row r="4220" spans="1:26" x14ac:dyDescent="0.25">
      <c r="A4220" t="s">
        <v>26</v>
      </c>
      <c r="B4220" t="s">
        <v>27</v>
      </c>
      <c r="C4220" t="s">
        <v>28</v>
      </c>
      <c r="D4220" t="s">
        <v>380</v>
      </c>
      <c r="E4220" t="str">
        <f>"111TNLE1A256"</f>
        <v>111TNLE1A256</v>
      </c>
      <c r="F4220" t="s">
        <v>30</v>
      </c>
      <c r="I4220" t="s">
        <v>38</v>
      </c>
      <c r="J4220" t="s">
        <v>58</v>
      </c>
      <c r="N4220" t="s">
        <v>8727</v>
      </c>
      <c r="O4220" t="s">
        <v>34</v>
      </c>
      <c r="P4220">
        <v>8</v>
      </c>
      <c r="Q4220">
        <v>202111</v>
      </c>
      <c r="R4220">
        <v>20211203</v>
      </c>
      <c r="S4220" t="s">
        <v>8728</v>
      </c>
      <c r="T4220">
        <v>20220606</v>
      </c>
      <c r="U4220" t="s">
        <v>2542</v>
      </c>
      <c r="Z4220" t="s">
        <v>36</v>
      </c>
    </row>
    <row r="4221" spans="1:26" x14ac:dyDescent="0.25">
      <c r="A4221" t="s">
        <v>26</v>
      </c>
      <c r="B4221" t="s">
        <v>27</v>
      </c>
      <c r="C4221" t="s">
        <v>28</v>
      </c>
      <c r="D4221" t="s">
        <v>380</v>
      </c>
      <c r="E4221" t="str">
        <f>"204TNWG0J657"</f>
        <v>204TNWG0J657</v>
      </c>
      <c r="F4221" t="s">
        <v>30</v>
      </c>
      <c r="I4221" t="s">
        <v>38</v>
      </c>
      <c r="J4221" t="s">
        <v>58</v>
      </c>
      <c r="N4221" t="s">
        <v>8729</v>
      </c>
      <c r="O4221" t="s">
        <v>34</v>
      </c>
      <c r="P4221">
        <v>3</v>
      </c>
      <c r="Q4221">
        <v>202204</v>
      </c>
      <c r="R4221">
        <v>20220404</v>
      </c>
      <c r="S4221" t="s">
        <v>8730</v>
      </c>
      <c r="T4221">
        <v>20220606</v>
      </c>
      <c r="U4221" t="s">
        <v>2250</v>
      </c>
      <c r="Z4221" t="s">
        <v>36</v>
      </c>
    </row>
    <row r="4222" spans="1:26" x14ac:dyDescent="0.25">
      <c r="A4222" t="s">
        <v>26</v>
      </c>
      <c r="B4222" t="s">
        <v>27</v>
      </c>
      <c r="C4222" t="s">
        <v>28</v>
      </c>
      <c r="D4222" t="s">
        <v>115</v>
      </c>
      <c r="E4222" t="str">
        <f>"009TNJJ0J612"</f>
        <v>009TNJJ0J612</v>
      </c>
      <c r="F4222" t="s">
        <v>30</v>
      </c>
      <c r="I4222" t="s">
        <v>38</v>
      </c>
      <c r="J4222" t="s">
        <v>4418</v>
      </c>
      <c r="N4222" t="s">
        <v>8731</v>
      </c>
      <c r="O4222" t="s">
        <v>34</v>
      </c>
      <c r="P4222">
        <v>22</v>
      </c>
      <c r="Q4222">
        <v>202009</v>
      </c>
      <c r="R4222">
        <v>20220515</v>
      </c>
      <c r="S4222" t="s">
        <v>8732</v>
      </c>
      <c r="T4222">
        <v>20220606</v>
      </c>
      <c r="Z4222" t="s">
        <v>36</v>
      </c>
    </row>
    <row r="4223" spans="1:26" x14ac:dyDescent="0.25">
      <c r="A4223" t="s">
        <v>26</v>
      </c>
      <c r="B4223" t="s">
        <v>27</v>
      </c>
      <c r="C4223" t="s">
        <v>28</v>
      </c>
      <c r="D4223" t="s">
        <v>115</v>
      </c>
      <c r="E4223" t="str">
        <f>"101TNFA24027"</f>
        <v>101TNFA24027</v>
      </c>
      <c r="F4223" t="s">
        <v>30</v>
      </c>
      <c r="I4223" t="s">
        <v>38</v>
      </c>
      <c r="J4223" t="s">
        <v>58</v>
      </c>
      <c r="N4223" t="s">
        <v>8733</v>
      </c>
      <c r="O4223" t="s">
        <v>34</v>
      </c>
      <c r="P4223">
        <v>18</v>
      </c>
      <c r="Q4223">
        <v>202101</v>
      </c>
      <c r="R4223">
        <v>20220514</v>
      </c>
      <c r="S4223" t="s">
        <v>8734</v>
      </c>
      <c r="T4223">
        <v>20220606</v>
      </c>
      <c r="U4223" t="s">
        <v>5168</v>
      </c>
      <c r="Z4223" t="s">
        <v>36</v>
      </c>
    </row>
    <row r="4224" spans="1:26" x14ac:dyDescent="0.25">
      <c r="A4224" t="s">
        <v>26</v>
      </c>
      <c r="B4224" t="s">
        <v>27</v>
      </c>
      <c r="C4224" t="s">
        <v>28</v>
      </c>
      <c r="D4224" t="s">
        <v>42</v>
      </c>
      <c r="E4224" t="str">
        <f>"109TNCZ1P491"</f>
        <v>109TNCZ1P491</v>
      </c>
      <c r="F4224" t="s">
        <v>30</v>
      </c>
      <c r="I4224" t="s">
        <v>31</v>
      </c>
      <c r="J4224" t="s">
        <v>32</v>
      </c>
      <c r="N4224" t="s">
        <v>8735</v>
      </c>
      <c r="O4224" t="s">
        <v>34</v>
      </c>
      <c r="P4224">
        <v>10</v>
      </c>
      <c r="Q4224">
        <v>202109</v>
      </c>
      <c r="R4224">
        <v>20220127</v>
      </c>
      <c r="S4224" t="s">
        <v>8736</v>
      </c>
      <c r="T4224">
        <v>20220607</v>
      </c>
      <c r="Z4224" t="s">
        <v>36</v>
      </c>
    </row>
    <row r="4225" spans="1:26" x14ac:dyDescent="0.25">
      <c r="A4225" t="s">
        <v>26</v>
      </c>
      <c r="B4225" t="s">
        <v>27</v>
      </c>
      <c r="C4225" t="s">
        <v>28</v>
      </c>
      <c r="D4225" t="s">
        <v>46</v>
      </c>
      <c r="E4225" t="str">
        <f>"110TNPC0E016"</f>
        <v>110TNPC0E016</v>
      </c>
      <c r="F4225" t="s">
        <v>30</v>
      </c>
      <c r="I4225" t="s">
        <v>76</v>
      </c>
      <c r="J4225" t="s">
        <v>58</v>
      </c>
      <c r="N4225" t="s">
        <v>8737</v>
      </c>
      <c r="O4225" t="s">
        <v>34</v>
      </c>
      <c r="P4225">
        <v>9</v>
      </c>
      <c r="Q4225">
        <v>202110</v>
      </c>
      <c r="R4225">
        <v>20211121</v>
      </c>
      <c r="S4225" t="s">
        <v>8738</v>
      </c>
      <c r="T4225">
        <v>20220607</v>
      </c>
      <c r="U4225" t="s">
        <v>313</v>
      </c>
      <c r="V4225" t="s">
        <v>328</v>
      </c>
      <c r="W4225" t="s">
        <v>1857</v>
      </c>
      <c r="X4225" t="s">
        <v>1857</v>
      </c>
      <c r="Y4225" t="s">
        <v>878</v>
      </c>
      <c r="Z4225" t="s">
        <v>36</v>
      </c>
    </row>
    <row r="4226" spans="1:26" x14ac:dyDescent="0.25">
      <c r="A4226" t="s">
        <v>26</v>
      </c>
      <c r="B4226" t="s">
        <v>27</v>
      </c>
      <c r="C4226" t="s">
        <v>28</v>
      </c>
      <c r="D4226" t="s">
        <v>29</v>
      </c>
      <c r="E4226" t="str">
        <f>"112TNUW12134"</f>
        <v>112TNUW12134</v>
      </c>
      <c r="F4226" t="s">
        <v>30</v>
      </c>
      <c r="I4226" t="s">
        <v>71</v>
      </c>
      <c r="J4226" t="s">
        <v>58</v>
      </c>
      <c r="N4226" t="s">
        <v>8739</v>
      </c>
      <c r="O4226" t="s">
        <v>34</v>
      </c>
      <c r="P4226">
        <v>7</v>
      </c>
      <c r="Q4226">
        <v>202112</v>
      </c>
      <c r="R4226">
        <v>20220317</v>
      </c>
      <c r="S4226" t="s">
        <v>8740</v>
      </c>
      <c r="T4226">
        <v>20220607</v>
      </c>
      <c r="U4226" t="s">
        <v>3950</v>
      </c>
      <c r="Z4226" t="s">
        <v>36</v>
      </c>
    </row>
    <row r="4227" spans="1:26" x14ac:dyDescent="0.25">
      <c r="A4227" t="s">
        <v>26</v>
      </c>
      <c r="B4227" t="s">
        <v>27</v>
      </c>
      <c r="C4227" t="s">
        <v>28</v>
      </c>
      <c r="D4227" t="s">
        <v>29</v>
      </c>
      <c r="E4227" t="str">
        <f>"108TNHM0Y929"</f>
        <v>108TNHM0Y929</v>
      </c>
      <c r="F4227" t="s">
        <v>30</v>
      </c>
      <c r="I4227" t="s">
        <v>31</v>
      </c>
      <c r="J4227" t="s">
        <v>32</v>
      </c>
      <c r="N4227" t="s">
        <v>8741</v>
      </c>
      <c r="O4227" t="s">
        <v>34</v>
      </c>
      <c r="P4227">
        <v>11</v>
      </c>
      <c r="Q4227">
        <v>202108</v>
      </c>
      <c r="R4227">
        <v>20220107</v>
      </c>
      <c r="S4227" t="s">
        <v>8742</v>
      </c>
      <c r="T4227">
        <v>20220607</v>
      </c>
      <c r="Z4227" t="s">
        <v>36</v>
      </c>
    </row>
    <row r="4228" spans="1:26" x14ac:dyDescent="0.25">
      <c r="A4228" t="s">
        <v>26</v>
      </c>
      <c r="B4228" t="s">
        <v>27</v>
      </c>
      <c r="C4228" t="s">
        <v>28</v>
      </c>
      <c r="D4228" t="s">
        <v>29</v>
      </c>
      <c r="E4228" t="str">
        <f>"110TNKF21837"</f>
        <v>110TNKF21837</v>
      </c>
      <c r="F4228" t="s">
        <v>30</v>
      </c>
      <c r="I4228" t="s">
        <v>129</v>
      </c>
      <c r="J4228" t="s">
        <v>568</v>
      </c>
      <c r="N4228" t="s">
        <v>8743</v>
      </c>
      <c r="O4228" t="s">
        <v>34</v>
      </c>
      <c r="P4228">
        <v>9</v>
      </c>
      <c r="Q4228">
        <v>202110</v>
      </c>
      <c r="R4228">
        <v>20211115</v>
      </c>
      <c r="S4228" t="s">
        <v>8744</v>
      </c>
      <c r="T4228">
        <v>20220607</v>
      </c>
      <c r="U4228" t="s">
        <v>793</v>
      </c>
      <c r="V4228" t="s">
        <v>265</v>
      </c>
      <c r="W4228" t="s">
        <v>878</v>
      </c>
      <c r="X4228" t="s">
        <v>3950</v>
      </c>
      <c r="Y4228" t="s">
        <v>1037</v>
      </c>
      <c r="Z4228" t="s">
        <v>36</v>
      </c>
    </row>
    <row r="4229" spans="1:26" x14ac:dyDescent="0.25">
      <c r="A4229" t="s">
        <v>26</v>
      </c>
      <c r="B4229" t="s">
        <v>27</v>
      </c>
      <c r="C4229" t="s">
        <v>28</v>
      </c>
      <c r="D4229" t="s">
        <v>37</v>
      </c>
      <c r="E4229" t="str">
        <f>"109TNWG2A665"</f>
        <v>109TNWG2A665</v>
      </c>
      <c r="F4229" t="s">
        <v>30</v>
      </c>
      <c r="I4229" t="s">
        <v>129</v>
      </c>
      <c r="J4229" t="s">
        <v>58</v>
      </c>
      <c r="N4229" t="s">
        <v>6238</v>
      </c>
      <c r="O4229" t="s">
        <v>34</v>
      </c>
      <c r="P4229">
        <v>10</v>
      </c>
      <c r="Q4229">
        <v>202109</v>
      </c>
      <c r="R4229">
        <v>20211113</v>
      </c>
      <c r="S4229" t="s">
        <v>8745</v>
      </c>
      <c r="T4229">
        <v>20220607</v>
      </c>
      <c r="U4229" t="s">
        <v>313</v>
      </c>
      <c r="Z4229" t="s">
        <v>36</v>
      </c>
    </row>
    <row r="4230" spans="1:26" x14ac:dyDescent="0.25">
      <c r="A4230" t="s">
        <v>26</v>
      </c>
      <c r="B4230" t="s">
        <v>27</v>
      </c>
      <c r="C4230" t="s">
        <v>28</v>
      </c>
      <c r="D4230" t="s">
        <v>380</v>
      </c>
      <c r="E4230" t="str">
        <f>"111TNCZ0J163"</f>
        <v>111TNCZ0J163</v>
      </c>
      <c r="F4230" t="s">
        <v>30</v>
      </c>
      <c r="I4230" t="s">
        <v>47</v>
      </c>
      <c r="J4230" t="s">
        <v>39</v>
      </c>
      <c r="N4230" t="s">
        <v>8746</v>
      </c>
      <c r="O4230" t="s">
        <v>34</v>
      </c>
      <c r="P4230">
        <v>8</v>
      </c>
      <c r="Q4230">
        <v>202111</v>
      </c>
      <c r="R4230">
        <v>20211121</v>
      </c>
      <c r="S4230" t="s">
        <v>8747</v>
      </c>
      <c r="T4230">
        <v>20220607</v>
      </c>
      <c r="U4230" t="s">
        <v>328</v>
      </c>
      <c r="V4230" t="s">
        <v>496</v>
      </c>
      <c r="W4230" t="s">
        <v>497</v>
      </c>
      <c r="X4230" t="s">
        <v>5235</v>
      </c>
      <c r="Z4230" t="s">
        <v>36</v>
      </c>
    </row>
    <row r="4231" spans="1:26" x14ac:dyDescent="0.25">
      <c r="A4231" t="s">
        <v>26</v>
      </c>
      <c r="B4231" t="s">
        <v>27</v>
      </c>
      <c r="C4231" t="s">
        <v>28</v>
      </c>
      <c r="D4231" t="s">
        <v>46</v>
      </c>
      <c r="E4231" t="str">
        <f>"201TNTQ0V017"</f>
        <v>201TNTQ0V017</v>
      </c>
      <c r="F4231" t="s">
        <v>30</v>
      </c>
      <c r="I4231" t="s">
        <v>71</v>
      </c>
      <c r="J4231" t="s">
        <v>90</v>
      </c>
      <c r="N4231" t="s">
        <v>8748</v>
      </c>
      <c r="O4231" t="s">
        <v>34</v>
      </c>
      <c r="P4231">
        <v>6</v>
      </c>
      <c r="Q4231">
        <v>202201</v>
      </c>
      <c r="R4231">
        <v>20220128</v>
      </c>
      <c r="S4231" t="s">
        <v>8749</v>
      </c>
      <c r="T4231">
        <v>20220607</v>
      </c>
      <c r="U4231" t="s">
        <v>793</v>
      </c>
      <c r="V4231" t="s">
        <v>1818</v>
      </c>
      <c r="Z4231" t="s">
        <v>36</v>
      </c>
    </row>
    <row r="4232" spans="1:26" x14ac:dyDescent="0.25">
      <c r="A4232" t="s">
        <v>26</v>
      </c>
      <c r="B4232" t="s">
        <v>27</v>
      </c>
      <c r="C4232" t="s">
        <v>28</v>
      </c>
      <c r="D4232" t="s">
        <v>46</v>
      </c>
      <c r="E4232" t="str">
        <f>"108TNCZ0M123"</f>
        <v>108TNCZ0M123</v>
      </c>
      <c r="F4232" t="s">
        <v>30</v>
      </c>
      <c r="I4232" t="s">
        <v>38</v>
      </c>
      <c r="J4232" t="s">
        <v>58</v>
      </c>
      <c r="N4232" t="s">
        <v>8750</v>
      </c>
      <c r="O4232" t="s">
        <v>34</v>
      </c>
      <c r="P4232">
        <v>11</v>
      </c>
      <c r="Q4232">
        <v>202108</v>
      </c>
      <c r="R4232">
        <v>20211010</v>
      </c>
      <c r="S4232" t="s">
        <v>8751</v>
      </c>
      <c r="T4232">
        <v>20220607</v>
      </c>
      <c r="U4232" t="s">
        <v>722</v>
      </c>
      <c r="Z4232" t="s">
        <v>36</v>
      </c>
    </row>
    <row r="4233" spans="1:26" x14ac:dyDescent="0.25">
      <c r="A4233" t="s">
        <v>26</v>
      </c>
      <c r="B4233" t="s">
        <v>27</v>
      </c>
      <c r="C4233" t="s">
        <v>28</v>
      </c>
      <c r="D4233" t="s">
        <v>37</v>
      </c>
      <c r="E4233" t="str">
        <f>"111TNZN2Q533"</f>
        <v>111TNZN2Q533</v>
      </c>
      <c r="F4233" t="s">
        <v>30</v>
      </c>
      <c r="I4233" t="s">
        <v>123</v>
      </c>
      <c r="J4233" t="s">
        <v>58</v>
      </c>
      <c r="N4233" t="s">
        <v>8752</v>
      </c>
      <c r="O4233" t="s">
        <v>34</v>
      </c>
      <c r="P4233">
        <v>8</v>
      </c>
      <c r="Q4233">
        <v>202111</v>
      </c>
      <c r="R4233">
        <v>20220119</v>
      </c>
      <c r="S4233" t="s">
        <v>8753</v>
      </c>
      <c r="T4233">
        <v>20220607</v>
      </c>
      <c r="U4233" t="s">
        <v>111</v>
      </c>
      <c r="V4233" t="s">
        <v>1041</v>
      </c>
      <c r="Z4233" t="s">
        <v>36</v>
      </c>
    </row>
    <row r="4234" spans="1:26" x14ac:dyDescent="0.25">
      <c r="A4234" t="s">
        <v>26</v>
      </c>
      <c r="B4234" t="s">
        <v>27</v>
      </c>
      <c r="C4234" t="s">
        <v>28</v>
      </c>
      <c r="D4234" t="s">
        <v>64</v>
      </c>
      <c r="E4234" t="str">
        <f>"011TNUW07030"</f>
        <v>011TNUW07030</v>
      </c>
      <c r="F4234" t="s">
        <v>30</v>
      </c>
      <c r="I4234" t="s">
        <v>57</v>
      </c>
      <c r="J4234" t="s">
        <v>90</v>
      </c>
      <c r="N4234" t="s">
        <v>8754</v>
      </c>
      <c r="O4234" t="s">
        <v>34</v>
      </c>
      <c r="P4234">
        <v>20</v>
      </c>
      <c r="Q4234">
        <v>202011</v>
      </c>
      <c r="R4234">
        <v>20211104</v>
      </c>
      <c r="S4234" t="s">
        <v>8755</v>
      </c>
      <c r="T4234">
        <v>20220607</v>
      </c>
      <c r="U4234" t="s">
        <v>149</v>
      </c>
      <c r="V4234" t="s">
        <v>2699</v>
      </c>
      <c r="Z4234" t="s">
        <v>36</v>
      </c>
    </row>
    <row r="4235" spans="1:26" x14ac:dyDescent="0.25">
      <c r="A4235" t="s">
        <v>26</v>
      </c>
      <c r="B4235" t="s">
        <v>27</v>
      </c>
      <c r="C4235" t="s">
        <v>28</v>
      </c>
      <c r="D4235" t="s">
        <v>115</v>
      </c>
      <c r="E4235" t="str">
        <f>"109TNZN2X733"</f>
        <v>109TNZN2X733</v>
      </c>
      <c r="F4235" t="s">
        <v>30</v>
      </c>
      <c r="I4235" t="s">
        <v>38</v>
      </c>
      <c r="J4235" t="s">
        <v>58</v>
      </c>
      <c r="N4235" t="s">
        <v>8756</v>
      </c>
      <c r="O4235" t="s">
        <v>34</v>
      </c>
      <c r="P4235">
        <v>10</v>
      </c>
      <c r="Q4235">
        <v>202109</v>
      </c>
      <c r="R4235">
        <v>20211101</v>
      </c>
      <c r="S4235" t="s">
        <v>8757</v>
      </c>
      <c r="T4235">
        <v>20220607</v>
      </c>
      <c r="U4235" t="s">
        <v>211</v>
      </c>
      <c r="Z4235" t="s">
        <v>36</v>
      </c>
    </row>
    <row r="4236" spans="1:26" x14ac:dyDescent="0.25">
      <c r="A4236" t="s">
        <v>26</v>
      </c>
      <c r="B4236" t="s">
        <v>27</v>
      </c>
      <c r="C4236" t="s">
        <v>28</v>
      </c>
      <c r="D4236" t="s">
        <v>133</v>
      </c>
      <c r="E4236" t="str">
        <f>"109TNUW0G990"</f>
        <v>109TNUW0G990</v>
      </c>
      <c r="F4236" t="s">
        <v>30</v>
      </c>
      <c r="I4236" t="s">
        <v>89</v>
      </c>
      <c r="J4236" t="s">
        <v>90</v>
      </c>
      <c r="N4236" t="s">
        <v>8758</v>
      </c>
      <c r="O4236" t="s">
        <v>34</v>
      </c>
      <c r="P4236">
        <v>10</v>
      </c>
      <c r="Q4236">
        <v>202109</v>
      </c>
      <c r="R4236">
        <v>20220316</v>
      </c>
      <c r="S4236" t="s">
        <v>8759</v>
      </c>
      <c r="T4236">
        <v>20220607</v>
      </c>
      <c r="U4236" t="s">
        <v>211</v>
      </c>
      <c r="V4236" t="s">
        <v>206</v>
      </c>
      <c r="W4236" t="s">
        <v>1718</v>
      </c>
      <c r="X4236" t="s">
        <v>7952</v>
      </c>
      <c r="Z4236" t="s">
        <v>36</v>
      </c>
    </row>
    <row r="4237" spans="1:26" x14ac:dyDescent="0.25">
      <c r="A4237" t="s">
        <v>26</v>
      </c>
      <c r="B4237" t="s">
        <v>27</v>
      </c>
      <c r="C4237" t="s">
        <v>28</v>
      </c>
      <c r="D4237" t="s">
        <v>37</v>
      </c>
      <c r="E4237" t="str">
        <f>"112TNAB0X152"</f>
        <v>112TNAB0X152</v>
      </c>
      <c r="F4237" t="s">
        <v>30</v>
      </c>
      <c r="I4237" t="s">
        <v>71</v>
      </c>
      <c r="J4237" t="s">
        <v>83</v>
      </c>
      <c r="N4237" t="s">
        <v>8760</v>
      </c>
      <c r="O4237" t="s">
        <v>34</v>
      </c>
      <c r="P4237">
        <v>99</v>
      </c>
      <c r="Q4237">
        <v>201112</v>
      </c>
      <c r="R4237">
        <v>20211115</v>
      </c>
      <c r="S4237" t="s">
        <v>8761</v>
      </c>
      <c r="T4237">
        <v>20220607</v>
      </c>
      <c r="Z4237" t="s">
        <v>36</v>
      </c>
    </row>
    <row r="4238" spans="1:26" x14ac:dyDescent="0.25">
      <c r="A4238" t="s">
        <v>26</v>
      </c>
      <c r="B4238" t="s">
        <v>27</v>
      </c>
      <c r="C4238" t="s">
        <v>28</v>
      </c>
      <c r="D4238" t="s">
        <v>46</v>
      </c>
      <c r="E4238" t="str">
        <f>"110TNBK2B589"</f>
        <v>110TNBK2B589</v>
      </c>
      <c r="F4238" t="s">
        <v>30</v>
      </c>
      <c r="I4238" t="s">
        <v>31</v>
      </c>
      <c r="J4238" t="s">
        <v>32</v>
      </c>
      <c r="N4238" t="s">
        <v>8762</v>
      </c>
      <c r="O4238" t="s">
        <v>34</v>
      </c>
      <c r="P4238">
        <v>9</v>
      </c>
      <c r="Q4238">
        <v>202110</v>
      </c>
      <c r="R4238">
        <v>20211220</v>
      </c>
      <c r="S4238" t="s">
        <v>8763</v>
      </c>
      <c r="T4238">
        <v>20220607</v>
      </c>
      <c r="Z4238" t="s">
        <v>36</v>
      </c>
    </row>
    <row r="4239" spans="1:26" x14ac:dyDescent="0.25">
      <c r="A4239" t="s">
        <v>26</v>
      </c>
      <c r="B4239" t="s">
        <v>27</v>
      </c>
      <c r="C4239" t="s">
        <v>28</v>
      </c>
      <c r="D4239" t="s">
        <v>29</v>
      </c>
      <c r="E4239" t="str">
        <f>"106TNWG0S249"</f>
        <v>106TNWG0S249</v>
      </c>
      <c r="F4239" t="s">
        <v>30</v>
      </c>
      <c r="I4239" t="s">
        <v>38</v>
      </c>
      <c r="J4239" t="s">
        <v>39</v>
      </c>
      <c r="N4239" t="s">
        <v>8764</v>
      </c>
      <c r="O4239" t="s">
        <v>34</v>
      </c>
      <c r="P4239">
        <v>13</v>
      </c>
      <c r="Q4239">
        <v>202106</v>
      </c>
      <c r="R4239">
        <v>20211026</v>
      </c>
      <c r="S4239" t="s">
        <v>8765</v>
      </c>
      <c r="T4239">
        <v>20220607</v>
      </c>
      <c r="Z4239" t="s">
        <v>36</v>
      </c>
    </row>
    <row r="4240" spans="1:26" x14ac:dyDescent="0.25">
      <c r="A4240" t="s">
        <v>26</v>
      </c>
      <c r="B4240" t="s">
        <v>27</v>
      </c>
      <c r="C4240" t="s">
        <v>28</v>
      </c>
      <c r="D4240" t="s">
        <v>380</v>
      </c>
      <c r="E4240" t="str">
        <f>"204TNZN1D133"</f>
        <v>204TNZN1D133</v>
      </c>
      <c r="F4240" t="s">
        <v>30</v>
      </c>
      <c r="I4240" t="s">
        <v>38</v>
      </c>
      <c r="J4240" t="s">
        <v>271</v>
      </c>
      <c r="N4240" t="s">
        <v>8766</v>
      </c>
      <c r="O4240" t="s">
        <v>34</v>
      </c>
      <c r="P4240">
        <v>3</v>
      </c>
      <c r="Q4240">
        <v>202204</v>
      </c>
      <c r="R4240">
        <v>20220525</v>
      </c>
      <c r="S4240" t="s">
        <v>8767</v>
      </c>
      <c r="T4240">
        <v>20220607</v>
      </c>
      <c r="Z4240" t="s">
        <v>36</v>
      </c>
    </row>
    <row r="4241" spans="1:26" x14ac:dyDescent="0.25">
      <c r="A4241" t="s">
        <v>26</v>
      </c>
      <c r="B4241" t="s">
        <v>27</v>
      </c>
      <c r="C4241" t="s">
        <v>28</v>
      </c>
      <c r="D4241" t="s">
        <v>46</v>
      </c>
      <c r="E4241" t="str">
        <f>"110TNPC28880"</f>
        <v>110TNPC28880</v>
      </c>
      <c r="F4241" t="s">
        <v>30</v>
      </c>
      <c r="I4241" t="s">
        <v>38</v>
      </c>
      <c r="J4241" t="s">
        <v>271</v>
      </c>
      <c r="N4241" t="s">
        <v>8768</v>
      </c>
      <c r="O4241" t="s">
        <v>34</v>
      </c>
      <c r="P4241">
        <v>9</v>
      </c>
      <c r="Q4241">
        <v>202110</v>
      </c>
      <c r="R4241">
        <v>20220324</v>
      </c>
      <c r="S4241" t="s">
        <v>8769</v>
      </c>
      <c r="T4241">
        <v>20220607</v>
      </c>
      <c r="Z4241" t="s">
        <v>36</v>
      </c>
    </row>
    <row r="4242" spans="1:26" x14ac:dyDescent="0.25">
      <c r="A4242" t="s">
        <v>26</v>
      </c>
      <c r="B4242" t="s">
        <v>27</v>
      </c>
      <c r="C4242" t="s">
        <v>28</v>
      </c>
      <c r="D4242" t="s">
        <v>133</v>
      </c>
      <c r="E4242" t="str">
        <f>"112TNAB09112"</f>
        <v>112TNAB09112</v>
      </c>
      <c r="F4242" t="s">
        <v>30</v>
      </c>
      <c r="I4242" t="s">
        <v>38</v>
      </c>
      <c r="J4242" t="s">
        <v>39</v>
      </c>
      <c r="N4242" t="s">
        <v>8770</v>
      </c>
      <c r="O4242" t="s">
        <v>34</v>
      </c>
      <c r="P4242">
        <v>7</v>
      </c>
      <c r="Q4242">
        <v>202112</v>
      </c>
      <c r="R4242">
        <v>20211201</v>
      </c>
      <c r="S4242" t="s">
        <v>8771</v>
      </c>
      <c r="T4242">
        <v>20220607</v>
      </c>
      <c r="Z4242" t="s">
        <v>36</v>
      </c>
    </row>
    <row r="4243" spans="1:26" x14ac:dyDescent="0.25">
      <c r="A4243" t="s">
        <v>26</v>
      </c>
      <c r="B4243" t="s">
        <v>27</v>
      </c>
      <c r="C4243" t="s">
        <v>28</v>
      </c>
      <c r="D4243" t="s">
        <v>37</v>
      </c>
      <c r="E4243" t="str">
        <f>"202TNYT1T474"</f>
        <v>202TNYT1T474</v>
      </c>
      <c r="F4243" t="s">
        <v>30</v>
      </c>
      <c r="I4243" t="s">
        <v>57</v>
      </c>
      <c r="J4243" t="s">
        <v>555</v>
      </c>
      <c r="N4243" t="s">
        <v>8772</v>
      </c>
      <c r="O4243" t="s">
        <v>34</v>
      </c>
      <c r="P4243">
        <v>5</v>
      </c>
      <c r="Q4243">
        <v>202202</v>
      </c>
      <c r="R4243">
        <v>20220205</v>
      </c>
      <c r="S4243" t="s">
        <v>8773</v>
      </c>
      <c r="T4243">
        <v>20220607</v>
      </c>
      <c r="Z4243" t="s">
        <v>36</v>
      </c>
    </row>
    <row r="4244" spans="1:26" x14ac:dyDescent="0.25">
      <c r="A4244" t="s">
        <v>26</v>
      </c>
      <c r="B4244" t="s">
        <v>27</v>
      </c>
      <c r="C4244" t="s">
        <v>28</v>
      </c>
      <c r="D4244" t="s">
        <v>6142</v>
      </c>
      <c r="E4244" t="str">
        <f>"204TNWG1S849"</f>
        <v>204TNWG1S849</v>
      </c>
      <c r="F4244" t="s">
        <v>30</v>
      </c>
      <c r="I4244" t="s">
        <v>82</v>
      </c>
      <c r="J4244" t="s">
        <v>77</v>
      </c>
      <c r="N4244" t="s">
        <v>8774</v>
      </c>
      <c r="O4244" t="s">
        <v>34</v>
      </c>
      <c r="P4244">
        <v>3</v>
      </c>
      <c r="Q4244">
        <v>202204</v>
      </c>
      <c r="R4244">
        <v>20220527</v>
      </c>
      <c r="S4244" t="s">
        <v>8775</v>
      </c>
      <c r="T4244">
        <v>20220607</v>
      </c>
      <c r="Z4244" t="s">
        <v>36</v>
      </c>
    </row>
    <row r="4245" spans="1:26" x14ac:dyDescent="0.25">
      <c r="A4245" t="s">
        <v>26</v>
      </c>
      <c r="B4245" t="s">
        <v>27</v>
      </c>
      <c r="C4245" t="s">
        <v>28</v>
      </c>
      <c r="D4245" t="s">
        <v>42</v>
      </c>
      <c r="E4245" t="str">
        <f>"202TNAB00016"</f>
        <v>202TNAB00016</v>
      </c>
      <c r="F4245" t="s">
        <v>30</v>
      </c>
      <c r="I4245" t="s">
        <v>38</v>
      </c>
      <c r="J4245" t="s">
        <v>58</v>
      </c>
      <c r="N4245" t="s">
        <v>8776</v>
      </c>
      <c r="O4245" t="s">
        <v>34</v>
      </c>
      <c r="P4245">
        <v>5</v>
      </c>
      <c r="Q4245">
        <v>202202</v>
      </c>
      <c r="R4245">
        <v>20220216</v>
      </c>
      <c r="S4245" t="s">
        <v>8777</v>
      </c>
      <c r="T4245">
        <v>20220607</v>
      </c>
      <c r="U4245" t="s">
        <v>144</v>
      </c>
      <c r="Z4245" t="s">
        <v>36</v>
      </c>
    </row>
    <row r="4246" spans="1:26" x14ac:dyDescent="0.25">
      <c r="A4246" t="s">
        <v>26</v>
      </c>
      <c r="B4246" t="s">
        <v>27</v>
      </c>
      <c r="C4246" t="s">
        <v>28</v>
      </c>
      <c r="D4246" t="s">
        <v>42</v>
      </c>
      <c r="E4246" t="str">
        <f>"106TNNH1F799"</f>
        <v>106TNNH1F799</v>
      </c>
      <c r="F4246" t="s">
        <v>30</v>
      </c>
      <c r="I4246" t="s">
        <v>123</v>
      </c>
      <c r="J4246" t="s">
        <v>83</v>
      </c>
      <c r="N4246" t="s">
        <v>8778</v>
      </c>
      <c r="O4246" t="s">
        <v>34</v>
      </c>
      <c r="P4246">
        <v>13</v>
      </c>
      <c r="Q4246">
        <v>202106</v>
      </c>
      <c r="R4246">
        <v>20211210</v>
      </c>
      <c r="S4246" t="s">
        <v>8779</v>
      </c>
      <c r="T4246">
        <v>20220607</v>
      </c>
      <c r="Z4246" t="s">
        <v>36</v>
      </c>
    </row>
    <row r="4247" spans="1:26" x14ac:dyDescent="0.25">
      <c r="A4247" t="s">
        <v>26</v>
      </c>
      <c r="B4247" t="s">
        <v>27</v>
      </c>
      <c r="C4247" t="s">
        <v>28</v>
      </c>
      <c r="D4247" t="s">
        <v>115</v>
      </c>
      <c r="E4247" t="str">
        <f>"107TNCZ0K227"</f>
        <v>107TNCZ0K227</v>
      </c>
      <c r="F4247" t="s">
        <v>30</v>
      </c>
      <c r="I4247" t="s">
        <v>129</v>
      </c>
      <c r="J4247" t="s">
        <v>163</v>
      </c>
      <c r="N4247" t="s">
        <v>8780</v>
      </c>
      <c r="O4247" t="s">
        <v>34</v>
      </c>
      <c r="P4247">
        <v>12</v>
      </c>
      <c r="Q4247">
        <v>202107</v>
      </c>
      <c r="R4247">
        <v>20220209</v>
      </c>
      <c r="S4247" t="s">
        <v>8781</v>
      </c>
      <c r="T4247">
        <v>20220607</v>
      </c>
      <c r="Z4247" t="s">
        <v>36</v>
      </c>
    </row>
    <row r="4248" spans="1:26" x14ac:dyDescent="0.25">
      <c r="A4248" t="s">
        <v>26</v>
      </c>
      <c r="B4248" t="s">
        <v>27</v>
      </c>
      <c r="C4248" t="s">
        <v>28</v>
      </c>
      <c r="D4248" t="s">
        <v>115</v>
      </c>
      <c r="E4248" t="str">
        <f>"108TNFA0K467"</f>
        <v>108TNFA0K467</v>
      </c>
      <c r="F4248" t="s">
        <v>30</v>
      </c>
      <c r="I4248" t="s">
        <v>38</v>
      </c>
      <c r="J4248" t="s">
        <v>39</v>
      </c>
      <c r="N4248" t="s">
        <v>8782</v>
      </c>
      <c r="O4248" t="s">
        <v>34</v>
      </c>
      <c r="P4248">
        <v>11</v>
      </c>
      <c r="Q4248">
        <v>202108</v>
      </c>
      <c r="R4248">
        <v>20211025</v>
      </c>
      <c r="S4248" t="s">
        <v>8783</v>
      </c>
      <c r="T4248">
        <v>20220607</v>
      </c>
      <c r="Z4248" t="s">
        <v>36</v>
      </c>
    </row>
    <row r="4249" spans="1:26" x14ac:dyDescent="0.25">
      <c r="A4249" t="s">
        <v>26</v>
      </c>
      <c r="B4249" t="s">
        <v>27</v>
      </c>
      <c r="C4249" t="s">
        <v>28</v>
      </c>
      <c r="D4249" t="s">
        <v>133</v>
      </c>
      <c r="E4249" t="str">
        <f>"107TNMX0W763"</f>
        <v>107TNMX0W763</v>
      </c>
      <c r="F4249" t="s">
        <v>30</v>
      </c>
      <c r="I4249" t="s">
        <v>57</v>
      </c>
      <c r="J4249" t="s">
        <v>39</v>
      </c>
      <c r="N4249" t="s">
        <v>8784</v>
      </c>
      <c r="O4249" t="s">
        <v>34</v>
      </c>
      <c r="P4249">
        <v>12</v>
      </c>
      <c r="Q4249">
        <v>202107</v>
      </c>
      <c r="R4249">
        <v>20220524</v>
      </c>
      <c r="S4249" t="s">
        <v>8785</v>
      </c>
      <c r="T4249">
        <v>20220607</v>
      </c>
      <c r="Z4249" t="s">
        <v>36</v>
      </c>
    </row>
    <row r="4250" spans="1:26" x14ac:dyDescent="0.25">
      <c r="A4250" t="s">
        <v>26</v>
      </c>
      <c r="B4250" t="s">
        <v>27</v>
      </c>
      <c r="C4250" t="s">
        <v>28</v>
      </c>
      <c r="D4250" t="s">
        <v>46</v>
      </c>
      <c r="E4250" t="str">
        <f>"105TNAB24464"</f>
        <v>105TNAB24464</v>
      </c>
      <c r="F4250" t="s">
        <v>30</v>
      </c>
      <c r="I4250" t="s">
        <v>57</v>
      </c>
      <c r="J4250" t="s">
        <v>271</v>
      </c>
      <c r="N4250" t="s">
        <v>8786</v>
      </c>
      <c r="O4250" t="s">
        <v>34</v>
      </c>
      <c r="P4250">
        <v>14</v>
      </c>
      <c r="Q4250">
        <v>202105</v>
      </c>
      <c r="R4250">
        <v>20220513</v>
      </c>
      <c r="S4250" t="s">
        <v>8787</v>
      </c>
      <c r="T4250">
        <v>20220607</v>
      </c>
      <c r="Z4250" t="s">
        <v>36</v>
      </c>
    </row>
    <row r="4251" spans="1:26" x14ac:dyDescent="0.25">
      <c r="A4251" t="s">
        <v>26</v>
      </c>
      <c r="B4251" t="s">
        <v>27</v>
      </c>
      <c r="C4251" t="s">
        <v>28</v>
      </c>
      <c r="D4251" t="s">
        <v>64</v>
      </c>
      <c r="E4251" t="str">
        <f>"204TNUW1G750"</f>
        <v>204TNUW1G750</v>
      </c>
      <c r="F4251" t="s">
        <v>30</v>
      </c>
      <c r="I4251" t="s">
        <v>38</v>
      </c>
      <c r="J4251" t="s">
        <v>498</v>
      </c>
      <c r="N4251" t="s">
        <v>8788</v>
      </c>
      <c r="O4251" t="s">
        <v>34</v>
      </c>
      <c r="P4251">
        <v>3</v>
      </c>
      <c r="Q4251">
        <v>202204</v>
      </c>
      <c r="R4251">
        <v>20220525</v>
      </c>
      <c r="S4251" t="s">
        <v>8789</v>
      </c>
      <c r="T4251">
        <v>20220607</v>
      </c>
      <c r="Z4251" t="s">
        <v>36</v>
      </c>
    </row>
    <row r="4252" spans="1:26" x14ac:dyDescent="0.25">
      <c r="A4252" t="s">
        <v>26</v>
      </c>
      <c r="B4252" t="s">
        <v>27</v>
      </c>
      <c r="C4252" t="s">
        <v>28</v>
      </c>
      <c r="D4252" t="s">
        <v>380</v>
      </c>
      <c r="E4252" t="str">
        <f>"204TNTQ0H737"</f>
        <v>204TNTQ0H737</v>
      </c>
      <c r="F4252" t="s">
        <v>30</v>
      </c>
      <c r="I4252" t="s">
        <v>38</v>
      </c>
      <c r="J4252" t="s">
        <v>39</v>
      </c>
      <c r="N4252" t="s">
        <v>8790</v>
      </c>
      <c r="O4252" t="s">
        <v>34</v>
      </c>
      <c r="P4252">
        <v>3</v>
      </c>
      <c r="Q4252">
        <v>202204</v>
      </c>
      <c r="R4252">
        <v>20220525</v>
      </c>
      <c r="S4252" t="s">
        <v>8791</v>
      </c>
      <c r="T4252">
        <v>20220607</v>
      </c>
      <c r="U4252" t="s">
        <v>144</v>
      </c>
      <c r="V4252" t="s">
        <v>1383</v>
      </c>
      <c r="Z4252" t="s">
        <v>36</v>
      </c>
    </row>
    <row r="4253" spans="1:26" x14ac:dyDescent="0.25">
      <c r="A4253" t="s">
        <v>26</v>
      </c>
      <c r="B4253" t="s">
        <v>27</v>
      </c>
      <c r="C4253" t="s">
        <v>28</v>
      </c>
      <c r="D4253" t="s">
        <v>29</v>
      </c>
      <c r="E4253" t="str">
        <f>"106TNXROS082"</f>
        <v>106TNXROS082</v>
      </c>
      <c r="F4253" t="s">
        <v>30</v>
      </c>
      <c r="I4253" t="s">
        <v>31</v>
      </c>
      <c r="J4253" t="s">
        <v>58</v>
      </c>
      <c r="N4253" t="s">
        <v>8792</v>
      </c>
      <c r="O4253" t="s">
        <v>34</v>
      </c>
      <c r="P4253">
        <v>13</v>
      </c>
      <c r="Q4253">
        <v>202106</v>
      </c>
      <c r="R4253">
        <v>20211126</v>
      </c>
      <c r="S4253" t="s">
        <v>8793</v>
      </c>
      <c r="T4253">
        <v>20220608</v>
      </c>
      <c r="Z4253" t="s">
        <v>36</v>
      </c>
    </row>
    <row r="4254" spans="1:26" x14ac:dyDescent="0.25">
      <c r="A4254" t="s">
        <v>26</v>
      </c>
      <c r="B4254" t="s">
        <v>27</v>
      </c>
      <c r="C4254" t="s">
        <v>28</v>
      </c>
      <c r="D4254" t="s">
        <v>37</v>
      </c>
      <c r="E4254" t="str">
        <f>"103TNUW0F766"</f>
        <v>103TNUW0F766</v>
      </c>
      <c r="F4254" t="s">
        <v>30</v>
      </c>
      <c r="I4254" t="s">
        <v>31</v>
      </c>
      <c r="J4254" t="s">
        <v>58</v>
      </c>
      <c r="N4254" t="s">
        <v>8794</v>
      </c>
      <c r="O4254" t="s">
        <v>34</v>
      </c>
      <c r="P4254">
        <v>16</v>
      </c>
      <c r="Q4254">
        <v>202103</v>
      </c>
      <c r="R4254">
        <v>20211026</v>
      </c>
      <c r="S4254" t="s">
        <v>8795</v>
      </c>
      <c r="T4254">
        <v>20220608</v>
      </c>
      <c r="U4254" t="s">
        <v>180</v>
      </c>
      <c r="V4254" t="s">
        <v>93</v>
      </c>
      <c r="W4254" t="s">
        <v>1199</v>
      </c>
      <c r="Z4254" t="s">
        <v>36</v>
      </c>
    </row>
    <row r="4255" spans="1:26" x14ac:dyDescent="0.25">
      <c r="A4255" t="s">
        <v>26</v>
      </c>
      <c r="B4255" t="s">
        <v>27</v>
      </c>
      <c r="C4255" t="s">
        <v>28</v>
      </c>
      <c r="D4255" t="s">
        <v>166</v>
      </c>
      <c r="E4255" t="str">
        <f>"111TNLE00624"</f>
        <v>111TNLE00624</v>
      </c>
      <c r="F4255" t="s">
        <v>30</v>
      </c>
      <c r="I4255" t="s">
        <v>31</v>
      </c>
      <c r="J4255" t="s">
        <v>58</v>
      </c>
      <c r="N4255" t="s">
        <v>8796</v>
      </c>
      <c r="O4255" t="s">
        <v>34</v>
      </c>
      <c r="P4255">
        <v>8</v>
      </c>
      <c r="Q4255">
        <v>202111</v>
      </c>
      <c r="R4255">
        <v>20211130</v>
      </c>
      <c r="S4255" t="s">
        <v>8797</v>
      </c>
      <c r="T4255">
        <v>20220608</v>
      </c>
      <c r="U4255" t="s">
        <v>267</v>
      </c>
      <c r="V4255" t="s">
        <v>313</v>
      </c>
      <c r="Z4255" t="s">
        <v>36</v>
      </c>
    </row>
    <row r="4256" spans="1:26" x14ac:dyDescent="0.25">
      <c r="A4256" t="s">
        <v>26</v>
      </c>
      <c r="B4256" t="s">
        <v>27</v>
      </c>
      <c r="C4256" t="s">
        <v>28</v>
      </c>
      <c r="D4256" t="s">
        <v>29</v>
      </c>
      <c r="E4256" t="str">
        <f>"112TNCZ1H123"</f>
        <v>112TNCZ1H123</v>
      </c>
      <c r="F4256" t="s">
        <v>30</v>
      </c>
      <c r="I4256" t="s">
        <v>31</v>
      </c>
      <c r="J4256" t="s">
        <v>32</v>
      </c>
      <c r="N4256" t="s">
        <v>8798</v>
      </c>
      <c r="O4256" t="s">
        <v>34</v>
      </c>
      <c r="P4256">
        <v>7</v>
      </c>
      <c r="Q4256">
        <v>202112</v>
      </c>
      <c r="R4256">
        <v>20220427</v>
      </c>
      <c r="S4256" t="s">
        <v>8799</v>
      </c>
      <c r="T4256">
        <v>20220608</v>
      </c>
      <c r="Z4256" t="s">
        <v>36</v>
      </c>
    </row>
    <row r="4257" spans="1:26" x14ac:dyDescent="0.25">
      <c r="A4257" t="s">
        <v>26</v>
      </c>
      <c r="B4257" t="s">
        <v>27</v>
      </c>
      <c r="C4257" t="s">
        <v>28</v>
      </c>
      <c r="D4257" t="s">
        <v>29</v>
      </c>
      <c r="E4257" t="str">
        <f>"108TNXR1P042"</f>
        <v>108TNXR1P042</v>
      </c>
      <c r="F4257" t="s">
        <v>30</v>
      </c>
      <c r="I4257" t="s">
        <v>71</v>
      </c>
      <c r="J4257" t="s">
        <v>39</v>
      </c>
      <c r="N4257" t="s">
        <v>8800</v>
      </c>
      <c r="O4257" t="s">
        <v>34</v>
      </c>
      <c r="P4257">
        <v>11</v>
      </c>
      <c r="Q4257">
        <v>202108</v>
      </c>
      <c r="R4257">
        <v>20220107</v>
      </c>
      <c r="S4257" t="s">
        <v>8801</v>
      </c>
      <c r="T4257">
        <v>20220608</v>
      </c>
      <c r="Z4257" t="s">
        <v>36</v>
      </c>
    </row>
    <row r="4258" spans="1:26" x14ac:dyDescent="0.25">
      <c r="A4258" t="s">
        <v>26</v>
      </c>
      <c r="B4258" t="s">
        <v>27</v>
      </c>
      <c r="C4258" t="s">
        <v>28</v>
      </c>
      <c r="D4258" t="s">
        <v>29</v>
      </c>
      <c r="E4258" t="str">
        <f>"112TNCZ1L955"</f>
        <v>112TNCZ1L955</v>
      </c>
      <c r="F4258" t="s">
        <v>30</v>
      </c>
      <c r="I4258" t="s">
        <v>31</v>
      </c>
      <c r="J4258" t="s">
        <v>58</v>
      </c>
      <c r="N4258" t="s">
        <v>8802</v>
      </c>
      <c r="O4258" t="s">
        <v>34</v>
      </c>
      <c r="P4258">
        <v>7</v>
      </c>
      <c r="Q4258">
        <v>202112</v>
      </c>
      <c r="R4258">
        <v>20220405</v>
      </c>
      <c r="S4258" t="s">
        <v>8803</v>
      </c>
      <c r="T4258">
        <v>20220608</v>
      </c>
      <c r="U4258" t="s">
        <v>878</v>
      </c>
      <c r="V4258" t="s">
        <v>74</v>
      </c>
      <c r="W4258" t="s">
        <v>128</v>
      </c>
      <c r="Z4258" t="s">
        <v>36</v>
      </c>
    </row>
    <row r="4259" spans="1:26" x14ac:dyDescent="0.25">
      <c r="A4259" t="s">
        <v>26</v>
      </c>
      <c r="B4259" t="s">
        <v>27</v>
      </c>
      <c r="C4259" t="s">
        <v>28</v>
      </c>
      <c r="D4259" t="s">
        <v>29</v>
      </c>
      <c r="E4259" t="str">
        <f>"201TNTQ1A905"</f>
        <v>201TNTQ1A905</v>
      </c>
      <c r="F4259" t="s">
        <v>30</v>
      </c>
      <c r="I4259" t="s">
        <v>38</v>
      </c>
      <c r="J4259" t="s">
        <v>90</v>
      </c>
      <c r="N4259" t="s">
        <v>8804</v>
      </c>
      <c r="O4259" t="s">
        <v>34</v>
      </c>
      <c r="P4259">
        <v>6</v>
      </c>
      <c r="Q4259">
        <v>202201</v>
      </c>
      <c r="R4259">
        <v>20220327</v>
      </c>
      <c r="S4259" t="s">
        <v>8805</v>
      </c>
      <c r="T4259">
        <v>20220608</v>
      </c>
      <c r="U4259" t="s">
        <v>144</v>
      </c>
      <c r="Z4259" t="s">
        <v>36</v>
      </c>
    </row>
    <row r="4260" spans="1:26" x14ac:dyDescent="0.25">
      <c r="A4260" t="s">
        <v>26</v>
      </c>
      <c r="B4260" t="s">
        <v>27</v>
      </c>
      <c r="C4260" t="s">
        <v>28</v>
      </c>
      <c r="D4260" t="s">
        <v>64</v>
      </c>
      <c r="E4260" t="str">
        <f>"112TNDV0B818"</f>
        <v>112TNDV0B818</v>
      </c>
      <c r="F4260" t="s">
        <v>30</v>
      </c>
      <c r="I4260" t="s">
        <v>162</v>
      </c>
      <c r="J4260" t="s">
        <v>58</v>
      </c>
      <c r="N4260" t="s">
        <v>1046</v>
      </c>
      <c r="O4260" t="s">
        <v>34</v>
      </c>
      <c r="P4260">
        <v>7</v>
      </c>
      <c r="Q4260">
        <v>202112</v>
      </c>
      <c r="R4260">
        <v>20220104</v>
      </c>
      <c r="S4260" t="s">
        <v>8806</v>
      </c>
      <c r="T4260">
        <v>20220608</v>
      </c>
      <c r="U4260" t="s">
        <v>144</v>
      </c>
      <c r="Z4260" t="s">
        <v>36</v>
      </c>
    </row>
    <row r="4261" spans="1:26" x14ac:dyDescent="0.25">
      <c r="A4261" t="s">
        <v>26</v>
      </c>
      <c r="B4261" t="s">
        <v>27</v>
      </c>
      <c r="C4261" t="s">
        <v>28</v>
      </c>
      <c r="D4261" t="s">
        <v>46</v>
      </c>
      <c r="E4261" t="str">
        <f>"202TNRL2W470"</f>
        <v>202TNRL2W470</v>
      </c>
      <c r="F4261" t="s">
        <v>30</v>
      </c>
      <c r="I4261" t="s">
        <v>129</v>
      </c>
      <c r="J4261" t="s">
        <v>58</v>
      </c>
      <c r="N4261" t="s">
        <v>8807</v>
      </c>
      <c r="O4261" t="s">
        <v>34</v>
      </c>
      <c r="P4261">
        <v>5</v>
      </c>
      <c r="Q4261">
        <v>202202</v>
      </c>
      <c r="R4261">
        <v>20220307</v>
      </c>
      <c r="S4261" t="s">
        <v>8808</v>
      </c>
      <c r="T4261">
        <v>20220608</v>
      </c>
      <c r="U4261" t="s">
        <v>463</v>
      </c>
      <c r="Z4261" t="s">
        <v>36</v>
      </c>
    </row>
    <row r="4262" spans="1:26" x14ac:dyDescent="0.25">
      <c r="A4262" t="s">
        <v>26</v>
      </c>
      <c r="B4262" t="s">
        <v>27</v>
      </c>
      <c r="C4262" t="s">
        <v>28</v>
      </c>
      <c r="D4262" t="s">
        <v>64</v>
      </c>
      <c r="E4262" t="str">
        <f>"108TNPC2E472"</f>
        <v>108TNPC2E472</v>
      </c>
      <c r="F4262" t="s">
        <v>30</v>
      </c>
      <c r="I4262" t="s">
        <v>302</v>
      </c>
      <c r="J4262" t="s">
        <v>58</v>
      </c>
      <c r="N4262" t="s">
        <v>8809</v>
      </c>
      <c r="O4262" t="s">
        <v>34</v>
      </c>
      <c r="P4262">
        <v>11</v>
      </c>
      <c r="Q4262">
        <v>202108</v>
      </c>
      <c r="R4262">
        <v>20220201</v>
      </c>
      <c r="S4262" t="s">
        <v>8810</v>
      </c>
      <c r="T4262">
        <v>20220608</v>
      </c>
      <c r="U4262" t="s">
        <v>211</v>
      </c>
      <c r="Z4262" t="s">
        <v>36</v>
      </c>
    </row>
    <row r="4263" spans="1:26" x14ac:dyDescent="0.25">
      <c r="A4263" t="s">
        <v>26</v>
      </c>
      <c r="B4263" t="s">
        <v>27</v>
      </c>
      <c r="C4263" t="s">
        <v>28</v>
      </c>
      <c r="D4263" t="s">
        <v>585</v>
      </c>
      <c r="E4263" t="str">
        <f>"203TNHM1H225"</f>
        <v>203TNHM1H225</v>
      </c>
      <c r="F4263" t="s">
        <v>30</v>
      </c>
      <c r="I4263" t="s">
        <v>57</v>
      </c>
      <c r="J4263" t="s">
        <v>58</v>
      </c>
      <c r="N4263" t="s">
        <v>8811</v>
      </c>
      <c r="O4263" t="s">
        <v>34</v>
      </c>
      <c r="P4263">
        <v>4</v>
      </c>
      <c r="Q4263">
        <v>202203</v>
      </c>
      <c r="R4263">
        <v>20220421</v>
      </c>
      <c r="S4263" t="s">
        <v>8812</v>
      </c>
      <c r="T4263">
        <v>20220608</v>
      </c>
      <c r="U4263" t="s">
        <v>8813</v>
      </c>
      <c r="Z4263" t="s">
        <v>36</v>
      </c>
    </row>
    <row r="4264" spans="1:26" x14ac:dyDescent="0.25">
      <c r="A4264" t="s">
        <v>26</v>
      </c>
      <c r="B4264" t="s">
        <v>27</v>
      </c>
      <c r="C4264" t="s">
        <v>28</v>
      </c>
      <c r="D4264" t="s">
        <v>37</v>
      </c>
      <c r="E4264" t="str">
        <f>"112TNMX0H267"</f>
        <v>112TNMX0H267</v>
      </c>
      <c r="F4264" t="s">
        <v>30</v>
      </c>
      <c r="I4264" t="s">
        <v>586</v>
      </c>
      <c r="J4264" t="s">
        <v>58</v>
      </c>
      <c r="N4264" t="s">
        <v>8814</v>
      </c>
      <c r="O4264" t="s">
        <v>34</v>
      </c>
      <c r="P4264">
        <v>7</v>
      </c>
      <c r="Q4264">
        <v>202112</v>
      </c>
      <c r="R4264">
        <v>20220301</v>
      </c>
      <c r="S4264" t="s">
        <v>8815</v>
      </c>
      <c r="T4264">
        <v>20220608</v>
      </c>
      <c r="U4264" t="s">
        <v>264</v>
      </c>
      <c r="V4264" t="s">
        <v>8053</v>
      </c>
      <c r="W4264" t="s">
        <v>1041</v>
      </c>
      <c r="Z4264" t="s">
        <v>36</v>
      </c>
    </row>
    <row r="4265" spans="1:26" x14ac:dyDescent="0.25">
      <c r="A4265" t="s">
        <v>26</v>
      </c>
      <c r="B4265" t="s">
        <v>27</v>
      </c>
      <c r="C4265" t="s">
        <v>28</v>
      </c>
      <c r="D4265" t="s">
        <v>115</v>
      </c>
      <c r="E4265" t="str">
        <f>"106TNJJ24740"</f>
        <v>106TNJJ24740</v>
      </c>
      <c r="F4265" t="s">
        <v>30</v>
      </c>
      <c r="I4265" t="s">
        <v>57</v>
      </c>
      <c r="J4265" t="s">
        <v>58</v>
      </c>
      <c r="N4265" t="s">
        <v>8816</v>
      </c>
      <c r="O4265" t="s">
        <v>34</v>
      </c>
      <c r="P4265">
        <v>13</v>
      </c>
      <c r="Q4265">
        <v>202106</v>
      </c>
      <c r="R4265">
        <v>20220331</v>
      </c>
      <c r="S4265" t="s">
        <v>8817</v>
      </c>
      <c r="T4265">
        <v>20220608</v>
      </c>
      <c r="U4265" t="s">
        <v>270</v>
      </c>
      <c r="Z4265" t="s">
        <v>36</v>
      </c>
    </row>
    <row r="4266" spans="1:26" x14ac:dyDescent="0.25">
      <c r="A4266" t="s">
        <v>26</v>
      </c>
      <c r="B4266" t="s">
        <v>27</v>
      </c>
      <c r="C4266" t="s">
        <v>28</v>
      </c>
      <c r="D4266" t="s">
        <v>133</v>
      </c>
      <c r="E4266" t="str">
        <f>"104TNQD2W460"</f>
        <v>104TNQD2W460</v>
      </c>
      <c r="F4266" t="s">
        <v>30</v>
      </c>
      <c r="I4266" t="s">
        <v>129</v>
      </c>
      <c r="J4266" t="s">
        <v>58</v>
      </c>
      <c r="N4266" t="s">
        <v>8818</v>
      </c>
      <c r="O4266" t="s">
        <v>34</v>
      </c>
      <c r="P4266">
        <v>15</v>
      </c>
      <c r="Q4266">
        <v>202104</v>
      </c>
      <c r="R4266">
        <v>20220521</v>
      </c>
      <c r="S4266" t="s">
        <v>8819</v>
      </c>
      <c r="T4266">
        <v>20220608</v>
      </c>
      <c r="U4266" t="s">
        <v>339</v>
      </c>
      <c r="V4266" t="s">
        <v>211</v>
      </c>
      <c r="W4266" t="s">
        <v>496</v>
      </c>
      <c r="X4266" t="s">
        <v>878</v>
      </c>
      <c r="Z4266" t="s">
        <v>36</v>
      </c>
    </row>
    <row r="4267" spans="1:26" x14ac:dyDescent="0.25">
      <c r="A4267" t="s">
        <v>26</v>
      </c>
      <c r="B4267" t="s">
        <v>27</v>
      </c>
      <c r="C4267" t="s">
        <v>28</v>
      </c>
      <c r="D4267" t="s">
        <v>29</v>
      </c>
      <c r="E4267" t="str">
        <f>"202TNEP0C732"</f>
        <v>202TNEP0C732</v>
      </c>
      <c r="F4267" t="s">
        <v>30</v>
      </c>
      <c r="I4267" t="s">
        <v>38</v>
      </c>
      <c r="J4267" t="s">
        <v>77</v>
      </c>
      <c r="N4267" t="s">
        <v>8820</v>
      </c>
      <c r="O4267" t="s">
        <v>34</v>
      </c>
      <c r="P4267">
        <v>5</v>
      </c>
      <c r="Q4267">
        <v>202202</v>
      </c>
      <c r="R4267">
        <v>20220317</v>
      </c>
      <c r="S4267" t="s">
        <v>8821</v>
      </c>
      <c r="T4267">
        <v>20220608</v>
      </c>
      <c r="Z4267" t="s">
        <v>36</v>
      </c>
    </row>
    <row r="4268" spans="1:26" x14ac:dyDescent="0.25">
      <c r="A4268" t="s">
        <v>26</v>
      </c>
      <c r="B4268" t="s">
        <v>27</v>
      </c>
      <c r="C4268" t="s">
        <v>28</v>
      </c>
      <c r="D4268" t="s">
        <v>115</v>
      </c>
      <c r="E4268" t="str">
        <f>"110TNAB18648"</f>
        <v>110TNAB18648</v>
      </c>
      <c r="F4268" t="s">
        <v>30</v>
      </c>
      <c r="I4268" t="s">
        <v>31</v>
      </c>
      <c r="J4268" t="s">
        <v>32</v>
      </c>
      <c r="N4268" t="s">
        <v>8822</v>
      </c>
      <c r="O4268" t="s">
        <v>34</v>
      </c>
      <c r="P4268">
        <v>9</v>
      </c>
      <c r="Q4268">
        <v>202110</v>
      </c>
      <c r="R4268">
        <v>20211229</v>
      </c>
      <c r="S4268" t="s">
        <v>8823</v>
      </c>
      <c r="T4268">
        <v>20220608</v>
      </c>
      <c r="Z4268" t="s">
        <v>36</v>
      </c>
    </row>
    <row r="4269" spans="1:26" x14ac:dyDescent="0.25">
      <c r="A4269" t="s">
        <v>26</v>
      </c>
      <c r="B4269" t="s">
        <v>27</v>
      </c>
      <c r="C4269" t="s">
        <v>28</v>
      </c>
      <c r="D4269" t="s">
        <v>42</v>
      </c>
      <c r="E4269" t="str">
        <f>"101TNYT1F890"</f>
        <v>101TNYT1F890</v>
      </c>
      <c r="F4269" t="s">
        <v>30</v>
      </c>
      <c r="I4269" t="s">
        <v>157</v>
      </c>
      <c r="J4269" t="s">
        <v>163</v>
      </c>
      <c r="N4269" t="s">
        <v>8824</v>
      </c>
      <c r="O4269" t="s">
        <v>34</v>
      </c>
      <c r="P4269">
        <v>18</v>
      </c>
      <c r="Q4269">
        <v>202101</v>
      </c>
      <c r="R4269">
        <v>20220414</v>
      </c>
      <c r="S4269" t="s">
        <v>8825</v>
      </c>
      <c r="T4269">
        <v>20220608</v>
      </c>
      <c r="Z4269" t="s">
        <v>36</v>
      </c>
    </row>
    <row r="4270" spans="1:26" x14ac:dyDescent="0.25">
      <c r="A4270" t="s">
        <v>26</v>
      </c>
      <c r="B4270" t="s">
        <v>27</v>
      </c>
      <c r="C4270" t="s">
        <v>28</v>
      </c>
      <c r="D4270" t="s">
        <v>46</v>
      </c>
      <c r="E4270" t="str">
        <f>"106TNLE11240"</f>
        <v>106TNLE11240</v>
      </c>
      <c r="F4270" t="s">
        <v>30</v>
      </c>
      <c r="I4270" t="s">
        <v>38</v>
      </c>
      <c r="J4270" t="s">
        <v>58</v>
      </c>
      <c r="N4270" t="s">
        <v>8826</v>
      </c>
      <c r="O4270" t="s">
        <v>34</v>
      </c>
      <c r="P4270">
        <v>13</v>
      </c>
      <c r="Q4270">
        <v>202106</v>
      </c>
      <c r="R4270">
        <v>20220522</v>
      </c>
      <c r="S4270" t="s">
        <v>8827</v>
      </c>
      <c r="T4270">
        <v>20220608</v>
      </c>
      <c r="U4270" t="s">
        <v>151</v>
      </c>
      <c r="Z4270" t="s">
        <v>36</v>
      </c>
    </row>
    <row r="4271" spans="1:26" x14ac:dyDescent="0.25">
      <c r="A4271" t="s">
        <v>26</v>
      </c>
      <c r="B4271" t="s">
        <v>27</v>
      </c>
      <c r="C4271" t="s">
        <v>28</v>
      </c>
      <c r="D4271" t="s">
        <v>64</v>
      </c>
      <c r="E4271" t="str">
        <f>"112TNHM0V361"</f>
        <v>112TNHM0V361</v>
      </c>
      <c r="F4271" t="s">
        <v>30</v>
      </c>
      <c r="I4271" t="s">
        <v>123</v>
      </c>
      <c r="J4271" t="s">
        <v>271</v>
      </c>
      <c r="N4271" t="s">
        <v>8828</v>
      </c>
      <c r="O4271" t="s">
        <v>34</v>
      </c>
      <c r="P4271">
        <v>7</v>
      </c>
      <c r="Q4271">
        <v>202112</v>
      </c>
      <c r="R4271">
        <v>20220312</v>
      </c>
      <c r="S4271" t="s">
        <v>8829</v>
      </c>
      <c r="T4271">
        <v>20220608</v>
      </c>
      <c r="Z4271" t="s">
        <v>36</v>
      </c>
    </row>
    <row r="4272" spans="1:26" x14ac:dyDescent="0.25">
      <c r="A4272" t="s">
        <v>26</v>
      </c>
      <c r="B4272" t="s">
        <v>27</v>
      </c>
      <c r="C4272" t="s">
        <v>28</v>
      </c>
      <c r="D4272" t="s">
        <v>166</v>
      </c>
      <c r="E4272" t="str">
        <f>"202TNJJ25364"</f>
        <v>202TNJJ25364</v>
      </c>
      <c r="F4272" t="s">
        <v>30</v>
      </c>
      <c r="I4272" t="s">
        <v>51</v>
      </c>
      <c r="J4272" t="s">
        <v>39</v>
      </c>
      <c r="N4272" t="s">
        <v>8830</v>
      </c>
      <c r="O4272" t="s">
        <v>34</v>
      </c>
      <c r="P4272">
        <v>5</v>
      </c>
      <c r="Q4272">
        <v>202202</v>
      </c>
      <c r="R4272">
        <v>20220512</v>
      </c>
      <c r="S4272" t="s">
        <v>8831</v>
      </c>
      <c r="T4272">
        <v>20220608</v>
      </c>
      <c r="Z4272" t="s">
        <v>36</v>
      </c>
    </row>
    <row r="4273" spans="1:26" x14ac:dyDescent="0.25">
      <c r="A4273" t="s">
        <v>26</v>
      </c>
      <c r="B4273" t="s">
        <v>27</v>
      </c>
      <c r="C4273" t="s">
        <v>28</v>
      </c>
      <c r="D4273" t="s">
        <v>380</v>
      </c>
      <c r="E4273" t="str">
        <f>"202TNNH1B231"</f>
        <v>202TNNH1B231</v>
      </c>
      <c r="F4273" t="s">
        <v>30</v>
      </c>
      <c r="I4273" t="s">
        <v>38</v>
      </c>
      <c r="J4273" t="s">
        <v>58</v>
      </c>
      <c r="N4273" t="s">
        <v>8832</v>
      </c>
      <c r="O4273" t="s">
        <v>34</v>
      </c>
      <c r="P4273">
        <v>5</v>
      </c>
      <c r="Q4273">
        <v>202202</v>
      </c>
      <c r="R4273">
        <v>20220528</v>
      </c>
      <c r="S4273" t="s">
        <v>8833</v>
      </c>
      <c r="T4273">
        <v>20220608</v>
      </c>
      <c r="U4273" t="s">
        <v>144</v>
      </c>
      <c r="Z4273" t="s">
        <v>36</v>
      </c>
    </row>
    <row r="4274" spans="1:26" x14ac:dyDescent="0.25">
      <c r="A4274" t="s">
        <v>26</v>
      </c>
      <c r="B4274" t="s">
        <v>27</v>
      </c>
      <c r="C4274" t="s">
        <v>28</v>
      </c>
      <c r="D4274" t="s">
        <v>46</v>
      </c>
      <c r="E4274" t="str">
        <f>"110TNMX1G859"</f>
        <v>110TNMX1G859</v>
      </c>
      <c r="F4274" t="s">
        <v>30</v>
      </c>
      <c r="I4274" t="s">
        <v>57</v>
      </c>
      <c r="J4274" t="s">
        <v>116</v>
      </c>
      <c r="N4274" t="s">
        <v>8834</v>
      </c>
      <c r="O4274" t="s">
        <v>34</v>
      </c>
      <c r="P4274">
        <v>9</v>
      </c>
      <c r="Q4274">
        <v>202110</v>
      </c>
      <c r="R4274">
        <v>20211122</v>
      </c>
      <c r="S4274" t="s">
        <v>8835</v>
      </c>
      <c r="T4274">
        <v>20220608</v>
      </c>
      <c r="Z4274" t="s">
        <v>36</v>
      </c>
    </row>
    <row r="4275" spans="1:26" x14ac:dyDescent="0.25">
      <c r="A4275" t="s">
        <v>26</v>
      </c>
      <c r="B4275" t="s">
        <v>27</v>
      </c>
      <c r="C4275" t="s">
        <v>28</v>
      </c>
      <c r="D4275" t="s">
        <v>380</v>
      </c>
      <c r="E4275" t="str">
        <f>"202TNZN1C109"</f>
        <v>202TNZN1C109</v>
      </c>
      <c r="F4275" t="s">
        <v>30</v>
      </c>
      <c r="I4275" t="s">
        <v>38</v>
      </c>
      <c r="J4275" t="s">
        <v>819</v>
      </c>
      <c r="N4275" t="s">
        <v>8836</v>
      </c>
      <c r="O4275" t="s">
        <v>34</v>
      </c>
      <c r="P4275">
        <v>5</v>
      </c>
      <c r="Q4275">
        <v>202202</v>
      </c>
      <c r="R4275">
        <v>20220511</v>
      </c>
      <c r="S4275" t="s">
        <v>8837</v>
      </c>
      <c r="T4275">
        <v>20220608</v>
      </c>
      <c r="Z4275" t="s">
        <v>36</v>
      </c>
    </row>
    <row r="4276" spans="1:26" x14ac:dyDescent="0.25">
      <c r="A4276" t="s">
        <v>26</v>
      </c>
      <c r="B4276" t="s">
        <v>27</v>
      </c>
      <c r="C4276" t="s">
        <v>28</v>
      </c>
      <c r="D4276" t="s">
        <v>29</v>
      </c>
      <c r="E4276" t="str">
        <f>"105TNXR1P858"</f>
        <v>105TNXR1P858</v>
      </c>
      <c r="F4276" t="s">
        <v>30</v>
      </c>
      <c r="I4276" t="s">
        <v>129</v>
      </c>
      <c r="J4276" t="s">
        <v>555</v>
      </c>
      <c r="N4276" t="s">
        <v>8838</v>
      </c>
      <c r="O4276" t="s">
        <v>34</v>
      </c>
      <c r="P4276">
        <v>14</v>
      </c>
      <c r="Q4276">
        <v>202105</v>
      </c>
      <c r="R4276">
        <v>20220517</v>
      </c>
      <c r="S4276" t="s">
        <v>8839</v>
      </c>
      <c r="T4276">
        <v>20220608</v>
      </c>
      <c r="Z4276" t="s">
        <v>36</v>
      </c>
    </row>
    <row r="4277" spans="1:26" x14ac:dyDescent="0.25">
      <c r="A4277" t="s">
        <v>26</v>
      </c>
      <c r="B4277" t="s">
        <v>27</v>
      </c>
      <c r="C4277" t="s">
        <v>28</v>
      </c>
      <c r="D4277" t="s">
        <v>380</v>
      </c>
      <c r="E4277" t="str">
        <f>"203TNXR06410"</f>
        <v>203TNXR06410</v>
      </c>
      <c r="F4277" t="s">
        <v>30</v>
      </c>
      <c r="I4277" t="s">
        <v>129</v>
      </c>
      <c r="J4277" t="s">
        <v>498</v>
      </c>
      <c r="N4277" t="s">
        <v>8840</v>
      </c>
      <c r="O4277" t="s">
        <v>34</v>
      </c>
      <c r="P4277">
        <v>99</v>
      </c>
      <c r="Q4277">
        <v>201203</v>
      </c>
      <c r="R4277">
        <v>20220228</v>
      </c>
      <c r="S4277" t="s">
        <v>8841</v>
      </c>
      <c r="T4277">
        <v>20220608</v>
      </c>
      <c r="Z4277" t="s">
        <v>36</v>
      </c>
    </row>
    <row r="4278" spans="1:26" x14ac:dyDescent="0.25">
      <c r="A4278" t="s">
        <v>26</v>
      </c>
      <c r="B4278" t="s">
        <v>27</v>
      </c>
      <c r="C4278" t="s">
        <v>28</v>
      </c>
      <c r="D4278" t="s">
        <v>37</v>
      </c>
      <c r="E4278" t="str">
        <f>"110TNSU0T382"</f>
        <v>110TNSU0T382</v>
      </c>
      <c r="F4278" t="s">
        <v>30</v>
      </c>
      <c r="I4278" t="s">
        <v>38</v>
      </c>
      <c r="J4278" t="s">
        <v>77</v>
      </c>
      <c r="N4278" t="s">
        <v>8842</v>
      </c>
      <c r="O4278" t="s">
        <v>34</v>
      </c>
      <c r="P4278">
        <v>9</v>
      </c>
      <c r="Q4278">
        <v>202110</v>
      </c>
      <c r="R4278">
        <v>20220319</v>
      </c>
      <c r="S4278" t="s">
        <v>8843</v>
      </c>
      <c r="T4278">
        <v>20220608</v>
      </c>
      <c r="Z4278" t="s">
        <v>36</v>
      </c>
    </row>
    <row r="4279" spans="1:26" x14ac:dyDescent="0.25">
      <c r="A4279" t="s">
        <v>26</v>
      </c>
      <c r="B4279" t="s">
        <v>27</v>
      </c>
      <c r="C4279" t="s">
        <v>28</v>
      </c>
      <c r="D4279" t="s">
        <v>29</v>
      </c>
      <c r="E4279" t="str">
        <f>"107TNNH19247"</f>
        <v>107TNNH19247</v>
      </c>
      <c r="F4279" t="s">
        <v>30</v>
      </c>
      <c r="I4279" t="s">
        <v>38</v>
      </c>
      <c r="J4279" t="s">
        <v>130</v>
      </c>
      <c r="N4279" t="s">
        <v>8844</v>
      </c>
      <c r="O4279" t="s">
        <v>34</v>
      </c>
      <c r="P4279">
        <v>12</v>
      </c>
      <c r="Q4279">
        <v>202107</v>
      </c>
      <c r="R4279">
        <v>20220506</v>
      </c>
      <c r="S4279" t="s">
        <v>8845</v>
      </c>
      <c r="T4279">
        <v>20220608</v>
      </c>
      <c r="Z4279" t="s">
        <v>36</v>
      </c>
    </row>
    <row r="4280" spans="1:26" x14ac:dyDescent="0.25">
      <c r="A4280" t="s">
        <v>26</v>
      </c>
      <c r="B4280" t="s">
        <v>27</v>
      </c>
      <c r="C4280" t="s">
        <v>28</v>
      </c>
      <c r="D4280" t="s">
        <v>29</v>
      </c>
      <c r="E4280" t="str">
        <f>"109TNAB0L336"</f>
        <v>109TNAB0L336</v>
      </c>
      <c r="F4280" t="s">
        <v>30</v>
      </c>
      <c r="I4280" t="s">
        <v>157</v>
      </c>
      <c r="J4280" t="s">
        <v>58</v>
      </c>
      <c r="N4280" t="s">
        <v>8846</v>
      </c>
      <c r="O4280" t="s">
        <v>34</v>
      </c>
      <c r="P4280">
        <v>10</v>
      </c>
      <c r="Q4280">
        <v>202109</v>
      </c>
      <c r="R4280">
        <v>20211114</v>
      </c>
      <c r="S4280" t="s">
        <v>8847</v>
      </c>
      <c r="T4280">
        <v>20220608</v>
      </c>
      <c r="U4280" t="s">
        <v>325</v>
      </c>
      <c r="V4280" t="s">
        <v>264</v>
      </c>
      <c r="W4280" t="s">
        <v>496</v>
      </c>
      <c r="X4280" t="s">
        <v>497</v>
      </c>
      <c r="Z4280" t="s">
        <v>36</v>
      </c>
    </row>
    <row r="4281" spans="1:26" x14ac:dyDescent="0.25">
      <c r="A4281" t="s">
        <v>26</v>
      </c>
      <c r="B4281" t="s">
        <v>27</v>
      </c>
      <c r="C4281" t="s">
        <v>28</v>
      </c>
      <c r="D4281" t="s">
        <v>46</v>
      </c>
      <c r="E4281" t="str">
        <f>"202TNFA22579"</f>
        <v>202TNFA22579</v>
      </c>
      <c r="F4281" t="s">
        <v>30</v>
      </c>
      <c r="I4281" t="s">
        <v>38</v>
      </c>
      <c r="J4281" t="s">
        <v>1315</v>
      </c>
      <c r="N4281" t="s">
        <v>8848</v>
      </c>
      <c r="O4281" t="s">
        <v>34</v>
      </c>
      <c r="P4281">
        <v>99</v>
      </c>
      <c r="Q4281">
        <v>201202</v>
      </c>
      <c r="R4281">
        <v>20220104</v>
      </c>
      <c r="S4281" t="s">
        <v>8849</v>
      </c>
      <c r="T4281">
        <v>20220608</v>
      </c>
      <c r="Z4281" t="s">
        <v>36</v>
      </c>
    </row>
    <row r="4282" spans="1:26" x14ac:dyDescent="0.25">
      <c r="A4282" t="s">
        <v>26</v>
      </c>
      <c r="B4282" t="s">
        <v>27</v>
      </c>
      <c r="C4282" t="s">
        <v>28</v>
      </c>
      <c r="D4282" t="s">
        <v>133</v>
      </c>
      <c r="E4282" t="str">
        <f>"111TNGY2P567"</f>
        <v>111TNGY2P567</v>
      </c>
      <c r="F4282" t="s">
        <v>30</v>
      </c>
      <c r="I4282" t="s">
        <v>123</v>
      </c>
      <c r="J4282" t="s">
        <v>77</v>
      </c>
      <c r="N4282" t="s">
        <v>8850</v>
      </c>
      <c r="O4282" t="s">
        <v>34</v>
      </c>
      <c r="P4282">
        <v>8</v>
      </c>
      <c r="Q4282">
        <v>202111</v>
      </c>
      <c r="R4282">
        <v>20211221</v>
      </c>
      <c r="S4282" t="s">
        <v>8851</v>
      </c>
      <c r="T4282">
        <v>20220608</v>
      </c>
      <c r="Z4282" t="s">
        <v>36</v>
      </c>
    </row>
    <row r="4283" spans="1:26" x14ac:dyDescent="0.25">
      <c r="A4283" t="s">
        <v>26</v>
      </c>
      <c r="B4283" t="s">
        <v>27</v>
      </c>
      <c r="C4283" t="s">
        <v>28</v>
      </c>
      <c r="D4283" t="s">
        <v>380</v>
      </c>
      <c r="E4283" t="str">
        <f>"204TNDV21530"</f>
        <v>204TNDV21530</v>
      </c>
      <c r="F4283" t="s">
        <v>30</v>
      </c>
      <c r="I4283" t="s">
        <v>89</v>
      </c>
      <c r="J4283" t="s">
        <v>90</v>
      </c>
      <c r="N4283" t="s">
        <v>8852</v>
      </c>
      <c r="O4283" t="s">
        <v>34</v>
      </c>
      <c r="P4283">
        <v>3</v>
      </c>
      <c r="Q4283">
        <v>202204</v>
      </c>
      <c r="R4283">
        <v>20220501</v>
      </c>
      <c r="S4283" t="s">
        <v>8853</v>
      </c>
      <c r="T4283">
        <v>20220608</v>
      </c>
      <c r="U4283" t="s">
        <v>144</v>
      </c>
      <c r="Z4283" t="s">
        <v>36</v>
      </c>
    </row>
    <row r="4284" spans="1:26" x14ac:dyDescent="0.25">
      <c r="A4284" t="s">
        <v>26</v>
      </c>
      <c r="B4284" t="s">
        <v>27</v>
      </c>
      <c r="C4284" t="s">
        <v>28</v>
      </c>
      <c r="D4284" t="s">
        <v>133</v>
      </c>
      <c r="E4284" t="str">
        <f>"109TNSU29718"</f>
        <v>109TNSU29718</v>
      </c>
      <c r="F4284" t="s">
        <v>30</v>
      </c>
      <c r="I4284" t="s">
        <v>38</v>
      </c>
      <c r="J4284" t="s">
        <v>271</v>
      </c>
      <c r="N4284" t="s">
        <v>8854</v>
      </c>
      <c r="O4284" t="s">
        <v>34</v>
      </c>
      <c r="P4284">
        <v>10</v>
      </c>
      <c r="Q4284">
        <v>202109</v>
      </c>
      <c r="R4284">
        <v>20211205</v>
      </c>
      <c r="S4284" t="s">
        <v>8855</v>
      </c>
      <c r="T4284">
        <v>20220608</v>
      </c>
      <c r="Z4284" t="s">
        <v>36</v>
      </c>
    </row>
    <row r="4285" spans="1:26" x14ac:dyDescent="0.25">
      <c r="A4285" t="s">
        <v>26</v>
      </c>
      <c r="B4285" t="s">
        <v>27</v>
      </c>
      <c r="C4285" t="s">
        <v>28</v>
      </c>
      <c r="D4285" t="s">
        <v>37</v>
      </c>
      <c r="E4285" t="str">
        <f>"105TNBK0Q773"</f>
        <v>105TNBK0Q773</v>
      </c>
      <c r="F4285" t="s">
        <v>30</v>
      </c>
      <c r="I4285" t="s">
        <v>38</v>
      </c>
      <c r="J4285" t="s">
        <v>58</v>
      </c>
      <c r="N4285" t="s">
        <v>8856</v>
      </c>
      <c r="O4285" t="s">
        <v>34</v>
      </c>
      <c r="P4285">
        <v>14</v>
      </c>
      <c r="Q4285">
        <v>202105</v>
      </c>
      <c r="R4285">
        <v>20211128</v>
      </c>
      <c r="S4285" t="s">
        <v>8857</v>
      </c>
      <c r="T4285">
        <v>20220608</v>
      </c>
      <c r="U4285" t="s">
        <v>144</v>
      </c>
      <c r="Z4285" t="s">
        <v>36</v>
      </c>
    </row>
    <row r="4286" spans="1:26" x14ac:dyDescent="0.25">
      <c r="A4286" t="s">
        <v>26</v>
      </c>
      <c r="B4286" t="s">
        <v>27</v>
      </c>
      <c r="C4286" t="s">
        <v>28</v>
      </c>
      <c r="D4286" t="s">
        <v>115</v>
      </c>
      <c r="E4286" t="str">
        <f>"108TNTQ0Q041"</f>
        <v>108TNTQ0Q041</v>
      </c>
      <c r="F4286" t="s">
        <v>30</v>
      </c>
      <c r="I4286" t="s">
        <v>38</v>
      </c>
      <c r="J4286" t="s">
        <v>90</v>
      </c>
      <c r="N4286" t="s">
        <v>8858</v>
      </c>
      <c r="O4286" t="s">
        <v>34</v>
      </c>
      <c r="P4286">
        <v>11</v>
      </c>
      <c r="Q4286">
        <v>202108</v>
      </c>
      <c r="R4286">
        <v>20211006</v>
      </c>
      <c r="S4286" t="s">
        <v>8859</v>
      </c>
      <c r="T4286">
        <v>20220608</v>
      </c>
      <c r="U4286" t="s">
        <v>211</v>
      </c>
      <c r="Z4286" t="s">
        <v>36</v>
      </c>
    </row>
    <row r="4287" spans="1:26" x14ac:dyDescent="0.25">
      <c r="A4287" t="s">
        <v>26</v>
      </c>
      <c r="B4287" t="s">
        <v>27</v>
      </c>
      <c r="C4287" t="s">
        <v>28</v>
      </c>
      <c r="D4287" t="s">
        <v>166</v>
      </c>
      <c r="E4287" t="str">
        <f>"101TNWG2G417"</f>
        <v>101TNWG2G417</v>
      </c>
      <c r="F4287" t="s">
        <v>30</v>
      </c>
      <c r="I4287" t="s">
        <v>31</v>
      </c>
      <c r="J4287" t="s">
        <v>58</v>
      </c>
      <c r="N4287" t="s">
        <v>8860</v>
      </c>
      <c r="O4287" t="s">
        <v>34</v>
      </c>
      <c r="P4287">
        <v>18</v>
      </c>
      <c r="Q4287">
        <v>202101</v>
      </c>
      <c r="R4287">
        <v>20220104</v>
      </c>
      <c r="S4287" t="s">
        <v>8861</v>
      </c>
      <c r="T4287">
        <v>20220608</v>
      </c>
      <c r="U4287" t="s">
        <v>211</v>
      </c>
      <c r="Z4287" t="s">
        <v>36</v>
      </c>
    </row>
    <row r="4288" spans="1:26" x14ac:dyDescent="0.25">
      <c r="A4288" t="s">
        <v>26</v>
      </c>
      <c r="B4288" t="s">
        <v>27</v>
      </c>
      <c r="C4288" t="s">
        <v>28</v>
      </c>
      <c r="D4288" t="s">
        <v>29</v>
      </c>
      <c r="E4288" t="str">
        <f>"107TNVS1Z271"</f>
        <v>107TNVS1Z271</v>
      </c>
      <c r="F4288" t="s">
        <v>30</v>
      </c>
      <c r="I4288" t="s">
        <v>38</v>
      </c>
      <c r="J4288" t="s">
        <v>58</v>
      </c>
      <c r="N4288" t="s">
        <v>8862</v>
      </c>
      <c r="O4288" t="s">
        <v>34</v>
      </c>
      <c r="P4288">
        <v>12</v>
      </c>
      <c r="Q4288">
        <v>202107</v>
      </c>
      <c r="R4288">
        <v>20211002</v>
      </c>
      <c r="S4288" t="s">
        <v>8863</v>
      </c>
      <c r="T4288">
        <v>20220608</v>
      </c>
      <c r="U4288" t="s">
        <v>75</v>
      </c>
      <c r="V4288" t="s">
        <v>144</v>
      </c>
      <c r="W4288" t="s">
        <v>179</v>
      </c>
      <c r="Z4288" t="s">
        <v>36</v>
      </c>
    </row>
    <row r="4289" spans="1:26" x14ac:dyDescent="0.25">
      <c r="A4289" t="s">
        <v>26</v>
      </c>
      <c r="B4289" t="s">
        <v>27</v>
      </c>
      <c r="C4289" t="s">
        <v>28</v>
      </c>
      <c r="D4289" t="s">
        <v>115</v>
      </c>
      <c r="E4289" t="str">
        <f>"201TNFA1Q443"</f>
        <v>201TNFA1Q443</v>
      </c>
      <c r="F4289" t="s">
        <v>30</v>
      </c>
      <c r="I4289" t="s">
        <v>38</v>
      </c>
      <c r="J4289" t="s">
        <v>58</v>
      </c>
      <c r="N4289" t="s">
        <v>8864</v>
      </c>
      <c r="O4289" t="s">
        <v>34</v>
      </c>
      <c r="P4289">
        <v>6</v>
      </c>
      <c r="Q4289">
        <v>202201</v>
      </c>
      <c r="R4289">
        <v>20220319</v>
      </c>
      <c r="S4289" t="s">
        <v>8865</v>
      </c>
      <c r="T4289">
        <v>20220608</v>
      </c>
      <c r="U4289" t="s">
        <v>128</v>
      </c>
      <c r="Z4289" t="s">
        <v>36</v>
      </c>
    </row>
    <row r="4290" spans="1:26" x14ac:dyDescent="0.25">
      <c r="A4290" t="s">
        <v>26</v>
      </c>
      <c r="B4290" t="s">
        <v>27</v>
      </c>
      <c r="C4290" t="s">
        <v>28</v>
      </c>
      <c r="D4290" t="s">
        <v>42</v>
      </c>
      <c r="E4290" t="str">
        <f>"107TNKF13845"</f>
        <v>107TNKF13845</v>
      </c>
      <c r="F4290" t="s">
        <v>30</v>
      </c>
      <c r="I4290" t="s">
        <v>38</v>
      </c>
      <c r="J4290" t="s">
        <v>58</v>
      </c>
      <c r="N4290" t="s">
        <v>8866</v>
      </c>
      <c r="O4290" t="s">
        <v>34</v>
      </c>
      <c r="P4290">
        <v>12</v>
      </c>
      <c r="Q4290">
        <v>202107</v>
      </c>
      <c r="R4290">
        <v>20211005</v>
      </c>
      <c r="S4290" t="s">
        <v>8867</v>
      </c>
      <c r="T4290">
        <v>20220608</v>
      </c>
      <c r="U4290" t="s">
        <v>1012</v>
      </c>
      <c r="Z4290" t="s">
        <v>36</v>
      </c>
    </row>
    <row r="4291" spans="1:26" x14ac:dyDescent="0.25">
      <c r="A4291" t="s">
        <v>26</v>
      </c>
      <c r="B4291" t="s">
        <v>27</v>
      </c>
      <c r="C4291" t="s">
        <v>28</v>
      </c>
      <c r="D4291" t="s">
        <v>29</v>
      </c>
      <c r="E4291" t="str">
        <f>"106TNDV2Q738"</f>
        <v>106TNDV2Q738</v>
      </c>
      <c r="F4291" t="s">
        <v>30</v>
      </c>
      <c r="I4291" t="s">
        <v>38</v>
      </c>
      <c r="J4291" t="s">
        <v>58</v>
      </c>
      <c r="N4291" t="s">
        <v>8868</v>
      </c>
      <c r="O4291" t="s">
        <v>34</v>
      </c>
      <c r="P4291">
        <v>13</v>
      </c>
      <c r="Q4291">
        <v>202106</v>
      </c>
      <c r="R4291">
        <v>20211221</v>
      </c>
      <c r="S4291" t="s">
        <v>8869</v>
      </c>
      <c r="T4291">
        <v>20220608</v>
      </c>
      <c r="U4291" t="s">
        <v>4974</v>
      </c>
      <c r="V4291" t="s">
        <v>205</v>
      </c>
      <c r="Z4291" t="s">
        <v>36</v>
      </c>
    </row>
    <row r="4292" spans="1:26" x14ac:dyDescent="0.25">
      <c r="A4292" t="s">
        <v>26</v>
      </c>
      <c r="B4292" t="s">
        <v>27</v>
      </c>
      <c r="C4292" t="s">
        <v>28</v>
      </c>
      <c r="D4292" t="s">
        <v>29</v>
      </c>
      <c r="E4292" t="str">
        <f>"108TNFA21443"</f>
        <v>108TNFA21443</v>
      </c>
      <c r="F4292" t="s">
        <v>30</v>
      </c>
      <c r="I4292" t="s">
        <v>31</v>
      </c>
      <c r="J4292" t="s">
        <v>58</v>
      </c>
      <c r="N4292" t="s">
        <v>8870</v>
      </c>
      <c r="O4292" t="s">
        <v>34</v>
      </c>
      <c r="P4292">
        <v>11</v>
      </c>
      <c r="Q4292">
        <v>202108</v>
      </c>
      <c r="R4292">
        <v>20220212</v>
      </c>
      <c r="S4292" t="s">
        <v>8871</v>
      </c>
      <c r="T4292">
        <v>20220608</v>
      </c>
      <c r="U4292" t="s">
        <v>151</v>
      </c>
      <c r="Z4292" t="s">
        <v>36</v>
      </c>
    </row>
    <row r="4293" spans="1:26" x14ac:dyDescent="0.25">
      <c r="A4293" t="s">
        <v>26</v>
      </c>
      <c r="B4293" t="s">
        <v>27</v>
      </c>
      <c r="C4293" t="s">
        <v>28</v>
      </c>
      <c r="D4293" t="s">
        <v>46</v>
      </c>
      <c r="E4293" t="str">
        <f>"011TNLE24088"</f>
        <v>011TNLE24088</v>
      </c>
      <c r="F4293" t="s">
        <v>30</v>
      </c>
      <c r="I4293" t="s">
        <v>57</v>
      </c>
      <c r="J4293" t="s">
        <v>58</v>
      </c>
      <c r="N4293" t="s">
        <v>8872</v>
      </c>
      <c r="O4293" t="s">
        <v>34</v>
      </c>
      <c r="P4293">
        <v>20</v>
      </c>
      <c r="Q4293">
        <v>202011</v>
      </c>
      <c r="R4293">
        <v>20211021</v>
      </c>
      <c r="S4293" t="s">
        <v>8873</v>
      </c>
      <c r="T4293">
        <v>20220608</v>
      </c>
      <c r="U4293" t="s">
        <v>128</v>
      </c>
      <c r="Z4293" t="s">
        <v>36</v>
      </c>
    </row>
    <row r="4294" spans="1:26" x14ac:dyDescent="0.25">
      <c r="A4294" t="s">
        <v>26</v>
      </c>
      <c r="B4294" t="s">
        <v>27</v>
      </c>
      <c r="C4294" t="s">
        <v>28</v>
      </c>
      <c r="D4294" t="s">
        <v>585</v>
      </c>
      <c r="E4294" t="str">
        <f>"203TNDV0T122"</f>
        <v>203TNDV0T122</v>
      </c>
      <c r="F4294" t="s">
        <v>30</v>
      </c>
      <c r="I4294" t="s">
        <v>38</v>
      </c>
      <c r="J4294" t="s">
        <v>39</v>
      </c>
      <c r="N4294" t="s">
        <v>8874</v>
      </c>
      <c r="O4294" t="s">
        <v>34</v>
      </c>
      <c r="P4294">
        <v>4</v>
      </c>
      <c r="Q4294">
        <v>202203</v>
      </c>
      <c r="R4294">
        <v>20220503</v>
      </c>
      <c r="S4294" t="s">
        <v>8875</v>
      </c>
      <c r="T4294">
        <v>20220608</v>
      </c>
      <c r="Z4294" t="s">
        <v>36</v>
      </c>
    </row>
    <row r="4295" spans="1:26" x14ac:dyDescent="0.25">
      <c r="A4295" t="s">
        <v>26</v>
      </c>
      <c r="B4295" t="s">
        <v>27</v>
      </c>
      <c r="C4295" t="s">
        <v>28</v>
      </c>
      <c r="D4295" t="s">
        <v>380</v>
      </c>
      <c r="E4295" t="str">
        <f>"110TNVS2A895"</f>
        <v>110TNVS2A895</v>
      </c>
      <c r="F4295" t="s">
        <v>30</v>
      </c>
      <c r="I4295" t="s">
        <v>38</v>
      </c>
      <c r="J4295" t="s">
        <v>39</v>
      </c>
      <c r="N4295" t="s">
        <v>8876</v>
      </c>
      <c r="O4295" t="s">
        <v>34</v>
      </c>
      <c r="P4295">
        <v>9</v>
      </c>
      <c r="Q4295">
        <v>202110</v>
      </c>
      <c r="R4295">
        <v>20211111</v>
      </c>
      <c r="S4295" t="s">
        <v>8877</v>
      </c>
      <c r="T4295">
        <v>20220608</v>
      </c>
      <c r="Z4295" t="s">
        <v>36</v>
      </c>
    </row>
    <row r="4296" spans="1:26" x14ac:dyDescent="0.25">
      <c r="A4296" t="s">
        <v>26</v>
      </c>
      <c r="B4296" t="s">
        <v>27</v>
      </c>
      <c r="C4296" t="s">
        <v>28</v>
      </c>
      <c r="D4296" t="s">
        <v>29</v>
      </c>
      <c r="E4296" t="str">
        <f>"109TNNH1A271"</f>
        <v>109TNNH1A271</v>
      </c>
      <c r="F4296" t="s">
        <v>30</v>
      </c>
      <c r="I4296" t="s">
        <v>38</v>
      </c>
      <c r="J4296" t="s">
        <v>39</v>
      </c>
      <c r="N4296" t="s">
        <v>7869</v>
      </c>
      <c r="O4296" t="s">
        <v>34</v>
      </c>
      <c r="P4296">
        <v>10</v>
      </c>
      <c r="Q4296">
        <v>202109</v>
      </c>
      <c r="R4296">
        <v>20220301</v>
      </c>
      <c r="S4296" t="s">
        <v>8878</v>
      </c>
      <c r="T4296">
        <v>20220608</v>
      </c>
      <c r="Z4296" t="s">
        <v>36</v>
      </c>
    </row>
    <row r="4297" spans="1:26" x14ac:dyDescent="0.25">
      <c r="A4297" t="s">
        <v>26</v>
      </c>
      <c r="B4297" t="s">
        <v>27</v>
      </c>
      <c r="C4297" t="s">
        <v>28</v>
      </c>
      <c r="D4297" t="s">
        <v>115</v>
      </c>
      <c r="E4297" t="str">
        <f>"201TNLE17976"</f>
        <v>201TNLE17976</v>
      </c>
      <c r="F4297" t="s">
        <v>30</v>
      </c>
      <c r="I4297" t="s">
        <v>38</v>
      </c>
      <c r="J4297" t="s">
        <v>58</v>
      </c>
      <c r="N4297" t="s">
        <v>8879</v>
      </c>
      <c r="O4297" t="s">
        <v>34</v>
      </c>
      <c r="P4297">
        <v>6</v>
      </c>
      <c r="Q4297">
        <v>202201</v>
      </c>
      <c r="R4297">
        <v>20220603</v>
      </c>
      <c r="S4297" t="s">
        <v>8880</v>
      </c>
      <c r="T4297">
        <v>20220608</v>
      </c>
      <c r="U4297" t="s">
        <v>211</v>
      </c>
      <c r="Z4297" t="s">
        <v>36</v>
      </c>
    </row>
    <row r="4298" spans="1:26" x14ac:dyDescent="0.25">
      <c r="A4298" t="s">
        <v>26</v>
      </c>
      <c r="B4298" t="s">
        <v>27</v>
      </c>
      <c r="C4298" t="s">
        <v>28</v>
      </c>
      <c r="D4298" t="s">
        <v>37</v>
      </c>
      <c r="E4298" t="str">
        <f>"008TNLEOY352"</f>
        <v>008TNLEOY352</v>
      </c>
      <c r="F4298" t="s">
        <v>30</v>
      </c>
      <c r="I4298" t="s">
        <v>71</v>
      </c>
      <c r="J4298" t="s">
        <v>48</v>
      </c>
      <c r="N4298" t="s">
        <v>8881</v>
      </c>
      <c r="O4298" t="s">
        <v>34</v>
      </c>
      <c r="P4298">
        <v>23</v>
      </c>
      <c r="Q4298">
        <v>202008</v>
      </c>
      <c r="R4298">
        <v>20211028</v>
      </c>
      <c r="S4298" t="s">
        <v>8882</v>
      </c>
      <c r="T4298">
        <v>20220608</v>
      </c>
      <c r="Z4298" t="s">
        <v>36</v>
      </c>
    </row>
    <row r="4299" spans="1:26" x14ac:dyDescent="0.25">
      <c r="A4299" t="s">
        <v>26</v>
      </c>
      <c r="B4299" t="s">
        <v>27</v>
      </c>
      <c r="C4299" t="s">
        <v>28</v>
      </c>
      <c r="D4299" t="s">
        <v>133</v>
      </c>
      <c r="E4299" t="str">
        <f>"112TNQD0R732"</f>
        <v>112TNQD0R732</v>
      </c>
      <c r="F4299" t="s">
        <v>30</v>
      </c>
      <c r="I4299" t="s">
        <v>97</v>
      </c>
      <c r="J4299" t="s">
        <v>90</v>
      </c>
      <c r="N4299" t="s">
        <v>8883</v>
      </c>
      <c r="O4299" t="s">
        <v>34</v>
      </c>
      <c r="P4299">
        <v>7</v>
      </c>
      <c r="Q4299">
        <v>202112</v>
      </c>
      <c r="R4299">
        <v>20220331</v>
      </c>
      <c r="S4299" t="s">
        <v>8884</v>
      </c>
      <c r="T4299">
        <v>20220608</v>
      </c>
      <c r="U4299" t="s">
        <v>4411</v>
      </c>
      <c r="Z4299" t="s">
        <v>36</v>
      </c>
    </row>
    <row r="4300" spans="1:26" x14ac:dyDescent="0.25">
      <c r="A4300" t="s">
        <v>26</v>
      </c>
      <c r="B4300" t="s">
        <v>27</v>
      </c>
      <c r="C4300" t="s">
        <v>28</v>
      </c>
      <c r="D4300" t="s">
        <v>37</v>
      </c>
      <c r="E4300" t="str">
        <f>"104TNXR1J034"</f>
        <v>104TNXR1J034</v>
      </c>
      <c r="F4300" t="s">
        <v>30</v>
      </c>
      <c r="I4300" t="s">
        <v>57</v>
      </c>
      <c r="J4300" t="s">
        <v>58</v>
      </c>
      <c r="N4300" t="s">
        <v>8885</v>
      </c>
      <c r="O4300" t="s">
        <v>34</v>
      </c>
      <c r="P4300">
        <v>15</v>
      </c>
      <c r="Q4300">
        <v>202104</v>
      </c>
      <c r="R4300">
        <v>20220301</v>
      </c>
      <c r="S4300" t="s">
        <v>8886</v>
      </c>
      <c r="T4300">
        <v>20220608</v>
      </c>
      <c r="U4300" t="s">
        <v>211</v>
      </c>
      <c r="Z4300" t="s">
        <v>36</v>
      </c>
    </row>
    <row r="4301" spans="1:26" x14ac:dyDescent="0.25">
      <c r="A4301" t="s">
        <v>2403</v>
      </c>
      <c r="B4301" t="s">
        <v>27</v>
      </c>
      <c r="C4301" t="s">
        <v>28</v>
      </c>
      <c r="D4301" t="s">
        <v>46</v>
      </c>
      <c r="E4301" t="str">
        <f>"110TNDV09162"</f>
        <v>110TNDV09162</v>
      </c>
      <c r="F4301" t="s">
        <v>2404</v>
      </c>
      <c r="N4301" t="s">
        <v>8887</v>
      </c>
      <c r="O4301" t="s">
        <v>34</v>
      </c>
      <c r="P4301">
        <v>9</v>
      </c>
      <c r="Q4301">
        <v>202110</v>
      </c>
      <c r="S4301">
        <v>917375954</v>
      </c>
      <c r="T4301">
        <v>20220609</v>
      </c>
      <c r="U4301" t="s">
        <v>2406</v>
      </c>
      <c r="V4301" t="s">
        <v>3583</v>
      </c>
      <c r="W4301" t="s">
        <v>2408</v>
      </c>
      <c r="X4301" t="s">
        <v>4891</v>
      </c>
      <c r="Y4301" t="s">
        <v>4892</v>
      </c>
      <c r="Z4301" t="s">
        <v>36</v>
      </c>
    </row>
    <row r="4302" spans="1:26" x14ac:dyDescent="0.25">
      <c r="A4302" t="s">
        <v>26</v>
      </c>
      <c r="B4302" t="s">
        <v>27</v>
      </c>
      <c r="C4302" t="s">
        <v>28</v>
      </c>
      <c r="D4302" t="s">
        <v>42</v>
      </c>
      <c r="E4302" t="str">
        <f>"112TNJJ0M316"</f>
        <v>112TNJJ0M316</v>
      </c>
      <c r="F4302" t="s">
        <v>30</v>
      </c>
      <c r="I4302" t="s">
        <v>38</v>
      </c>
      <c r="J4302" t="s">
        <v>58</v>
      </c>
      <c r="N4302" t="s">
        <v>8888</v>
      </c>
      <c r="O4302" t="s">
        <v>34</v>
      </c>
      <c r="P4302">
        <v>7</v>
      </c>
      <c r="Q4302">
        <v>202112</v>
      </c>
      <c r="R4302">
        <v>20220131</v>
      </c>
      <c r="S4302" t="s">
        <v>8889</v>
      </c>
      <c r="T4302">
        <v>20220609</v>
      </c>
      <c r="U4302" t="s">
        <v>180</v>
      </c>
      <c r="V4302" t="s">
        <v>1857</v>
      </c>
      <c r="W4302" t="s">
        <v>328</v>
      </c>
      <c r="Z4302" t="s">
        <v>36</v>
      </c>
    </row>
    <row r="4303" spans="1:26" x14ac:dyDescent="0.25">
      <c r="A4303" t="s">
        <v>26</v>
      </c>
      <c r="B4303" t="s">
        <v>27</v>
      </c>
      <c r="C4303" t="s">
        <v>28</v>
      </c>
      <c r="D4303" t="s">
        <v>29</v>
      </c>
      <c r="E4303" t="str">
        <f>"201TNQD1L828"</f>
        <v>201TNQD1L828</v>
      </c>
      <c r="F4303" t="s">
        <v>30</v>
      </c>
      <c r="I4303" t="s">
        <v>38</v>
      </c>
      <c r="J4303" t="s">
        <v>58</v>
      </c>
      <c r="N4303" t="s">
        <v>8890</v>
      </c>
      <c r="O4303" t="s">
        <v>34</v>
      </c>
      <c r="P4303">
        <v>6</v>
      </c>
      <c r="Q4303">
        <v>202201</v>
      </c>
      <c r="R4303">
        <v>20220318</v>
      </c>
      <c r="S4303" t="s">
        <v>8891</v>
      </c>
      <c r="T4303">
        <v>20220609</v>
      </c>
      <c r="U4303" t="s">
        <v>3950</v>
      </c>
      <c r="Z4303" t="s">
        <v>36</v>
      </c>
    </row>
    <row r="4304" spans="1:26" x14ac:dyDescent="0.25">
      <c r="A4304" t="s">
        <v>26</v>
      </c>
      <c r="B4304" t="s">
        <v>27</v>
      </c>
      <c r="C4304" t="s">
        <v>28</v>
      </c>
      <c r="D4304" t="s">
        <v>29</v>
      </c>
      <c r="E4304" t="str">
        <f>"108TNLE12168"</f>
        <v>108TNLE12168</v>
      </c>
      <c r="F4304" t="s">
        <v>30</v>
      </c>
      <c r="I4304" t="s">
        <v>129</v>
      </c>
      <c r="J4304" t="s">
        <v>39</v>
      </c>
      <c r="N4304" t="s">
        <v>8892</v>
      </c>
      <c r="O4304" t="s">
        <v>34</v>
      </c>
      <c r="P4304">
        <v>11</v>
      </c>
      <c r="Q4304">
        <v>202108</v>
      </c>
      <c r="R4304">
        <v>20211227</v>
      </c>
      <c r="S4304" t="s">
        <v>8893</v>
      </c>
      <c r="T4304">
        <v>20220609</v>
      </c>
      <c r="Z4304" t="s">
        <v>36</v>
      </c>
    </row>
    <row r="4305" spans="1:26" x14ac:dyDescent="0.25">
      <c r="A4305" t="s">
        <v>26</v>
      </c>
      <c r="B4305" t="s">
        <v>27</v>
      </c>
      <c r="C4305" t="s">
        <v>28</v>
      </c>
      <c r="D4305" t="s">
        <v>115</v>
      </c>
      <c r="E4305" t="str">
        <f>"201TNNH0P751"</f>
        <v>201TNNH0P751</v>
      </c>
      <c r="F4305" t="s">
        <v>30</v>
      </c>
      <c r="I4305" t="s">
        <v>31</v>
      </c>
      <c r="J4305" t="s">
        <v>58</v>
      </c>
      <c r="N4305" t="s">
        <v>8894</v>
      </c>
      <c r="O4305" t="s">
        <v>34</v>
      </c>
      <c r="P4305">
        <v>6</v>
      </c>
      <c r="Q4305">
        <v>202201</v>
      </c>
      <c r="R4305">
        <v>20220515</v>
      </c>
      <c r="S4305" t="s">
        <v>8895</v>
      </c>
      <c r="T4305">
        <v>20220609</v>
      </c>
      <c r="U4305" t="s">
        <v>144</v>
      </c>
      <c r="Z4305" t="s">
        <v>36</v>
      </c>
    </row>
    <row r="4306" spans="1:26" x14ac:dyDescent="0.25">
      <c r="A4306" t="s">
        <v>26</v>
      </c>
      <c r="B4306" t="s">
        <v>27</v>
      </c>
      <c r="C4306" t="s">
        <v>28</v>
      </c>
      <c r="D4306" t="s">
        <v>115</v>
      </c>
      <c r="E4306" t="str">
        <f>"103TNMX1X179"</f>
        <v>103TNMX1X179</v>
      </c>
      <c r="F4306" t="s">
        <v>30</v>
      </c>
      <c r="I4306" t="s">
        <v>71</v>
      </c>
      <c r="J4306" t="s">
        <v>90</v>
      </c>
      <c r="N4306" t="s">
        <v>8896</v>
      </c>
      <c r="O4306" t="s">
        <v>34</v>
      </c>
      <c r="P4306">
        <v>16</v>
      </c>
      <c r="Q4306">
        <v>202103</v>
      </c>
      <c r="R4306">
        <v>20211008</v>
      </c>
      <c r="S4306" t="s">
        <v>8897</v>
      </c>
      <c r="T4306">
        <v>20220609</v>
      </c>
      <c r="U4306" t="s">
        <v>463</v>
      </c>
      <c r="V4306" t="s">
        <v>5902</v>
      </c>
      <c r="Z4306" t="s">
        <v>36</v>
      </c>
    </row>
    <row r="4307" spans="1:26" x14ac:dyDescent="0.25">
      <c r="A4307" t="s">
        <v>26</v>
      </c>
      <c r="B4307" t="s">
        <v>27</v>
      </c>
      <c r="C4307" t="s">
        <v>28</v>
      </c>
      <c r="D4307" t="s">
        <v>115</v>
      </c>
      <c r="E4307" t="str">
        <f>"108TNPC0A168"</f>
        <v>108TNPC0A168</v>
      </c>
      <c r="F4307" t="s">
        <v>30</v>
      </c>
      <c r="I4307" t="s">
        <v>38</v>
      </c>
      <c r="J4307" t="s">
        <v>58</v>
      </c>
      <c r="N4307" t="s">
        <v>8898</v>
      </c>
      <c r="O4307" t="s">
        <v>34</v>
      </c>
      <c r="P4307">
        <v>11</v>
      </c>
      <c r="Q4307">
        <v>202108</v>
      </c>
      <c r="R4307">
        <v>20211120</v>
      </c>
      <c r="S4307" t="s">
        <v>8899</v>
      </c>
      <c r="T4307">
        <v>20220609</v>
      </c>
      <c r="U4307" t="s">
        <v>1537</v>
      </c>
      <c r="Z4307" t="s">
        <v>36</v>
      </c>
    </row>
    <row r="4308" spans="1:26" x14ac:dyDescent="0.25">
      <c r="A4308" t="s">
        <v>26</v>
      </c>
      <c r="B4308" t="s">
        <v>27</v>
      </c>
      <c r="C4308" t="s">
        <v>28</v>
      </c>
      <c r="D4308" t="s">
        <v>133</v>
      </c>
      <c r="E4308" t="str">
        <f>"011TNWG1R953"</f>
        <v>011TNWG1R953</v>
      </c>
      <c r="F4308" t="s">
        <v>30</v>
      </c>
      <c r="I4308" t="s">
        <v>76</v>
      </c>
      <c r="J4308" t="s">
        <v>58</v>
      </c>
      <c r="N4308" t="s">
        <v>8900</v>
      </c>
      <c r="O4308" t="s">
        <v>34</v>
      </c>
      <c r="P4308">
        <v>20</v>
      </c>
      <c r="Q4308">
        <v>202011</v>
      </c>
      <c r="R4308">
        <v>20220201</v>
      </c>
      <c r="S4308" t="s">
        <v>8901</v>
      </c>
      <c r="T4308">
        <v>20220609</v>
      </c>
      <c r="U4308" t="s">
        <v>211</v>
      </c>
      <c r="Z4308" t="s">
        <v>36</v>
      </c>
    </row>
    <row r="4309" spans="1:26" x14ac:dyDescent="0.25">
      <c r="A4309" t="s">
        <v>26</v>
      </c>
      <c r="B4309" t="s">
        <v>27</v>
      </c>
      <c r="C4309" t="s">
        <v>28</v>
      </c>
      <c r="D4309" t="s">
        <v>115</v>
      </c>
      <c r="E4309" t="str">
        <f>"008TNTQ1J217"</f>
        <v>008TNTQ1J217</v>
      </c>
      <c r="F4309" t="s">
        <v>30</v>
      </c>
      <c r="I4309" t="s">
        <v>38</v>
      </c>
      <c r="J4309" t="s">
        <v>83</v>
      </c>
      <c r="N4309" t="s">
        <v>8902</v>
      </c>
      <c r="O4309" t="s">
        <v>34</v>
      </c>
      <c r="P4309">
        <v>23</v>
      </c>
      <c r="Q4309">
        <v>202008</v>
      </c>
      <c r="R4309">
        <v>20220410</v>
      </c>
      <c r="S4309" t="s">
        <v>8903</v>
      </c>
      <c r="T4309">
        <v>20220609</v>
      </c>
      <c r="Z4309" t="s">
        <v>36</v>
      </c>
    </row>
    <row r="4310" spans="1:26" x14ac:dyDescent="0.25">
      <c r="A4310" t="s">
        <v>26</v>
      </c>
      <c r="B4310" t="s">
        <v>27</v>
      </c>
      <c r="C4310" t="s">
        <v>28</v>
      </c>
      <c r="D4310" t="s">
        <v>6142</v>
      </c>
      <c r="E4310" t="str">
        <f>"202TNQD1M572"</f>
        <v>202TNQD1M572</v>
      </c>
      <c r="F4310" t="s">
        <v>30</v>
      </c>
      <c r="I4310" t="s">
        <v>31</v>
      </c>
      <c r="J4310" t="s">
        <v>58</v>
      </c>
      <c r="N4310" t="s">
        <v>8904</v>
      </c>
      <c r="O4310" t="s">
        <v>34</v>
      </c>
      <c r="P4310">
        <v>5</v>
      </c>
      <c r="Q4310">
        <v>202202</v>
      </c>
      <c r="R4310">
        <v>20220430</v>
      </c>
      <c r="S4310" t="s">
        <v>8905</v>
      </c>
      <c r="T4310">
        <v>20220609</v>
      </c>
      <c r="U4310" t="s">
        <v>144</v>
      </c>
      <c r="V4310" t="s">
        <v>143</v>
      </c>
      <c r="Z4310" t="s">
        <v>36</v>
      </c>
    </row>
    <row r="4311" spans="1:26" x14ac:dyDescent="0.25">
      <c r="A4311" t="s">
        <v>26</v>
      </c>
      <c r="B4311" t="s">
        <v>27</v>
      </c>
      <c r="C4311" t="s">
        <v>28</v>
      </c>
      <c r="D4311" t="s">
        <v>42</v>
      </c>
      <c r="E4311" t="str">
        <f>"109TNMX1U219"</f>
        <v>109TNMX1U219</v>
      </c>
      <c r="F4311" t="s">
        <v>30</v>
      </c>
      <c r="I4311" t="s">
        <v>31</v>
      </c>
      <c r="J4311" t="s">
        <v>32</v>
      </c>
      <c r="N4311" t="s">
        <v>8906</v>
      </c>
      <c r="O4311" t="s">
        <v>34</v>
      </c>
      <c r="P4311">
        <v>10</v>
      </c>
      <c r="Q4311">
        <v>202109</v>
      </c>
      <c r="R4311">
        <v>20220207</v>
      </c>
      <c r="S4311" t="s">
        <v>8907</v>
      </c>
      <c r="T4311">
        <v>20220609</v>
      </c>
      <c r="Z4311" t="s">
        <v>36</v>
      </c>
    </row>
    <row r="4312" spans="1:26" x14ac:dyDescent="0.25">
      <c r="A4312" t="s">
        <v>26</v>
      </c>
      <c r="B4312" t="s">
        <v>27</v>
      </c>
      <c r="C4312" t="s">
        <v>28</v>
      </c>
      <c r="D4312" t="s">
        <v>64</v>
      </c>
      <c r="E4312" t="str">
        <f>"203TNKF0K597"</f>
        <v>203TNKF0K597</v>
      </c>
      <c r="F4312" t="s">
        <v>30</v>
      </c>
      <c r="I4312" t="s">
        <v>38</v>
      </c>
      <c r="J4312" t="s">
        <v>58</v>
      </c>
      <c r="N4312" t="s">
        <v>8908</v>
      </c>
      <c r="O4312" t="s">
        <v>34</v>
      </c>
      <c r="P4312">
        <v>4</v>
      </c>
      <c r="Q4312">
        <v>202203</v>
      </c>
      <c r="R4312">
        <v>20220530</v>
      </c>
      <c r="S4312" t="s">
        <v>8909</v>
      </c>
      <c r="T4312">
        <v>20220609</v>
      </c>
      <c r="U4312" t="s">
        <v>264</v>
      </c>
      <c r="V4312" t="s">
        <v>8053</v>
      </c>
      <c r="W4312" t="s">
        <v>1037</v>
      </c>
      <c r="X4312" t="s">
        <v>328</v>
      </c>
      <c r="Z4312" t="s">
        <v>36</v>
      </c>
    </row>
    <row r="4313" spans="1:26" x14ac:dyDescent="0.25">
      <c r="A4313" t="s">
        <v>26</v>
      </c>
      <c r="B4313" t="s">
        <v>27</v>
      </c>
      <c r="C4313" t="s">
        <v>28</v>
      </c>
      <c r="D4313" t="s">
        <v>42</v>
      </c>
      <c r="E4313" t="str">
        <f>"110TNNH2J927"</f>
        <v>110TNNH2J927</v>
      </c>
      <c r="F4313" t="s">
        <v>30</v>
      </c>
      <c r="I4313" t="s">
        <v>82</v>
      </c>
      <c r="J4313" t="s">
        <v>163</v>
      </c>
      <c r="N4313" t="s">
        <v>8910</v>
      </c>
      <c r="O4313" t="s">
        <v>34</v>
      </c>
      <c r="P4313">
        <v>9</v>
      </c>
      <c r="Q4313">
        <v>202110</v>
      </c>
      <c r="R4313">
        <v>20220331</v>
      </c>
      <c r="S4313" t="s">
        <v>8911</v>
      </c>
      <c r="T4313">
        <v>20220609</v>
      </c>
      <c r="Z4313" t="s">
        <v>36</v>
      </c>
    </row>
    <row r="4314" spans="1:26" x14ac:dyDescent="0.25">
      <c r="A4314" t="s">
        <v>26</v>
      </c>
      <c r="B4314" t="s">
        <v>27</v>
      </c>
      <c r="C4314" t="s">
        <v>28</v>
      </c>
      <c r="D4314" t="s">
        <v>115</v>
      </c>
      <c r="E4314" t="str">
        <f>"103TNZN15365"</f>
        <v>103TNZN15365</v>
      </c>
      <c r="F4314" t="s">
        <v>30</v>
      </c>
      <c r="I4314" t="s">
        <v>31</v>
      </c>
      <c r="J4314" t="s">
        <v>32</v>
      </c>
      <c r="N4314" t="s">
        <v>8912</v>
      </c>
      <c r="O4314" t="s">
        <v>34</v>
      </c>
      <c r="P4314">
        <v>16</v>
      </c>
      <c r="Q4314">
        <v>202103</v>
      </c>
      <c r="R4314">
        <v>20211120</v>
      </c>
      <c r="S4314" t="s">
        <v>8913</v>
      </c>
      <c r="T4314">
        <v>20220609</v>
      </c>
      <c r="Z4314" t="s">
        <v>36</v>
      </c>
    </row>
    <row r="4315" spans="1:26" x14ac:dyDescent="0.25">
      <c r="A4315" t="s">
        <v>26</v>
      </c>
      <c r="B4315" t="s">
        <v>27</v>
      </c>
      <c r="C4315" t="s">
        <v>28</v>
      </c>
      <c r="D4315" t="s">
        <v>7160</v>
      </c>
      <c r="E4315" t="str">
        <f>"204TNDV1B482"</f>
        <v>204TNDV1B482</v>
      </c>
      <c r="F4315" t="s">
        <v>30</v>
      </c>
      <c r="I4315" t="s">
        <v>31</v>
      </c>
      <c r="J4315" t="s">
        <v>32</v>
      </c>
      <c r="N4315" t="s">
        <v>8914</v>
      </c>
      <c r="O4315" t="s">
        <v>34</v>
      </c>
      <c r="P4315">
        <v>3</v>
      </c>
      <c r="Q4315">
        <v>202204</v>
      </c>
      <c r="R4315">
        <v>20220531</v>
      </c>
      <c r="S4315" t="s">
        <v>8915</v>
      </c>
      <c r="T4315">
        <v>20220609</v>
      </c>
      <c r="Z4315" t="s">
        <v>36</v>
      </c>
    </row>
    <row r="4316" spans="1:26" x14ac:dyDescent="0.25">
      <c r="A4316" t="s">
        <v>26</v>
      </c>
      <c r="B4316" t="s">
        <v>27</v>
      </c>
      <c r="C4316" t="s">
        <v>28</v>
      </c>
      <c r="D4316" t="s">
        <v>46</v>
      </c>
      <c r="E4316" t="str">
        <f>"202TNDV1Q202"</f>
        <v>202TNDV1Q202</v>
      </c>
      <c r="F4316" t="s">
        <v>30</v>
      </c>
      <c r="I4316" t="s">
        <v>89</v>
      </c>
      <c r="J4316" t="s">
        <v>90</v>
      </c>
      <c r="N4316" t="s">
        <v>8916</v>
      </c>
      <c r="O4316" t="s">
        <v>34</v>
      </c>
      <c r="P4316">
        <v>5</v>
      </c>
      <c r="Q4316">
        <v>202202</v>
      </c>
      <c r="R4316">
        <v>20220528</v>
      </c>
      <c r="S4316" t="s">
        <v>8917</v>
      </c>
      <c r="T4316">
        <v>20220609</v>
      </c>
      <c r="U4316" t="s">
        <v>211</v>
      </c>
      <c r="Z4316" t="s">
        <v>36</v>
      </c>
    </row>
    <row r="4317" spans="1:26" x14ac:dyDescent="0.25">
      <c r="A4317" t="s">
        <v>26</v>
      </c>
      <c r="B4317" t="s">
        <v>27</v>
      </c>
      <c r="C4317" t="s">
        <v>28</v>
      </c>
      <c r="D4317" t="s">
        <v>37</v>
      </c>
      <c r="E4317" t="str">
        <f>"201TNWG2L057"</f>
        <v>201TNWG2L057</v>
      </c>
      <c r="F4317" t="s">
        <v>30</v>
      </c>
      <c r="I4317" t="s">
        <v>31</v>
      </c>
      <c r="J4317" t="s">
        <v>32</v>
      </c>
      <c r="N4317" t="s">
        <v>8918</v>
      </c>
      <c r="O4317" t="s">
        <v>34</v>
      </c>
      <c r="P4317">
        <v>6</v>
      </c>
      <c r="Q4317">
        <v>202201</v>
      </c>
      <c r="R4317">
        <v>20220528</v>
      </c>
      <c r="S4317" t="s">
        <v>8919</v>
      </c>
      <c r="T4317">
        <v>20220609</v>
      </c>
      <c r="Z4317" t="s">
        <v>36</v>
      </c>
    </row>
    <row r="4318" spans="1:26" x14ac:dyDescent="0.25">
      <c r="A4318" t="s">
        <v>26</v>
      </c>
      <c r="B4318" t="s">
        <v>27</v>
      </c>
      <c r="C4318" t="s">
        <v>28</v>
      </c>
      <c r="D4318" t="s">
        <v>585</v>
      </c>
      <c r="E4318" t="str">
        <f>"202TNLE11216"</f>
        <v>202TNLE11216</v>
      </c>
      <c r="F4318" t="s">
        <v>30</v>
      </c>
      <c r="I4318" t="s">
        <v>157</v>
      </c>
      <c r="J4318" t="s">
        <v>439</v>
      </c>
      <c r="N4318" t="s">
        <v>8920</v>
      </c>
      <c r="O4318" t="s">
        <v>34</v>
      </c>
      <c r="P4318">
        <v>5</v>
      </c>
      <c r="Q4318">
        <v>202202</v>
      </c>
      <c r="R4318">
        <v>20220418</v>
      </c>
      <c r="S4318" t="s">
        <v>8921</v>
      </c>
      <c r="T4318">
        <v>20220609</v>
      </c>
      <c r="Z4318" t="s">
        <v>36</v>
      </c>
    </row>
    <row r="4319" spans="1:26" x14ac:dyDescent="0.25">
      <c r="A4319" t="s">
        <v>26</v>
      </c>
      <c r="B4319" t="s">
        <v>27</v>
      </c>
      <c r="C4319" t="s">
        <v>28</v>
      </c>
      <c r="D4319" t="s">
        <v>46</v>
      </c>
      <c r="E4319" t="str">
        <f>"108TNXR0W226"</f>
        <v>108TNXR0W226</v>
      </c>
      <c r="F4319" t="s">
        <v>30</v>
      </c>
      <c r="I4319" t="s">
        <v>38</v>
      </c>
      <c r="J4319" t="s">
        <v>77</v>
      </c>
      <c r="N4319" t="s">
        <v>8922</v>
      </c>
      <c r="O4319" t="s">
        <v>34</v>
      </c>
      <c r="P4319">
        <v>11</v>
      </c>
      <c r="Q4319">
        <v>202108</v>
      </c>
      <c r="R4319">
        <v>20220502</v>
      </c>
      <c r="S4319" t="s">
        <v>8923</v>
      </c>
      <c r="T4319">
        <v>20220609</v>
      </c>
      <c r="U4319" t="s">
        <v>660</v>
      </c>
      <c r="V4319" t="s">
        <v>659</v>
      </c>
      <c r="Z4319" t="s">
        <v>36</v>
      </c>
    </row>
    <row r="4320" spans="1:26" x14ac:dyDescent="0.25">
      <c r="A4320" t="s">
        <v>26</v>
      </c>
      <c r="B4320" t="s">
        <v>27</v>
      </c>
      <c r="C4320" t="s">
        <v>28</v>
      </c>
      <c r="D4320" t="s">
        <v>37</v>
      </c>
      <c r="E4320" t="str">
        <f>"108TNQD26804"</f>
        <v>108TNQD26804</v>
      </c>
      <c r="F4320" t="s">
        <v>30</v>
      </c>
      <c r="I4320" t="s">
        <v>38</v>
      </c>
      <c r="J4320" t="s">
        <v>43</v>
      </c>
      <c r="N4320" t="s">
        <v>8924</v>
      </c>
      <c r="O4320" t="s">
        <v>34</v>
      </c>
      <c r="P4320">
        <v>11</v>
      </c>
      <c r="Q4320">
        <v>202108</v>
      </c>
      <c r="R4320">
        <v>20211010</v>
      </c>
      <c r="S4320" t="s">
        <v>8925</v>
      </c>
      <c r="T4320">
        <v>20220609</v>
      </c>
      <c r="Z4320" t="s">
        <v>36</v>
      </c>
    </row>
    <row r="4321" spans="1:26" x14ac:dyDescent="0.25">
      <c r="A4321" t="s">
        <v>26</v>
      </c>
      <c r="B4321" t="s">
        <v>27</v>
      </c>
      <c r="C4321" t="s">
        <v>28</v>
      </c>
      <c r="D4321" t="s">
        <v>42</v>
      </c>
      <c r="E4321" t="str">
        <f>"101TNVS1G559"</f>
        <v>101TNVS1G559</v>
      </c>
      <c r="F4321" t="s">
        <v>30</v>
      </c>
      <c r="I4321" t="s">
        <v>129</v>
      </c>
      <c r="J4321" t="s">
        <v>498</v>
      </c>
      <c r="N4321" t="s">
        <v>8926</v>
      </c>
      <c r="O4321" t="s">
        <v>34</v>
      </c>
      <c r="P4321">
        <v>18</v>
      </c>
      <c r="Q4321">
        <v>202101</v>
      </c>
      <c r="R4321">
        <v>20211224</v>
      </c>
      <c r="S4321" t="s">
        <v>8927</v>
      </c>
      <c r="T4321">
        <v>20220609</v>
      </c>
      <c r="Z4321" t="s">
        <v>36</v>
      </c>
    </row>
    <row r="4322" spans="1:26" x14ac:dyDescent="0.25">
      <c r="A4322" t="s">
        <v>26</v>
      </c>
      <c r="B4322" t="s">
        <v>27</v>
      </c>
      <c r="C4322" t="s">
        <v>28</v>
      </c>
      <c r="D4322" t="s">
        <v>166</v>
      </c>
      <c r="E4322" t="str">
        <f>"202TNYT25226"</f>
        <v>202TNYT25226</v>
      </c>
      <c r="F4322" t="s">
        <v>30</v>
      </c>
      <c r="I4322" t="s">
        <v>129</v>
      </c>
      <c r="J4322" t="s">
        <v>439</v>
      </c>
      <c r="N4322" t="s">
        <v>8928</v>
      </c>
      <c r="O4322" t="s">
        <v>34</v>
      </c>
      <c r="P4322">
        <v>5</v>
      </c>
      <c r="Q4322">
        <v>202202</v>
      </c>
      <c r="R4322">
        <v>20220406</v>
      </c>
      <c r="S4322" t="s">
        <v>8929</v>
      </c>
      <c r="T4322">
        <v>20220609</v>
      </c>
      <c r="Z4322" t="s">
        <v>36</v>
      </c>
    </row>
    <row r="4323" spans="1:26" x14ac:dyDescent="0.25">
      <c r="A4323" t="s">
        <v>26</v>
      </c>
      <c r="B4323" t="s">
        <v>27</v>
      </c>
      <c r="C4323" t="s">
        <v>28</v>
      </c>
      <c r="D4323" t="s">
        <v>29</v>
      </c>
      <c r="E4323" t="str">
        <f>"201TNUW2R750"</f>
        <v>201TNUW2R750</v>
      </c>
      <c r="F4323" t="s">
        <v>30</v>
      </c>
      <c r="I4323" t="s">
        <v>38</v>
      </c>
      <c r="J4323" t="s">
        <v>498</v>
      </c>
      <c r="N4323" t="s">
        <v>8930</v>
      </c>
      <c r="O4323" t="s">
        <v>34</v>
      </c>
      <c r="P4323">
        <v>6</v>
      </c>
      <c r="Q4323">
        <v>202201</v>
      </c>
      <c r="R4323">
        <v>20220325</v>
      </c>
      <c r="S4323" t="s">
        <v>8931</v>
      </c>
      <c r="T4323">
        <v>20220609</v>
      </c>
      <c r="Z4323" t="s">
        <v>36</v>
      </c>
    </row>
    <row r="4324" spans="1:26" x14ac:dyDescent="0.25">
      <c r="A4324" t="s">
        <v>26</v>
      </c>
      <c r="B4324" t="s">
        <v>27</v>
      </c>
      <c r="C4324" t="s">
        <v>28</v>
      </c>
      <c r="D4324" t="s">
        <v>42</v>
      </c>
      <c r="E4324" t="str">
        <f>"107TNLE1D032"</f>
        <v>107TNLE1D032</v>
      </c>
      <c r="F4324" t="s">
        <v>30</v>
      </c>
      <c r="I4324" t="s">
        <v>97</v>
      </c>
      <c r="J4324" t="s">
        <v>90</v>
      </c>
      <c r="N4324" t="s">
        <v>8932</v>
      </c>
      <c r="O4324" t="s">
        <v>34</v>
      </c>
      <c r="P4324">
        <v>12</v>
      </c>
      <c r="Q4324">
        <v>202107</v>
      </c>
      <c r="R4324">
        <v>20211209</v>
      </c>
      <c r="S4324" t="s">
        <v>8933</v>
      </c>
      <c r="T4324">
        <v>20220609</v>
      </c>
      <c r="U4324" t="s">
        <v>878</v>
      </c>
      <c r="V4324" t="s">
        <v>180</v>
      </c>
      <c r="W4324" t="s">
        <v>727</v>
      </c>
      <c r="Z4324" t="s">
        <v>36</v>
      </c>
    </row>
    <row r="4325" spans="1:26" x14ac:dyDescent="0.25">
      <c r="A4325" t="s">
        <v>26</v>
      </c>
      <c r="B4325" t="s">
        <v>27</v>
      </c>
      <c r="C4325" t="s">
        <v>28</v>
      </c>
      <c r="D4325" t="s">
        <v>6142</v>
      </c>
      <c r="E4325" t="str">
        <f>"204TNUW1S870"</f>
        <v>204TNUW1S870</v>
      </c>
      <c r="F4325" t="s">
        <v>30</v>
      </c>
      <c r="I4325" t="s">
        <v>123</v>
      </c>
      <c r="J4325" t="s">
        <v>77</v>
      </c>
      <c r="N4325" t="s">
        <v>8934</v>
      </c>
      <c r="O4325" t="s">
        <v>34</v>
      </c>
      <c r="P4325">
        <v>3</v>
      </c>
      <c r="Q4325">
        <v>202204</v>
      </c>
      <c r="R4325">
        <v>20220519</v>
      </c>
      <c r="S4325" t="s">
        <v>8935</v>
      </c>
      <c r="T4325">
        <v>20220609</v>
      </c>
      <c r="Z4325" t="s">
        <v>36</v>
      </c>
    </row>
    <row r="4326" spans="1:26" x14ac:dyDescent="0.25">
      <c r="A4326" t="s">
        <v>26</v>
      </c>
      <c r="B4326" t="s">
        <v>27</v>
      </c>
      <c r="C4326" t="s">
        <v>28</v>
      </c>
      <c r="D4326" t="s">
        <v>42</v>
      </c>
      <c r="E4326" t="str">
        <f>"110TNLE2G456"</f>
        <v>110TNLE2G456</v>
      </c>
      <c r="F4326" t="s">
        <v>30</v>
      </c>
      <c r="I4326" t="s">
        <v>129</v>
      </c>
      <c r="J4326" t="s">
        <v>90</v>
      </c>
      <c r="N4326" t="s">
        <v>8936</v>
      </c>
      <c r="O4326" t="s">
        <v>34</v>
      </c>
      <c r="P4326">
        <v>9</v>
      </c>
      <c r="Q4326">
        <v>202110</v>
      </c>
      <c r="R4326">
        <v>20211120</v>
      </c>
      <c r="S4326" t="s">
        <v>8937</v>
      </c>
      <c r="T4326">
        <v>20220609</v>
      </c>
      <c r="U4326" t="s">
        <v>151</v>
      </c>
      <c r="Z4326" t="s">
        <v>36</v>
      </c>
    </row>
    <row r="4327" spans="1:26" x14ac:dyDescent="0.25">
      <c r="A4327" t="s">
        <v>26</v>
      </c>
      <c r="B4327" t="s">
        <v>27</v>
      </c>
      <c r="C4327" t="s">
        <v>28</v>
      </c>
      <c r="D4327" t="s">
        <v>115</v>
      </c>
      <c r="E4327" t="str">
        <f>"107TNMX1F299"</f>
        <v>107TNMX1F299</v>
      </c>
      <c r="F4327" t="s">
        <v>30</v>
      </c>
      <c r="I4327" t="s">
        <v>97</v>
      </c>
      <c r="J4327" t="s">
        <v>90</v>
      </c>
      <c r="N4327" t="s">
        <v>8938</v>
      </c>
      <c r="O4327" t="s">
        <v>34</v>
      </c>
      <c r="P4327">
        <v>12</v>
      </c>
      <c r="Q4327">
        <v>202107</v>
      </c>
      <c r="R4327">
        <v>20220107</v>
      </c>
      <c r="S4327" t="s">
        <v>8939</v>
      </c>
      <c r="T4327">
        <v>20220609</v>
      </c>
      <c r="U4327" t="s">
        <v>211</v>
      </c>
      <c r="V4327" t="s">
        <v>206</v>
      </c>
      <c r="Z4327" t="s">
        <v>36</v>
      </c>
    </row>
    <row r="4328" spans="1:26" x14ac:dyDescent="0.25">
      <c r="A4328" t="s">
        <v>26</v>
      </c>
      <c r="B4328" t="s">
        <v>27</v>
      </c>
      <c r="C4328" t="s">
        <v>28</v>
      </c>
      <c r="D4328" t="s">
        <v>133</v>
      </c>
      <c r="E4328" t="str">
        <f>"106TNYT1S794"</f>
        <v>106TNYT1S794</v>
      </c>
      <c r="F4328" t="s">
        <v>30</v>
      </c>
      <c r="I4328" t="s">
        <v>57</v>
      </c>
      <c r="J4328" t="s">
        <v>39</v>
      </c>
      <c r="N4328" t="s">
        <v>8940</v>
      </c>
      <c r="O4328" t="s">
        <v>34</v>
      </c>
      <c r="P4328">
        <v>13</v>
      </c>
      <c r="Q4328">
        <v>202106</v>
      </c>
      <c r="R4328">
        <v>20220429</v>
      </c>
      <c r="S4328" t="s">
        <v>8941</v>
      </c>
      <c r="T4328">
        <v>20220609</v>
      </c>
      <c r="Z4328" t="s">
        <v>36</v>
      </c>
    </row>
    <row r="4329" spans="1:26" x14ac:dyDescent="0.25">
      <c r="A4329" t="s">
        <v>26</v>
      </c>
      <c r="B4329" t="s">
        <v>27</v>
      </c>
      <c r="C4329" t="s">
        <v>28</v>
      </c>
      <c r="D4329" t="s">
        <v>29</v>
      </c>
      <c r="E4329" t="str">
        <f>"107TNUW17902"</f>
        <v>107TNUW17902</v>
      </c>
      <c r="F4329" t="s">
        <v>30</v>
      </c>
      <c r="I4329" t="s">
        <v>31</v>
      </c>
      <c r="J4329" t="s">
        <v>58</v>
      </c>
      <c r="N4329" t="s">
        <v>8942</v>
      </c>
      <c r="O4329" t="s">
        <v>34</v>
      </c>
      <c r="P4329">
        <v>12</v>
      </c>
      <c r="Q4329">
        <v>202107</v>
      </c>
      <c r="R4329">
        <v>20220524</v>
      </c>
      <c r="S4329" t="s">
        <v>8943</v>
      </c>
      <c r="T4329">
        <v>20220609</v>
      </c>
      <c r="Z4329" t="s">
        <v>36</v>
      </c>
    </row>
    <row r="4330" spans="1:26" x14ac:dyDescent="0.25">
      <c r="A4330" t="s">
        <v>26</v>
      </c>
      <c r="B4330" t="s">
        <v>27</v>
      </c>
      <c r="C4330" t="s">
        <v>28</v>
      </c>
      <c r="D4330" t="s">
        <v>46</v>
      </c>
      <c r="E4330" t="str">
        <f>"106TNEP0W132"</f>
        <v>106TNEP0W132</v>
      </c>
      <c r="F4330" t="s">
        <v>30</v>
      </c>
      <c r="I4330" t="s">
        <v>97</v>
      </c>
      <c r="J4330" t="s">
        <v>90</v>
      </c>
      <c r="N4330" t="s">
        <v>8944</v>
      </c>
      <c r="O4330" t="s">
        <v>34</v>
      </c>
      <c r="P4330">
        <v>13</v>
      </c>
      <c r="Q4330">
        <v>202106</v>
      </c>
      <c r="R4330">
        <v>20220214</v>
      </c>
      <c r="S4330" t="s">
        <v>8945</v>
      </c>
      <c r="T4330">
        <v>20220609</v>
      </c>
      <c r="U4330" t="s">
        <v>151</v>
      </c>
      <c r="Z4330" t="s">
        <v>36</v>
      </c>
    </row>
    <row r="4331" spans="1:26" x14ac:dyDescent="0.25">
      <c r="A4331" t="s">
        <v>26</v>
      </c>
      <c r="B4331" t="s">
        <v>27</v>
      </c>
      <c r="C4331" t="s">
        <v>28</v>
      </c>
      <c r="D4331" t="s">
        <v>46</v>
      </c>
      <c r="E4331" t="str">
        <f>"109TNFA2Y563"</f>
        <v>109TNFA2Y563</v>
      </c>
      <c r="F4331" t="s">
        <v>30</v>
      </c>
      <c r="I4331" t="s">
        <v>586</v>
      </c>
      <c r="J4331" t="s">
        <v>7526</v>
      </c>
      <c r="N4331" t="s">
        <v>8946</v>
      </c>
      <c r="O4331" t="s">
        <v>34</v>
      </c>
      <c r="P4331">
        <v>10</v>
      </c>
      <c r="Q4331">
        <v>202109</v>
      </c>
      <c r="R4331">
        <v>20211125</v>
      </c>
      <c r="S4331" t="s">
        <v>8947</v>
      </c>
      <c r="T4331">
        <v>20220610</v>
      </c>
      <c r="Z4331" t="s">
        <v>36</v>
      </c>
    </row>
    <row r="4332" spans="1:26" x14ac:dyDescent="0.25">
      <c r="A4332" t="s">
        <v>26</v>
      </c>
      <c r="B4332" t="s">
        <v>27</v>
      </c>
      <c r="C4332" t="s">
        <v>28</v>
      </c>
      <c r="D4332" t="s">
        <v>29</v>
      </c>
      <c r="E4332" t="str">
        <f>"108TNKF0C701"</f>
        <v>108TNKF0C701</v>
      </c>
      <c r="F4332" t="s">
        <v>30</v>
      </c>
      <c r="I4332" t="s">
        <v>31</v>
      </c>
      <c r="J4332" t="s">
        <v>58</v>
      </c>
      <c r="N4332" t="s">
        <v>8948</v>
      </c>
      <c r="O4332" t="s">
        <v>34</v>
      </c>
      <c r="P4332">
        <v>11</v>
      </c>
      <c r="Q4332">
        <v>202108</v>
      </c>
      <c r="R4332">
        <v>20211110</v>
      </c>
      <c r="S4332" t="s">
        <v>8949</v>
      </c>
      <c r="T4332">
        <v>20220610</v>
      </c>
      <c r="U4332" t="s">
        <v>75</v>
      </c>
      <c r="V4332" t="s">
        <v>151</v>
      </c>
      <c r="Z4332" t="s">
        <v>36</v>
      </c>
    </row>
    <row r="4333" spans="1:26" x14ac:dyDescent="0.25">
      <c r="A4333" t="s">
        <v>26</v>
      </c>
      <c r="B4333" t="s">
        <v>27</v>
      </c>
      <c r="C4333" t="s">
        <v>28</v>
      </c>
      <c r="D4333" t="s">
        <v>29</v>
      </c>
      <c r="E4333" t="str">
        <f>"201TNDV2B250"</f>
        <v>201TNDV2B250</v>
      </c>
      <c r="F4333" t="s">
        <v>30</v>
      </c>
      <c r="I4333" t="s">
        <v>82</v>
      </c>
      <c r="J4333" t="s">
        <v>90</v>
      </c>
      <c r="N4333" t="s">
        <v>8950</v>
      </c>
      <c r="O4333" t="s">
        <v>34</v>
      </c>
      <c r="P4333">
        <v>6</v>
      </c>
      <c r="Q4333">
        <v>202201</v>
      </c>
      <c r="R4333">
        <v>20220309</v>
      </c>
      <c r="S4333" t="s">
        <v>8951</v>
      </c>
      <c r="T4333">
        <v>20220610</v>
      </c>
      <c r="U4333" t="s">
        <v>75</v>
      </c>
      <c r="Z4333" t="s">
        <v>36</v>
      </c>
    </row>
    <row r="4334" spans="1:26" x14ac:dyDescent="0.25">
      <c r="A4334" t="s">
        <v>26</v>
      </c>
      <c r="B4334" t="s">
        <v>27</v>
      </c>
      <c r="C4334" t="s">
        <v>28</v>
      </c>
      <c r="D4334" t="s">
        <v>29</v>
      </c>
      <c r="E4334" t="str">
        <f>"106TNNH2F663"</f>
        <v>106TNNH2F663</v>
      </c>
      <c r="F4334" t="s">
        <v>30</v>
      </c>
      <c r="I4334" t="s">
        <v>31</v>
      </c>
      <c r="J4334" t="s">
        <v>32</v>
      </c>
      <c r="N4334" t="s">
        <v>8952</v>
      </c>
      <c r="O4334" t="s">
        <v>34</v>
      </c>
      <c r="P4334">
        <v>13</v>
      </c>
      <c r="Q4334">
        <v>202106</v>
      </c>
      <c r="R4334">
        <v>20211115</v>
      </c>
      <c r="S4334" t="s">
        <v>8953</v>
      </c>
      <c r="T4334">
        <v>20220610</v>
      </c>
      <c r="Z4334" t="s">
        <v>36</v>
      </c>
    </row>
    <row r="4335" spans="1:26" x14ac:dyDescent="0.25">
      <c r="A4335" t="s">
        <v>26</v>
      </c>
      <c r="B4335" t="s">
        <v>27</v>
      </c>
      <c r="C4335" t="s">
        <v>28</v>
      </c>
      <c r="D4335" t="s">
        <v>42</v>
      </c>
      <c r="E4335" t="str">
        <f>"110TNKF1A925"</f>
        <v>110TNKF1A925</v>
      </c>
      <c r="F4335" t="s">
        <v>30</v>
      </c>
      <c r="I4335" t="s">
        <v>31</v>
      </c>
      <c r="J4335" t="s">
        <v>58</v>
      </c>
      <c r="N4335" t="s">
        <v>8954</v>
      </c>
      <c r="O4335" t="s">
        <v>34</v>
      </c>
      <c r="P4335">
        <v>9</v>
      </c>
      <c r="Q4335">
        <v>202110</v>
      </c>
      <c r="R4335">
        <v>20211225</v>
      </c>
      <c r="S4335" t="s">
        <v>8955</v>
      </c>
      <c r="T4335">
        <v>20220610</v>
      </c>
      <c r="U4335" t="s">
        <v>1172</v>
      </c>
      <c r="V4335" t="s">
        <v>264</v>
      </c>
      <c r="Z4335" t="s">
        <v>36</v>
      </c>
    </row>
    <row r="4336" spans="1:26" x14ac:dyDescent="0.25">
      <c r="A4336" t="s">
        <v>26</v>
      </c>
      <c r="B4336" t="s">
        <v>27</v>
      </c>
      <c r="C4336" t="s">
        <v>28</v>
      </c>
      <c r="D4336" t="s">
        <v>115</v>
      </c>
      <c r="E4336" t="str">
        <f>"010TNNH2E903"</f>
        <v>010TNNH2E903</v>
      </c>
      <c r="F4336" t="s">
        <v>30</v>
      </c>
      <c r="I4336" t="s">
        <v>31</v>
      </c>
      <c r="J4336" t="s">
        <v>58</v>
      </c>
      <c r="N4336" t="s">
        <v>8956</v>
      </c>
      <c r="O4336" t="s">
        <v>34</v>
      </c>
      <c r="P4336">
        <v>21</v>
      </c>
      <c r="Q4336">
        <v>202010</v>
      </c>
      <c r="R4336">
        <v>20220102</v>
      </c>
      <c r="S4336" t="s">
        <v>8957</v>
      </c>
      <c r="T4336">
        <v>20220610</v>
      </c>
      <c r="U4336" t="s">
        <v>206</v>
      </c>
      <c r="V4336" t="s">
        <v>3472</v>
      </c>
      <c r="Z4336" t="s">
        <v>36</v>
      </c>
    </row>
    <row r="4337" spans="1:26" x14ac:dyDescent="0.25">
      <c r="A4337" t="s">
        <v>26</v>
      </c>
      <c r="B4337" t="s">
        <v>27</v>
      </c>
      <c r="C4337" t="s">
        <v>28</v>
      </c>
      <c r="D4337" t="s">
        <v>115</v>
      </c>
      <c r="E4337" t="str">
        <f>"109TNHM1Z217"</f>
        <v>109TNHM1Z217</v>
      </c>
      <c r="F4337" t="s">
        <v>30</v>
      </c>
      <c r="I4337" t="s">
        <v>31</v>
      </c>
      <c r="J4337" t="s">
        <v>58</v>
      </c>
      <c r="N4337" t="s">
        <v>8958</v>
      </c>
      <c r="O4337" t="s">
        <v>34</v>
      </c>
      <c r="P4337">
        <v>10</v>
      </c>
      <c r="Q4337">
        <v>202109</v>
      </c>
      <c r="R4337">
        <v>20211126</v>
      </c>
      <c r="S4337" t="s">
        <v>8959</v>
      </c>
      <c r="T4337">
        <v>20220610</v>
      </c>
      <c r="U4337" t="s">
        <v>206</v>
      </c>
      <c r="Z4337" t="s">
        <v>36</v>
      </c>
    </row>
    <row r="4338" spans="1:26" x14ac:dyDescent="0.25">
      <c r="A4338" t="s">
        <v>26</v>
      </c>
      <c r="B4338" t="s">
        <v>27</v>
      </c>
      <c r="C4338" t="s">
        <v>28</v>
      </c>
      <c r="D4338" t="s">
        <v>29</v>
      </c>
      <c r="E4338" t="str">
        <f>"107TNMX03715"</f>
        <v>107TNMX03715</v>
      </c>
      <c r="F4338" t="s">
        <v>30</v>
      </c>
      <c r="I4338" t="s">
        <v>57</v>
      </c>
      <c r="J4338" t="s">
        <v>90</v>
      </c>
      <c r="N4338" t="s">
        <v>8960</v>
      </c>
      <c r="O4338" t="s">
        <v>34</v>
      </c>
      <c r="P4338">
        <v>12</v>
      </c>
      <c r="Q4338">
        <v>202107</v>
      </c>
      <c r="R4338">
        <v>20220308</v>
      </c>
      <c r="S4338" t="s">
        <v>8961</v>
      </c>
      <c r="T4338">
        <v>20220610</v>
      </c>
      <c r="U4338" t="s">
        <v>144</v>
      </c>
      <c r="Z4338" t="s">
        <v>36</v>
      </c>
    </row>
    <row r="4339" spans="1:26" x14ac:dyDescent="0.25">
      <c r="A4339" t="s">
        <v>26</v>
      </c>
      <c r="B4339" t="s">
        <v>27</v>
      </c>
      <c r="C4339" t="s">
        <v>28</v>
      </c>
      <c r="D4339" t="s">
        <v>46</v>
      </c>
      <c r="E4339" t="str">
        <f>"201TNSU0J190"</f>
        <v>201TNSU0J190</v>
      </c>
      <c r="F4339" t="s">
        <v>30</v>
      </c>
      <c r="I4339" t="s">
        <v>31</v>
      </c>
      <c r="J4339" t="s">
        <v>32</v>
      </c>
      <c r="N4339" t="s">
        <v>8962</v>
      </c>
      <c r="O4339" t="s">
        <v>34</v>
      </c>
      <c r="P4339">
        <v>6</v>
      </c>
      <c r="Q4339">
        <v>202201</v>
      </c>
      <c r="R4339">
        <v>20220116</v>
      </c>
      <c r="S4339" t="s">
        <v>8963</v>
      </c>
      <c r="T4339">
        <v>20220610</v>
      </c>
      <c r="Z4339" t="s">
        <v>36</v>
      </c>
    </row>
    <row r="4340" spans="1:26" x14ac:dyDescent="0.25">
      <c r="A4340" t="s">
        <v>26</v>
      </c>
      <c r="B4340" t="s">
        <v>27</v>
      </c>
      <c r="C4340" t="s">
        <v>28</v>
      </c>
      <c r="D4340" t="s">
        <v>29</v>
      </c>
      <c r="E4340" t="str">
        <f>"111TNNH03847"</f>
        <v>111TNNH03847</v>
      </c>
      <c r="F4340" t="s">
        <v>30</v>
      </c>
      <c r="I4340" t="s">
        <v>31</v>
      </c>
      <c r="J4340" t="s">
        <v>58</v>
      </c>
      <c r="N4340" t="s">
        <v>8964</v>
      </c>
      <c r="O4340" t="s">
        <v>34</v>
      </c>
      <c r="P4340">
        <v>8</v>
      </c>
      <c r="Q4340">
        <v>202111</v>
      </c>
      <c r="R4340">
        <v>20211107</v>
      </c>
      <c r="S4340" t="s">
        <v>8965</v>
      </c>
      <c r="T4340">
        <v>20220610</v>
      </c>
      <c r="U4340" t="s">
        <v>128</v>
      </c>
      <c r="V4340" t="s">
        <v>144</v>
      </c>
      <c r="W4340" t="s">
        <v>74</v>
      </c>
      <c r="Z4340" t="s">
        <v>36</v>
      </c>
    </row>
    <row r="4341" spans="1:26" x14ac:dyDescent="0.25">
      <c r="A4341" t="s">
        <v>26</v>
      </c>
      <c r="B4341" t="s">
        <v>27</v>
      </c>
      <c r="C4341" t="s">
        <v>28</v>
      </c>
      <c r="D4341" t="s">
        <v>29</v>
      </c>
      <c r="E4341" t="str">
        <f>"109TNDV1J810"</f>
        <v>109TNDV1J810</v>
      </c>
      <c r="F4341" t="s">
        <v>30</v>
      </c>
      <c r="I4341" t="s">
        <v>82</v>
      </c>
      <c r="J4341" t="s">
        <v>163</v>
      </c>
      <c r="N4341" t="s">
        <v>8966</v>
      </c>
      <c r="O4341" t="s">
        <v>34</v>
      </c>
      <c r="P4341">
        <v>10</v>
      </c>
      <c r="Q4341">
        <v>202109</v>
      </c>
      <c r="R4341">
        <v>20211001</v>
      </c>
      <c r="S4341" t="s">
        <v>8967</v>
      </c>
      <c r="T4341">
        <v>20220610</v>
      </c>
      <c r="Z4341" t="s">
        <v>36</v>
      </c>
    </row>
    <row r="4342" spans="1:26" x14ac:dyDescent="0.25">
      <c r="A4342" t="s">
        <v>26</v>
      </c>
      <c r="B4342" t="s">
        <v>27</v>
      </c>
      <c r="C4342" t="s">
        <v>28</v>
      </c>
      <c r="D4342" t="s">
        <v>46</v>
      </c>
      <c r="E4342" t="str">
        <f>"012TNMX0V939"</f>
        <v>012TNMX0V939</v>
      </c>
      <c r="F4342" t="s">
        <v>30</v>
      </c>
      <c r="I4342" t="s">
        <v>82</v>
      </c>
      <c r="J4342" t="s">
        <v>58</v>
      </c>
      <c r="N4342" t="s">
        <v>8968</v>
      </c>
      <c r="O4342" t="s">
        <v>34</v>
      </c>
      <c r="P4342">
        <v>19</v>
      </c>
      <c r="Q4342">
        <v>202012</v>
      </c>
      <c r="R4342">
        <v>20220204</v>
      </c>
      <c r="S4342" t="s">
        <v>8969</v>
      </c>
      <c r="T4342">
        <v>20220610</v>
      </c>
      <c r="U4342" t="s">
        <v>4186</v>
      </c>
      <c r="V4342" t="s">
        <v>3950</v>
      </c>
      <c r="Z4342" t="s">
        <v>36</v>
      </c>
    </row>
    <row r="4343" spans="1:26" x14ac:dyDescent="0.25">
      <c r="A4343" t="s">
        <v>26</v>
      </c>
      <c r="B4343" t="s">
        <v>27</v>
      </c>
      <c r="C4343" t="s">
        <v>28</v>
      </c>
      <c r="D4343" t="s">
        <v>64</v>
      </c>
      <c r="E4343" t="str">
        <f>"203TNXR1A690"</f>
        <v>203TNXR1A690</v>
      </c>
      <c r="F4343" t="s">
        <v>30</v>
      </c>
      <c r="I4343" t="s">
        <v>129</v>
      </c>
      <c r="J4343" t="s">
        <v>498</v>
      </c>
      <c r="N4343" t="s">
        <v>8970</v>
      </c>
      <c r="O4343" t="s">
        <v>34</v>
      </c>
      <c r="P4343">
        <v>4</v>
      </c>
      <c r="Q4343">
        <v>202203</v>
      </c>
      <c r="R4343">
        <v>20220424</v>
      </c>
      <c r="S4343" t="s">
        <v>8971</v>
      </c>
      <c r="T4343">
        <v>20220610</v>
      </c>
      <c r="Z4343" t="s">
        <v>36</v>
      </c>
    </row>
    <row r="4344" spans="1:26" x14ac:dyDescent="0.25">
      <c r="A4344" t="s">
        <v>26</v>
      </c>
      <c r="B4344" t="s">
        <v>27</v>
      </c>
      <c r="C4344" t="s">
        <v>28</v>
      </c>
      <c r="D4344" t="s">
        <v>42</v>
      </c>
      <c r="E4344" t="str">
        <f>"108TNZN0R245"</f>
        <v>108TNZN0R245</v>
      </c>
      <c r="F4344" t="s">
        <v>30</v>
      </c>
      <c r="I4344" t="s">
        <v>129</v>
      </c>
      <c r="J4344" t="s">
        <v>90</v>
      </c>
      <c r="N4344" t="s">
        <v>8972</v>
      </c>
      <c r="O4344" t="s">
        <v>34</v>
      </c>
      <c r="P4344">
        <v>11</v>
      </c>
      <c r="Q4344">
        <v>202108</v>
      </c>
      <c r="R4344">
        <v>20211215</v>
      </c>
      <c r="S4344" t="s">
        <v>8973</v>
      </c>
      <c r="T4344">
        <v>20220610</v>
      </c>
      <c r="U4344" t="s">
        <v>151</v>
      </c>
      <c r="Z4344" t="s">
        <v>36</v>
      </c>
    </row>
    <row r="4345" spans="1:26" x14ac:dyDescent="0.25">
      <c r="A4345" t="s">
        <v>26</v>
      </c>
      <c r="B4345" t="s">
        <v>27</v>
      </c>
      <c r="C4345" t="s">
        <v>28</v>
      </c>
      <c r="D4345" t="s">
        <v>585</v>
      </c>
      <c r="E4345" t="str">
        <f>"203TNJJ1K444"</f>
        <v>203TNJJ1K444</v>
      </c>
      <c r="F4345" t="s">
        <v>30</v>
      </c>
      <c r="I4345" t="s">
        <v>38</v>
      </c>
      <c r="J4345" t="s">
        <v>90</v>
      </c>
      <c r="N4345" t="s">
        <v>8974</v>
      </c>
      <c r="O4345" t="s">
        <v>34</v>
      </c>
      <c r="P4345">
        <v>4</v>
      </c>
      <c r="Q4345">
        <v>202203</v>
      </c>
      <c r="R4345">
        <v>20220531</v>
      </c>
      <c r="S4345" t="s">
        <v>8975</v>
      </c>
      <c r="T4345">
        <v>20220610</v>
      </c>
      <c r="U4345" t="s">
        <v>8976</v>
      </c>
      <c r="V4345" t="s">
        <v>211</v>
      </c>
      <c r="W4345" t="s">
        <v>4637</v>
      </c>
      <c r="Z4345" t="s">
        <v>36</v>
      </c>
    </row>
    <row r="4346" spans="1:26" x14ac:dyDescent="0.25">
      <c r="A4346" t="s">
        <v>26</v>
      </c>
      <c r="B4346" t="s">
        <v>27</v>
      </c>
      <c r="C4346" t="s">
        <v>28</v>
      </c>
      <c r="D4346" t="s">
        <v>46</v>
      </c>
      <c r="E4346" t="str">
        <f>"109TNBK2K901"</f>
        <v>109TNBK2K901</v>
      </c>
      <c r="F4346" t="s">
        <v>30</v>
      </c>
      <c r="I4346" t="s">
        <v>38</v>
      </c>
      <c r="J4346" t="s">
        <v>90</v>
      </c>
      <c r="N4346" t="s">
        <v>8977</v>
      </c>
      <c r="O4346" t="s">
        <v>34</v>
      </c>
      <c r="P4346">
        <v>10</v>
      </c>
      <c r="Q4346">
        <v>202109</v>
      </c>
      <c r="R4346">
        <v>20211220</v>
      </c>
      <c r="S4346" t="s">
        <v>8978</v>
      </c>
      <c r="T4346">
        <v>20220610</v>
      </c>
      <c r="U4346" t="s">
        <v>3950</v>
      </c>
      <c r="V4346" t="s">
        <v>736</v>
      </c>
      <c r="W4346" t="s">
        <v>75</v>
      </c>
      <c r="X4346" t="s">
        <v>211</v>
      </c>
      <c r="Y4346" t="s">
        <v>5954</v>
      </c>
      <c r="Z4346" t="s">
        <v>36</v>
      </c>
    </row>
    <row r="4347" spans="1:26" x14ac:dyDescent="0.25">
      <c r="A4347" t="s">
        <v>26</v>
      </c>
      <c r="B4347" t="s">
        <v>27</v>
      </c>
      <c r="C4347" t="s">
        <v>28</v>
      </c>
      <c r="D4347" t="s">
        <v>133</v>
      </c>
      <c r="E4347" t="str">
        <f>"110TNFA1F115"</f>
        <v>110TNFA1F115</v>
      </c>
      <c r="F4347" t="s">
        <v>30</v>
      </c>
      <c r="I4347" t="s">
        <v>38</v>
      </c>
      <c r="J4347" t="s">
        <v>58</v>
      </c>
      <c r="N4347" t="s">
        <v>8979</v>
      </c>
      <c r="O4347" t="s">
        <v>34</v>
      </c>
      <c r="P4347">
        <v>9</v>
      </c>
      <c r="Q4347">
        <v>202110</v>
      </c>
      <c r="R4347">
        <v>20220219</v>
      </c>
      <c r="S4347" t="s">
        <v>8980</v>
      </c>
      <c r="T4347">
        <v>20220610</v>
      </c>
      <c r="U4347" t="s">
        <v>236</v>
      </c>
      <c r="Z4347" t="s">
        <v>36</v>
      </c>
    </row>
    <row r="4348" spans="1:26" x14ac:dyDescent="0.25">
      <c r="A4348" t="s">
        <v>26</v>
      </c>
      <c r="B4348" t="s">
        <v>27</v>
      </c>
      <c r="C4348" t="s">
        <v>28</v>
      </c>
      <c r="D4348" t="s">
        <v>29</v>
      </c>
      <c r="E4348" t="str">
        <f>"201TNNH1C591"</f>
        <v>201TNNH1C591</v>
      </c>
      <c r="F4348" t="s">
        <v>30</v>
      </c>
      <c r="I4348" t="s">
        <v>129</v>
      </c>
      <c r="J4348" t="s">
        <v>271</v>
      </c>
      <c r="N4348" t="s">
        <v>8981</v>
      </c>
      <c r="O4348" t="s">
        <v>34</v>
      </c>
      <c r="P4348">
        <v>6</v>
      </c>
      <c r="Q4348">
        <v>202201</v>
      </c>
      <c r="R4348">
        <v>20220223</v>
      </c>
      <c r="S4348" t="s">
        <v>8982</v>
      </c>
      <c r="T4348">
        <v>20220610</v>
      </c>
      <c r="U4348" t="s">
        <v>211</v>
      </c>
      <c r="V4348" t="s">
        <v>144</v>
      </c>
      <c r="W4348" t="s">
        <v>3950</v>
      </c>
      <c r="Z4348" t="s">
        <v>36</v>
      </c>
    </row>
    <row r="4349" spans="1:26" x14ac:dyDescent="0.25">
      <c r="A4349" t="s">
        <v>26</v>
      </c>
      <c r="B4349" t="s">
        <v>27</v>
      </c>
      <c r="C4349" t="s">
        <v>28</v>
      </c>
      <c r="D4349" t="s">
        <v>46</v>
      </c>
      <c r="E4349" t="str">
        <f>"202TNAB0R768"</f>
        <v>202TNAB0R768</v>
      </c>
      <c r="F4349" t="s">
        <v>30</v>
      </c>
      <c r="I4349" t="s">
        <v>89</v>
      </c>
      <c r="J4349" t="s">
        <v>77</v>
      </c>
      <c r="N4349" t="s">
        <v>8983</v>
      </c>
      <c r="O4349" t="s">
        <v>34</v>
      </c>
      <c r="P4349">
        <v>5</v>
      </c>
      <c r="Q4349">
        <v>202202</v>
      </c>
      <c r="R4349">
        <v>20220309</v>
      </c>
      <c r="S4349" t="s">
        <v>8984</v>
      </c>
      <c r="T4349">
        <v>20220610</v>
      </c>
      <c r="Z4349" t="s">
        <v>36</v>
      </c>
    </row>
    <row r="4350" spans="1:26" x14ac:dyDescent="0.25">
      <c r="A4350" t="s">
        <v>26</v>
      </c>
      <c r="B4350" t="s">
        <v>27</v>
      </c>
      <c r="C4350" t="s">
        <v>28</v>
      </c>
      <c r="D4350" t="s">
        <v>133</v>
      </c>
      <c r="E4350" t="str">
        <f>"107TNYT0W802"</f>
        <v>107TNYT0W802</v>
      </c>
      <c r="F4350" t="s">
        <v>30</v>
      </c>
      <c r="I4350" t="s">
        <v>38</v>
      </c>
      <c r="J4350" t="s">
        <v>58</v>
      </c>
      <c r="N4350" t="s">
        <v>8985</v>
      </c>
      <c r="O4350" t="s">
        <v>34</v>
      </c>
      <c r="P4350">
        <v>12</v>
      </c>
      <c r="Q4350">
        <v>202107</v>
      </c>
      <c r="R4350">
        <v>20211113</v>
      </c>
      <c r="S4350" t="s">
        <v>8986</v>
      </c>
      <c r="T4350">
        <v>20220610</v>
      </c>
      <c r="U4350" t="s">
        <v>206</v>
      </c>
      <c r="Z4350" t="s">
        <v>36</v>
      </c>
    </row>
    <row r="4351" spans="1:26" x14ac:dyDescent="0.25">
      <c r="A4351" t="s">
        <v>26</v>
      </c>
      <c r="B4351" t="s">
        <v>27</v>
      </c>
      <c r="C4351" t="s">
        <v>28</v>
      </c>
      <c r="D4351" t="s">
        <v>380</v>
      </c>
      <c r="E4351" t="str">
        <f>"202TNKF06949"</f>
        <v>202TNKF06949</v>
      </c>
      <c r="F4351" t="s">
        <v>30</v>
      </c>
      <c r="I4351" t="s">
        <v>475</v>
      </c>
      <c r="J4351" t="s">
        <v>271</v>
      </c>
      <c r="N4351" t="s">
        <v>8987</v>
      </c>
      <c r="O4351" t="s">
        <v>34</v>
      </c>
      <c r="P4351">
        <v>5</v>
      </c>
      <c r="Q4351">
        <v>202202</v>
      </c>
      <c r="R4351">
        <v>20220303</v>
      </c>
      <c r="S4351" t="s">
        <v>8988</v>
      </c>
      <c r="T4351">
        <v>20220610</v>
      </c>
      <c r="Z4351" t="s">
        <v>36</v>
      </c>
    </row>
    <row r="4352" spans="1:26" x14ac:dyDescent="0.25">
      <c r="A4352" t="s">
        <v>26</v>
      </c>
      <c r="B4352" t="s">
        <v>27</v>
      </c>
      <c r="C4352" t="s">
        <v>28</v>
      </c>
      <c r="D4352" t="s">
        <v>166</v>
      </c>
      <c r="E4352" t="str">
        <f>"203TNFA2E843"</f>
        <v>203TNFA2E843</v>
      </c>
      <c r="F4352" t="s">
        <v>30</v>
      </c>
      <c r="I4352" t="s">
        <v>1936</v>
      </c>
      <c r="J4352" t="s">
        <v>130</v>
      </c>
      <c r="N4352" t="s">
        <v>8989</v>
      </c>
      <c r="O4352" t="s">
        <v>34</v>
      </c>
      <c r="P4352">
        <v>4</v>
      </c>
      <c r="Q4352">
        <v>202203</v>
      </c>
      <c r="R4352">
        <v>20220606</v>
      </c>
      <c r="S4352" t="s">
        <v>8990</v>
      </c>
      <c r="T4352">
        <v>20220610</v>
      </c>
      <c r="Z4352" t="s">
        <v>36</v>
      </c>
    </row>
    <row r="4353" spans="1:26" x14ac:dyDescent="0.25">
      <c r="A4353" t="s">
        <v>26</v>
      </c>
      <c r="B4353" t="s">
        <v>27</v>
      </c>
      <c r="C4353" t="s">
        <v>28</v>
      </c>
      <c r="D4353" t="s">
        <v>29</v>
      </c>
      <c r="E4353" t="str">
        <f>"202TNZN09941"</f>
        <v>202TNZN09941</v>
      </c>
      <c r="F4353" t="s">
        <v>30</v>
      </c>
      <c r="I4353" t="s">
        <v>38</v>
      </c>
      <c r="J4353" t="s">
        <v>58</v>
      </c>
      <c r="N4353" t="s">
        <v>8991</v>
      </c>
      <c r="O4353" t="s">
        <v>34</v>
      </c>
      <c r="P4353">
        <v>5</v>
      </c>
      <c r="Q4353">
        <v>202202</v>
      </c>
      <c r="R4353">
        <v>20220316</v>
      </c>
      <c r="S4353" t="s">
        <v>8992</v>
      </c>
      <c r="T4353">
        <v>20220610</v>
      </c>
      <c r="U4353" t="s">
        <v>151</v>
      </c>
      <c r="Z4353" t="s">
        <v>36</v>
      </c>
    </row>
    <row r="4354" spans="1:26" x14ac:dyDescent="0.25">
      <c r="A4354" t="s">
        <v>26</v>
      </c>
      <c r="B4354" t="s">
        <v>27</v>
      </c>
      <c r="C4354" t="s">
        <v>28</v>
      </c>
      <c r="D4354" t="s">
        <v>115</v>
      </c>
      <c r="E4354" t="str">
        <f>"107TNDV26994"</f>
        <v>107TNDV26994</v>
      </c>
      <c r="F4354" t="s">
        <v>30</v>
      </c>
      <c r="I4354" t="s">
        <v>38</v>
      </c>
      <c r="J4354" t="s">
        <v>90</v>
      </c>
      <c r="N4354" t="s">
        <v>8993</v>
      </c>
      <c r="O4354" t="s">
        <v>34</v>
      </c>
      <c r="P4354">
        <v>12</v>
      </c>
      <c r="Q4354">
        <v>202107</v>
      </c>
      <c r="R4354">
        <v>20211114</v>
      </c>
      <c r="S4354" t="s">
        <v>8994</v>
      </c>
      <c r="T4354">
        <v>20220610</v>
      </c>
      <c r="U4354" t="s">
        <v>211</v>
      </c>
      <c r="Z4354" t="s">
        <v>36</v>
      </c>
    </row>
    <row r="4355" spans="1:26" x14ac:dyDescent="0.25">
      <c r="A4355" t="s">
        <v>26</v>
      </c>
      <c r="B4355" t="s">
        <v>27</v>
      </c>
      <c r="C4355" t="s">
        <v>28</v>
      </c>
      <c r="D4355" t="s">
        <v>8995</v>
      </c>
      <c r="E4355" t="str">
        <f>"203TNLE13720"</f>
        <v>203TNLE13720</v>
      </c>
      <c r="F4355" t="s">
        <v>30</v>
      </c>
      <c r="I4355" t="s">
        <v>31</v>
      </c>
      <c r="J4355" t="s">
        <v>32</v>
      </c>
      <c r="N4355" t="s">
        <v>8996</v>
      </c>
      <c r="O4355" t="s">
        <v>34</v>
      </c>
      <c r="P4355">
        <v>4</v>
      </c>
      <c r="Q4355">
        <v>202203</v>
      </c>
      <c r="R4355">
        <v>20220325</v>
      </c>
      <c r="S4355" t="s">
        <v>8997</v>
      </c>
      <c r="T4355">
        <v>20220610</v>
      </c>
      <c r="Z4355" t="s">
        <v>36</v>
      </c>
    </row>
    <row r="4356" spans="1:26" x14ac:dyDescent="0.25">
      <c r="A4356" t="s">
        <v>26</v>
      </c>
      <c r="B4356" t="s">
        <v>27</v>
      </c>
      <c r="C4356" t="s">
        <v>28</v>
      </c>
      <c r="D4356" t="s">
        <v>42</v>
      </c>
      <c r="E4356" t="str">
        <f>"106TNSU2M870"</f>
        <v>106TNSU2M870</v>
      </c>
      <c r="F4356" t="s">
        <v>30</v>
      </c>
      <c r="I4356" t="s">
        <v>38</v>
      </c>
      <c r="J4356" t="s">
        <v>163</v>
      </c>
      <c r="N4356" t="s">
        <v>8998</v>
      </c>
      <c r="O4356" t="s">
        <v>34</v>
      </c>
      <c r="P4356">
        <v>13</v>
      </c>
      <c r="Q4356">
        <v>202106</v>
      </c>
      <c r="R4356">
        <v>20220303</v>
      </c>
      <c r="S4356" t="s">
        <v>8999</v>
      </c>
      <c r="T4356">
        <v>20220610</v>
      </c>
      <c r="Z4356" t="s">
        <v>36</v>
      </c>
    </row>
    <row r="4357" spans="1:26" x14ac:dyDescent="0.25">
      <c r="A4357" t="s">
        <v>26</v>
      </c>
      <c r="B4357" t="s">
        <v>27</v>
      </c>
      <c r="C4357" t="s">
        <v>28</v>
      </c>
      <c r="D4357" t="s">
        <v>115</v>
      </c>
      <c r="E4357" t="str">
        <f>"109TNBK9Z253"</f>
        <v>109TNBK9Z253</v>
      </c>
      <c r="F4357" t="s">
        <v>30</v>
      </c>
      <c r="I4357" t="s">
        <v>38</v>
      </c>
      <c r="J4357" t="s">
        <v>58</v>
      </c>
      <c r="N4357" t="s">
        <v>9000</v>
      </c>
      <c r="O4357" t="s">
        <v>34</v>
      </c>
      <c r="P4357">
        <v>10</v>
      </c>
      <c r="Q4357">
        <v>202109</v>
      </c>
      <c r="R4357">
        <v>20211017</v>
      </c>
      <c r="S4357" t="s">
        <v>9001</v>
      </c>
      <c r="T4357">
        <v>20220610</v>
      </c>
      <c r="U4357" t="s">
        <v>1037</v>
      </c>
      <c r="Z4357" t="s">
        <v>36</v>
      </c>
    </row>
    <row r="4358" spans="1:26" x14ac:dyDescent="0.25">
      <c r="A4358" t="s">
        <v>26</v>
      </c>
      <c r="B4358" t="s">
        <v>27</v>
      </c>
      <c r="C4358" t="s">
        <v>28</v>
      </c>
      <c r="D4358" t="s">
        <v>133</v>
      </c>
      <c r="E4358" t="str">
        <f>"112TNDV0Q794"</f>
        <v>112TNDV0Q794</v>
      </c>
      <c r="F4358" t="s">
        <v>30</v>
      </c>
      <c r="I4358" t="s">
        <v>38</v>
      </c>
      <c r="J4358" t="s">
        <v>58</v>
      </c>
      <c r="N4358" t="s">
        <v>9002</v>
      </c>
      <c r="O4358" t="s">
        <v>34</v>
      </c>
      <c r="P4358">
        <v>7</v>
      </c>
      <c r="Q4358">
        <v>202112</v>
      </c>
      <c r="R4358">
        <v>20211221</v>
      </c>
      <c r="S4358" t="s">
        <v>9003</v>
      </c>
      <c r="T4358">
        <v>20220610</v>
      </c>
      <c r="U4358" t="s">
        <v>339</v>
      </c>
      <c r="Z4358" t="s">
        <v>36</v>
      </c>
    </row>
    <row r="4359" spans="1:26" x14ac:dyDescent="0.25">
      <c r="A4359" t="s">
        <v>26</v>
      </c>
      <c r="B4359" t="s">
        <v>27</v>
      </c>
      <c r="C4359" t="s">
        <v>28</v>
      </c>
      <c r="D4359" t="s">
        <v>29</v>
      </c>
      <c r="E4359" t="str">
        <f>"012TNEP09004"</f>
        <v>012TNEP09004</v>
      </c>
      <c r="F4359" t="s">
        <v>30</v>
      </c>
      <c r="I4359" t="s">
        <v>89</v>
      </c>
      <c r="J4359" t="s">
        <v>90</v>
      </c>
      <c r="N4359" t="s">
        <v>9004</v>
      </c>
      <c r="O4359" t="s">
        <v>34</v>
      </c>
      <c r="P4359">
        <v>19</v>
      </c>
      <c r="Q4359">
        <v>202012</v>
      </c>
      <c r="R4359">
        <v>20220531</v>
      </c>
      <c r="S4359" t="s">
        <v>9005</v>
      </c>
      <c r="T4359">
        <v>20220610</v>
      </c>
      <c r="U4359" t="s">
        <v>1224</v>
      </c>
      <c r="V4359" t="s">
        <v>211</v>
      </c>
      <c r="W4359" t="s">
        <v>3950</v>
      </c>
      <c r="X4359" t="s">
        <v>1055</v>
      </c>
      <c r="Z4359" t="s">
        <v>36</v>
      </c>
    </row>
    <row r="4360" spans="1:26" x14ac:dyDescent="0.25">
      <c r="A4360" t="s">
        <v>26</v>
      </c>
      <c r="B4360" t="s">
        <v>27</v>
      </c>
      <c r="C4360" t="s">
        <v>28</v>
      </c>
      <c r="D4360" t="s">
        <v>7432</v>
      </c>
      <c r="E4360" t="str">
        <f>"204TNPC10216"</f>
        <v>204TNPC10216</v>
      </c>
      <c r="F4360" t="s">
        <v>30</v>
      </c>
      <c r="I4360" t="s">
        <v>38</v>
      </c>
      <c r="J4360" t="s">
        <v>163</v>
      </c>
      <c r="N4360" t="s">
        <v>9006</v>
      </c>
      <c r="O4360" t="s">
        <v>34</v>
      </c>
      <c r="P4360">
        <v>3</v>
      </c>
      <c r="Q4360">
        <v>202204</v>
      </c>
      <c r="R4360">
        <v>20220521</v>
      </c>
      <c r="S4360" t="s">
        <v>9007</v>
      </c>
      <c r="T4360">
        <v>20220610</v>
      </c>
      <c r="Z4360" t="s">
        <v>36</v>
      </c>
    </row>
    <row r="4361" spans="1:26" x14ac:dyDescent="0.25">
      <c r="A4361" t="s">
        <v>26</v>
      </c>
      <c r="B4361" t="s">
        <v>27</v>
      </c>
      <c r="C4361" t="s">
        <v>28</v>
      </c>
      <c r="D4361" t="s">
        <v>46</v>
      </c>
      <c r="E4361" t="str">
        <f>"112TNAB1T464"</f>
        <v>112TNAB1T464</v>
      </c>
      <c r="F4361" t="s">
        <v>30</v>
      </c>
      <c r="I4361" t="s">
        <v>475</v>
      </c>
      <c r="J4361" t="s">
        <v>90</v>
      </c>
      <c r="N4361" t="s">
        <v>9008</v>
      </c>
      <c r="O4361" t="s">
        <v>34</v>
      </c>
      <c r="P4361">
        <v>7</v>
      </c>
      <c r="Q4361">
        <v>202112</v>
      </c>
      <c r="R4361">
        <v>20220318</v>
      </c>
      <c r="S4361" t="s">
        <v>9009</v>
      </c>
      <c r="T4361">
        <v>20220610</v>
      </c>
      <c r="U4361" t="s">
        <v>722</v>
      </c>
      <c r="V4361" t="s">
        <v>3950</v>
      </c>
      <c r="Z4361" t="s">
        <v>36</v>
      </c>
    </row>
    <row r="4362" spans="1:26" x14ac:dyDescent="0.25">
      <c r="A4362" t="s">
        <v>26</v>
      </c>
      <c r="B4362" t="s">
        <v>27</v>
      </c>
      <c r="C4362" t="s">
        <v>28</v>
      </c>
      <c r="D4362" t="s">
        <v>6922</v>
      </c>
      <c r="E4362" t="str">
        <f>"203TNTQ2Q337"</f>
        <v>203TNTQ2Q337</v>
      </c>
      <c r="F4362" t="s">
        <v>30</v>
      </c>
      <c r="I4362" t="s">
        <v>129</v>
      </c>
      <c r="J4362" t="s">
        <v>58</v>
      </c>
      <c r="N4362" t="s">
        <v>9010</v>
      </c>
      <c r="O4362" t="s">
        <v>34</v>
      </c>
      <c r="P4362">
        <v>4</v>
      </c>
      <c r="Q4362">
        <v>202203</v>
      </c>
      <c r="R4362">
        <v>20220511</v>
      </c>
      <c r="S4362" t="s">
        <v>9011</v>
      </c>
      <c r="T4362">
        <v>20220610</v>
      </c>
      <c r="U4362" t="s">
        <v>211</v>
      </c>
      <c r="Z4362" t="s">
        <v>36</v>
      </c>
    </row>
    <row r="4363" spans="1:26" x14ac:dyDescent="0.25">
      <c r="A4363" t="s">
        <v>26</v>
      </c>
      <c r="B4363" t="s">
        <v>27</v>
      </c>
      <c r="C4363" t="s">
        <v>28</v>
      </c>
      <c r="D4363" t="s">
        <v>37</v>
      </c>
      <c r="E4363" t="str">
        <f>"108TNHM07865"</f>
        <v>108TNHM07865</v>
      </c>
      <c r="F4363" t="s">
        <v>30</v>
      </c>
      <c r="I4363" t="s">
        <v>38</v>
      </c>
      <c r="J4363" t="s">
        <v>90</v>
      </c>
      <c r="N4363" t="s">
        <v>9012</v>
      </c>
      <c r="O4363" t="s">
        <v>34</v>
      </c>
      <c r="P4363">
        <v>11</v>
      </c>
      <c r="Q4363">
        <v>202108</v>
      </c>
      <c r="R4363">
        <v>20211130</v>
      </c>
      <c r="S4363" t="s">
        <v>9013</v>
      </c>
      <c r="T4363">
        <v>20220610</v>
      </c>
      <c r="U4363" t="s">
        <v>180</v>
      </c>
      <c r="Z4363" t="s">
        <v>36</v>
      </c>
    </row>
    <row r="4364" spans="1:26" x14ac:dyDescent="0.25">
      <c r="A4364" t="s">
        <v>26</v>
      </c>
      <c r="B4364" t="s">
        <v>27</v>
      </c>
      <c r="C4364" t="s">
        <v>28</v>
      </c>
      <c r="D4364" t="s">
        <v>380</v>
      </c>
      <c r="E4364" t="str">
        <f>"205TNRL0B638"</f>
        <v>205TNRL0B638</v>
      </c>
      <c r="F4364" t="s">
        <v>30</v>
      </c>
      <c r="I4364" t="s">
        <v>38</v>
      </c>
      <c r="J4364" t="s">
        <v>39</v>
      </c>
      <c r="N4364" t="s">
        <v>9014</v>
      </c>
      <c r="O4364" t="s">
        <v>34</v>
      </c>
      <c r="P4364">
        <v>2</v>
      </c>
      <c r="Q4364">
        <v>202205</v>
      </c>
      <c r="R4364">
        <v>20220531</v>
      </c>
      <c r="S4364" t="s">
        <v>9015</v>
      </c>
      <c r="T4364">
        <v>20220610</v>
      </c>
      <c r="Z4364" t="s">
        <v>36</v>
      </c>
    </row>
    <row r="4365" spans="1:26" x14ac:dyDescent="0.25">
      <c r="A4365" t="s">
        <v>26</v>
      </c>
      <c r="B4365" t="s">
        <v>27</v>
      </c>
      <c r="C4365" t="s">
        <v>28</v>
      </c>
      <c r="D4365" t="s">
        <v>46</v>
      </c>
      <c r="E4365" t="str">
        <f>"201TNBK0P037"</f>
        <v>201TNBK0P037</v>
      </c>
      <c r="F4365" t="s">
        <v>30</v>
      </c>
      <c r="I4365" t="s">
        <v>129</v>
      </c>
      <c r="J4365" t="s">
        <v>39</v>
      </c>
      <c r="N4365" t="s">
        <v>9016</v>
      </c>
      <c r="O4365" t="s">
        <v>34</v>
      </c>
      <c r="P4365">
        <v>6</v>
      </c>
      <c r="Q4365">
        <v>202201</v>
      </c>
      <c r="R4365">
        <v>20220505</v>
      </c>
      <c r="S4365" t="s">
        <v>9017</v>
      </c>
      <c r="T4365">
        <v>20220610</v>
      </c>
      <c r="Z4365" t="s">
        <v>36</v>
      </c>
    </row>
    <row r="4366" spans="1:26" x14ac:dyDescent="0.25">
      <c r="A4366" t="s">
        <v>26</v>
      </c>
      <c r="B4366" t="s">
        <v>27</v>
      </c>
      <c r="C4366" t="s">
        <v>28</v>
      </c>
      <c r="D4366" t="s">
        <v>42</v>
      </c>
      <c r="E4366" t="str">
        <f>"110TNUW2G486"</f>
        <v>110TNUW2G486</v>
      </c>
      <c r="F4366" t="s">
        <v>30</v>
      </c>
      <c r="I4366" t="s">
        <v>586</v>
      </c>
      <c r="J4366" t="s">
        <v>58</v>
      </c>
      <c r="N4366" t="s">
        <v>9018</v>
      </c>
      <c r="O4366" t="s">
        <v>34</v>
      </c>
      <c r="P4366">
        <v>9</v>
      </c>
      <c r="Q4366">
        <v>202110</v>
      </c>
      <c r="R4366">
        <v>20220328</v>
      </c>
      <c r="S4366" t="s">
        <v>9019</v>
      </c>
      <c r="T4366">
        <v>20220610</v>
      </c>
      <c r="Z4366" t="s">
        <v>36</v>
      </c>
    </row>
    <row r="4367" spans="1:26" x14ac:dyDescent="0.25">
      <c r="A4367" t="s">
        <v>26</v>
      </c>
      <c r="B4367" t="s">
        <v>27</v>
      </c>
      <c r="C4367" t="s">
        <v>28</v>
      </c>
      <c r="D4367" t="s">
        <v>133</v>
      </c>
      <c r="E4367" t="str">
        <f>"107TNKF15237"</f>
        <v>107TNKF15237</v>
      </c>
      <c r="F4367" t="s">
        <v>30</v>
      </c>
      <c r="I4367" t="s">
        <v>57</v>
      </c>
      <c r="J4367" t="s">
        <v>58</v>
      </c>
      <c r="N4367" t="s">
        <v>9020</v>
      </c>
      <c r="O4367" t="s">
        <v>34</v>
      </c>
      <c r="P4367">
        <v>12</v>
      </c>
      <c r="Q4367">
        <v>202107</v>
      </c>
      <c r="R4367">
        <v>20220323</v>
      </c>
      <c r="S4367" t="s">
        <v>9021</v>
      </c>
      <c r="T4367">
        <v>20220610</v>
      </c>
      <c r="U4367" t="s">
        <v>114</v>
      </c>
      <c r="Z4367" t="s">
        <v>36</v>
      </c>
    </row>
    <row r="4368" spans="1:26" x14ac:dyDescent="0.25">
      <c r="A4368" t="s">
        <v>26</v>
      </c>
      <c r="B4368" t="s">
        <v>27</v>
      </c>
      <c r="C4368" t="s">
        <v>28</v>
      </c>
      <c r="D4368" t="s">
        <v>380</v>
      </c>
      <c r="E4368" t="str">
        <f>"203TNKF06453"</f>
        <v>203TNKF06453</v>
      </c>
      <c r="F4368" t="s">
        <v>30</v>
      </c>
      <c r="I4368" t="s">
        <v>123</v>
      </c>
      <c r="J4368" t="s">
        <v>271</v>
      </c>
      <c r="N4368" t="s">
        <v>9022</v>
      </c>
      <c r="O4368" t="s">
        <v>34</v>
      </c>
      <c r="P4368">
        <v>4</v>
      </c>
      <c r="Q4368">
        <v>202203</v>
      </c>
      <c r="R4368">
        <v>20220406</v>
      </c>
      <c r="S4368" t="s">
        <v>9023</v>
      </c>
      <c r="T4368">
        <v>20220610</v>
      </c>
      <c r="Z4368" t="s">
        <v>36</v>
      </c>
    </row>
    <row r="4369" spans="1:26" x14ac:dyDescent="0.25">
      <c r="A4369" t="s">
        <v>26</v>
      </c>
      <c r="B4369" t="s">
        <v>27</v>
      </c>
      <c r="C4369" t="s">
        <v>28</v>
      </c>
      <c r="D4369" t="s">
        <v>133</v>
      </c>
      <c r="E4369" t="str">
        <f>"109TNYT1X122"</f>
        <v>109TNYT1X122</v>
      </c>
      <c r="F4369" t="s">
        <v>30</v>
      </c>
      <c r="I4369" t="s">
        <v>38</v>
      </c>
      <c r="J4369" t="s">
        <v>58</v>
      </c>
      <c r="N4369" t="s">
        <v>9024</v>
      </c>
      <c r="O4369" t="s">
        <v>34</v>
      </c>
      <c r="P4369">
        <v>10</v>
      </c>
      <c r="Q4369">
        <v>202109</v>
      </c>
      <c r="R4369">
        <v>20211206</v>
      </c>
      <c r="S4369" t="s">
        <v>9025</v>
      </c>
      <c r="T4369">
        <v>20220610</v>
      </c>
      <c r="U4369" t="s">
        <v>1037</v>
      </c>
      <c r="Z4369" t="s">
        <v>36</v>
      </c>
    </row>
    <row r="4370" spans="1:26" x14ac:dyDescent="0.25">
      <c r="A4370" t="s">
        <v>26</v>
      </c>
      <c r="B4370" t="s">
        <v>27</v>
      </c>
      <c r="C4370" t="s">
        <v>28</v>
      </c>
      <c r="D4370" t="s">
        <v>46</v>
      </c>
      <c r="E4370" t="str">
        <f>"108TNLE0W408"</f>
        <v>108TNLE0W408</v>
      </c>
      <c r="F4370" t="s">
        <v>30</v>
      </c>
      <c r="I4370" t="s">
        <v>31</v>
      </c>
      <c r="J4370" t="s">
        <v>58</v>
      </c>
      <c r="N4370" t="s">
        <v>8438</v>
      </c>
      <c r="O4370" t="s">
        <v>34</v>
      </c>
      <c r="P4370">
        <v>11</v>
      </c>
      <c r="Q4370">
        <v>202108</v>
      </c>
      <c r="R4370">
        <v>20220311</v>
      </c>
      <c r="S4370" t="s">
        <v>9026</v>
      </c>
      <c r="T4370">
        <v>20220610</v>
      </c>
      <c r="Z4370" t="s">
        <v>36</v>
      </c>
    </row>
    <row r="4371" spans="1:26" x14ac:dyDescent="0.25">
      <c r="A4371" t="s">
        <v>26</v>
      </c>
      <c r="B4371" t="s">
        <v>27</v>
      </c>
      <c r="C4371" t="s">
        <v>28</v>
      </c>
      <c r="D4371" t="s">
        <v>42</v>
      </c>
      <c r="E4371" t="str">
        <f>"108TNSU26062"</f>
        <v>108TNSU26062</v>
      </c>
      <c r="F4371" t="s">
        <v>30</v>
      </c>
      <c r="I4371" t="s">
        <v>82</v>
      </c>
      <c r="J4371" t="s">
        <v>58</v>
      </c>
      <c r="N4371" t="s">
        <v>9027</v>
      </c>
      <c r="O4371" t="s">
        <v>34</v>
      </c>
      <c r="P4371">
        <v>11</v>
      </c>
      <c r="Q4371">
        <v>202108</v>
      </c>
      <c r="R4371">
        <v>20211216</v>
      </c>
      <c r="S4371" t="s">
        <v>9028</v>
      </c>
      <c r="T4371">
        <v>20220610</v>
      </c>
      <c r="U4371" t="s">
        <v>111</v>
      </c>
      <c r="V4371" t="s">
        <v>264</v>
      </c>
      <c r="Z4371" t="s">
        <v>36</v>
      </c>
    </row>
    <row r="4372" spans="1:26" x14ac:dyDescent="0.25">
      <c r="A4372" t="s">
        <v>26</v>
      </c>
      <c r="B4372" t="s">
        <v>27</v>
      </c>
      <c r="C4372" t="s">
        <v>28</v>
      </c>
      <c r="D4372" t="s">
        <v>42</v>
      </c>
      <c r="E4372" t="str">
        <f>"109TNZN04613"</f>
        <v>109TNZN04613</v>
      </c>
      <c r="F4372" t="s">
        <v>30</v>
      </c>
      <c r="I4372" t="s">
        <v>97</v>
      </c>
      <c r="J4372" t="s">
        <v>58</v>
      </c>
      <c r="N4372" t="s">
        <v>9029</v>
      </c>
      <c r="O4372" t="s">
        <v>34</v>
      </c>
      <c r="P4372">
        <v>10</v>
      </c>
      <c r="Q4372">
        <v>202109</v>
      </c>
      <c r="R4372">
        <v>20211103</v>
      </c>
      <c r="S4372" t="s">
        <v>9030</v>
      </c>
      <c r="T4372">
        <v>20220610</v>
      </c>
      <c r="U4372" t="s">
        <v>6083</v>
      </c>
      <c r="V4372" t="s">
        <v>180</v>
      </c>
      <c r="Z4372" t="s">
        <v>36</v>
      </c>
    </row>
    <row r="4373" spans="1:26" x14ac:dyDescent="0.25">
      <c r="A4373" t="s">
        <v>26</v>
      </c>
      <c r="B4373" t="s">
        <v>27</v>
      </c>
      <c r="C4373" t="s">
        <v>28</v>
      </c>
      <c r="D4373" t="s">
        <v>29</v>
      </c>
      <c r="E4373" t="str">
        <f>"109TNHM19561"</f>
        <v>109TNHM19561</v>
      </c>
      <c r="F4373" t="s">
        <v>30</v>
      </c>
      <c r="I4373" t="s">
        <v>38</v>
      </c>
      <c r="J4373" t="s">
        <v>271</v>
      </c>
      <c r="N4373" t="s">
        <v>9031</v>
      </c>
      <c r="O4373" t="s">
        <v>34</v>
      </c>
      <c r="P4373">
        <v>10</v>
      </c>
      <c r="Q4373">
        <v>202109</v>
      </c>
      <c r="R4373">
        <v>20211015</v>
      </c>
      <c r="S4373" t="s">
        <v>9032</v>
      </c>
      <c r="T4373">
        <v>20220611</v>
      </c>
      <c r="U4373" t="s">
        <v>878</v>
      </c>
      <c r="V4373" t="s">
        <v>267</v>
      </c>
      <c r="W4373" t="s">
        <v>75</v>
      </c>
      <c r="Z4373" t="s">
        <v>36</v>
      </c>
    </row>
    <row r="4374" spans="1:26" x14ac:dyDescent="0.25">
      <c r="A4374" t="s">
        <v>2403</v>
      </c>
      <c r="B4374" t="s">
        <v>27</v>
      </c>
      <c r="C4374" t="s">
        <v>28</v>
      </c>
      <c r="D4374" t="s">
        <v>29</v>
      </c>
      <c r="E4374" t="str">
        <f>"111TNNH18559"</f>
        <v>111TNNH18559</v>
      </c>
      <c r="F4374" t="s">
        <v>2404</v>
      </c>
      <c r="N4374" t="s">
        <v>9033</v>
      </c>
      <c r="O4374" t="s">
        <v>34</v>
      </c>
      <c r="P4374">
        <v>8</v>
      </c>
      <c r="Q4374">
        <v>202111</v>
      </c>
      <c r="S4374">
        <v>917368012</v>
      </c>
      <c r="T4374">
        <v>20220613</v>
      </c>
      <c r="U4374" t="s">
        <v>2406</v>
      </c>
      <c r="V4374" t="s">
        <v>9034</v>
      </c>
      <c r="W4374" t="s">
        <v>2408</v>
      </c>
      <c r="X4374" t="s">
        <v>2409</v>
      </c>
      <c r="Y4374" t="s">
        <v>2410</v>
      </c>
      <c r="Z4374" t="s">
        <v>36</v>
      </c>
    </row>
    <row r="4375" spans="1:26" x14ac:dyDescent="0.25">
      <c r="A4375" t="s">
        <v>2403</v>
      </c>
      <c r="B4375" t="s">
        <v>27</v>
      </c>
      <c r="C4375" t="s">
        <v>28</v>
      </c>
      <c r="D4375" t="s">
        <v>46</v>
      </c>
      <c r="E4375" t="str">
        <f>"110TNPC0E016"</f>
        <v>110TNPC0E016</v>
      </c>
      <c r="F4375" t="s">
        <v>2404</v>
      </c>
      <c r="N4375" t="s">
        <v>9035</v>
      </c>
      <c r="O4375" t="s">
        <v>34</v>
      </c>
      <c r="P4375">
        <v>9</v>
      </c>
      <c r="Q4375">
        <v>202110</v>
      </c>
      <c r="S4375">
        <v>917415757</v>
      </c>
      <c r="T4375">
        <v>20220613</v>
      </c>
      <c r="U4375" t="s">
        <v>2406</v>
      </c>
      <c r="V4375" t="s">
        <v>9036</v>
      </c>
      <c r="W4375" t="s">
        <v>2408</v>
      </c>
      <c r="X4375" t="s">
        <v>2409</v>
      </c>
      <c r="Y4375" t="s">
        <v>2410</v>
      </c>
      <c r="Z4375" t="s">
        <v>36</v>
      </c>
    </row>
    <row r="4376" spans="1:26" x14ac:dyDescent="0.25">
      <c r="A4376" t="s">
        <v>26</v>
      </c>
      <c r="B4376" t="s">
        <v>27</v>
      </c>
      <c r="C4376" t="s">
        <v>28</v>
      </c>
      <c r="D4376" t="s">
        <v>46</v>
      </c>
      <c r="E4376" t="str">
        <f>"107TNNH2C471"</f>
        <v>107TNNH2C471</v>
      </c>
      <c r="F4376" t="s">
        <v>30</v>
      </c>
      <c r="I4376" t="s">
        <v>31</v>
      </c>
      <c r="J4376" t="s">
        <v>32</v>
      </c>
      <c r="N4376" t="s">
        <v>9037</v>
      </c>
      <c r="O4376" t="s">
        <v>34</v>
      </c>
      <c r="P4376">
        <v>12</v>
      </c>
      <c r="Q4376">
        <v>202107</v>
      </c>
      <c r="R4376">
        <v>20220120</v>
      </c>
      <c r="S4376" t="s">
        <v>9038</v>
      </c>
      <c r="T4376">
        <v>20220613</v>
      </c>
      <c r="Z4376" t="s">
        <v>36</v>
      </c>
    </row>
    <row r="4377" spans="1:26" x14ac:dyDescent="0.25">
      <c r="A4377" t="s">
        <v>26</v>
      </c>
      <c r="B4377" t="s">
        <v>27</v>
      </c>
      <c r="C4377" t="s">
        <v>28</v>
      </c>
      <c r="D4377" t="s">
        <v>42</v>
      </c>
      <c r="E4377" t="str">
        <f>"109TNGY1G271"</f>
        <v>109TNGY1G271</v>
      </c>
      <c r="F4377" t="s">
        <v>30</v>
      </c>
      <c r="I4377" t="s">
        <v>31</v>
      </c>
      <c r="J4377" t="s">
        <v>32</v>
      </c>
      <c r="N4377" t="s">
        <v>9039</v>
      </c>
      <c r="O4377" t="s">
        <v>34</v>
      </c>
      <c r="P4377">
        <v>10</v>
      </c>
      <c r="Q4377">
        <v>202109</v>
      </c>
      <c r="R4377">
        <v>20211021</v>
      </c>
      <c r="S4377" t="s">
        <v>9040</v>
      </c>
      <c r="T4377">
        <v>20220613</v>
      </c>
      <c r="Z4377" t="s">
        <v>36</v>
      </c>
    </row>
    <row r="4378" spans="1:26" x14ac:dyDescent="0.25">
      <c r="A4378" t="s">
        <v>26</v>
      </c>
      <c r="B4378" t="s">
        <v>27</v>
      </c>
      <c r="C4378" t="s">
        <v>28</v>
      </c>
      <c r="D4378" t="s">
        <v>46</v>
      </c>
      <c r="E4378" t="str">
        <f>"201TNBK0M813"</f>
        <v>201TNBK0M813</v>
      </c>
      <c r="F4378" t="s">
        <v>30</v>
      </c>
      <c r="I4378" t="s">
        <v>57</v>
      </c>
      <c r="J4378" t="s">
        <v>52</v>
      </c>
      <c r="N4378" t="s">
        <v>9041</v>
      </c>
      <c r="O4378" t="s">
        <v>34</v>
      </c>
      <c r="P4378">
        <v>6</v>
      </c>
      <c r="Q4378">
        <v>202201</v>
      </c>
      <c r="R4378">
        <v>20220219</v>
      </c>
      <c r="S4378" t="s">
        <v>9042</v>
      </c>
      <c r="T4378">
        <v>20220613</v>
      </c>
      <c r="U4378" t="s">
        <v>61</v>
      </c>
      <c r="Z4378" t="s">
        <v>36</v>
      </c>
    </row>
    <row r="4379" spans="1:26" x14ac:dyDescent="0.25">
      <c r="A4379" t="s">
        <v>26</v>
      </c>
      <c r="B4379" t="s">
        <v>27</v>
      </c>
      <c r="C4379" t="s">
        <v>28</v>
      </c>
      <c r="D4379" t="s">
        <v>6922</v>
      </c>
      <c r="E4379" t="str">
        <f>"203TNDV04650"</f>
        <v>203TNDV04650</v>
      </c>
      <c r="F4379" t="s">
        <v>30</v>
      </c>
      <c r="I4379" t="s">
        <v>157</v>
      </c>
      <c r="J4379" t="s">
        <v>1239</v>
      </c>
      <c r="N4379" t="s">
        <v>9043</v>
      </c>
      <c r="O4379" t="s">
        <v>34</v>
      </c>
      <c r="P4379">
        <v>4</v>
      </c>
      <c r="Q4379">
        <v>202203</v>
      </c>
      <c r="R4379">
        <v>20220512</v>
      </c>
      <c r="S4379" t="s">
        <v>9044</v>
      </c>
      <c r="T4379">
        <v>20220613</v>
      </c>
      <c r="U4379" t="s">
        <v>4149</v>
      </c>
      <c r="V4379" t="s">
        <v>328</v>
      </c>
      <c r="Z4379" t="s">
        <v>36</v>
      </c>
    </row>
    <row r="4380" spans="1:26" x14ac:dyDescent="0.25">
      <c r="A4380" t="s">
        <v>26</v>
      </c>
      <c r="B4380" t="s">
        <v>27</v>
      </c>
      <c r="C4380" t="s">
        <v>28</v>
      </c>
      <c r="D4380" t="s">
        <v>133</v>
      </c>
      <c r="E4380" t="str">
        <f>"107TNGY04959"</f>
        <v>107TNGY04959</v>
      </c>
      <c r="F4380" t="s">
        <v>30</v>
      </c>
      <c r="I4380" t="s">
        <v>31</v>
      </c>
      <c r="J4380" t="s">
        <v>58</v>
      </c>
      <c r="N4380" t="s">
        <v>9045</v>
      </c>
      <c r="O4380" t="s">
        <v>34</v>
      </c>
      <c r="P4380">
        <v>12</v>
      </c>
      <c r="Q4380">
        <v>202107</v>
      </c>
      <c r="R4380">
        <v>20211125</v>
      </c>
      <c r="S4380" t="s">
        <v>9046</v>
      </c>
      <c r="T4380">
        <v>20220613</v>
      </c>
      <c r="U4380" t="s">
        <v>211</v>
      </c>
      <c r="Z4380" t="s">
        <v>36</v>
      </c>
    </row>
    <row r="4381" spans="1:26" x14ac:dyDescent="0.25">
      <c r="A4381" t="s">
        <v>26</v>
      </c>
      <c r="B4381" t="s">
        <v>27</v>
      </c>
      <c r="C4381" t="s">
        <v>28</v>
      </c>
      <c r="D4381" t="s">
        <v>166</v>
      </c>
      <c r="E4381" t="str">
        <f>"203TNEP2E932"</f>
        <v>203TNEP2E932</v>
      </c>
      <c r="F4381" t="s">
        <v>30</v>
      </c>
      <c r="I4381" t="s">
        <v>38</v>
      </c>
      <c r="J4381" t="s">
        <v>39</v>
      </c>
      <c r="N4381" t="s">
        <v>9047</v>
      </c>
      <c r="O4381" t="s">
        <v>34</v>
      </c>
      <c r="P4381">
        <v>4</v>
      </c>
      <c r="Q4381">
        <v>202203</v>
      </c>
      <c r="R4381">
        <v>20220522</v>
      </c>
      <c r="S4381" t="s">
        <v>9048</v>
      </c>
      <c r="T4381">
        <v>20220613</v>
      </c>
      <c r="Z4381" t="s">
        <v>36</v>
      </c>
    </row>
    <row r="4382" spans="1:26" x14ac:dyDescent="0.25">
      <c r="A4382" t="s">
        <v>26</v>
      </c>
      <c r="B4382" t="s">
        <v>27</v>
      </c>
      <c r="C4382" t="s">
        <v>28</v>
      </c>
      <c r="D4382" t="s">
        <v>64</v>
      </c>
      <c r="E4382" t="str">
        <f>"012TNGY11759"</f>
        <v>012TNGY11759</v>
      </c>
      <c r="F4382" t="s">
        <v>30</v>
      </c>
      <c r="I4382" t="s">
        <v>31</v>
      </c>
      <c r="J4382" t="s">
        <v>58</v>
      </c>
      <c r="N4382" t="s">
        <v>9049</v>
      </c>
      <c r="O4382" t="s">
        <v>34</v>
      </c>
      <c r="P4382">
        <v>19</v>
      </c>
      <c r="Q4382">
        <v>202012</v>
      </c>
      <c r="R4382">
        <v>20211201</v>
      </c>
      <c r="S4382" t="s">
        <v>9050</v>
      </c>
      <c r="T4382">
        <v>20220613</v>
      </c>
      <c r="U4382" t="s">
        <v>144</v>
      </c>
      <c r="V4382" t="s">
        <v>149</v>
      </c>
      <c r="Z4382" t="s">
        <v>36</v>
      </c>
    </row>
    <row r="4383" spans="1:26" x14ac:dyDescent="0.25">
      <c r="A4383" t="s">
        <v>26</v>
      </c>
      <c r="B4383" t="s">
        <v>27</v>
      </c>
      <c r="C4383" t="s">
        <v>28</v>
      </c>
      <c r="D4383" t="s">
        <v>115</v>
      </c>
      <c r="E4383" t="str">
        <f>"109TNEP27852"</f>
        <v>109TNEP27852</v>
      </c>
      <c r="F4383" t="s">
        <v>30</v>
      </c>
      <c r="I4383" t="s">
        <v>7776</v>
      </c>
      <c r="J4383" t="s">
        <v>58</v>
      </c>
      <c r="N4383" t="s">
        <v>9051</v>
      </c>
      <c r="O4383" t="s">
        <v>34</v>
      </c>
      <c r="P4383">
        <v>10</v>
      </c>
      <c r="Q4383">
        <v>202109</v>
      </c>
      <c r="R4383">
        <v>20220309</v>
      </c>
      <c r="S4383" t="s">
        <v>9052</v>
      </c>
      <c r="T4383">
        <v>20220613</v>
      </c>
      <c r="U4383" t="s">
        <v>3701</v>
      </c>
      <c r="V4383" t="s">
        <v>9053</v>
      </c>
      <c r="W4383" t="s">
        <v>9054</v>
      </c>
      <c r="Z4383" t="s">
        <v>36</v>
      </c>
    </row>
    <row r="4384" spans="1:26" x14ac:dyDescent="0.25">
      <c r="A4384" t="s">
        <v>26</v>
      </c>
      <c r="B4384" t="s">
        <v>27</v>
      </c>
      <c r="C4384" t="s">
        <v>28</v>
      </c>
      <c r="D4384" t="s">
        <v>29</v>
      </c>
      <c r="E4384" t="str">
        <f>"104TNZGY15663"</f>
        <v>104TNZGY15663</v>
      </c>
      <c r="F4384" t="s">
        <v>30</v>
      </c>
      <c r="I4384" t="s">
        <v>71</v>
      </c>
      <c r="J4384" t="s">
        <v>77</v>
      </c>
      <c r="N4384" t="s">
        <v>9055</v>
      </c>
      <c r="O4384" t="s">
        <v>34</v>
      </c>
      <c r="P4384">
        <v>15</v>
      </c>
      <c r="Q4384">
        <v>202104</v>
      </c>
      <c r="R4384">
        <v>20220104</v>
      </c>
      <c r="S4384" t="s">
        <v>9056</v>
      </c>
      <c r="T4384">
        <v>20220613</v>
      </c>
      <c r="Z4384" t="s">
        <v>36</v>
      </c>
    </row>
    <row r="4385" spans="1:26" x14ac:dyDescent="0.25">
      <c r="A4385" t="s">
        <v>26</v>
      </c>
      <c r="B4385" t="s">
        <v>27</v>
      </c>
      <c r="C4385" t="s">
        <v>28</v>
      </c>
      <c r="D4385" t="s">
        <v>46</v>
      </c>
      <c r="E4385" t="str">
        <f>"006TNYT1M610"</f>
        <v>006TNYT1M610</v>
      </c>
      <c r="F4385" t="s">
        <v>30</v>
      </c>
      <c r="I4385" t="s">
        <v>76</v>
      </c>
      <c r="J4385" t="s">
        <v>77</v>
      </c>
      <c r="N4385" t="s">
        <v>9057</v>
      </c>
      <c r="O4385" t="s">
        <v>34</v>
      </c>
      <c r="P4385">
        <v>25</v>
      </c>
      <c r="Q4385">
        <v>202006</v>
      </c>
      <c r="R4385">
        <v>20220104</v>
      </c>
      <c r="S4385" t="s">
        <v>9058</v>
      </c>
      <c r="T4385">
        <v>20220613</v>
      </c>
      <c r="U4385" t="s">
        <v>722</v>
      </c>
      <c r="V4385" t="s">
        <v>3950</v>
      </c>
      <c r="Z4385" t="s">
        <v>36</v>
      </c>
    </row>
    <row r="4386" spans="1:26" x14ac:dyDescent="0.25">
      <c r="A4386" t="s">
        <v>26</v>
      </c>
      <c r="B4386" t="s">
        <v>27</v>
      </c>
      <c r="C4386" t="s">
        <v>28</v>
      </c>
      <c r="D4386" t="s">
        <v>6142</v>
      </c>
      <c r="E4386" t="str">
        <f>"205TNEP04548"</f>
        <v>205TNEP04548</v>
      </c>
      <c r="F4386" t="s">
        <v>30</v>
      </c>
      <c r="I4386" t="s">
        <v>31</v>
      </c>
      <c r="J4386" t="s">
        <v>32</v>
      </c>
      <c r="N4386" t="s">
        <v>9059</v>
      </c>
      <c r="O4386" t="s">
        <v>34</v>
      </c>
      <c r="P4386">
        <v>2</v>
      </c>
      <c r="Q4386">
        <v>202205</v>
      </c>
      <c r="R4386">
        <v>20220518</v>
      </c>
      <c r="S4386" t="s">
        <v>9060</v>
      </c>
      <c r="T4386">
        <v>20220613</v>
      </c>
      <c r="Z4386" t="s">
        <v>36</v>
      </c>
    </row>
    <row r="4387" spans="1:26" x14ac:dyDescent="0.25">
      <c r="A4387" t="s">
        <v>26</v>
      </c>
      <c r="B4387" t="s">
        <v>27</v>
      </c>
      <c r="C4387" t="s">
        <v>28</v>
      </c>
      <c r="D4387" t="s">
        <v>115</v>
      </c>
      <c r="E4387" t="str">
        <f>"107TNNH1D855"</f>
        <v>107TNNH1D855</v>
      </c>
      <c r="F4387" t="s">
        <v>30</v>
      </c>
      <c r="I4387" t="s">
        <v>82</v>
      </c>
      <c r="J4387" t="s">
        <v>39</v>
      </c>
      <c r="N4387" t="s">
        <v>9061</v>
      </c>
      <c r="O4387" t="s">
        <v>34</v>
      </c>
      <c r="P4387">
        <v>12</v>
      </c>
      <c r="Q4387">
        <v>202107</v>
      </c>
      <c r="R4387">
        <v>20211227</v>
      </c>
      <c r="S4387" t="s">
        <v>9062</v>
      </c>
      <c r="T4387">
        <v>20220613</v>
      </c>
      <c r="Z4387" t="s">
        <v>36</v>
      </c>
    </row>
    <row r="4388" spans="1:26" x14ac:dyDescent="0.25">
      <c r="A4388" t="s">
        <v>26</v>
      </c>
      <c r="B4388" t="s">
        <v>27</v>
      </c>
      <c r="C4388" t="s">
        <v>28</v>
      </c>
      <c r="D4388" t="s">
        <v>6142</v>
      </c>
      <c r="E4388" t="str">
        <f>"203TNPC1K688"</f>
        <v>203TNPC1K688</v>
      </c>
      <c r="F4388" t="s">
        <v>30</v>
      </c>
      <c r="I4388" t="s">
        <v>31</v>
      </c>
      <c r="J4388" t="s">
        <v>32</v>
      </c>
      <c r="N4388" t="s">
        <v>9063</v>
      </c>
      <c r="O4388" t="s">
        <v>34</v>
      </c>
      <c r="P4388">
        <v>4</v>
      </c>
      <c r="Q4388">
        <v>202203</v>
      </c>
      <c r="R4388">
        <v>20220604</v>
      </c>
      <c r="S4388" t="s">
        <v>9064</v>
      </c>
      <c r="T4388">
        <v>20220613</v>
      </c>
      <c r="Z4388" t="s">
        <v>36</v>
      </c>
    </row>
    <row r="4389" spans="1:26" x14ac:dyDescent="0.25">
      <c r="A4389" t="s">
        <v>26</v>
      </c>
      <c r="B4389" t="s">
        <v>27</v>
      </c>
      <c r="C4389" t="s">
        <v>28</v>
      </c>
      <c r="D4389" t="s">
        <v>46</v>
      </c>
      <c r="E4389" t="str">
        <f>"202TNWG0X513"</f>
        <v>202TNWG0X513</v>
      </c>
      <c r="F4389" t="s">
        <v>30</v>
      </c>
      <c r="I4389" t="s">
        <v>31</v>
      </c>
      <c r="J4389" t="s">
        <v>32</v>
      </c>
      <c r="N4389" t="s">
        <v>9065</v>
      </c>
      <c r="O4389" t="s">
        <v>34</v>
      </c>
      <c r="P4389">
        <v>5</v>
      </c>
      <c r="Q4389">
        <v>202202</v>
      </c>
      <c r="R4389">
        <v>20220214</v>
      </c>
      <c r="S4389" t="s">
        <v>9066</v>
      </c>
      <c r="T4389">
        <v>20220613</v>
      </c>
      <c r="Z4389" t="s">
        <v>36</v>
      </c>
    </row>
    <row r="4390" spans="1:26" x14ac:dyDescent="0.25">
      <c r="A4390" t="s">
        <v>26</v>
      </c>
      <c r="B4390" t="s">
        <v>27</v>
      </c>
      <c r="C4390" t="s">
        <v>28</v>
      </c>
      <c r="D4390" t="s">
        <v>29</v>
      </c>
      <c r="E4390" t="str">
        <f>"201TNNH0L039"</f>
        <v>201TNNH0L039</v>
      </c>
      <c r="F4390" t="s">
        <v>30</v>
      </c>
      <c r="I4390" t="s">
        <v>31</v>
      </c>
      <c r="J4390" t="s">
        <v>32</v>
      </c>
      <c r="N4390" t="s">
        <v>9067</v>
      </c>
      <c r="O4390" t="s">
        <v>34</v>
      </c>
      <c r="P4390">
        <v>6</v>
      </c>
      <c r="Q4390">
        <v>202201</v>
      </c>
      <c r="R4390">
        <v>20220201</v>
      </c>
      <c r="S4390" t="s">
        <v>9068</v>
      </c>
      <c r="T4390">
        <v>20220613</v>
      </c>
      <c r="Z4390" t="s">
        <v>36</v>
      </c>
    </row>
    <row r="4391" spans="1:26" x14ac:dyDescent="0.25">
      <c r="A4391" t="s">
        <v>26</v>
      </c>
      <c r="B4391" t="s">
        <v>27</v>
      </c>
      <c r="C4391" t="s">
        <v>28</v>
      </c>
      <c r="D4391" t="s">
        <v>42</v>
      </c>
      <c r="E4391" t="str">
        <f>"110TNSU0S150"</f>
        <v>110TNSU0S150</v>
      </c>
      <c r="F4391" t="s">
        <v>30</v>
      </c>
      <c r="I4391" t="s">
        <v>123</v>
      </c>
      <c r="J4391" t="s">
        <v>77</v>
      </c>
      <c r="N4391" t="s">
        <v>9069</v>
      </c>
      <c r="O4391" t="s">
        <v>34</v>
      </c>
      <c r="P4391">
        <v>9</v>
      </c>
      <c r="Q4391">
        <v>202110</v>
      </c>
      <c r="R4391">
        <v>20211119</v>
      </c>
      <c r="S4391" t="s">
        <v>9070</v>
      </c>
      <c r="T4391">
        <v>20220613</v>
      </c>
      <c r="Z4391" t="s">
        <v>36</v>
      </c>
    </row>
    <row r="4392" spans="1:26" x14ac:dyDescent="0.25">
      <c r="A4392" t="s">
        <v>26</v>
      </c>
      <c r="B4392" t="s">
        <v>27</v>
      </c>
      <c r="C4392" t="s">
        <v>28</v>
      </c>
      <c r="D4392" t="s">
        <v>29</v>
      </c>
      <c r="E4392" t="str">
        <f>"201TNQD0L148"</f>
        <v>201TNQD0L148</v>
      </c>
      <c r="F4392" t="s">
        <v>30</v>
      </c>
      <c r="I4392" t="s">
        <v>31</v>
      </c>
      <c r="J4392" t="s">
        <v>58</v>
      </c>
      <c r="N4392" t="s">
        <v>9071</v>
      </c>
      <c r="O4392" t="s">
        <v>34</v>
      </c>
      <c r="P4392">
        <v>6</v>
      </c>
      <c r="Q4392">
        <v>202201</v>
      </c>
      <c r="R4392">
        <v>20220501</v>
      </c>
      <c r="S4392" t="s">
        <v>9072</v>
      </c>
      <c r="T4392">
        <v>20220613</v>
      </c>
      <c r="Z4392" t="s">
        <v>36</v>
      </c>
    </row>
    <row r="4393" spans="1:26" x14ac:dyDescent="0.25">
      <c r="A4393" t="s">
        <v>26</v>
      </c>
      <c r="B4393" t="s">
        <v>27</v>
      </c>
      <c r="C4393" t="s">
        <v>28</v>
      </c>
      <c r="D4393" t="s">
        <v>64</v>
      </c>
      <c r="E4393" t="str">
        <f>"105TNKF2E197"</f>
        <v>105TNKF2E197</v>
      </c>
      <c r="F4393" t="s">
        <v>30</v>
      </c>
      <c r="I4393" t="s">
        <v>71</v>
      </c>
      <c r="J4393" t="s">
        <v>39</v>
      </c>
      <c r="N4393" t="s">
        <v>2917</v>
      </c>
      <c r="O4393" t="s">
        <v>34</v>
      </c>
      <c r="P4393">
        <v>14</v>
      </c>
      <c r="Q4393">
        <v>202105</v>
      </c>
      <c r="R4393">
        <v>20211204</v>
      </c>
      <c r="S4393" t="s">
        <v>9073</v>
      </c>
      <c r="T4393">
        <v>20220613</v>
      </c>
      <c r="Z4393" t="s">
        <v>36</v>
      </c>
    </row>
    <row r="4394" spans="1:26" x14ac:dyDescent="0.25">
      <c r="A4394" t="s">
        <v>26</v>
      </c>
      <c r="B4394" t="s">
        <v>27</v>
      </c>
      <c r="C4394" t="s">
        <v>28</v>
      </c>
      <c r="D4394" t="s">
        <v>6142</v>
      </c>
      <c r="E4394" t="str">
        <f>"204TNRL02798"</f>
        <v>204TNRL02798</v>
      </c>
      <c r="F4394" t="s">
        <v>30</v>
      </c>
      <c r="I4394" t="s">
        <v>51</v>
      </c>
      <c r="J4394" t="s">
        <v>77</v>
      </c>
      <c r="N4394" t="s">
        <v>9074</v>
      </c>
      <c r="O4394" t="s">
        <v>34</v>
      </c>
      <c r="P4394">
        <v>3</v>
      </c>
      <c r="Q4394">
        <v>202204</v>
      </c>
      <c r="R4394">
        <v>20220531</v>
      </c>
      <c r="S4394" t="s">
        <v>9075</v>
      </c>
      <c r="T4394">
        <v>20220613</v>
      </c>
      <c r="Z4394" t="s">
        <v>36</v>
      </c>
    </row>
    <row r="4395" spans="1:26" x14ac:dyDescent="0.25">
      <c r="A4395" t="s">
        <v>26</v>
      </c>
      <c r="B4395" t="s">
        <v>27</v>
      </c>
      <c r="C4395" t="s">
        <v>28</v>
      </c>
      <c r="D4395" t="s">
        <v>380</v>
      </c>
      <c r="E4395" t="str">
        <f>"110TNJJ1Y804"</f>
        <v>110TNJJ1Y804</v>
      </c>
      <c r="F4395" t="s">
        <v>30</v>
      </c>
      <c r="I4395" t="s">
        <v>31</v>
      </c>
      <c r="J4395" t="s">
        <v>32</v>
      </c>
      <c r="N4395" t="s">
        <v>9076</v>
      </c>
      <c r="O4395" t="s">
        <v>34</v>
      </c>
      <c r="P4395">
        <v>9</v>
      </c>
      <c r="Q4395">
        <v>202110</v>
      </c>
      <c r="R4395">
        <v>20211107</v>
      </c>
      <c r="S4395" t="s">
        <v>9077</v>
      </c>
      <c r="T4395">
        <v>20220613</v>
      </c>
      <c r="Z4395" t="s">
        <v>36</v>
      </c>
    </row>
    <row r="4396" spans="1:26" x14ac:dyDescent="0.25">
      <c r="A4396" t="s">
        <v>26</v>
      </c>
      <c r="B4396" t="s">
        <v>27</v>
      </c>
      <c r="C4396" t="s">
        <v>28</v>
      </c>
      <c r="D4396" t="s">
        <v>29</v>
      </c>
      <c r="E4396" t="str">
        <f>"105TNZN0Z397"</f>
        <v>105TNZN0Z397</v>
      </c>
      <c r="F4396" t="s">
        <v>30</v>
      </c>
      <c r="I4396" t="s">
        <v>38</v>
      </c>
      <c r="J4396" t="s">
        <v>163</v>
      </c>
      <c r="N4396" t="s">
        <v>9078</v>
      </c>
      <c r="O4396" t="s">
        <v>34</v>
      </c>
      <c r="P4396">
        <v>14</v>
      </c>
      <c r="Q4396">
        <v>202105</v>
      </c>
      <c r="R4396">
        <v>20211014</v>
      </c>
      <c r="S4396" t="s">
        <v>9079</v>
      </c>
      <c r="T4396">
        <v>20220613</v>
      </c>
      <c r="Z4396" t="s">
        <v>36</v>
      </c>
    </row>
    <row r="4397" spans="1:26" x14ac:dyDescent="0.25">
      <c r="A4397" t="s">
        <v>26</v>
      </c>
      <c r="B4397" t="s">
        <v>27</v>
      </c>
      <c r="C4397" t="s">
        <v>28</v>
      </c>
      <c r="D4397" t="s">
        <v>6922</v>
      </c>
      <c r="E4397" t="str">
        <f>"205TNCZ0V819"</f>
        <v>205TNCZ0V819</v>
      </c>
      <c r="F4397" t="s">
        <v>30</v>
      </c>
      <c r="I4397" t="s">
        <v>76</v>
      </c>
      <c r="J4397" t="s">
        <v>77</v>
      </c>
      <c r="N4397" t="s">
        <v>9080</v>
      </c>
      <c r="O4397" t="s">
        <v>34</v>
      </c>
      <c r="P4397">
        <v>2</v>
      </c>
      <c r="Q4397">
        <v>202205</v>
      </c>
      <c r="R4397">
        <v>20220530</v>
      </c>
      <c r="S4397" t="s">
        <v>9081</v>
      </c>
      <c r="T4397">
        <v>20220613</v>
      </c>
      <c r="U4397" t="s">
        <v>144</v>
      </c>
      <c r="Z4397" t="s">
        <v>36</v>
      </c>
    </row>
    <row r="4398" spans="1:26" x14ac:dyDescent="0.25">
      <c r="A4398" t="s">
        <v>26</v>
      </c>
      <c r="B4398" t="s">
        <v>27</v>
      </c>
      <c r="C4398" t="s">
        <v>28</v>
      </c>
      <c r="D4398" t="s">
        <v>46</v>
      </c>
      <c r="E4398" t="str">
        <f>"202TNAB1Q928"</f>
        <v>202TNAB1Q928</v>
      </c>
      <c r="F4398" t="s">
        <v>30</v>
      </c>
      <c r="I4398" t="s">
        <v>31</v>
      </c>
      <c r="J4398" t="s">
        <v>32</v>
      </c>
      <c r="N4398" t="s">
        <v>9082</v>
      </c>
      <c r="O4398" t="s">
        <v>34</v>
      </c>
      <c r="P4398">
        <v>5</v>
      </c>
      <c r="Q4398">
        <v>202202</v>
      </c>
      <c r="R4398">
        <v>20220604</v>
      </c>
      <c r="S4398" t="s">
        <v>9083</v>
      </c>
      <c r="T4398">
        <v>20220613</v>
      </c>
      <c r="Z4398" t="s">
        <v>36</v>
      </c>
    </row>
    <row r="4399" spans="1:26" x14ac:dyDescent="0.25">
      <c r="A4399" t="s">
        <v>26</v>
      </c>
      <c r="B4399" t="s">
        <v>27</v>
      </c>
      <c r="C4399" t="s">
        <v>28</v>
      </c>
      <c r="D4399" t="s">
        <v>29</v>
      </c>
      <c r="E4399" t="str">
        <f>"108TNFA0T019"</f>
        <v>108TNFA0T019</v>
      </c>
      <c r="F4399" t="s">
        <v>30</v>
      </c>
      <c r="I4399" t="s">
        <v>129</v>
      </c>
      <c r="J4399" t="s">
        <v>58</v>
      </c>
      <c r="N4399" t="s">
        <v>9084</v>
      </c>
      <c r="O4399" t="s">
        <v>34</v>
      </c>
      <c r="P4399">
        <v>11</v>
      </c>
      <c r="Q4399">
        <v>202108</v>
      </c>
      <c r="R4399">
        <v>20211201</v>
      </c>
      <c r="S4399" t="s">
        <v>9085</v>
      </c>
      <c r="T4399">
        <v>20220613</v>
      </c>
      <c r="U4399" t="s">
        <v>151</v>
      </c>
      <c r="Z4399" t="s">
        <v>36</v>
      </c>
    </row>
    <row r="4400" spans="1:26" x14ac:dyDescent="0.25">
      <c r="A4400" t="s">
        <v>26</v>
      </c>
      <c r="B4400" t="s">
        <v>27</v>
      </c>
      <c r="C4400" t="s">
        <v>28</v>
      </c>
      <c r="D4400" t="s">
        <v>380</v>
      </c>
      <c r="E4400" t="str">
        <f>"112TNDV1S898"</f>
        <v>112TNDV1S898</v>
      </c>
      <c r="F4400" t="s">
        <v>30</v>
      </c>
      <c r="I4400" t="s">
        <v>71</v>
      </c>
      <c r="J4400" t="s">
        <v>52</v>
      </c>
      <c r="N4400" t="s">
        <v>9086</v>
      </c>
      <c r="O4400" t="s">
        <v>34</v>
      </c>
      <c r="P4400">
        <v>7</v>
      </c>
      <c r="Q4400">
        <v>202112</v>
      </c>
      <c r="R4400">
        <v>20220504</v>
      </c>
      <c r="S4400" t="s">
        <v>9087</v>
      </c>
      <c r="T4400">
        <v>20220613</v>
      </c>
      <c r="Z4400" t="s">
        <v>36</v>
      </c>
    </row>
    <row r="4401" spans="1:26" x14ac:dyDescent="0.25">
      <c r="A4401" t="s">
        <v>26</v>
      </c>
      <c r="B4401" t="s">
        <v>27</v>
      </c>
      <c r="C4401" t="s">
        <v>28</v>
      </c>
      <c r="D4401" t="s">
        <v>133</v>
      </c>
      <c r="E4401" t="str">
        <f>"109TNNH0P015"</f>
        <v>109TNNH0P015</v>
      </c>
      <c r="F4401" t="s">
        <v>30</v>
      </c>
      <c r="I4401" t="s">
        <v>31</v>
      </c>
      <c r="J4401" t="s">
        <v>58</v>
      </c>
      <c r="N4401" t="s">
        <v>9088</v>
      </c>
      <c r="O4401" t="s">
        <v>34</v>
      </c>
      <c r="P4401">
        <v>10</v>
      </c>
      <c r="Q4401">
        <v>202109</v>
      </c>
      <c r="R4401">
        <v>20211219</v>
      </c>
      <c r="S4401" t="s">
        <v>9089</v>
      </c>
      <c r="T4401">
        <v>20220613</v>
      </c>
      <c r="U4401" t="s">
        <v>211</v>
      </c>
      <c r="Z4401" t="s">
        <v>36</v>
      </c>
    </row>
    <row r="4402" spans="1:26" x14ac:dyDescent="0.25">
      <c r="A4402" t="s">
        <v>26</v>
      </c>
      <c r="B4402" t="s">
        <v>27</v>
      </c>
      <c r="C4402" t="s">
        <v>28</v>
      </c>
      <c r="D4402" t="s">
        <v>7432</v>
      </c>
      <c r="E4402" t="str">
        <f>"204TNTQ1L329"</f>
        <v>204TNTQ1L329</v>
      </c>
      <c r="F4402" t="s">
        <v>30</v>
      </c>
      <c r="I4402" t="s">
        <v>31</v>
      </c>
      <c r="J4402" t="s">
        <v>58</v>
      </c>
      <c r="N4402" t="s">
        <v>9090</v>
      </c>
      <c r="O4402" t="s">
        <v>34</v>
      </c>
      <c r="P4402">
        <v>3</v>
      </c>
      <c r="Q4402">
        <v>202204</v>
      </c>
      <c r="R4402">
        <v>20220429</v>
      </c>
      <c r="S4402" t="s">
        <v>9091</v>
      </c>
      <c r="T4402">
        <v>20220613</v>
      </c>
      <c r="U4402" t="s">
        <v>211</v>
      </c>
      <c r="Z4402" t="s">
        <v>36</v>
      </c>
    </row>
    <row r="4403" spans="1:26" x14ac:dyDescent="0.25">
      <c r="A4403" t="s">
        <v>26</v>
      </c>
      <c r="B4403" t="s">
        <v>27</v>
      </c>
      <c r="C4403" t="s">
        <v>28</v>
      </c>
      <c r="D4403" t="s">
        <v>64</v>
      </c>
      <c r="E4403" t="str">
        <f>"201TNDV0C098"</f>
        <v>201TNDV0C098</v>
      </c>
      <c r="F4403" t="s">
        <v>30</v>
      </c>
      <c r="I4403" t="s">
        <v>31</v>
      </c>
      <c r="J4403" t="s">
        <v>39</v>
      </c>
      <c r="N4403" t="s">
        <v>9092</v>
      </c>
      <c r="O4403" t="s">
        <v>34</v>
      </c>
      <c r="P4403">
        <v>6</v>
      </c>
      <c r="Q4403">
        <v>202201</v>
      </c>
      <c r="R4403">
        <v>20220523</v>
      </c>
      <c r="S4403" t="s">
        <v>9093</v>
      </c>
      <c r="T4403">
        <v>20220613</v>
      </c>
      <c r="Z4403" t="s">
        <v>36</v>
      </c>
    </row>
    <row r="4404" spans="1:26" x14ac:dyDescent="0.25">
      <c r="A4404" t="s">
        <v>26</v>
      </c>
      <c r="B4404" t="s">
        <v>27</v>
      </c>
      <c r="C4404" t="s">
        <v>28</v>
      </c>
      <c r="D4404" t="s">
        <v>64</v>
      </c>
      <c r="E4404" t="str">
        <f>"202TNMX2S211"</f>
        <v>202TNMX2S211</v>
      </c>
      <c r="F4404" t="s">
        <v>30</v>
      </c>
      <c r="I4404" t="s">
        <v>31</v>
      </c>
      <c r="J4404" t="s">
        <v>39</v>
      </c>
      <c r="N4404" t="s">
        <v>9094</v>
      </c>
      <c r="O4404" t="s">
        <v>34</v>
      </c>
      <c r="P4404">
        <v>5</v>
      </c>
      <c r="Q4404">
        <v>202202</v>
      </c>
      <c r="R4404">
        <v>20220509</v>
      </c>
      <c r="S4404" t="s">
        <v>9095</v>
      </c>
      <c r="T4404">
        <v>20220613</v>
      </c>
      <c r="Z4404" t="s">
        <v>36</v>
      </c>
    </row>
    <row r="4405" spans="1:26" x14ac:dyDescent="0.25">
      <c r="A4405" t="s">
        <v>26</v>
      </c>
      <c r="B4405" t="s">
        <v>27</v>
      </c>
      <c r="C4405" t="s">
        <v>28</v>
      </c>
      <c r="D4405" t="s">
        <v>29</v>
      </c>
      <c r="E4405" t="str">
        <f>"108TNDV0C194"</f>
        <v>108TNDV0C194</v>
      </c>
      <c r="F4405" t="s">
        <v>30</v>
      </c>
      <c r="I4405" t="s">
        <v>38</v>
      </c>
      <c r="J4405" t="s">
        <v>39</v>
      </c>
      <c r="N4405" t="s">
        <v>9096</v>
      </c>
      <c r="O4405" t="s">
        <v>34</v>
      </c>
      <c r="P4405">
        <v>11</v>
      </c>
      <c r="Q4405">
        <v>202108</v>
      </c>
      <c r="R4405">
        <v>20220101</v>
      </c>
      <c r="S4405" t="s">
        <v>9097</v>
      </c>
      <c r="T4405">
        <v>20220613</v>
      </c>
      <c r="Z4405" t="s">
        <v>36</v>
      </c>
    </row>
    <row r="4406" spans="1:26" x14ac:dyDescent="0.25">
      <c r="A4406" t="s">
        <v>26</v>
      </c>
      <c r="B4406" t="s">
        <v>27</v>
      </c>
      <c r="C4406" t="s">
        <v>28</v>
      </c>
      <c r="D4406" t="s">
        <v>115</v>
      </c>
      <c r="E4406" t="str">
        <f>"202TNZN2N517"</f>
        <v>202TNZN2N517</v>
      </c>
      <c r="F4406" t="s">
        <v>30</v>
      </c>
      <c r="I4406" t="s">
        <v>1927</v>
      </c>
      <c r="J4406" t="s">
        <v>32</v>
      </c>
      <c r="N4406" t="s">
        <v>9098</v>
      </c>
      <c r="O4406" t="s">
        <v>34</v>
      </c>
      <c r="P4406">
        <v>5</v>
      </c>
      <c r="Q4406">
        <v>202202</v>
      </c>
      <c r="R4406">
        <v>20220215</v>
      </c>
      <c r="S4406" t="s">
        <v>9099</v>
      </c>
      <c r="T4406">
        <v>20220613</v>
      </c>
      <c r="Z4406" t="s">
        <v>36</v>
      </c>
    </row>
    <row r="4407" spans="1:26" x14ac:dyDescent="0.25">
      <c r="A4407" t="s">
        <v>26</v>
      </c>
      <c r="B4407" t="s">
        <v>27</v>
      </c>
      <c r="C4407" t="s">
        <v>28</v>
      </c>
      <c r="D4407" t="s">
        <v>115</v>
      </c>
      <c r="E4407" t="str">
        <f>"110TNPC1J880"</f>
        <v>110TNPC1J880</v>
      </c>
      <c r="F4407" t="s">
        <v>30</v>
      </c>
      <c r="I4407" t="s">
        <v>89</v>
      </c>
      <c r="J4407" t="s">
        <v>86</v>
      </c>
      <c r="N4407" t="s">
        <v>9100</v>
      </c>
      <c r="O4407" t="s">
        <v>34</v>
      </c>
      <c r="P4407">
        <v>9</v>
      </c>
      <c r="Q4407">
        <v>202110</v>
      </c>
      <c r="R4407">
        <v>20220607</v>
      </c>
      <c r="S4407" t="s">
        <v>9101</v>
      </c>
      <c r="T4407">
        <v>20220613</v>
      </c>
      <c r="Z4407" t="s">
        <v>36</v>
      </c>
    </row>
    <row r="4408" spans="1:26" x14ac:dyDescent="0.25">
      <c r="A4408" t="s">
        <v>26</v>
      </c>
      <c r="B4408" t="s">
        <v>27</v>
      </c>
      <c r="C4408" t="s">
        <v>28</v>
      </c>
      <c r="D4408" t="s">
        <v>46</v>
      </c>
      <c r="E4408" t="str">
        <f>"110TNTQ24353"</f>
        <v>110TNTQ24353</v>
      </c>
      <c r="F4408" t="s">
        <v>30</v>
      </c>
      <c r="I4408" t="s">
        <v>129</v>
      </c>
      <c r="J4408" t="s">
        <v>39</v>
      </c>
      <c r="N4408" t="s">
        <v>9102</v>
      </c>
      <c r="O4408" t="s">
        <v>34</v>
      </c>
      <c r="P4408">
        <v>9</v>
      </c>
      <c r="Q4408">
        <v>202110</v>
      </c>
      <c r="R4408">
        <v>20211203</v>
      </c>
      <c r="S4408" t="s">
        <v>9103</v>
      </c>
      <c r="T4408">
        <v>20220613</v>
      </c>
      <c r="Z4408" t="s">
        <v>36</v>
      </c>
    </row>
    <row r="4409" spans="1:26" x14ac:dyDescent="0.25">
      <c r="A4409" t="s">
        <v>26</v>
      </c>
      <c r="B4409" t="s">
        <v>27</v>
      </c>
      <c r="C4409" t="s">
        <v>28</v>
      </c>
      <c r="D4409" t="s">
        <v>6922</v>
      </c>
      <c r="E4409" t="str">
        <f>"203TNZN2L061"</f>
        <v>203TNZN2L061</v>
      </c>
      <c r="F4409" t="s">
        <v>30</v>
      </c>
      <c r="I4409" t="s">
        <v>31</v>
      </c>
      <c r="J4409" t="s">
        <v>39</v>
      </c>
      <c r="N4409" t="s">
        <v>9104</v>
      </c>
      <c r="O4409" t="s">
        <v>34</v>
      </c>
      <c r="P4409">
        <v>4</v>
      </c>
      <c r="Q4409">
        <v>202203</v>
      </c>
      <c r="R4409">
        <v>20220428</v>
      </c>
      <c r="S4409" t="s">
        <v>9105</v>
      </c>
      <c r="T4409">
        <v>20220613</v>
      </c>
      <c r="Z4409" t="s">
        <v>36</v>
      </c>
    </row>
    <row r="4410" spans="1:26" x14ac:dyDescent="0.25">
      <c r="A4410" t="s">
        <v>26</v>
      </c>
      <c r="B4410" t="s">
        <v>27</v>
      </c>
      <c r="C4410" t="s">
        <v>28</v>
      </c>
      <c r="D4410" t="s">
        <v>7432</v>
      </c>
      <c r="E4410" t="str">
        <f>"202TNNH0Q631"</f>
        <v>202TNNH0Q631</v>
      </c>
      <c r="F4410" t="s">
        <v>30</v>
      </c>
      <c r="I4410" t="s">
        <v>129</v>
      </c>
      <c r="J4410" t="s">
        <v>48</v>
      </c>
      <c r="N4410" t="s">
        <v>9106</v>
      </c>
      <c r="O4410" t="s">
        <v>34</v>
      </c>
      <c r="P4410">
        <v>5</v>
      </c>
      <c r="Q4410">
        <v>202202</v>
      </c>
      <c r="R4410">
        <v>20220606</v>
      </c>
      <c r="S4410" t="s">
        <v>9107</v>
      </c>
      <c r="T4410">
        <v>20220613</v>
      </c>
      <c r="Z4410" t="s">
        <v>36</v>
      </c>
    </row>
    <row r="4411" spans="1:26" x14ac:dyDescent="0.25">
      <c r="A4411" t="s">
        <v>2403</v>
      </c>
      <c r="B4411" t="s">
        <v>27</v>
      </c>
      <c r="C4411" t="s">
        <v>28</v>
      </c>
      <c r="D4411" t="s">
        <v>29</v>
      </c>
      <c r="E4411" t="str">
        <f>"202TNJJ09668"</f>
        <v>202TNJJ09668</v>
      </c>
      <c r="F4411" t="s">
        <v>2404</v>
      </c>
      <c r="N4411" t="s">
        <v>9108</v>
      </c>
      <c r="O4411" t="s">
        <v>34</v>
      </c>
      <c r="P4411">
        <v>5</v>
      </c>
      <c r="Q4411">
        <v>202202</v>
      </c>
      <c r="S4411">
        <v>917346619</v>
      </c>
      <c r="T4411">
        <v>20220614</v>
      </c>
      <c r="U4411" t="s">
        <v>2406</v>
      </c>
      <c r="V4411" t="s">
        <v>9034</v>
      </c>
      <c r="W4411" t="s">
        <v>2408</v>
      </c>
      <c r="X4411" t="s">
        <v>6398</v>
      </c>
      <c r="Y4411" t="s">
        <v>6399</v>
      </c>
      <c r="Z4411" t="s">
        <v>36</v>
      </c>
    </row>
    <row r="4412" spans="1:26" x14ac:dyDescent="0.25">
      <c r="A4412" t="s">
        <v>26</v>
      </c>
      <c r="B4412" t="s">
        <v>27</v>
      </c>
      <c r="C4412" t="s">
        <v>28</v>
      </c>
      <c r="D4412" t="s">
        <v>380</v>
      </c>
      <c r="E4412" t="str">
        <f>"111TNKF1A837"</f>
        <v>111TNKF1A837</v>
      </c>
      <c r="F4412" t="s">
        <v>30</v>
      </c>
      <c r="I4412" t="s">
        <v>57</v>
      </c>
      <c r="J4412" t="s">
        <v>39</v>
      </c>
      <c r="N4412" t="s">
        <v>9109</v>
      </c>
      <c r="O4412" t="s">
        <v>34</v>
      </c>
      <c r="P4412">
        <v>8</v>
      </c>
      <c r="Q4412">
        <v>202111</v>
      </c>
      <c r="R4412">
        <v>20220122</v>
      </c>
      <c r="S4412" t="s">
        <v>9110</v>
      </c>
      <c r="T4412">
        <v>20220614</v>
      </c>
      <c r="Z4412" t="s">
        <v>36</v>
      </c>
    </row>
    <row r="4413" spans="1:26" x14ac:dyDescent="0.25">
      <c r="A4413" t="s">
        <v>26</v>
      </c>
      <c r="B4413" t="s">
        <v>27</v>
      </c>
      <c r="C4413" t="s">
        <v>28</v>
      </c>
      <c r="D4413" t="s">
        <v>37</v>
      </c>
      <c r="E4413" t="str">
        <f>"109TNNH2A951"</f>
        <v>109TNNH2A951</v>
      </c>
      <c r="F4413" t="s">
        <v>30</v>
      </c>
      <c r="I4413" t="s">
        <v>38</v>
      </c>
      <c r="J4413" t="s">
        <v>39</v>
      </c>
      <c r="N4413" t="s">
        <v>9111</v>
      </c>
      <c r="O4413" t="s">
        <v>34</v>
      </c>
      <c r="P4413">
        <v>10</v>
      </c>
      <c r="Q4413">
        <v>202109</v>
      </c>
      <c r="R4413">
        <v>20211021</v>
      </c>
      <c r="S4413" t="s">
        <v>9112</v>
      </c>
      <c r="T4413">
        <v>20220614</v>
      </c>
      <c r="Z4413" t="s">
        <v>36</v>
      </c>
    </row>
    <row r="4414" spans="1:26" x14ac:dyDescent="0.25">
      <c r="A4414" t="s">
        <v>26</v>
      </c>
      <c r="B4414" t="s">
        <v>27</v>
      </c>
      <c r="C4414" t="s">
        <v>28</v>
      </c>
      <c r="D4414" t="s">
        <v>29</v>
      </c>
      <c r="E4414" t="str">
        <f>"107TNSU18086"</f>
        <v>107TNSU18086</v>
      </c>
      <c r="F4414" t="s">
        <v>30</v>
      </c>
      <c r="I4414" t="s">
        <v>38</v>
      </c>
      <c r="J4414" t="s">
        <v>58</v>
      </c>
      <c r="N4414" t="s">
        <v>9113</v>
      </c>
      <c r="O4414" t="s">
        <v>34</v>
      </c>
      <c r="P4414">
        <v>12</v>
      </c>
      <c r="Q4414">
        <v>202107</v>
      </c>
      <c r="R4414">
        <v>20220313</v>
      </c>
      <c r="S4414" t="s">
        <v>9114</v>
      </c>
      <c r="T4414">
        <v>20220614</v>
      </c>
      <c r="U4414" t="s">
        <v>878</v>
      </c>
      <c r="V4414" t="s">
        <v>5494</v>
      </c>
      <c r="Z4414" t="s">
        <v>36</v>
      </c>
    </row>
    <row r="4415" spans="1:26" x14ac:dyDescent="0.25">
      <c r="A4415" t="s">
        <v>26</v>
      </c>
      <c r="B4415" t="s">
        <v>27</v>
      </c>
      <c r="C4415" t="s">
        <v>28</v>
      </c>
      <c r="D4415" t="s">
        <v>29</v>
      </c>
      <c r="E4415" t="str">
        <f>"105TNAB2B928"</f>
        <v>105TNAB2B928</v>
      </c>
      <c r="F4415" t="s">
        <v>30</v>
      </c>
      <c r="I4415" t="s">
        <v>129</v>
      </c>
      <c r="J4415" t="s">
        <v>58</v>
      </c>
      <c r="N4415" t="s">
        <v>9115</v>
      </c>
      <c r="O4415" t="s">
        <v>34</v>
      </c>
      <c r="P4415">
        <v>14</v>
      </c>
      <c r="Q4415">
        <v>202105</v>
      </c>
      <c r="R4415">
        <v>20211113</v>
      </c>
      <c r="S4415" t="s">
        <v>9116</v>
      </c>
      <c r="T4415">
        <v>20220614</v>
      </c>
      <c r="U4415" t="s">
        <v>55</v>
      </c>
      <c r="Z4415" t="s">
        <v>36</v>
      </c>
    </row>
    <row r="4416" spans="1:26" x14ac:dyDescent="0.25">
      <c r="A4416" t="s">
        <v>26</v>
      </c>
      <c r="B4416" t="s">
        <v>27</v>
      </c>
      <c r="C4416" t="s">
        <v>28</v>
      </c>
      <c r="D4416" t="s">
        <v>29</v>
      </c>
      <c r="E4416" t="str">
        <f>"111TNGY2B127"</f>
        <v>111TNGY2B127</v>
      </c>
      <c r="F4416" t="s">
        <v>30</v>
      </c>
      <c r="I4416" t="s">
        <v>38</v>
      </c>
      <c r="J4416" t="s">
        <v>58</v>
      </c>
      <c r="N4416" t="s">
        <v>9117</v>
      </c>
      <c r="O4416" t="s">
        <v>34</v>
      </c>
      <c r="P4416">
        <v>8</v>
      </c>
      <c r="Q4416">
        <v>202111</v>
      </c>
      <c r="R4416">
        <v>20211220</v>
      </c>
      <c r="S4416" t="s">
        <v>9118</v>
      </c>
      <c r="T4416">
        <v>20220614</v>
      </c>
      <c r="U4416" t="s">
        <v>328</v>
      </c>
      <c r="Z4416" t="s">
        <v>36</v>
      </c>
    </row>
    <row r="4417" spans="1:26" x14ac:dyDescent="0.25">
      <c r="A4417" t="s">
        <v>26</v>
      </c>
      <c r="B4417" t="s">
        <v>27</v>
      </c>
      <c r="C4417" t="s">
        <v>28</v>
      </c>
      <c r="D4417" t="s">
        <v>29</v>
      </c>
      <c r="E4417" t="str">
        <f>"202TNCZ09939"</f>
        <v>202TNCZ09939</v>
      </c>
      <c r="F4417" t="s">
        <v>30</v>
      </c>
      <c r="I4417" t="s">
        <v>31</v>
      </c>
      <c r="J4417" t="s">
        <v>58</v>
      </c>
      <c r="N4417" t="s">
        <v>9119</v>
      </c>
      <c r="O4417" t="s">
        <v>34</v>
      </c>
      <c r="P4417">
        <v>5</v>
      </c>
      <c r="Q4417">
        <v>202202</v>
      </c>
      <c r="R4417">
        <v>20220325</v>
      </c>
      <c r="S4417" t="s">
        <v>9120</v>
      </c>
      <c r="T4417">
        <v>20220614</v>
      </c>
      <c r="U4417" t="s">
        <v>5384</v>
      </c>
      <c r="V4417" t="s">
        <v>265</v>
      </c>
      <c r="Z4417" t="s">
        <v>36</v>
      </c>
    </row>
    <row r="4418" spans="1:26" x14ac:dyDescent="0.25">
      <c r="A4418" t="s">
        <v>26</v>
      </c>
      <c r="B4418" t="s">
        <v>27</v>
      </c>
      <c r="C4418" t="s">
        <v>28</v>
      </c>
      <c r="D4418" t="s">
        <v>133</v>
      </c>
      <c r="E4418" t="str">
        <f>"010TNWG13865"</f>
        <v>010TNWG13865</v>
      </c>
      <c r="F4418" t="s">
        <v>30</v>
      </c>
      <c r="I4418" t="s">
        <v>31</v>
      </c>
      <c r="J4418" t="s">
        <v>58</v>
      </c>
      <c r="N4418" t="s">
        <v>5722</v>
      </c>
      <c r="O4418" t="s">
        <v>34</v>
      </c>
      <c r="P4418">
        <v>21</v>
      </c>
      <c r="Q4418">
        <v>202010</v>
      </c>
      <c r="R4418">
        <v>20211103</v>
      </c>
      <c r="S4418" t="s">
        <v>9121</v>
      </c>
      <c r="T4418">
        <v>20220614</v>
      </c>
      <c r="U4418" t="s">
        <v>206</v>
      </c>
      <c r="V4418" t="s">
        <v>2285</v>
      </c>
      <c r="W4418" t="s">
        <v>9122</v>
      </c>
      <c r="X4418" t="s">
        <v>793</v>
      </c>
      <c r="Z4418" t="s">
        <v>36</v>
      </c>
    </row>
    <row r="4419" spans="1:26" x14ac:dyDescent="0.25">
      <c r="A4419" t="s">
        <v>26</v>
      </c>
      <c r="B4419" t="s">
        <v>27</v>
      </c>
      <c r="C4419" t="s">
        <v>28</v>
      </c>
      <c r="D4419" t="s">
        <v>29</v>
      </c>
      <c r="E4419" t="str">
        <f>"102TNCZ1A011"</f>
        <v>102TNCZ1A011</v>
      </c>
      <c r="F4419" t="s">
        <v>30</v>
      </c>
      <c r="I4419" t="s">
        <v>38</v>
      </c>
      <c r="J4419" t="s">
        <v>130</v>
      </c>
      <c r="N4419" t="s">
        <v>9123</v>
      </c>
      <c r="O4419" t="s">
        <v>34</v>
      </c>
      <c r="P4419">
        <v>17</v>
      </c>
      <c r="Q4419">
        <v>202102</v>
      </c>
      <c r="R4419">
        <v>20211005</v>
      </c>
      <c r="S4419" t="s">
        <v>9124</v>
      </c>
      <c r="T4419">
        <v>20220614</v>
      </c>
      <c r="U4419" t="s">
        <v>114</v>
      </c>
      <c r="Z4419" t="s">
        <v>36</v>
      </c>
    </row>
    <row r="4420" spans="1:26" x14ac:dyDescent="0.25">
      <c r="A4420" t="s">
        <v>26</v>
      </c>
      <c r="B4420" t="s">
        <v>27</v>
      </c>
      <c r="C4420" t="s">
        <v>28</v>
      </c>
      <c r="D4420" t="s">
        <v>29</v>
      </c>
      <c r="E4420" t="str">
        <f>"111TNPC2E016"</f>
        <v>111TNPC2E016</v>
      </c>
      <c r="F4420" t="s">
        <v>30</v>
      </c>
      <c r="I4420" t="s">
        <v>129</v>
      </c>
      <c r="J4420" t="s">
        <v>58</v>
      </c>
      <c r="N4420" t="s">
        <v>9125</v>
      </c>
      <c r="O4420" t="s">
        <v>34</v>
      </c>
      <c r="P4420">
        <v>8</v>
      </c>
      <c r="Q4420">
        <v>202111</v>
      </c>
      <c r="R4420">
        <v>20220409</v>
      </c>
      <c r="S4420" t="s">
        <v>9126</v>
      </c>
      <c r="T4420">
        <v>20220614</v>
      </c>
      <c r="U4420" t="s">
        <v>313</v>
      </c>
      <c r="Z4420" t="s">
        <v>36</v>
      </c>
    </row>
    <row r="4421" spans="1:26" x14ac:dyDescent="0.25">
      <c r="A4421" t="s">
        <v>26</v>
      </c>
      <c r="B4421" t="s">
        <v>27</v>
      </c>
      <c r="C4421" t="s">
        <v>28</v>
      </c>
      <c r="D4421" t="s">
        <v>29</v>
      </c>
      <c r="E4421" t="str">
        <f>"107TNTQ06761"</f>
        <v>107TNTQ06761</v>
      </c>
      <c r="F4421" t="s">
        <v>30</v>
      </c>
      <c r="I4421" t="s">
        <v>71</v>
      </c>
      <c r="J4421" t="s">
        <v>163</v>
      </c>
      <c r="N4421" t="s">
        <v>9127</v>
      </c>
      <c r="O4421" t="s">
        <v>34</v>
      </c>
      <c r="P4421">
        <v>12</v>
      </c>
      <c r="Q4421">
        <v>202107</v>
      </c>
      <c r="R4421">
        <v>20211214</v>
      </c>
      <c r="S4421" t="s">
        <v>9128</v>
      </c>
      <c r="T4421">
        <v>20220614</v>
      </c>
      <c r="Z4421" t="s">
        <v>36</v>
      </c>
    </row>
    <row r="4422" spans="1:26" x14ac:dyDescent="0.25">
      <c r="A4422" t="s">
        <v>26</v>
      </c>
      <c r="B4422" t="s">
        <v>27</v>
      </c>
      <c r="C4422" t="s">
        <v>28</v>
      </c>
      <c r="D4422" t="s">
        <v>166</v>
      </c>
      <c r="E4422" t="str">
        <f>"111TNXR1F962"</f>
        <v>111TNXR1F962</v>
      </c>
      <c r="F4422" t="s">
        <v>30</v>
      </c>
      <c r="I4422" t="s">
        <v>157</v>
      </c>
      <c r="J4422" t="s">
        <v>77</v>
      </c>
      <c r="N4422" t="s">
        <v>9129</v>
      </c>
      <c r="O4422" t="s">
        <v>34</v>
      </c>
      <c r="P4422">
        <v>8</v>
      </c>
      <c r="Q4422">
        <v>202111</v>
      </c>
      <c r="R4422">
        <v>20211130</v>
      </c>
      <c r="S4422" t="s">
        <v>9130</v>
      </c>
      <c r="T4422">
        <v>20220614</v>
      </c>
      <c r="Z4422" t="s">
        <v>36</v>
      </c>
    </row>
    <row r="4423" spans="1:26" x14ac:dyDescent="0.25">
      <c r="A4423" t="s">
        <v>26</v>
      </c>
      <c r="B4423" t="s">
        <v>27</v>
      </c>
      <c r="C4423" t="s">
        <v>28</v>
      </c>
      <c r="D4423" t="s">
        <v>133</v>
      </c>
      <c r="E4423" t="str">
        <f>"104TNPC0C944"</f>
        <v>104TNPC0C944</v>
      </c>
      <c r="F4423" t="s">
        <v>30</v>
      </c>
      <c r="I4423" t="s">
        <v>475</v>
      </c>
      <c r="J4423" t="s">
        <v>90</v>
      </c>
      <c r="N4423" t="s">
        <v>9131</v>
      </c>
      <c r="O4423" t="s">
        <v>34</v>
      </c>
      <c r="P4423">
        <v>15</v>
      </c>
      <c r="Q4423">
        <v>202104</v>
      </c>
      <c r="R4423">
        <v>20211126</v>
      </c>
      <c r="S4423" t="s">
        <v>9132</v>
      </c>
      <c r="T4423">
        <v>20220614</v>
      </c>
      <c r="U4423" t="s">
        <v>206</v>
      </c>
      <c r="Z4423" t="s">
        <v>36</v>
      </c>
    </row>
    <row r="4424" spans="1:26" x14ac:dyDescent="0.25">
      <c r="A4424" t="s">
        <v>26</v>
      </c>
      <c r="B4424" t="s">
        <v>27</v>
      </c>
      <c r="C4424" t="s">
        <v>28</v>
      </c>
      <c r="D4424" t="s">
        <v>46</v>
      </c>
      <c r="E4424" t="str">
        <f>"102TNYT1E490"</f>
        <v>102TNYT1E490</v>
      </c>
      <c r="F4424" t="s">
        <v>30</v>
      </c>
      <c r="I4424" t="s">
        <v>47</v>
      </c>
      <c r="J4424" t="s">
        <v>90</v>
      </c>
      <c r="N4424" t="s">
        <v>9133</v>
      </c>
      <c r="O4424" t="s">
        <v>34</v>
      </c>
      <c r="P4424">
        <v>17</v>
      </c>
      <c r="Q4424">
        <v>202102</v>
      </c>
      <c r="R4424">
        <v>20211101</v>
      </c>
      <c r="S4424" t="s">
        <v>9134</v>
      </c>
      <c r="T4424">
        <v>20220614</v>
      </c>
      <c r="U4424" t="s">
        <v>75</v>
      </c>
      <c r="Z4424" t="s">
        <v>36</v>
      </c>
    </row>
    <row r="4425" spans="1:26" x14ac:dyDescent="0.25">
      <c r="A4425" t="s">
        <v>26</v>
      </c>
      <c r="B4425" t="s">
        <v>27</v>
      </c>
      <c r="C4425" t="s">
        <v>28</v>
      </c>
      <c r="D4425" t="s">
        <v>46</v>
      </c>
      <c r="E4425" t="str">
        <f>"201TNTQ0K601"</f>
        <v>201TNTQ0K601</v>
      </c>
      <c r="F4425" t="s">
        <v>30</v>
      </c>
      <c r="I4425" t="s">
        <v>38</v>
      </c>
      <c r="J4425" t="s">
        <v>77</v>
      </c>
      <c r="N4425" t="s">
        <v>9135</v>
      </c>
      <c r="O4425" t="s">
        <v>34</v>
      </c>
      <c r="P4425">
        <v>6</v>
      </c>
      <c r="Q4425">
        <v>202201</v>
      </c>
      <c r="R4425">
        <v>20220405</v>
      </c>
      <c r="S4425" t="s">
        <v>9136</v>
      </c>
      <c r="T4425">
        <v>20220614</v>
      </c>
      <c r="Z4425" t="s">
        <v>36</v>
      </c>
    </row>
    <row r="4426" spans="1:26" x14ac:dyDescent="0.25">
      <c r="A4426" t="s">
        <v>26</v>
      </c>
      <c r="B4426" t="s">
        <v>27</v>
      </c>
      <c r="C4426" t="s">
        <v>28</v>
      </c>
      <c r="D4426" t="s">
        <v>380</v>
      </c>
      <c r="E4426" t="str">
        <f>"112TNDV0T354"</f>
        <v>112TNDV0T354</v>
      </c>
      <c r="F4426" t="s">
        <v>30</v>
      </c>
      <c r="I4426" t="s">
        <v>76</v>
      </c>
      <c r="J4426" t="s">
        <v>77</v>
      </c>
      <c r="N4426" t="s">
        <v>9137</v>
      </c>
      <c r="O4426" t="s">
        <v>34</v>
      </c>
      <c r="P4426">
        <v>7</v>
      </c>
      <c r="Q4426">
        <v>202112</v>
      </c>
      <c r="R4426">
        <v>20220114</v>
      </c>
      <c r="S4426" t="s">
        <v>9138</v>
      </c>
      <c r="T4426">
        <v>20220614</v>
      </c>
      <c r="Z4426" t="s">
        <v>36</v>
      </c>
    </row>
    <row r="4427" spans="1:26" x14ac:dyDescent="0.25">
      <c r="A4427" t="s">
        <v>26</v>
      </c>
      <c r="B4427" t="s">
        <v>27</v>
      </c>
      <c r="C4427" t="s">
        <v>28</v>
      </c>
      <c r="D4427" t="s">
        <v>46</v>
      </c>
      <c r="E4427" t="str">
        <f>"110TNXR24410"</f>
        <v>110TNXR24410</v>
      </c>
      <c r="F4427" t="s">
        <v>30</v>
      </c>
      <c r="I4427" t="s">
        <v>89</v>
      </c>
      <c r="J4427" t="s">
        <v>819</v>
      </c>
      <c r="N4427" t="s">
        <v>9139</v>
      </c>
      <c r="O4427" t="s">
        <v>34</v>
      </c>
      <c r="P4427">
        <v>9</v>
      </c>
      <c r="Q4427">
        <v>202110</v>
      </c>
      <c r="R4427">
        <v>20211116</v>
      </c>
      <c r="S4427" t="s">
        <v>9140</v>
      </c>
      <c r="T4427">
        <v>20220614</v>
      </c>
      <c r="Z4427" t="s">
        <v>36</v>
      </c>
    </row>
    <row r="4428" spans="1:26" x14ac:dyDescent="0.25">
      <c r="A4428" t="s">
        <v>26</v>
      </c>
      <c r="B4428" t="s">
        <v>27</v>
      </c>
      <c r="C4428" t="s">
        <v>28</v>
      </c>
      <c r="D4428" t="s">
        <v>115</v>
      </c>
      <c r="E4428" t="str">
        <f>"201TNCZ04219"</f>
        <v>201TNCZ04219</v>
      </c>
      <c r="F4428" t="s">
        <v>30</v>
      </c>
      <c r="I4428" t="s">
        <v>38</v>
      </c>
      <c r="J4428" t="s">
        <v>58</v>
      </c>
      <c r="N4428" t="s">
        <v>9141</v>
      </c>
      <c r="O4428" t="s">
        <v>34</v>
      </c>
      <c r="P4428">
        <v>6</v>
      </c>
      <c r="Q4428">
        <v>202201</v>
      </c>
      <c r="R4428">
        <v>20220307</v>
      </c>
      <c r="S4428" t="s">
        <v>9142</v>
      </c>
      <c r="T4428">
        <v>20220614</v>
      </c>
      <c r="U4428" t="s">
        <v>211</v>
      </c>
      <c r="Z4428" t="s">
        <v>36</v>
      </c>
    </row>
    <row r="4429" spans="1:26" x14ac:dyDescent="0.25">
      <c r="A4429" t="s">
        <v>26</v>
      </c>
      <c r="B4429" t="s">
        <v>27</v>
      </c>
      <c r="C4429" t="s">
        <v>28</v>
      </c>
      <c r="D4429" t="s">
        <v>29</v>
      </c>
      <c r="E4429" t="str">
        <f>"111TNPC2S192"</f>
        <v>111TNPC2S192</v>
      </c>
      <c r="F4429" t="s">
        <v>30</v>
      </c>
      <c r="I4429" t="s">
        <v>38</v>
      </c>
      <c r="J4429" t="s">
        <v>58</v>
      </c>
      <c r="N4429" t="s">
        <v>9143</v>
      </c>
      <c r="O4429" t="s">
        <v>34</v>
      </c>
      <c r="P4429">
        <v>8</v>
      </c>
      <c r="Q4429">
        <v>202111</v>
      </c>
      <c r="R4429">
        <v>20220328</v>
      </c>
      <c r="S4429" t="s">
        <v>9144</v>
      </c>
      <c r="T4429">
        <v>20220614</v>
      </c>
      <c r="Z4429" t="s">
        <v>36</v>
      </c>
    </row>
    <row r="4430" spans="1:26" x14ac:dyDescent="0.25">
      <c r="A4430" t="s">
        <v>26</v>
      </c>
      <c r="B4430" t="s">
        <v>27</v>
      </c>
      <c r="C4430" t="s">
        <v>28</v>
      </c>
      <c r="D4430" t="s">
        <v>29</v>
      </c>
      <c r="E4430" t="str">
        <f>"201TNJJ0W204"</f>
        <v>201TNJJ0W204</v>
      </c>
      <c r="F4430" t="s">
        <v>30</v>
      </c>
      <c r="I4430" t="s">
        <v>123</v>
      </c>
      <c r="J4430" t="s">
        <v>32</v>
      </c>
      <c r="N4430" t="s">
        <v>9145</v>
      </c>
      <c r="O4430" t="s">
        <v>34</v>
      </c>
      <c r="P4430">
        <v>6</v>
      </c>
      <c r="Q4430">
        <v>202201</v>
      </c>
      <c r="R4430">
        <v>20220101</v>
      </c>
      <c r="S4430" t="s">
        <v>9146</v>
      </c>
      <c r="T4430">
        <v>20220614</v>
      </c>
      <c r="U4430" t="s">
        <v>5954</v>
      </c>
      <c r="V4430" t="s">
        <v>75</v>
      </c>
      <c r="Z4430" t="s">
        <v>36</v>
      </c>
    </row>
    <row r="4431" spans="1:26" x14ac:dyDescent="0.25">
      <c r="A4431" t="s">
        <v>26</v>
      </c>
      <c r="B4431" t="s">
        <v>27</v>
      </c>
      <c r="C4431" t="s">
        <v>28</v>
      </c>
      <c r="D4431" t="s">
        <v>46</v>
      </c>
      <c r="E4431" t="str">
        <f>"110TNDV2P874"</f>
        <v>110TNDV2P874</v>
      </c>
      <c r="F4431" t="s">
        <v>30</v>
      </c>
      <c r="I4431" t="s">
        <v>38</v>
      </c>
      <c r="J4431" t="s">
        <v>58</v>
      </c>
      <c r="N4431" t="s">
        <v>9147</v>
      </c>
      <c r="O4431" t="s">
        <v>34</v>
      </c>
      <c r="P4431">
        <v>9</v>
      </c>
      <c r="Q4431">
        <v>202110</v>
      </c>
      <c r="R4431">
        <v>20220521</v>
      </c>
      <c r="S4431" t="s">
        <v>9148</v>
      </c>
      <c r="T4431">
        <v>20220614</v>
      </c>
      <c r="U4431" t="s">
        <v>144</v>
      </c>
      <c r="Z4431" t="s">
        <v>36</v>
      </c>
    </row>
    <row r="4432" spans="1:26" x14ac:dyDescent="0.25">
      <c r="A4432" t="s">
        <v>26</v>
      </c>
      <c r="B4432" t="s">
        <v>27</v>
      </c>
      <c r="C4432" t="s">
        <v>28</v>
      </c>
      <c r="D4432" t="s">
        <v>46</v>
      </c>
      <c r="E4432" t="str">
        <f>"109TNUW2W630"</f>
        <v>109TNUW2W630</v>
      </c>
      <c r="F4432" t="s">
        <v>30</v>
      </c>
      <c r="I4432" t="s">
        <v>38</v>
      </c>
      <c r="J4432" t="s">
        <v>48</v>
      </c>
      <c r="N4432" t="s">
        <v>9149</v>
      </c>
      <c r="O4432" t="s">
        <v>34</v>
      </c>
      <c r="P4432">
        <v>10</v>
      </c>
      <c r="Q4432">
        <v>202109</v>
      </c>
      <c r="R4432">
        <v>20220114</v>
      </c>
      <c r="S4432" t="s">
        <v>9150</v>
      </c>
      <c r="T4432">
        <v>20220614</v>
      </c>
      <c r="Z4432" t="s">
        <v>36</v>
      </c>
    </row>
    <row r="4433" spans="1:26" x14ac:dyDescent="0.25">
      <c r="A4433" t="s">
        <v>26</v>
      </c>
      <c r="B4433" t="s">
        <v>27</v>
      </c>
      <c r="C4433" t="s">
        <v>28</v>
      </c>
      <c r="D4433" t="s">
        <v>115</v>
      </c>
      <c r="E4433" t="str">
        <f>"110TNYT11650"</f>
        <v>110TNYT11650</v>
      </c>
      <c r="F4433" t="s">
        <v>30</v>
      </c>
      <c r="I4433" t="s">
        <v>31</v>
      </c>
      <c r="J4433" t="s">
        <v>58</v>
      </c>
      <c r="N4433" t="s">
        <v>9151</v>
      </c>
      <c r="O4433" t="s">
        <v>34</v>
      </c>
      <c r="P4433">
        <v>9</v>
      </c>
      <c r="Q4433">
        <v>202110</v>
      </c>
      <c r="R4433">
        <v>20220426</v>
      </c>
      <c r="S4433" t="s">
        <v>9152</v>
      </c>
      <c r="T4433">
        <v>20220614</v>
      </c>
      <c r="U4433" t="s">
        <v>236</v>
      </c>
      <c r="Z4433" t="s">
        <v>36</v>
      </c>
    </row>
    <row r="4434" spans="1:26" x14ac:dyDescent="0.25">
      <c r="A4434" t="s">
        <v>26</v>
      </c>
      <c r="B4434" t="s">
        <v>27</v>
      </c>
      <c r="C4434" t="s">
        <v>28</v>
      </c>
      <c r="D4434" t="s">
        <v>64</v>
      </c>
      <c r="E4434" t="str">
        <f>"110TNHM0U161"</f>
        <v>110TNHM0U161</v>
      </c>
      <c r="F4434" t="s">
        <v>30</v>
      </c>
      <c r="I4434" t="s">
        <v>97</v>
      </c>
      <c r="J4434" t="s">
        <v>58</v>
      </c>
      <c r="N4434" t="s">
        <v>9153</v>
      </c>
      <c r="O4434" t="s">
        <v>34</v>
      </c>
      <c r="P4434">
        <v>9</v>
      </c>
      <c r="Q4434">
        <v>202110</v>
      </c>
      <c r="R4434">
        <v>20211202</v>
      </c>
      <c r="S4434" t="s">
        <v>9154</v>
      </c>
      <c r="T4434">
        <v>20220614</v>
      </c>
      <c r="U4434" t="s">
        <v>4344</v>
      </c>
      <c r="Z4434" t="s">
        <v>36</v>
      </c>
    </row>
    <row r="4435" spans="1:26" x14ac:dyDescent="0.25">
      <c r="A4435" t="s">
        <v>26</v>
      </c>
      <c r="B4435" t="s">
        <v>27</v>
      </c>
      <c r="C4435" t="s">
        <v>28</v>
      </c>
      <c r="D4435" t="s">
        <v>42</v>
      </c>
      <c r="E4435" t="str">
        <f>"107TNZN13165"</f>
        <v>107TNZN13165</v>
      </c>
      <c r="F4435" t="s">
        <v>30</v>
      </c>
      <c r="I4435" t="s">
        <v>97</v>
      </c>
      <c r="J4435" t="s">
        <v>90</v>
      </c>
      <c r="N4435" t="s">
        <v>9155</v>
      </c>
      <c r="O4435" t="s">
        <v>34</v>
      </c>
      <c r="P4435">
        <v>12</v>
      </c>
      <c r="Q4435">
        <v>202107</v>
      </c>
      <c r="R4435">
        <v>20220114</v>
      </c>
      <c r="S4435" t="s">
        <v>9156</v>
      </c>
      <c r="T4435">
        <v>20220614</v>
      </c>
      <c r="U4435" t="s">
        <v>180</v>
      </c>
      <c r="V4435" t="s">
        <v>4186</v>
      </c>
      <c r="Z4435" t="s">
        <v>36</v>
      </c>
    </row>
    <row r="4436" spans="1:26" x14ac:dyDescent="0.25">
      <c r="A4436" t="s">
        <v>26</v>
      </c>
      <c r="B4436" t="s">
        <v>27</v>
      </c>
      <c r="C4436" t="s">
        <v>28</v>
      </c>
      <c r="D4436" t="s">
        <v>42</v>
      </c>
      <c r="E4436" t="str">
        <f>"109TNTQ23721"</f>
        <v>109TNTQ23721</v>
      </c>
      <c r="F4436" t="s">
        <v>30</v>
      </c>
      <c r="I4436" t="s">
        <v>82</v>
      </c>
      <c r="J4436" t="s">
        <v>90</v>
      </c>
      <c r="N4436" t="s">
        <v>9157</v>
      </c>
      <c r="O4436" t="s">
        <v>34</v>
      </c>
      <c r="P4436">
        <v>10</v>
      </c>
      <c r="Q4436">
        <v>202109</v>
      </c>
      <c r="R4436">
        <v>20211122</v>
      </c>
      <c r="S4436" t="s">
        <v>9158</v>
      </c>
      <c r="T4436">
        <v>20220614</v>
      </c>
      <c r="U4436" t="s">
        <v>180</v>
      </c>
      <c r="Z4436" t="s">
        <v>36</v>
      </c>
    </row>
    <row r="4437" spans="1:26" x14ac:dyDescent="0.25">
      <c r="A4437" t="s">
        <v>26</v>
      </c>
      <c r="B4437" t="s">
        <v>27</v>
      </c>
      <c r="C4437" t="s">
        <v>28</v>
      </c>
      <c r="D4437" t="s">
        <v>37</v>
      </c>
      <c r="E4437" t="str">
        <f>"108TNDV07682"</f>
        <v>108TNDV07682</v>
      </c>
      <c r="F4437" t="s">
        <v>30</v>
      </c>
      <c r="I4437" t="s">
        <v>129</v>
      </c>
      <c r="J4437" t="s">
        <v>90</v>
      </c>
      <c r="N4437" t="s">
        <v>9159</v>
      </c>
      <c r="O4437" t="s">
        <v>34</v>
      </c>
      <c r="P4437">
        <v>11</v>
      </c>
      <c r="Q4437">
        <v>202108</v>
      </c>
      <c r="R4437">
        <v>20211115</v>
      </c>
      <c r="S4437" t="s">
        <v>9160</v>
      </c>
      <c r="T4437">
        <v>20220614</v>
      </c>
      <c r="U4437" t="s">
        <v>680</v>
      </c>
      <c r="Z4437" t="s">
        <v>36</v>
      </c>
    </row>
    <row r="4438" spans="1:26" x14ac:dyDescent="0.25">
      <c r="A4438" t="s">
        <v>26</v>
      </c>
      <c r="B4438" t="s">
        <v>27</v>
      </c>
      <c r="C4438" t="s">
        <v>28</v>
      </c>
      <c r="D4438" t="s">
        <v>29</v>
      </c>
      <c r="E4438" t="str">
        <f>"201TNBK0Y541"</f>
        <v>201TNBK0Y541</v>
      </c>
      <c r="F4438" t="s">
        <v>30</v>
      </c>
      <c r="I4438" t="s">
        <v>57</v>
      </c>
      <c r="J4438" t="s">
        <v>83</v>
      </c>
      <c r="N4438" t="s">
        <v>9161</v>
      </c>
      <c r="O4438" t="s">
        <v>34</v>
      </c>
      <c r="P4438">
        <v>6</v>
      </c>
      <c r="Q4438">
        <v>202201</v>
      </c>
      <c r="R4438">
        <v>20220424</v>
      </c>
      <c r="S4438" t="s">
        <v>9162</v>
      </c>
      <c r="T4438">
        <v>20220614</v>
      </c>
      <c r="Z4438" t="s">
        <v>36</v>
      </c>
    </row>
    <row r="4439" spans="1:26" x14ac:dyDescent="0.25">
      <c r="A4439" t="s">
        <v>26</v>
      </c>
      <c r="B4439" t="s">
        <v>27</v>
      </c>
      <c r="C4439" t="s">
        <v>28</v>
      </c>
      <c r="D4439" t="s">
        <v>6142</v>
      </c>
      <c r="E4439" t="str">
        <f>"205TNNH05247"</f>
        <v>205TNNH05247</v>
      </c>
      <c r="F4439" t="s">
        <v>30</v>
      </c>
      <c r="I4439" t="s">
        <v>38</v>
      </c>
      <c r="J4439" t="s">
        <v>39</v>
      </c>
      <c r="N4439" t="s">
        <v>9163</v>
      </c>
      <c r="O4439" t="s">
        <v>34</v>
      </c>
      <c r="P4439">
        <v>2</v>
      </c>
      <c r="Q4439">
        <v>202205</v>
      </c>
      <c r="R4439">
        <v>20220607</v>
      </c>
      <c r="S4439" t="s">
        <v>9164</v>
      </c>
      <c r="T4439">
        <v>20220614</v>
      </c>
      <c r="Z4439" t="s">
        <v>36</v>
      </c>
    </row>
    <row r="4440" spans="1:26" x14ac:dyDescent="0.25">
      <c r="A4440" t="s">
        <v>26</v>
      </c>
      <c r="B4440" t="s">
        <v>27</v>
      </c>
      <c r="C4440" t="s">
        <v>28</v>
      </c>
      <c r="D4440" t="s">
        <v>115</v>
      </c>
      <c r="E4440" t="str">
        <f>"110TNLE17872"</f>
        <v>110TNLE17872</v>
      </c>
      <c r="F4440" t="s">
        <v>30</v>
      </c>
      <c r="I4440" t="s">
        <v>82</v>
      </c>
      <c r="J4440" t="s">
        <v>77</v>
      </c>
      <c r="N4440" t="s">
        <v>9165</v>
      </c>
      <c r="O4440" t="s">
        <v>34</v>
      </c>
      <c r="P4440">
        <v>9</v>
      </c>
      <c r="Q4440">
        <v>202110</v>
      </c>
      <c r="R4440">
        <v>20220210</v>
      </c>
      <c r="S4440" t="s">
        <v>9166</v>
      </c>
      <c r="T4440">
        <v>20220615</v>
      </c>
      <c r="Z4440" t="s">
        <v>36</v>
      </c>
    </row>
    <row r="4441" spans="1:26" x14ac:dyDescent="0.25">
      <c r="A4441" t="s">
        <v>26</v>
      </c>
      <c r="B4441" t="s">
        <v>27</v>
      </c>
      <c r="C4441" t="s">
        <v>28</v>
      </c>
      <c r="D4441" t="s">
        <v>115</v>
      </c>
      <c r="E4441" t="str">
        <f>"201TNDV1G962"</f>
        <v>201TNDV1G962</v>
      </c>
      <c r="F4441" t="s">
        <v>30</v>
      </c>
      <c r="I4441" t="s">
        <v>31</v>
      </c>
      <c r="J4441" t="s">
        <v>58</v>
      </c>
      <c r="N4441" t="s">
        <v>9167</v>
      </c>
      <c r="O4441" t="s">
        <v>34</v>
      </c>
      <c r="P4441">
        <v>6</v>
      </c>
      <c r="Q4441">
        <v>202201</v>
      </c>
      <c r="R4441">
        <v>20220205</v>
      </c>
      <c r="S4441" t="s">
        <v>9168</v>
      </c>
      <c r="T4441">
        <v>20220615</v>
      </c>
      <c r="U4441" t="s">
        <v>595</v>
      </c>
      <c r="Z4441" t="s">
        <v>36</v>
      </c>
    </row>
    <row r="4442" spans="1:26" x14ac:dyDescent="0.25">
      <c r="A4442" t="s">
        <v>26</v>
      </c>
      <c r="B4442" t="s">
        <v>27</v>
      </c>
      <c r="C4442" t="s">
        <v>28</v>
      </c>
      <c r="D4442" t="s">
        <v>64</v>
      </c>
      <c r="E4442" t="str">
        <f>"202TNEP15036"</f>
        <v>202TNEP15036</v>
      </c>
      <c r="F4442" t="s">
        <v>30</v>
      </c>
      <c r="I4442" t="s">
        <v>31</v>
      </c>
      <c r="J4442" t="s">
        <v>58</v>
      </c>
      <c r="N4442" t="s">
        <v>9169</v>
      </c>
      <c r="O4442" t="s">
        <v>34</v>
      </c>
      <c r="P4442">
        <v>5</v>
      </c>
      <c r="Q4442">
        <v>202202</v>
      </c>
      <c r="R4442">
        <v>20220312</v>
      </c>
      <c r="S4442" t="s">
        <v>9170</v>
      </c>
      <c r="T4442">
        <v>20220615</v>
      </c>
      <c r="U4442" t="s">
        <v>144</v>
      </c>
      <c r="Z4442" t="s">
        <v>36</v>
      </c>
    </row>
    <row r="4443" spans="1:26" x14ac:dyDescent="0.25">
      <c r="A4443" t="s">
        <v>26</v>
      </c>
      <c r="B4443" t="s">
        <v>27</v>
      </c>
      <c r="C4443" t="s">
        <v>28</v>
      </c>
      <c r="D4443" t="s">
        <v>46</v>
      </c>
      <c r="E4443" t="str">
        <f>"201TNJJ2D132"</f>
        <v>201TNJJ2D132</v>
      </c>
      <c r="F4443" t="s">
        <v>30</v>
      </c>
      <c r="I4443" t="s">
        <v>82</v>
      </c>
      <c r="J4443" t="s">
        <v>58</v>
      </c>
      <c r="N4443" t="s">
        <v>9171</v>
      </c>
      <c r="O4443" t="s">
        <v>34</v>
      </c>
      <c r="P4443">
        <v>6</v>
      </c>
      <c r="Q4443">
        <v>202201</v>
      </c>
      <c r="R4443">
        <v>20220427</v>
      </c>
      <c r="S4443" t="s">
        <v>9172</v>
      </c>
      <c r="T4443">
        <v>20220615</v>
      </c>
      <c r="U4443" t="s">
        <v>144</v>
      </c>
      <c r="Z4443" t="s">
        <v>36</v>
      </c>
    </row>
    <row r="4444" spans="1:26" x14ac:dyDescent="0.25">
      <c r="A4444" t="s">
        <v>26</v>
      </c>
      <c r="B4444" t="s">
        <v>27</v>
      </c>
      <c r="C4444" t="s">
        <v>28</v>
      </c>
      <c r="D4444" t="s">
        <v>64</v>
      </c>
      <c r="E4444" t="str">
        <f>"109TNGY11647"</f>
        <v>109TNGY11647</v>
      </c>
      <c r="F4444" t="s">
        <v>30</v>
      </c>
      <c r="I4444" t="s">
        <v>302</v>
      </c>
      <c r="J4444" t="s">
        <v>90</v>
      </c>
      <c r="N4444" t="s">
        <v>9173</v>
      </c>
      <c r="O4444" t="s">
        <v>34</v>
      </c>
      <c r="P4444">
        <v>10</v>
      </c>
      <c r="Q4444">
        <v>202109</v>
      </c>
      <c r="R4444">
        <v>20211024</v>
      </c>
      <c r="S4444" t="s">
        <v>9174</v>
      </c>
      <c r="T4444">
        <v>20220615</v>
      </c>
      <c r="U4444" t="s">
        <v>265</v>
      </c>
      <c r="Z4444" t="s">
        <v>36</v>
      </c>
    </row>
    <row r="4445" spans="1:26" x14ac:dyDescent="0.25">
      <c r="A4445" t="s">
        <v>26</v>
      </c>
      <c r="B4445" t="s">
        <v>27</v>
      </c>
      <c r="C4445" t="s">
        <v>28</v>
      </c>
      <c r="D4445" t="s">
        <v>115</v>
      </c>
      <c r="E4445" t="str">
        <f>"108TNWG30729"</f>
        <v>108TNWG30729</v>
      </c>
      <c r="F4445" t="s">
        <v>30</v>
      </c>
      <c r="I4445" t="s">
        <v>38</v>
      </c>
      <c r="J4445" t="s">
        <v>58</v>
      </c>
      <c r="N4445" t="s">
        <v>9175</v>
      </c>
      <c r="O4445" t="s">
        <v>34</v>
      </c>
      <c r="P4445">
        <v>11</v>
      </c>
      <c r="Q4445">
        <v>202108</v>
      </c>
      <c r="R4445">
        <v>20211123</v>
      </c>
      <c r="S4445" t="s">
        <v>9176</v>
      </c>
      <c r="T4445">
        <v>20220615</v>
      </c>
      <c r="Z4445" t="s">
        <v>36</v>
      </c>
    </row>
    <row r="4446" spans="1:26" x14ac:dyDescent="0.25">
      <c r="A4446" t="s">
        <v>26</v>
      </c>
      <c r="B4446" t="s">
        <v>27</v>
      </c>
      <c r="C4446" t="s">
        <v>28</v>
      </c>
      <c r="D4446" t="s">
        <v>29</v>
      </c>
      <c r="E4446" t="str">
        <f>"105TNRL0D790"</f>
        <v>105TNRL0D790</v>
      </c>
      <c r="F4446" t="s">
        <v>30</v>
      </c>
      <c r="I4446" t="s">
        <v>71</v>
      </c>
      <c r="J4446" t="s">
        <v>58</v>
      </c>
      <c r="N4446" t="s">
        <v>9177</v>
      </c>
      <c r="O4446" t="s">
        <v>34</v>
      </c>
      <c r="P4446">
        <v>14</v>
      </c>
      <c r="Q4446">
        <v>202105</v>
      </c>
      <c r="R4446">
        <v>20220504</v>
      </c>
      <c r="S4446" t="s">
        <v>9178</v>
      </c>
      <c r="T4446">
        <v>20220615</v>
      </c>
      <c r="U4446" t="s">
        <v>313</v>
      </c>
      <c r="Z4446" t="s">
        <v>36</v>
      </c>
    </row>
    <row r="4447" spans="1:26" x14ac:dyDescent="0.25">
      <c r="A4447" t="s">
        <v>26</v>
      </c>
      <c r="B4447" t="s">
        <v>27</v>
      </c>
      <c r="C4447" t="s">
        <v>28</v>
      </c>
      <c r="D4447" t="s">
        <v>46</v>
      </c>
      <c r="E4447" t="str">
        <f>"110TNNH2D719"</f>
        <v>110TNNH2D719</v>
      </c>
      <c r="F4447" t="s">
        <v>30</v>
      </c>
      <c r="I4447" t="s">
        <v>2009</v>
      </c>
      <c r="J4447" t="s">
        <v>39</v>
      </c>
      <c r="N4447" t="s">
        <v>9179</v>
      </c>
      <c r="O4447" t="s">
        <v>34</v>
      </c>
      <c r="P4447">
        <v>9</v>
      </c>
      <c r="Q4447">
        <v>202110</v>
      </c>
      <c r="R4447">
        <v>20220426</v>
      </c>
      <c r="S4447" t="s">
        <v>9180</v>
      </c>
      <c r="T4447">
        <v>20220615</v>
      </c>
      <c r="Z4447" t="s">
        <v>36</v>
      </c>
    </row>
    <row r="4448" spans="1:26" x14ac:dyDescent="0.25">
      <c r="A4448" t="s">
        <v>26</v>
      </c>
      <c r="B4448" t="s">
        <v>27</v>
      </c>
      <c r="C4448" t="s">
        <v>28</v>
      </c>
      <c r="D4448" t="s">
        <v>115</v>
      </c>
      <c r="E4448" t="str">
        <f>"110TNSU09662"</f>
        <v>110TNSU09662</v>
      </c>
      <c r="F4448" t="s">
        <v>30</v>
      </c>
      <c r="I4448" t="s">
        <v>31</v>
      </c>
      <c r="J4448" t="s">
        <v>32</v>
      </c>
      <c r="N4448" t="s">
        <v>9181</v>
      </c>
      <c r="O4448" t="s">
        <v>34</v>
      </c>
      <c r="P4448">
        <v>9</v>
      </c>
      <c r="Q4448">
        <v>202110</v>
      </c>
      <c r="R4448">
        <v>20211202</v>
      </c>
      <c r="S4448" t="s">
        <v>9182</v>
      </c>
      <c r="T4448">
        <v>20220615</v>
      </c>
      <c r="Z4448" t="s">
        <v>36</v>
      </c>
    </row>
    <row r="4449" spans="1:26" x14ac:dyDescent="0.25">
      <c r="A4449" t="s">
        <v>26</v>
      </c>
      <c r="B4449" t="s">
        <v>27</v>
      </c>
      <c r="C4449" t="s">
        <v>28</v>
      </c>
      <c r="D4449" t="s">
        <v>37</v>
      </c>
      <c r="E4449" t="str">
        <f>"101TNUW0F102"</f>
        <v>101TNUW0F102</v>
      </c>
      <c r="F4449" t="s">
        <v>30</v>
      </c>
      <c r="I4449" t="s">
        <v>38</v>
      </c>
      <c r="J4449" t="s">
        <v>58</v>
      </c>
      <c r="N4449" t="s">
        <v>9183</v>
      </c>
      <c r="O4449" t="s">
        <v>34</v>
      </c>
      <c r="P4449">
        <v>18</v>
      </c>
      <c r="Q4449">
        <v>202101</v>
      </c>
      <c r="R4449">
        <v>20220104</v>
      </c>
      <c r="S4449" t="s">
        <v>9184</v>
      </c>
      <c r="T4449">
        <v>20220615</v>
      </c>
      <c r="U4449" t="s">
        <v>680</v>
      </c>
      <c r="Z4449" t="s">
        <v>36</v>
      </c>
    </row>
    <row r="4450" spans="1:26" x14ac:dyDescent="0.25">
      <c r="A4450" t="s">
        <v>26</v>
      </c>
      <c r="B4450" t="s">
        <v>27</v>
      </c>
      <c r="C4450" t="s">
        <v>28</v>
      </c>
      <c r="D4450" t="s">
        <v>585</v>
      </c>
      <c r="E4450" t="str">
        <f>"203TNGY0Z391"</f>
        <v>203TNGY0Z391</v>
      </c>
      <c r="F4450" t="s">
        <v>30</v>
      </c>
      <c r="I4450" t="s">
        <v>38</v>
      </c>
      <c r="J4450" t="s">
        <v>58</v>
      </c>
      <c r="N4450" t="s">
        <v>9185</v>
      </c>
      <c r="O4450" t="s">
        <v>34</v>
      </c>
      <c r="P4450">
        <v>4</v>
      </c>
      <c r="Q4450">
        <v>202203</v>
      </c>
      <c r="R4450">
        <v>20220416</v>
      </c>
      <c r="S4450" t="s">
        <v>9186</v>
      </c>
      <c r="T4450">
        <v>20220615</v>
      </c>
      <c r="Z4450" t="s">
        <v>36</v>
      </c>
    </row>
    <row r="4451" spans="1:26" x14ac:dyDescent="0.25">
      <c r="A4451" t="s">
        <v>26</v>
      </c>
      <c r="B4451" t="s">
        <v>27</v>
      </c>
      <c r="C4451" t="s">
        <v>28</v>
      </c>
      <c r="D4451" t="s">
        <v>6142</v>
      </c>
      <c r="E4451" t="str">
        <f>"205TNCZ11547"</f>
        <v>205TNCZ11547</v>
      </c>
      <c r="F4451" t="s">
        <v>30</v>
      </c>
      <c r="I4451" t="s">
        <v>31</v>
      </c>
      <c r="J4451" t="s">
        <v>39</v>
      </c>
      <c r="N4451" t="s">
        <v>6898</v>
      </c>
      <c r="O4451" t="s">
        <v>34</v>
      </c>
      <c r="P4451">
        <v>2</v>
      </c>
      <c r="Q4451">
        <v>202205</v>
      </c>
      <c r="R4451">
        <v>20220607</v>
      </c>
      <c r="S4451" t="s">
        <v>9187</v>
      </c>
      <c r="T4451">
        <v>20220615</v>
      </c>
      <c r="Z4451" t="s">
        <v>36</v>
      </c>
    </row>
    <row r="4452" spans="1:26" x14ac:dyDescent="0.25">
      <c r="A4452" t="s">
        <v>26</v>
      </c>
      <c r="B4452" t="s">
        <v>27</v>
      </c>
      <c r="C4452" t="s">
        <v>28</v>
      </c>
      <c r="D4452" t="s">
        <v>6142</v>
      </c>
      <c r="E4452" t="str">
        <f>"205TNRL11398"</f>
        <v>205TNRL11398</v>
      </c>
      <c r="F4452" t="s">
        <v>30</v>
      </c>
      <c r="I4452" t="s">
        <v>38</v>
      </c>
      <c r="J4452" t="s">
        <v>90</v>
      </c>
      <c r="N4452" t="s">
        <v>9188</v>
      </c>
      <c r="O4452" t="s">
        <v>34</v>
      </c>
      <c r="P4452">
        <v>2</v>
      </c>
      <c r="Q4452">
        <v>202205</v>
      </c>
      <c r="R4452">
        <v>20220606</v>
      </c>
      <c r="S4452" t="s">
        <v>9189</v>
      </c>
      <c r="T4452">
        <v>20220615</v>
      </c>
      <c r="U4452" t="s">
        <v>144</v>
      </c>
      <c r="V4452" t="s">
        <v>8014</v>
      </c>
      <c r="Z4452" t="s">
        <v>36</v>
      </c>
    </row>
    <row r="4453" spans="1:26" x14ac:dyDescent="0.25">
      <c r="A4453" t="s">
        <v>26</v>
      </c>
      <c r="B4453" t="s">
        <v>27</v>
      </c>
      <c r="C4453" t="s">
        <v>28</v>
      </c>
      <c r="D4453" t="s">
        <v>42</v>
      </c>
      <c r="E4453" t="str">
        <f>"003TNWG0M761"</f>
        <v>003TNWG0M761</v>
      </c>
      <c r="F4453" t="s">
        <v>30</v>
      </c>
      <c r="I4453" t="s">
        <v>38</v>
      </c>
      <c r="J4453" t="s">
        <v>58</v>
      </c>
      <c r="N4453" t="s">
        <v>9190</v>
      </c>
      <c r="O4453" t="s">
        <v>34</v>
      </c>
      <c r="P4453">
        <v>28</v>
      </c>
      <c r="Q4453">
        <v>202003</v>
      </c>
      <c r="R4453">
        <v>20220512</v>
      </c>
      <c r="S4453" t="s">
        <v>9191</v>
      </c>
      <c r="T4453">
        <v>20220615</v>
      </c>
      <c r="U4453" t="s">
        <v>144</v>
      </c>
      <c r="V4453" t="s">
        <v>9192</v>
      </c>
      <c r="Z4453" t="s">
        <v>36</v>
      </c>
    </row>
    <row r="4454" spans="1:26" x14ac:dyDescent="0.25">
      <c r="A4454" t="s">
        <v>26</v>
      </c>
      <c r="B4454" t="s">
        <v>27</v>
      </c>
      <c r="C4454" t="s">
        <v>28</v>
      </c>
      <c r="D4454" t="s">
        <v>37</v>
      </c>
      <c r="E4454" t="str">
        <f>"111TNAB2Y000"</f>
        <v>111TNAB2Y000</v>
      </c>
      <c r="F4454" t="s">
        <v>30</v>
      </c>
      <c r="I4454" t="s">
        <v>31</v>
      </c>
      <c r="J4454" t="s">
        <v>58</v>
      </c>
      <c r="N4454" t="s">
        <v>9193</v>
      </c>
      <c r="O4454" t="s">
        <v>34</v>
      </c>
      <c r="P4454">
        <v>8</v>
      </c>
      <c r="Q4454">
        <v>202111</v>
      </c>
      <c r="R4454">
        <v>20220517</v>
      </c>
      <c r="S4454" t="s">
        <v>9194</v>
      </c>
      <c r="T4454">
        <v>20220615</v>
      </c>
      <c r="U4454" t="s">
        <v>313</v>
      </c>
      <c r="Z4454" t="s">
        <v>36</v>
      </c>
    </row>
    <row r="4455" spans="1:26" x14ac:dyDescent="0.25">
      <c r="A4455" t="s">
        <v>26</v>
      </c>
      <c r="B4455" t="s">
        <v>27</v>
      </c>
      <c r="C4455" t="s">
        <v>28</v>
      </c>
      <c r="D4455" t="s">
        <v>380</v>
      </c>
      <c r="E4455" t="str">
        <f>"201TNDV08546"</f>
        <v>201TNDV08546</v>
      </c>
      <c r="F4455" t="s">
        <v>30</v>
      </c>
      <c r="I4455" t="s">
        <v>129</v>
      </c>
      <c r="J4455" t="s">
        <v>32</v>
      </c>
      <c r="N4455" t="s">
        <v>9195</v>
      </c>
      <c r="O4455" t="s">
        <v>34</v>
      </c>
      <c r="P4455">
        <v>99</v>
      </c>
      <c r="Q4455">
        <v>201201</v>
      </c>
      <c r="R4455">
        <v>20211010</v>
      </c>
      <c r="S4455" t="s">
        <v>9196</v>
      </c>
      <c r="T4455">
        <v>20220615</v>
      </c>
      <c r="Z4455" t="s">
        <v>36</v>
      </c>
    </row>
    <row r="4456" spans="1:26" x14ac:dyDescent="0.25">
      <c r="A4456" t="s">
        <v>26</v>
      </c>
      <c r="B4456" t="s">
        <v>27</v>
      </c>
      <c r="C4456" t="s">
        <v>28</v>
      </c>
      <c r="D4456" t="s">
        <v>7432</v>
      </c>
      <c r="E4456" t="str">
        <f>"204TNZN1A805"</f>
        <v>204TNZN1A805</v>
      </c>
      <c r="F4456" t="s">
        <v>30</v>
      </c>
      <c r="I4456" t="s">
        <v>31</v>
      </c>
      <c r="J4456" t="s">
        <v>32</v>
      </c>
      <c r="N4456" t="s">
        <v>9197</v>
      </c>
      <c r="O4456" t="s">
        <v>34</v>
      </c>
      <c r="P4456">
        <v>3</v>
      </c>
      <c r="Q4456">
        <v>202204</v>
      </c>
      <c r="R4456">
        <v>20220504</v>
      </c>
      <c r="S4456" t="s">
        <v>9198</v>
      </c>
      <c r="T4456">
        <v>20220615</v>
      </c>
      <c r="Z4456" t="s">
        <v>36</v>
      </c>
    </row>
    <row r="4457" spans="1:26" x14ac:dyDescent="0.25">
      <c r="A4457" t="s">
        <v>26</v>
      </c>
      <c r="B4457" t="s">
        <v>27</v>
      </c>
      <c r="C4457" t="s">
        <v>28</v>
      </c>
      <c r="D4457" t="s">
        <v>29</v>
      </c>
      <c r="E4457" t="str">
        <f>"902TNPC08312"</f>
        <v>902TNPC08312</v>
      </c>
      <c r="F4457" t="s">
        <v>30</v>
      </c>
      <c r="I4457" t="s">
        <v>57</v>
      </c>
      <c r="J4457" t="s">
        <v>58</v>
      </c>
      <c r="N4457" t="s">
        <v>9199</v>
      </c>
      <c r="O4457" t="s">
        <v>34</v>
      </c>
      <c r="P4457">
        <v>41</v>
      </c>
      <c r="Q4457">
        <v>201902</v>
      </c>
      <c r="R4457">
        <v>20220514</v>
      </c>
      <c r="S4457" t="s">
        <v>9200</v>
      </c>
      <c r="T4457">
        <v>20220615</v>
      </c>
      <c r="Z4457" t="s">
        <v>36</v>
      </c>
    </row>
    <row r="4458" spans="1:26" x14ac:dyDescent="0.25">
      <c r="A4458" t="s">
        <v>26</v>
      </c>
      <c r="B4458" t="s">
        <v>27</v>
      </c>
      <c r="C4458" t="s">
        <v>28</v>
      </c>
      <c r="D4458" t="s">
        <v>29</v>
      </c>
      <c r="E4458" t="str">
        <f>"106TNHM0U321"</f>
        <v>106TNHM0U321</v>
      </c>
      <c r="F4458" t="s">
        <v>30</v>
      </c>
      <c r="I4458" t="s">
        <v>89</v>
      </c>
      <c r="J4458" t="s">
        <v>90</v>
      </c>
      <c r="N4458" t="s">
        <v>9201</v>
      </c>
      <c r="O4458" t="s">
        <v>34</v>
      </c>
      <c r="P4458">
        <v>13</v>
      </c>
      <c r="Q4458">
        <v>202106</v>
      </c>
      <c r="R4458">
        <v>20211007</v>
      </c>
      <c r="S4458" t="s">
        <v>9202</v>
      </c>
      <c r="T4458">
        <v>20220615</v>
      </c>
      <c r="U4458" t="s">
        <v>211</v>
      </c>
      <c r="V4458" t="s">
        <v>205</v>
      </c>
      <c r="Z4458" t="s">
        <v>36</v>
      </c>
    </row>
    <row r="4459" spans="1:26" x14ac:dyDescent="0.25">
      <c r="A4459" t="s">
        <v>26</v>
      </c>
      <c r="B4459" t="s">
        <v>27</v>
      </c>
      <c r="C4459" t="s">
        <v>28</v>
      </c>
      <c r="D4459" t="s">
        <v>6142</v>
      </c>
      <c r="E4459" t="str">
        <f>"204TNKF2G469"</f>
        <v>204TNKF2G469</v>
      </c>
      <c r="F4459" t="s">
        <v>30</v>
      </c>
      <c r="I4459" t="s">
        <v>123</v>
      </c>
      <c r="J4459" t="s">
        <v>130</v>
      </c>
      <c r="N4459" t="s">
        <v>9203</v>
      </c>
      <c r="O4459" t="s">
        <v>34</v>
      </c>
      <c r="P4459">
        <v>3</v>
      </c>
      <c r="Q4459">
        <v>202204</v>
      </c>
      <c r="R4459">
        <v>20220603</v>
      </c>
      <c r="S4459" t="s">
        <v>9204</v>
      </c>
      <c r="T4459">
        <v>20220615</v>
      </c>
      <c r="Z4459" t="s">
        <v>36</v>
      </c>
    </row>
    <row r="4460" spans="1:26" x14ac:dyDescent="0.25">
      <c r="A4460" t="s">
        <v>26</v>
      </c>
      <c r="B4460" t="s">
        <v>27</v>
      </c>
      <c r="C4460" t="s">
        <v>28</v>
      </c>
      <c r="D4460" t="s">
        <v>166</v>
      </c>
      <c r="E4460" t="str">
        <f>"203TNPC2F104"</f>
        <v>203TNPC2F104</v>
      </c>
      <c r="F4460" t="s">
        <v>30</v>
      </c>
      <c r="I4460" t="s">
        <v>123</v>
      </c>
      <c r="J4460" t="s">
        <v>130</v>
      </c>
      <c r="N4460" t="s">
        <v>9205</v>
      </c>
      <c r="O4460" t="s">
        <v>34</v>
      </c>
      <c r="P4460">
        <v>4</v>
      </c>
      <c r="Q4460">
        <v>202203</v>
      </c>
      <c r="R4460">
        <v>20220525</v>
      </c>
      <c r="S4460" t="s">
        <v>9206</v>
      </c>
      <c r="T4460">
        <v>20220615</v>
      </c>
      <c r="Z4460" t="s">
        <v>36</v>
      </c>
    </row>
    <row r="4461" spans="1:26" x14ac:dyDescent="0.25">
      <c r="A4461" t="s">
        <v>26</v>
      </c>
      <c r="B4461" t="s">
        <v>27</v>
      </c>
      <c r="C4461" t="s">
        <v>28</v>
      </c>
      <c r="D4461" t="s">
        <v>380</v>
      </c>
      <c r="E4461" t="str">
        <f>"202TNBK2U285"</f>
        <v>202TNBK2U285</v>
      </c>
      <c r="F4461" t="s">
        <v>30</v>
      </c>
      <c r="I4461" t="s">
        <v>89</v>
      </c>
      <c r="J4461" t="s">
        <v>39</v>
      </c>
      <c r="N4461" t="s">
        <v>9207</v>
      </c>
      <c r="O4461" t="s">
        <v>34</v>
      </c>
      <c r="P4461">
        <v>5</v>
      </c>
      <c r="Q4461">
        <v>202202</v>
      </c>
      <c r="R4461">
        <v>20220610</v>
      </c>
      <c r="S4461" t="s">
        <v>9208</v>
      </c>
      <c r="T4461">
        <v>20220615</v>
      </c>
      <c r="Z4461" t="s">
        <v>36</v>
      </c>
    </row>
    <row r="4462" spans="1:26" x14ac:dyDescent="0.25">
      <c r="A4462" t="s">
        <v>26</v>
      </c>
      <c r="B4462" t="s">
        <v>27</v>
      </c>
      <c r="C4462" t="s">
        <v>28</v>
      </c>
      <c r="D4462" t="s">
        <v>46</v>
      </c>
      <c r="E4462" t="str">
        <f>"110TNAB26712"</f>
        <v>110TNAB26712</v>
      </c>
      <c r="F4462" t="s">
        <v>30</v>
      </c>
      <c r="I4462" t="s">
        <v>57</v>
      </c>
      <c r="J4462" t="s">
        <v>90</v>
      </c>
      <c r="N4462" t="s">
        <v>9209</v>
      </c>
      <c r="O4462" t="s">
        <v>34</v>
      </c>
      <c r="P4462">
        <v>9</v>
      </c>
      <c r="Q4462">
        <v>202110</v>
      </c>
      <c r="R4462">
        <v>20220611</v>
      </c>
      <c r="S4462" t="s">
        <v>9210</v>
      </c>
      <c r="T4462">
        <v>20220615</v>
      </c>
      <c r="U4462" t="s">
        <v>144</v>
      </c>
      <c r="Z4462" t="s">
        <v>36</v>
      </c>
    </row>
    <row r="4463" spans="1:26" x14ac:dyDescent="0.25">
      <c r="A4463" t="s">
        <v>26</v>
      </c>
      <c r="B4463" t="s">
        <v>27</v>
      </c>
      <c r="C4463" t="s">
        <v>28</v>
      </c>
      <c r="D4463" t="s">
        <v>133</v>
      </c>
      <c r="E4463" t="str">
        <f>"201TNCZ22651"</f>
        <v>201TNCZ22651</v>
      </c>
      <c r="F4463" t="s">
        <v>30</v>
      </c>
      <c r="I4463" t="s">
        <v>76</v>
      </c>
      <c r="J4463" t="s">
        <v>39</v>
      </c>
      <c r="N4463" t="s">
        <v>9211</v>
      </c>
      <c r="O4463" t="s">
        <v>34</v>
      </c>
      <c r="P4463">
        <v>6</v>
      </c>
      <c r="Q4463">
        <v>202201</v>
      </c>
      <c r="R4463">
        <v>20220405</v>
      </c>
      <c r="S4463" t="s">
        <v>9212</v>
      </c>
      <c r="T4463">
        <v>20220615</v>
      </c>
      <c r="Z4463" t="s">
        <v>36</v>
      </c>
    </row>
    <row r="4464" spans="1:26" x14ac:dyDescent="0.25">
      <c r="A4464" t="s">
        <v>26</v>
      </c>
      <c r="B4464" t="s">
        <v>27</v>
      </c>
      <c r="C4464" t="s">
        <v>28</v>
      </c>
      <c r="D4464" t="s">
        <v>46</v>
      </c>
      <c r="E4464" t="str">
        <f>"105TNTQ0R465"</f>
        <v>105TNTQ0R465</v>
      </c>
      <c r="F4464" t="s">
        <v>30</v>
      </c>
      <c r="I4464" t="s">
        <v>38</v>
      </c>
      <c r="J4464" t="s">
        <v>77</v>
      </c>
      <c r="N4464" t="s">
        <v>9213</v>
      </c>
      <c r="O4464" t="s">
        <v>34</v>
      </c>
      <c r="P4464">
        <v>14</v>
      </c>
      <c r="Q4464">
        <v>202105</v>
      </c>
      <c r="R4464">
        <v>20211215</v>
      </c>
      <c r="S4464" t="s">
        <v>9214</v>
      </c>
      <c r="T4464">
        <v>20220615</v>
      </c>
      <c r="U4464" t="s">
        <v>9215</v>
      </c>
      <c r="V4464" t="s">
        <v>6939</v>
      </c>
      <c r="Z4464" t="s">
        <v>36</v>
      </c>
    </row>
    <row r="4465" spans="1:26" x14ac:dyDescent="0.25">
      <c r="A4465" t="s">
        <v>26</v>
      </c>
      <c r="B4465" t="s">
        <v>27</v>
      </c>
      <c r="C4465" t="s">
        <v>28</v>
      </c>
      <c r="D4465" t="s">
        <v>64</v>
      </c>
      <c r="E4465" t="str">
        <f>"203TNKF1N597"</f>
        <v>203TNKF1N597</v>
      </c>
      <c r="F4465" t="s">
        <v>30</v>
      </c>
      <c r="I4465" t="s">
        <v>157</v>
      </c>
      <c r="J4465" t="s">
        <v>32</v>
      </c>
      <c r="N4465" t="s">
        <v>9216</v>
      </c>
      <c r="O4465" t="s">
        <v>34</v>
      </c>
      <c r="P4465">
        <v>4</v>
      </c>
      <c r="Q4465">
        <v>202203</v>
      </c>
      <c r="R4465">
        <v>20220415</v>
      </c>
      <c r="S4465" t="s">
        <v>9217</v>
      </c>
      <c r="T4465">
        <v>20220615</v>
      </c>
      <c r="Z4465" t="s">
        <v>36</v>
      </c>
    </row>
    <row r="4466" spans="1:26" x14ac:dyDescent="0.25">
      <c r="A4466" t="s">
        <v>26</v>
      </c>
      <c r="B4466" t="s">
        <v>27</v>
      </c>
      <c r="C4466" t="s">
        <v>28</v>
      </c>
      <c r="D4466" t="s">
        <v>29</v>
      </c>
      <c r="E4466" t="str">
        <f>"112TNPC1H048"</f>
        <v>112TNPC1H048</v>
      </c>
      <c r="F4466" t="s">
        <v>30</v>
      </c>
      <c r="I4466" t="s">
        <v>57</v>
      </c>
      <c r="J4466" t="s">
        <v>58</v>
      </c>
      <c r="N4466" t="s">
        <v>9218</v>
      </c>
      <c r="O4466" t="s">
        <v>34</v>
      </c>
      <c r="P4466">
        <v>7</v>
      </c>
      <c r="Q4466">
        <v>202112</v>
      </c>
      <c r="R4466">
        <v>20220407</v>
      </c>
      <c r="S4466" t="s">
        <v>9219</v>
      </c>
      <c r="T4466">
        <v>20220615</v>
      </c>
      <c r="U4466" t="s">
        <v>270</v>
      </c>
      <c r="V4466" t="s">
        <v>61</v>
      </c>
      <c r="W4466" t="s">
        <v>211</v>
      </c>
      <c r="Z4466" t="s">
        <v>36</v>
      </c>
    </row>
    <row r="4467" spans="1:26" x14ac:dyDescent="0.25">
      <c r="A4467" t="s">
        <v>26</v>
      </c>
      <c r="B4467" t="s">
        <v>27</v>
      </c>
      <c r="C4467" t="s">
        <v>28</v>
      </c>
      <c r="D4467" t="s">
        <v>166</v>
      </c>
      <c r="E4467" t="str">
        <f>"111TNUW1U982"</f>
        <v>111TNUW1U982</v>
      </c>
      <c r="F4467" t="s">
        <v>30</v>
      </c>
      <c r="I4467" t="s">
        <v>57</v>
      </c>
      <c r="J4467" t="s">
        <v>163</v>
      </c>
      <c r="N4467" t="s">
        <v>9220</v>
      </c>
      <c r="O4467" t="s">
        <v>34</v>
      </c>
      <c r="P4467">
        <v>8</v>
      </c>
      <c r="Q4467">
        <v>202111</v>
      </c>
      <c r="R4467">
        <v>20220607</v>
      </c>
      <c r="S4467" t="s">
        <v>9221</v>
      </c>
      <c r="T4467">
        <v>20220615</v>
      </c>
      <c r="Z4467" t="s">
        <v>36</v>
      </c>
    </row>
    <row r="4468" spans="1:26" x14ac:dyDescent="0.25">
      <c r="A4468" t="s">
        <v>26</v>
      </c>
      <c r="B4468" t="s">
        <v>27</v>
      </c>
      <c r="C4468" t="s">
        <v>28</v>
      </c>
      <c r="D4468" t="s">
        <v>115</v>
      </c>
      <c r="E4468" t="str">
        <f>"110TNPC0A400"</f>
        <v>110TNPC0A400</v>
      </c>
      <c r="F4468" t="s">
        <v>30</v>
      </c>
      <c r="I4468" t="s">
        <v>157</v>
      </c>
      <c r="J4468" t="s">
        <v>39</v>
      </c>
      <c r="N4468" t="s">
        <v>9222</v>
      </c>
      <c r="O4468" t="s">
        <v>34</v>
      </c>
      <c r="P4468">
        <v>9</v>
      </c>
      <c r="Q4468">
        <v>202110</v>
      </c>
      <c r="R4468">
        <v>20211001</v>
      </c>
      <c r="S4468" t="s">
        <v>9223</v>
      </c>
      <c r="T4468">
        <v>20220615</v>
      </c>
      <c r="Z4468" t="s">
        <v>36</v>
      </c>
    </row>
    <row r="4469" spans="1:26" x14ac:dyDescent="0.25">
      <c r="A4469" t="s">
        <v>26</v>
      </c>
      <c r="B4469" t="s">
        <v>27</v>
      </c>
      <c r="C4469" t="s">
        <v>28</v>
      </c>
      <c r="D4469" t="s">
        <v>29</v>
      </c>
      <c r="E4469" t="str">
        <f>"201TNAB17672"</f>
        <v>201TNAB17672</v>
      </c>
      <c r="F4469" t="s">
        <v>30</v>
      </c>
      <c r="I4469" t="s">
        <v>57</v>
      </c>
      <c r="J4469" t="s">
        <v>77</v>
      </c>
      <c r="N4469" t="s">
        <v>9224</v>
      </c>
      <c r="O4469" t="s">
        <v>34</v>
      </c>
      <c r="P4469">
        <v>99</v>
      </c>
      <c r="Q4469">
        <v>201201</v>
      </c>
      <c r="R4469">
        <v>20211117</v>
      </c>
      <c r="S4469" t="s">
        <v>9225</v>
      </c>
      <c r="T4469">
        <v>20220615</v>
      </c>
      <c r="Z4469" t="s">
        <v>36</v>
      </c>
    </row>
    <row r="4470" spans="1:26" x14ac:dyDescent="0.25">
      <c r="A4470" t="s">
        <v>26</v>
      </c>
      <c r="B4470" t="s">
        <v>27</v>
      </c>
      <c r="C4470" t="s">
        <v>28</v>
      </c>
      <c r="D4470" t="s">
        <v>64</v>
      </c>
      <c r="E4470" t="str">
        <f>"109TNTQ11001"</f>
        <v>109TNTQ11001</v>
      </c>
      <c r="F4470" t="s">
        <v>30</v>
      </c>
      <c r="I4470" t="s">
        <v>129</v>
      </c>
      <c r="J4470" t="s">
        <v>163</v>
      </c>
      <c r="N4470" t="s">
        <v>9226</v>
      </c>
      <c r="O4470" t="s">
        <v>34</v>
      </c>
      <c r="P4470">
        <v>10</v>
      </c>
      <c r="Q4470">
        <v>202109</v>
      </c>
      <c r="R4470">
        <v>20220216</v>
      </c>
      <c r="S4470" t="s">
        <v>9227</v>
      </c>
      <c r="T4470">
        <v>20220615</v>
      </c>
      <c r="Z4470" t="s">
        <v>36</v>
      </c>
    </row>
    <row r="4471" spans="1:26" x14ac:dyDescent="0.25">
      <c r="A4471" t="s">
        <v>26</v>
      </c>
      <c r="B4471" t="s">
        <v>27</v>
      </c>
      <c r="C4471" t="s">
        <v>28</v>
      </c>
      <c r="D4471" t="s">
        <v>115</v>
      </c>
      <c r="E4471" t="str">
        <f>"103TNCZ0T059"</f>
        <v>103TNCZ0T059</v>
      </c>
      <c r="F4471" t="s">
        <v>30</v>
      </c>
      <c r="I4471" t="s">
        <v>89</v>
      </c>
      <c r="J4471" t="s">
        <v>48</v>
      </c>
      <c r="N4471" t="s">
        <v>9228</v>
      </c>
      <c r="O4471" t="s">
        <v>34</v>
      </c>
      <c r="P4471">
        <v>16</v>
      </c>
      <c r="Q4471">
        <v>202103</v>
      </c>
      <c r="R4471">
        <v>20220329</v>
      </c>
      <c r="S4471" t="s">
        <v>9229</v>
      </c>
      <c r="T4471">
        <v>20220615</v>
      </c>
      <c r="Z4471" t="s">
        <v>36</v>
      </c>
    </row>
    <row r="4472" spans="1:26" x14ac:dyDescent="0.25">
      <c r="A4472" t="s">
        <v>26</v>
      </c>
      <c r="B4472" t="s">
        <v>27</v>
      </c>
      <c r="C4472" t="s">
        <v>28</v>
      </c>
      <c r="D4472" t="s">
        <v>585</v>
      </c>
      <c r="E4472" t="str">
        <f>"202TNBK07821"</f>
        <v>202TNBK07821</v>
      </c>
      <c r="F4472" t="s">
        <v>30</v>
      </c>
      <c r="I4472" t="s">
        <v>57</v>
      </c>
      <c r="J4472" t="s">
        <v>58</v>
      </c>
      <c r="N4472" t="s">
        <v>9230</v>
      </c>
      <c r="O4472" t="s">
        <v>34</v>
      </c>
      <c r="P4472">
        <v>5</v>
      </c>
      <c r="Q4472">
        <v>202202</v>
      </c>
      <c r="R4472">
        <v>20220430</v>
      </c>
      <c r="S4472" t="s">
        <v>9231</v>
      </c>
      <c r="T4472">
        <v>20220615</v>
      </c>
      <c r="U4472" t="s">
        <v>8976</v>
      </c>
      <c r="Z4472" t="s">
        <v>36</v>
      </c>
    </row>
    <row r="4473" spans="1:26" x14ac:dyDescent="0.25">
      <c r="A4473" t="s">
        <v>26</v>
      </c>
      <c r="B4473" t="s">
        <v>27</v>
      </c>
      <c r="C4473" t="s">
        <v>28</v>
      </c>
      <c r="D4473" t="s">
        <v>46</v>
      </c>
      <c r="E4473" t="str">
        <f>"112TNAB1A440"</f>
        <v>112TNAB1A440</v>
      </c>
      <c r="F4473" t="s">
        <v>30</v>
      </c>
      <c r="I4473" t="s">
        <v>38</v>
      </c>
      <c r="J4473" t="s">
        <v>77</v>
      </c>
      <c r="N4473" t="s">
        <v>9232</v>
      </c>
      <c r="O4473" t="s">
        <v>34</v>
      </c>
      <c r="P4473">
        <v>7</v>
      </c>
      <c r="Q4473">
        <v>202112</v>
      </c>
      <c r="R4473">
        <v>20220516</v>
      </c>
      <c r="S4473" t="s">
        <v>9233</v>
      </c>
      <c r="T4473">
        <v>20220615</v>
      </c>
      <c r="Z4473" t="s">
        <v>36</v>
      </c>
    </row>
    <row r="4474" spans="1:26" x14ac:dyDescent="0.25">
      <c r="A4474" t="s">
        <v>26</v>
      </c>
      <c r="B4474" t="s">
        <v>27</v>
      </c>
      <c r="C4474" t="s">
        <v>28</v>
      </c>
      <c r="D4474" t="s">
        <v>380</v>
      </c>
      <c r="E4474" t="str">
        <f>"201TNXR2W050"</f>
        <v>201TNXR2W050</v>
      </c>
      <c r="F4474" t="s">
        <v>30</v>
      </c>
      <c r="I4474" t="s">
        <v>475</v>
      </c>
      <c r="J4474" t="s">
        <v>58</v>
      </c>
      <c r="N4474" t="s">
        <v>9234</v>
      </c>
      <c r="O4474" t="s">
        <v>34</v>
      </c>
      <c r="P4474">
        <v>6</v>
      </c>
      <c r="Q4474">
        <v>202201</v>
      </c>
      <c r="R4474">
        <v>20220209</v>
      </c>
      <c r="S4474" t="s">
        <v>9235</v>
      </c>
      <c r="T4474">
        <v>20220615</v>
      </c>
      <c r="U4474" t="s">
        <v>144</v>
      </c>
      <c r="Z4474" t="s">
        <v>36</v>
      </c>
    </row>
    <row r="4475" spans="1:26" x14ac:dyDescent="0.25">
      <c r="A4475" t="s">
        <v>26</v>
      </c>
      <c r="B4475" t="s">
        <v>27</v>
      </c>
      <c r="C4475" t="s">
        <v>28</v>
      </c>
      <c r="D4475" t="s">
        <v>42</v>
      </c>
      <c r="E4475" t="str">
        <f>"110TNVS2U703"</f>
        <v>110TNVS2U703</v>
      </c>
      <c r="F4475" t="s">
        <v>30</v>
      </c>
      <c r="I4475" t="s">
        <v>31</v>
      </c>
      <c r="J4475" t="s">
        <v>58</v>
      </c>
      <c r="N4475" t="s">
        <v>525</v>
      </c>
      <c r="O4475" t="s">
        <v>34</v>
      </c>
      <c r="P4475">
        <v>9</v>
      </c>
      <c r="Q4475">
        <v>202110</v>
      </c>
      <c r="R4475">
        <v>20211111</v>
      </c>
      <c r="S4475" t="s">
        <v>9236</v>
      </c>
      <c r="T4475">
        <v>20220615</v>
      </c>
      <c r="U4475" t="s">
        <v>265</v>
      </c>
      <c r="V4475" t="s">
        <v>452</v>
      </c>
      <c r="W4475" t="s">
        <v>111</v>
      </c>
      <c r="X4475" t="s">
        <v>680</v>
      </c>
      <c r="Y4475" t="s">
        <v>264</v>
      </c>
      <c r="Z4475" t="s">
        <v>36</v>
      </c>
    </row>
    <row r="4476" spans="1:26" x14ac:dyDescent="0.25">
      <c r="A4476" t="s">
        <v>26</v>
      </c>
      <c r="B4476" t="s">
        <v>27</v>
      </c>
      <c r="C4476" t="s">
        <v>28</v>
      </c>
      <c r="D4476" t="s">
        <v>46</v>
      </c>
      <c r="E4476" t="str">
        <f>"105TNLE0U560"</f>
        <v>105TNLE0U560</v>
      </c>
      <c r="F4476" t="s">
        <v>30</v>
      </c>
      <c r="I4476" t="s">
        <v>129</v>
      </c>
      <c r="J4476" t="s">
        <v>39</v>
      </c>
      <c r="N4476" t="s">
        <v>9237</v>
      </c>
      <c r="O4476" t="s">
        <v>34</v>
      </c>
      <c r="P4476">
        <v>14</v>
      </c>
      <c r="Q4476">
        <v>202105</v>
      </c>
      <c r="R4476">
        <v>20211004</v>
      </c>
      <c r="S4476" t="s">
        <v>9238</v>
      </c>
      <c r="T4476">
        <v>20220615</v>
      </c>
      <c r="Z4476" t="s">
        <v>36</v>
      </c>
    </row>
    <row r="4477" spans="1:26" x14ac:dyDescent="0.25">
      <c r="A4477" t="s">
        <v>26</v>
      </c>
      <c r="B4477" t="s">
        <v>27</v>
      </c>
      <c r="C4477" t="s">
        <v>28</v>
      </c>
      <c r="D4477" t="s">
        <v>29</v>
      </c>
      <c r="E4477" t="str">
        <f>"201TNMX1B939"</f>
        <v>201TNMX1B939</v>
      </c>
      <c r="F4477" t="s">
        <v>30</v>
      </c>
      <c r="I4477" t="s">
        <v>31</v>
      </c>
      <c r="J4477" t="s">
        <v>39</v>
      </c>
      <c r="N4477" t="s">
        <v>401</v>
      </c>
      <c r="O4477" t="s">
        <v>34</v>
      </c>
      <c r="P4477">
        <v>6</v>
      </c>
      <c r="Q4477">
        <v>202201</v>
      </c>
      <c r="R4477">
        <v>20220210</v>
      </c>
      <c r="S4477" t="s">
        <v>9239</v>
      </c>
      <c r="T4477">
        <v>20220615</v>
      </c>
      <c r="Z4477" t="s">
        <v>36</v>
      </c>
    </row>
    <row r="4478" spans="1:26" x14ac:dyDescent="0.25">
      <c r="A4478" t="s">
        <v>26</v>
      </c>
      <c r="B4478" t="s">
        <v>27</v>
      </c>
      <c r="C4478" t="s">
        <v>28</v>
      </c>
      <c r="D4478" t="s">
        <v>585</v>
      </c>
      <c r="E4478" t="str">
        <f>"203TNYT13858"</f>
        <v>203TNYT13858</v>
      </c>
      <c r="F4478" t="s">
        <v>30</v>
      </c>
      <c r="I4478" t="s">
        <v>38</v>
      </c>
      <c r="J4478" t="s">
        <v>39</v>
      </c>
      <c r="N4478" t="s">
        <v>9240</v>
      </c>
      <c r="O4478" t="s">
        <v>34</v>
      </c>
      <c r="P4478">
        <v>4</v>
      </c>
      <c r="Q4478">
        <v>202203</v>
      </c>
      <c r="R4478">
        <v>20220609</v>
      </c>
      <c r="S4478" t="s">
        <v>9241</v>
      </c>
      <c r="T4478">
        <v>20220615</v>
      </c>
      <c r="Z4478" t="s">
        <v>36</v>
      </c>
    </row>
    <row r="4479" spans="1:26" x14ac:dyDescent="0.25">
      <c r="A4479" t="s">
        <v>26</v>
      </c>
      <c r="B4479" t="s">
        <v>27</v>
      </c>
      <c r="C4479" t="s">
        <v>28</v>
      </c>
      <c r="D4479" t="s">
        <v>29</v>
      </c>
      <c r="E4479" t="str">
        <f>"108TNJJ2S428"</f>
        <v>108TNJJ2S428</v>
      </c>
      <c r="F4479" t="s">
        <v>30</v>
      </c>
      <c r="I4479" t="s">
        <v>38</v>
      </c>
      <c r="J4479" t="s">
        <v>58</v>
      </c>
      <c r="N4479" t="s">
        <v>9242</v>
      </c>
      <c r="O4479" t="s">
        <v>34</v>
      </c>
      <c r="P4479">
        <v>11</v>
      </c>
      <c r="Q4479">
        <v>202108</v>
      </c>
      <c r="R4479">
        <v>20211130</v>
      </c>
      <c r="S4479" t="s">
        <v>9243</v>
      </c>
      <c r="T4479">
        <v>20220615</v>
      </c>
      <c r="U4479" t="s">
        <v>144</v>
      </c>
      <c r="Z4479" t="s">
        <v>36</v>
      </c>
    </row>
    <row r="4480" spans="1:26" x14ac:dyDescent="0.25">
      <c r="A4480" t="s">
        <v>26</v>
      </c>
      <c r="B4480" t="s">
        <v>27</v>
      </c>
      <c r="C4480" t="s">
        <v>28</v>
      </c>
      <c r="D4480" t="s">
        <v>46</v>
      </c>
      <c r="E4480" t="str">
        <f>"106TNAB1S520"</f>
        <v>106TNAB1S520</v>
      </c>
      <c r="F4480" t="s">
        <v>30</v>
      </c>
      <c r="I4480" t="s">
        <v>57</v>
      </c>
      <c r="J4480" t="s">
        <v>90</v>
      </c>
      <c r="N4480" t="s">
        <v>2045</v>
      </c>
      <c r="O4480" t="s">
        <v>34</v>
      </c>
      <c r="P4480">
        <v>13</v>
      </c>
      <c r="Q4480">
        <v>202106</v>
      </c>
      <c r="R4480">
        <v>20211115</v>
      </c>
      <c r="S4480" t="s">
        <v>9244</v>
      </c>
      <c r="T4480">
        <v>20220615</v>
      </c>
      <c r="U4480" t="s">
        <v>270</v>
      </c>
      <c r="Z4480" t="s">
        <v>36</v>
      </c>
    </row>
    <row r="4481" spans="1:26" x14ac:dyDescent="0.25">
      <c r="A4481" t="s">
        <v>26</v>
      </c>
      <c r="B4481" t="s">
        <v>27</v>
      </c>
      <c r="C4481" t="s">
        <v>28</v>
      </c>
      <c r="D4481" t="s">
        <v>380</v>
      </c>
      <c r="E4481" t="str">
        <f>"111TNMX1P659"</f>
        <v>111TNMX1P659</v>
      </c>
      <c r="F4481" t="s">
        <v>30</v>
      </c>
      <c r="I4481" t="s">
        <v>71</v>
      </c>
      <c r="J4481" t="s">
        <v>58</v>
      </c>
      <c r="N4481" t="s">
        <v>9245</v>
      </c>
      <c r="O4481" t="s">
        <v>34</v>
      </c>
      <c r="P4481">
        <v>8</v>
      </c>
      <c r="Q4481">
        <v>202111</v>
      </c>
      <c r="R4481">
        <v>20220102</v>
      </c>
      <c r="S4481" t="s">
        <v>9246</v>
      </c>
      <c r="T4481">
        <v>20220616</v>
      </c>
      <c r="Z4481" t="s">
        <v>36</v>
      </c>
    </row>
    <row r="4482" spans="1:26" x14ac:dyDescent="0.25">
      <c r="A4482" t="s">
        <v>26</v>
      </c>
      <c r="B4482" t="s">
        <v>27</v>
      </c>
      <c r="C4482" t="s">
        <v>28</v>
      </c>
      <c r="D4482" t="s">
        <v>42</v>
      </c>
      <c r="E4482" t="str">
        <f>"110TNWG2K521"</f>
        <v>110TNWG2K521</v>
      </c>
      <c r="F4482" t="s">
        <v>30</v>
      </c>
      <c r="I4482" t="s">
        <v>162</v>
      </c>
      <c r="J4482" t="s">
        <v>58</v>
      </c>
      <c r="N4482" t="s">
        <v>9247</v>
      </c>
      <c r="O4482" t="s">
        <v>34</v>
      </c>
      <c r="P4482">
        <v>9</v>
      </c>
      <c r="Q4482">
        <v>202110</v>
      </c>
      <c r="R4482">
        <v>20220123</v>
      </c>
      <c r="S4482" t="s">
        <v>9248</v>
      </c>
      <c r="T4482">
        <v>20220616</v>
      </c>
      <c r="U4482" t="s">
        <v>680</v>
      </c>
      <c r="Z4482" t="s">
        <v>36</v>
      </c>
    </row>
    <row r="4483" spans="1:26" x14ac:dyDescent="0.25">
      <c r="A4483" t="s">
        <v>26</v>
      </c>
      <c r="B4483" t="s">
        <v>27</v>
      </c>
      <c r="C4483" t="s">
        <v>28</v>
      </c>
      <c r="D4483" t="s">
        <v>46</v>
      </c>
      <c r="E4483" t="str">
        <f>"111TNXR09466"</f>
        <v>111TNXR09466</v>
      </c>
      <c r="F4483" t="s">
        <v>30</v>
      </c>
      <c r="I4483" t="s">
        <v>31</v>
      </c>
      <c r="J4483" t="s">
        <v>58</v>
      </c>
      <c r="N4483" t="s">
        <v>9249</v>
      </c>
      <c r="O4483" t="s">
        <v>34</v>
      </c>
      <c r="P4483">
        <v>8</v>
      </c>
      <c r="Q4483">
        <v>202111</v>
      </c>
      <c r="R4483">
        <v>20211130</v>
      </c>
      <c r="S4483" t="s">
        <v>9250</v>
      </c>
      <c r="T4483">
        <v>20220616</v>
      </c>
      <c r="U4483" t="s">
        <v>74</v>
      </c>
      <c r="V4483" t="s">
        <v>151</v>
      </c>
      <c r="Z4483" t="s">
        <v>36</v>
      </c>
    </row>
    <row r="4484" spans="1:26" x14ac:dyDescent="0.25">
      <c r="A4484" t="s">
        <v>26</v>
      </c>
      <c r="B4484" t="s">
        <v>27</v>
      </c>
      <c r="C4484" t="s">
        <v>28</v>
      </c>
      <c r="D4484" t="s">
        <v>37</v>
      </c>
      <c r="E4484" t="str">
        <f>"108TNYT03210"</f>
        <v>108TNYT03210</v>
      </c>
      <c r="F4484" t="s">
        <v>30</v>
      </c>
      <c r="I4484" t="s">
        <v>162</v>
      </c>
      <c r="J4484" t="s">
        <v>58</v>
      </c>
      <c r="N4484" t="s">
        <v>9251</v>
      </c>
      <c r="O4484" t="s">
        <v>34</v>
      </c>
      <c r="P4484">
        <v>11</v>
      </c>
      <c r="Q4484">
        <v>202108</v>
      </c>
      <c r="R4484">
        <v>20220221</v>
      </c>
      <c r="S4484" t="s">
        <v>9252</v>
      </c>
      <c r="T4484">
        <v>20220616</v>
      </c>
      <c r="U4484" t="s">
        <v>180</v>
      </c>
      <c r="V4484" t="s">
        <v>144</v>
      </c>
      <c r="Z4484" t="s">
        <v>36</v>
      </c>
    </row>
    <row r="4485" spans="1:26" x14ac:dyDescent="0.25">
      <c r="A4485" t="s">
        <v>26</v>
      </c>
      <c r="B4485" t="s">
        <v>27</v>
      </c>
      <c r="C4485" t="s">
        <v>28</v>
      </c>
      <c r="D4485" t="s">
        <v>29</v>
      </c>
      <c r="E4485" t="str">
        <f>"202TNFA26947"</f>
        <v>202TNFA26947</v>
      </c>
      <c r="F4485" t="s">
        <v>30</v>
      </c>
      <c r="I4485" t="s">
        <v>71</v>
      </c>
      <c r="J4485" t="s">
        <v>58</v>
      </c>
      <c r="N4485" t="s">
        <v>9253</v>
      </c>
      <c r="O4485" t="s">
        <v>34</v>
      </c>
      <c r="P4485">
        <v>5</v>
      </c>
      <c r="Q4485">
        <v>202202</v>
      </c>
      <c r="R4485">
        <v>20220522</v>
      </c>
      <c r="S4485" t="s">
        <v>9254</v>
      </c>
      <c r="T4485">
        <v>20220616</v>
      </c>
      <c r="U4485" t="s">
        <v>4411</v>
      </c>
      <c r="Z4485" t="s">
        <v>36</v>
      </c>
    </row>
    <row r="4486" spans="1:26" x14ac:dyDescent="0.25">
      <c r="A4486" t="s">
        <v>26</v>
      </c>
      <c r="B4486" t="s">
        <v>27</v>
      </c>
      <c r="C4486" t="s">
        <v>28</v>
      </c>
      <c r="D4486" t="s">
        <v>166</v>
      </c>
      <c r="E4486" t="str">
        <f>"110TNGY2S095"</f>
        <v>110TNGY2S095</v>
      </c>
      <c r="F4486" t="s">
        <v>30</v>
      </c>
      <c r="I4486" t="s">
        <v>71</v>
      </c>
      <c r="J4486" t="s">
        <v>58</v>
      </c>
      <c r="N4486" t="s">
        <v>9255</v>
      </c>
      <c r="O4486" t="s">
        <v>34</v>
      </c>
      <c r="P4486">
        <v>9</v>
      </c>
      <c r="Q4486">
        <v>202110</v>
      </c>
      <c r="R4486">
        <v>20211115</v>
      </c>
      <c r="S4486" t="s">
        <v>9256</v>
      </c>
      <c r="T4486">
        <v>20220616</v>
      </c>
      <c r="U4486" t="s">
        <v>2433</v>
      </c>
      <c r="Z4486" t="s">
        <v>36</v>
      </c>
    </row>
    <row r="4487" spans="1:26" x14ac:dyDescent="0.25">
      <c r="A4487" t="s">
        <v>26</v>
      </c>
      <c r="B4487" t="s">
        <v>27</v>
      </c>
      <c r="C4487" t="s">
        <v>28</v>
      </c>
      <c r="D4487" t="s">
        <v>6142</v>
      </c>
      <c r="E4487" t="str">
        <f>"204TNWG17937"</f>
        <v>204TNWG17937</v>
      </c>
      <c r="F4487" t="s">
        <v>30</v>
      </c>
      <c r="I4487" t="s">
        <v>89</v>
      </c>
      <c r="J4487" t="s">
        <v>90</v>
      </c>
      <c r="N4487" t="s">
        <v>9257</v>
      </c>
      <c r="O4487" t="s">
        <v>34</v>
      </c>
      <c r="P4487">
        <v>3</v>
      </c>
      <c r="Q4487">
        <v>202204</v>
      </c>
      <c r="R4487">
        <v>20220501</v>
      </c>
      <c r="S4487" t="s">
        <v>9258</v>
      </c>
      <c r="T4487">
        <v>20220616</v>
      </c>
      <c r="U4487" t="s">
        <v>1037</v>
      </c>
      <c r="Z4487" t="s">
        <v>36</v>
      </c>
    </row>
    <row r="4488" spans="1:26" x14ac:dyDescent="0.25">
      <c r="A4488" t="s">
        <v>26</v>
      </c>
      <c r="B4488" t="s">
        <v>27</v>
      </c>
      <c r="C4488" t="s">
        <v>28</v>
      </c>
      <c r="D4488" t="s">
        <v>115</v>
      </c>
      <c r="E4488" t="str">
        <f>"108TNYT0282"</f>
        <v>108TNYT0282</v>
      </c>
      <c r="F4488" t="s">
        <v>30</v>
      </c>
      <c r="I4488" t="s">
        <v>38</v>
      </c>
      <c r="J4488" t="s">
        <v>39</v>
      </c>
      <c r="N4488" t="s">
        <v>9259</v>
      </c>
      <c r="O4488" t="s">
        <v>34</v>
      </c>
      <c r="P4488">
        <v>11</v>
      </c>
      <c r="Q4488">
        <v>202108</v>
      </c>
      <c r="R4488">
        <v>20211231</v>
      </c>
      <c r="S4488" t="s">
        <v>9260</v>
      </c>
      <c r="T4488">
        <v>20220616</v>
      </c>
      <c r="Z4488" t="s">
        <v>36</v>
      </c>
    </row>
    <row r="4489" spans="1:26" x14ac:dyDescent="0.25">
      <c r="A4489" t="s">
        <v>26</v>
      </c>
      <c r="B4489" t="s">
        <v>27</v>
      </c>
      <c r="C4489" t="s">
        <v>28</v>
      </c>
      <c r="D4489" t="s">
        <v>37</v>
      </c>
      <c r="E4489" t="str">
        <f>"907TNRL10174"</f>
        <v>907TNRL10174</v>
      </c>
      <c r="F4489" t="s">
        <v>30</v>
      </c>
      <c r="I4489" t="s">
        <v>57</v>
      </c>
      <c r="J4489" t="s">
        <v>58</v>
      </c>
      <c r="N4489" t="s">
        <v>9261</v>
      </c>
      <c r="O4489" t="s">
        <v>34</v>
      </c>
      <c r="P4489">
        <v>36</v>
      </c>
      <c r="Q4489">
        <v>201907</v>
      </c>
      <c r="R4489">
        <v>20220422</v>
      </c>
      <c r="S4489" t="s">
        <v>9262</v>
      </c>
      <c r="T4489">
        <v>20220616</v>
      </c>
      <c r="Z4489" t="s">
        <v>36</v>
      </c>
    </row>
    <row r="4490" spans="1:26" x14ac:dyDescent="0.25">
      <c r="A4490" t="s">
        <v>26</v>
      </c>
      <c r="B4490" t="s">
        <v>27</v>
      </c>
      <c r="C4490" t="s">
        <v>28</v>
      </c>
      <c r="D4490" t="s">
        <v>166</v>
      </c>
      <c r="E4490" t="str">
        <f>"010TNPC0B400"</f>
        <v>010TNPC0B400</v>
      </c>
      <c r="F4490" t="s">
        <v>30</v>
      </c>
      <c r="I4490" t="s">
        <v>57</v>
      </c>
      <c r="J4490" t="s">
        <v>39</v>
      </c>
      <c r="N4490" t="s">
        <v>6898</v>
      </c>
      <c r="O4490" t="s">
        <v>34</v>
      </c>
      <c r="P4490">
        <v>21</v>
      </c>
      <c r="Q4490">
        <v>202010</v>
      </c>
      <c r="R4490">
        <v>20220113</v>
      </c>
      <c r="S4490" t="s">
        <v>9263</v>
      </c>
      <c r="T4490">
        <v>20220616</v>
      </c>
      <c r="Z4490" t="s">
        <v>36</v>
      </c>
    </row>
    <row r="4491" spans="1:26" x14ac:dyDescent="0.25">
      <c r="A4491" t="s">
        <v>26</v>
      </c>
      <c r="B4491" t="s">
        <v>27</v>
      </c>
      <c r="C4491" t="s">
        <v>28</v>
      </c>
      <c r="D4491" t="s">
        <v>37</v>
      </c>
      <c r="E4491" t="str">
        <f>"106TNEP01716"</f>
        <v>106TNEP01716</v>
      </c>
      <c r="F4491" t="s">
        <v>30</v>
      </c>
      <c r="I4491" t="s">
        <v>31</v>
      </c>
      <c r="J4491" t="s">
        <v>32</v>
      </c>
      <c r="N4491" t="s">
        <v>9264</v>
      </c>
      <c r="O4491" t="s">
        <v>34</v>
      </c>
      <c r="P4491">
        <v>13</v>
      </c>
      <c r="Q4491">
        <v>202106</v>
      </c>
      <c r="R4491">
        <v>20220225</v>
      </c>
      <c r="S4491" t="s">
        <v>9265</v>
      </c>
      <c r="T4491">
        <v>20220616</v>
      </c>
      <c r="Z4491" t="s">
        <v>36</v>
      </c>
    </row>
    <row r="4492" spans="1:26" x14ac:dyDescent="0.25">
      <c r="A4492" t="s">
        <v>26</v>
      </c>
      <c r="B4492" t="s">
        <v>27</v>
      </c>
      <c r="C4492" t="s">
        <v>28</v>
      </c>
      <c r="D4492" t="s">
        <v>29</v>
      </c>
      <c r="E4492" t="str">
        <f>"103TNZN0P221"</f>
        <v>103TNZN0P221</v>
      </c>
      <c r="F4492" t="s">
        <v>30</v>
      </c>
      <c r="I4492" t="s">
        <v>57</v>
      </c>
      <c r="J4492" t="s">
        <v>163</v>
      </c>
      <c r="N4492" t="s">
        <v>9266</v>
      </c>
      <c r="O4492" t="s">
        <v>34</v>
      </c>
      <c r="P4492">
        <v>16</v>
      </c>
      <c r="Q4492">
        <v>202103</v>
      </c>
      <c r="R4492">
        <v>20220316</v>
      </c>
      <c r="S4492" t="s">
        <v>9267</v>
      </c>
      <c r="T4492">
        <v>20220616</v>
      </c>
      <c r="Z4492" t="s">
        <v>36</v>
      </c>
    </row>
    <row r="4493" spans="1:26" x14ac:dyDescent="0.25">
      <c r="A4493" t="s">
        <v>26</v>
      </c>
      <c r="B4493" t="s">
        <v>27</v>
      </c>
      <c r="C4493" t="s">
        <v>28</v>
      </c>
      <c r="D4493" t="s">
        <v>64</v>
      </c>
      <c r="E4493" t="str">
        <f>"112TNCZ0C099"</f>
        <v>112TNCZ0C099</v>
      </c>
      <c r="F4493" t="s">
        <v>30</v>
      </c>
      <c r="I4493" t="s">
        <v>38</v>
      </c>
      <c r="J4493" t="s">
        <v>163</v>
      </c>
      <c r="N4493" t="s">
        <v>9268</v>
      </c>
      <c r="O4493" t="s">
        <v>34</v>
      </c>
      <c r="P4493">
        <v>7</v>
      </c>
      <c r="Q4493">
        <v>202112</v>
      </c>
      <c r="R4493">
        <v>20220610</v>
      </c>
      <c r="S4493" t="s">
        <v>9269</v>
      </c>
      <c r="T4493">
        <v>20220616</v>
      </c>
      <c r="Z4493" t="s">
        <v>36</v>
      </c>
    </row>
    <row r="4494" spans="1:26" x14ac:dyDescent="0.25">
      <c r="A4494" t="s">
        <v>26</v>
      </c>
      <c r="B4494" t="s">
        <v>27</v>
      </c>
      <c r="C4494" t="s">
        <v>28</v>
      </c>
      <c r="D4494" t="s">
        <v>115</v>
      </c>
      <c r="E4494" t="str">
        <f>"109TNMX1L699"</f>
        <v>109TNMX1L699</v>
      </c>
      <c r="F4494" t="s">
        <v>30</v>
      </c>
      <c r="I4494" t="s">
        <v>38</v>
      </c>
      <c r="J4494" t="s">
        <v>90</v>
      </c>
      <c r="N4494" t="s">
        <v>9270</v>
      </c>
      <c r="O4494" t="s">
        <v>34</v>
      </c>
      <c r="P4494">
        <v>10</v>
      </c>
      <c r="Q4494">
        <v>202109</v>
      </c>
      <c r="R4494">
        <v>20211123</v>
      </c>
      <c r="S4494" t="s">
        <v>9271</v>
      </c>
      <c r="T4494">
        <v>20220616</v>
      </c>
      <c r="U4494" t="s">
        <v>6939</v>
      </c>
      <c r="Z4494" t="s">
        <v>36</v>
      </c>
    </row>
    <row r="4495" spans="1:26" x14ac:dyDescent="0.25">
      <c r="A4495" t="s">
        <v>26</v>
      </c>
      <c r="B4495" t="s">
        <v>27</v>
      </c>
      <c r="C4495" t="s">
        <v>28</v>
      </c>
      <c r="D4495" t="s">
        <v>29</v>
      </c>
      <c r="E4495" t="str">
        <f>"106TNBK0H181"</f>
        <v>106TNBK0H181</v>
      </c>
      <c r="F4495" t="s">
        <v>30</v>
      </c>
      <c r="I4495" t="s">
        <v>71</v>
      </c>
      <c r="J4495" t="s">
        <v>90</v>
      </c>
      <c r="N4495" t="s">
        <v>9272</v>
      </c>
      <c r="O4495" t="s">
        <v>34</v>
      </c>
      <c r="P4495">
        <v>13</v>
      </c>
      <c r="Q4495">
        <v>202106</v>
      </c>
      <c r="R4495">
        <v>20211102</v>
      </c>
      <c r="S4495" t="s">
        <v>9273</v>
      </c>
      <c r="T4495">
        <v>20220616</v>
      </c>
      <c r="U4495" t="s">
        <v>1796</v>
      </c>
      <c r="Z4495" t="s">
        <v>36</v>
      </c>
    </row>
    <row r="4496" spans="1:26" x14ac:dyDescent="0.25">
      <c r="A4496" t="s">
        <v>26</v>
      </c>
      <c r="B4496" t="s">
        <v>27</v>
      </c>
      <c r="C4496" t="s">
        <v>28</v>
      </c>
      <c r="D4496" t="s">
        <v>42</v>
      </c>
      <c r="E4496" t="str">
        <f>"110TNDV2G482"</f>
        <v>110TNDV2G482</v>
      </c>
      <c r="F4496" t="s">
        <v>30</v>
      </c>
      <c r="I4496" t="s">
        <v>97</v>
      </c>
      <c r="J4496" t="s">
        <v>116</v>
      </c>
      <c r="N4496" t="s">
        <v>9274</v>
      </c>
      <c r="O4496" t="s">
        <v>34</v>
      </c>
      <c r="P4496">
        <v>9</v>
      </c>
      <c r="Q4496">
        <v>202110</v>
      </c>
      <c r="R4496">
        <v>20211213</v>
      </c>
      <c r="S4496" t="s">
        <v>9275</v>
      </c>
      <c r="T4496">
        <v>20220616</v>
      </c>
      <c r="Z4496" t="s">
        <v>36</v>
      </c>
    </row>
    <row r="4497" spans="1:26" x14ac:dyDescent="0.25">
      <c r="A4497" t="s">
        <v>26</v>
      </c>
      <c r="B4497" t="s">
        <v>27</v>
      </c>
      <c r="C4497" t="s">
        <v>28</v>
      </c>
      <c r="D4497" t="s">
        <v>42</v>
      </c>
      <c r="E4497" t="str">
        <f>"106TNHM1L089"</f>
        <v>106TNHM1L089</v>
      </c>
      <c r="F4497" t="s">
        <v>30</v>
      </c>
      <c r="I4497" t="s">
        <v>2006</v>
      </c>
      <c r="J4497" t="s">
        <v>32</v>
      </c>
      <c r="N4497" t="s">
        <v>9276</v>
      </c>
      <c r="O4497" t="s">
        <v>34</v>
      </c>
      <c r="P4497">
        <v>13</v>
      </c>
      <c r="Q4497">
        <v>202106</v>
      </c>
      <c r="R4497">
        <v>20211202</v>
      </c>
      <c r="S4497" t="s">
        <v>9277</v>
      </c>
      <c r="T4497">
        <v>20220616</v>
      </c>
      <c r="Z4497" t="s">
        <v>36</v>
      </c>
    </row>
    <row r="4498" spans="1:26" x14ac:dyDescent="0.25">
      <c r="A4498" t="s">
        <v>26</v>
      </c>
      <c r="B4498" t="s">
        <v>27</v>
      </c>
      <c r="C4498" t="s">
        <v>28</v>
      </c>
      <c r="D4498" t="s">
        <v>29</v>
      </c>
      <c r="E4498" t="str">
        <f>"107TNXR28178"</f>
        <v>107TNXR28178</v>
      </c>
      <c r="F4498" t="s">
        <v>30</v>
      </c>
      <c r="I4498" t="s">
        <v>129</v>
      </c>
      <c r="J4498" t="s">
        <v>90</v>
      </c>
      <c r="N4498" t="s">
        <v>9278</v>
      </c>
      <c r="O4498" t="s">
        <v>34</v>
      </c>
      <c r="P4498">
        <v>12</v>
      </c>
      <c r="Q4498">
        <v>202107</v>
      </c>
      <c r="R4498">
        <v>20211112</v>
      </c>
      <c r="S4498" t="s">
        <v>9279</v>
      </c>
      <c r="T4498">
        <v>20220616</v>
      </c>
      <c r="U4498" t="s">
        <v>265</v>
      </c>
      <c r="V4498" t="s">
        <v>211</v>
      </c>
      <c r="Z4498" t="s">
        <v>36</v>
      </c>
    </row>
    <row r="4499" spans="1:26" x14ac:dyDescent="0.25">
      <c r="A4499" t="s">
        <v>26</v>
      </c>
      <c r="B4499" t="s">
        <v>27</v>
      </c>
      <c r="C4499" t="s">
        <v>28</v>
      </c>
      <c r="D4499" t="s">
        <v>29</v>
      </c>
      <c r="E4499" t="str">
        <f>"110TNTQ04913"</f>
        <v>110TNTQ04913</v>
      </c>
      <c r="F4499" t="s">
        <v>30</v>
      </c>
      <c r="I4499" t="s">
        <v>57</v>
      </c>
      <c r="J4499" t="s">
        <v>58</v>
      </c>
      <c r="N4499" t="s">
        <v>244</v>
      </c>
      <c r="O4499" t="s">
        <v>34</v>
      </c>
      <c r="P4499">
        <v>9</v>
      </c>
      <c r="Q4499">
        <v>202110</v>
      </c>
      <c r="R4499">
        <v>20211127</v>
      </c>
      <c r="S4499" t="s">
        <v>9280</v>
      </c>
      <c r="T4499">
        <v>20220616</v>
      </c>
      <c r="U4499" t="s">
        <v>144</v>
      </c>
      <c r="Z4499" t="s">
        <v>36</v>
      </c>
    </row>
    <row r="4500" spans="1:26" x14ac:dyDescent="0.25">
      <c r="A4500" t="s">
        <v>26</v>
      </c>
      <c r="B4500" t="s">
        <v>27</v>
      </c>
      <c r="C4500" t="s">
        <v>28</v>
      </c>
      <c r="D4500" t="s">
        <v>37</v>
      </c>
      <c r="E4500" t="str">
        <f>"201TNCZ2Y035"</f>
        <v>201TNCZ2Y035</v>
      </c>
      <c r="F4500" t="s">
        <v>30</v>
      </c>
      <c r="I4500" t="s">
        <v>97</v>
      </c>
      <c r="J4500" t="s">
        <v>58</v>
      </c>
      <c r="N4500" t="s">
        <v>9281</v>
      </c>
      <c r="O4500" t="s">
        <v>34</v>
      </c>
      <c r="P4500">
        <v>6</v>
      </c>
      <c r="Q4500">
        <v>202201</v>
      </c>
      <c r="R4500">
        <v>20220224</v>
      </c>
      <c r="S4500" t="s">
        <v>9282</v>
      </c>
      <c r="T4500">
        <v>20220616</v>
      </c>
      <c r="U4500" t="s">
        <v>114</v>
      </c>
      <c r="Z4500" t="s">
        <v>36</v>
      </c>
    </row>
    <row r="4501" spans="1:26" x14ac:dyDescent="0.25">
      <c r="A4501" t="s">
        <v>26</v>
      </c>
      <c r="B4501" t="s">
        <v>27</v>
      </c>
      <c r="C4501" t="s">
        <v>28</v>
      </c>
      <c r="D4501" t="s">
        <v>115</v>
      </c>
      <c r="E4501" t="str">
        <f>"201TNUW12582"</f>
        <v>201TNUW12582</v>
      </c>
      <c r="F4501" t="s">
        <v>30</v>
      </c>
      <c r="I4501" t="s">
        <v>501</v>
      </c>
      <c r="J4501" t="s">
        <v>58</v>
      </c>
      <c r="N4501" t="s">
        <v>9283</v>
      </c>
      <c r="O4501" t="s">
        <v>34</v>
      </c>
      <c r="P4501">
        <v>6</v>
      </c>
      <c r="Q4501">
        <v>202201</v>
      </c>
      <c r="R4501">
        <v>20220420</v>
      </c>
      <c r="S4501" t="s">
        <v>9284</v>
      </c>
      <c r="T4501">
        <v>20220616</v>
      </c>
      <c r="U4501" t="s">
        <v>3626</v>
      </c>
      <c r="Z4501" t="s">
        <v>36</v>
      </c>
    </row>
    <row r="4502" spans="1:26" x14ac:dyDescent="0.25">
      <c r="A4502" t="s">
        <v>26</v>
      </c>
      <c r="B4502" t="s">
        <v>27</v>
      </c>
      <c r="C4502" t="s">
        <v>28</v>
      </c>
      <c r="D4502" t="s">
        <v>380</v>
      </c>
      <c r="E4502" t="str">
        <f>"111TNMX07611"</f>
        <v>111TNMX07611</v>
      </c>
      <c r="F4502" t="s">
        <v>30</v>
      </c>
      <c r="I4502" t="s">
        <v>38</v>
      </c>
      <c r="J4502" t="s">
        <v>39</v>
      </c>
      <c r="N4502" t="s">
        <v>9285</v>
      </c>
      <c r="O4502" t="s">
        <v>34</v>
      </c>
      <c r="P4502">
        <v>8</v>
      </c>
      <c r="Q4502">
        <v>202111</v>
      </c>
      <c r="R4502">
        <v>20220112</v>
      </c>
      <c r="S4502" t="s">
        <v>9286</v>
      </c>
      <c r="T4502">
        <v>20220616</v>
      </c>
      <c r="Z4502" t="s">
        <v>36</v>
      </c>
    </row>
    <row r="4503" spans="1:26" x14ac:dyDescent="0.25">
      <c r="A4503" t="s">
        <v>26</v>
      </c>
      <c r="B4503" t="s">
        <v>27</v>
      </c>
      <c r="C4503" t="s">
        <v>28</v>
      </c>
      <c r="D4503" t="s">
        <v>37</v>
      </c>
      <c r="E4503" t="str">
        <f>"110TNBK2V141"</f>
        <v>110TNBK2V141</v>
      </c>
      <c r="F4503" t="s">
        <v>30</v>
      </c>
      <c r="I4503" t="s">
        <v>38</v>
      </c>
      <c r="J4503" t="s">
        <v>58</v>
      </c>
      <c r="N4503" t="s">
        <v>9287</v>
      </c>
      <c r="O4503" t="s">
        <v>34</v>
      </c>
      <c r="P4503">
        <v>9</v>
      </c>
      <c r="Q4503">
        <v>202110</v>
      </c>
      <c r="R4503">
        <v>20211116</v>
      </c>
      <c r="S4503" t="s">
        <v>9288</v>
      </c>
      <c r="T4503">
        <v>20220616</v>
      </c>
      <c r="U4503" t="s">
        <v>680</v>
      </c>
      <c r="Z4503" t="s">
        <v>36</v>
      </c>
    </row>
    <row r="4504" spans="1:26" x14ac:dyDescent="0.25">
      <c r="A4504" t="s">
        <v>26</v>
      </c>
      <c r="B4504" t="s">
        <v>27</v>
      </c>
      <c r="C4504" t="s">
        <v>28</v>
      </c>
      <c r="D4504" t="s">
        <v>585</v>
      </c>
      <c r="E4504" t="str">
        <f>"201TNEP2U484"</f>
        <v>201TNEP2U484</v>
      </c>
      <c r="F4504" t="s">
        <v>30</v>
      </c>
      <c r="I4504" t="s">
        <v>38</v>
      </c>
      <c r="J4504" t="s">
        <v>39</v>
      </c>
      <c r="N4504" t="s">
        <v>9289</v>
      </c>
      <c r="O4504" t="s">
        <v>34</v>
      </c>
      <c r="P4504">
        <v>6</v>
      </c>
      <c r="Q4504">
        <v>202201</v>
      </c>
      <c r="R4504">
        <v>20220519</v>
      </c>
      <c r="S4504" t="s">
        <v>9290</v>
      </c>
      <c r="T4504">
        <v>20220616</v>
      </c>
      <c r="Z4504" t="s">
        <v>36</v>
      </c>
    </row>
    <row r="4505" spans="1:26" x14ac:dyDescent="0.25">
      <c r="A4505" t="s">
        <v>2403</v>
      </c>
      <c r="B4505" t="s">
        <v>27</v>
      </c>
      <c r="C4505" t="s">
        <v>28</v>
      </c>
      <c r="D4505" t="s">
        <v>133</v>
      </c>
      <c r="E4505" t="str">
        <f>"110TNWG0J265"</f>
        <v>110TNWG0J265</v>
      </c>
      <c r="F4505" t="s">
        <v>2404</v>
      </c>
      <c r="N4505" t="s">
        <v>9291</v>
      </c>
      <c r="O4505" t="s">
        <v>34</v>
      </c>
      <c r="P4505">
        <v>9</v>
      </c>
      <c r="Q4505">
        <v>202110</v>
      </c>
      <c r="S4505">
        <v>917390373</v>
      </c>
      <c r="T4505">
        <v>20220617</v>
      </c>
      <c r="U4505" t="s">
        <v>2406</v>
      </c>
      <c r="V4505" t="s">
        <v>9292</v>
      </c>
      <c r="W4505" t="s">
        <v>2408</v>
      </c>
      <c r="X4505" t="s">
        <v>3584</v>
      </c>
      <c r="Y4505" t="s">
        <v>3585</v>
      </c>
      <c r="Z4505" t="s">
        <v>36</v>
      </c>
    </row>
    <row r="4506" spans="1:26" x14ac:dyDescent="0.25">
      <c r="A4506" t="s">
        <v>26</v>
      </c>
      <c r="B4506" t="s">
        <v>27</v>
      </c>
      <c r="C4506" t="s">
        <v>28</v>
      </c>
      <c r="D4506" t="s">
        <v>133</v>
      </c>
      <c r="E4506" t="str">
        <f>"101TNBK18389"</f>
        <v>101TNBK18389</v>
      </c>
      <c r="F4506" t="s">
        <v>30</v>
      </c>
      <c r="I4506" t="s">
        <v>82</v>
      </c>
      <c r="J4506" t="s">
        <v>90</v>
      </c>
      <c r="N4506" t="s">
        <v>9293</v>
      </c>
      <c r="O4506" t="s">
        <v>34</v>
      </c>
      <c r="P4506">
        <v>18</v>
      </c>
      <c r="Q4506">
        <v>202101</v>
      </c>
      <c r="R4506">
        <v>20220101</v>
      </c>
      <c r="S4506" t="s">
        <v>9294</v>
      </c>
      <c r="T4506">
        <v>20220617</v>
      </c>
      <c r="U4506" t="s">
        <v>206</v>
      </c>
      <c r="Z4506" t="s">
        <v>36</v>
      </c>
    </row>
    <row r="4507" spans="1:26" x14ac:dyDescent="0.25">
      <c r="A4507" t="s">
        <v>26</v>
      </c>
      <c r="B4507" t="s">
        <v>27</v>
      </c>
      <c r="C4507" t="s">
        <v>28</v>
      </c>
      <c r="D4507" t="s">
        <v>166</v>
      </c>
      <c r="E4507" t="str">
        <f>"111TNVS1V143"</f>
        <v>111TNVS1V143</v>
      </c>
      <c r="F4507" t="s">
        <v>30</v>
      </c>
      <c r="I4507" t="s">
        <v>71</v>
      </c>
      <c r="J4507" t="s">
        <v>568</v>
      </c>
      <c r="N4507" t="s">
        <v>9295</v>
      </c>
      <c r="O4507" t="s">
        <v>34</v>
      </c>
      <c r="P4507">
        <v>8</v>
      </c>
      <c r="Q4507">
        <v>202111</v>
      </c>
      <c r="R4507">
        <v>20211118</v>
      </c>
      <c r="S4507" t="s">
        <v>9296</v>
      </c>
      <c r="T4507">
        <v>20220617</v>
      </c>
      <c r="U4507" t="s">
        <v>128</v>
      </c>
      <c r="V4507" t="s">
        <v>149</v>
      </c>
      <c r="W4507" t="s">
        <v>144</v>
      </c>
      <c r="Z4507" t="s">
        <v>36</v>
      </c>
    </row>
    <row r="4508" spans="1:26" x14ac:dyDescent="0.25">
      <c r="A4508" t="s">
        <v>26</v>
      </c>
      <c r="B4508" t="s">
        <v>27</v>
      </c>
      <c r="C4508" t="s">
        <v>28</v>
      </c>
      <c r="D4508" t="s">
        <v>64</v>
      </c>
      <c r="E4508" t="str">
        <f>"203TNPC0V392"</f>
        <v>203TNPC0V392</v>
      </c>
      <c r="F4508" t="s">
        <v>30</v>
      </c>
      <c r="I4508" t="s">
        <v>38</v>
      </c>
      <c r="J4508" t="s">
        <v>58</v>
      </c>
      <c r="N4508" t="s">
        <v>9297</v>
      </c>
      <c r="O4508" t="s">
        <v>34</v>
      </c>
      <c r="P4508">
        <v>4</v>
      </c>
      <c r="Q4508">
        <v>202203</v>
      </c>
      <c r="R4508">
        <v>20220504</v>
      </c>
      <c r="S4508" t="s">
        <v>9298</v>
      </c>
      <c r="T4508">
        <v>20220617</v>
      </c>
      <c r="U4508" t="s">
        <v>61</v>
      </c>
      <c r="Z4508" t="s">
        <v>36</v>
      </c>
    </row>
    <row r="4509" spans="1:26" x14ac:dyDescent="0.25">
      <c r="A4509" t="s">
        <v>26</v>
      </c>
      <c r="B4509" t="s">
        <v>27</v>
      </c>
      <c r="C4509" t="s">
        <v>28</v>
      </c>
      <c r="D4509" t="s">
        <v>46</v>
      </c>
      <c r="E4509" t="str">
        <f>"109TNSU0U158"</f>
        <v>109TNSU0U158</v>
      </c>
      <c r="F4509" t="s">
        <v>30</v>
      </c>
      <c r="I4509" t="s">
        <v>31</v>
      </c>
      <c r="J4509" t="s">
        <v>58</v>
      </c>
      <c r="N4509" t="s">
        <v>9299</v>
      </c>
      <c r="O4509" t="s">
        <v>34</v>
      </c>
      <c r="P4509">
        <v>10</v>
      </c>
      <c r="Q4509">
        <v>202109</v>
      </c>
      <c r="R4509">
        <v>20211117</v>
      </c>
      <c r="S4509" t="s">
        <v>9300</v>
      </c>
      <c r="T4509">
        <v>20220617</v>
      </c>
      <c r="U4509" t="s">
        <v>211</v>
      </c>
      <c r="Z4509" t="s">
        <v>36</v>
      </c>
    </row>
    <row r="4510" spans="1:26" x14ac:dyDescent="0.25">
      <c r="A4510" t="s">
        <v>26</v>
      </c>
      <c r="B4510" t="s">
        <v>27</v>
      </c>
      <c r="C4510" t="s">
        <v>28</v>
      </c>
      <c r="D4510" t="s">
        <v>380</v>
      </c>
      <c r="E4510" t="str">
        <f>"204TNWG0W729"</f>
        <v>204TNWG0W729</v>
      </c>
      <c r="F4510" t="s">
        <v>30</v>
      </c>
      <c r="I4510" t="s">
        <v>31</v>
      </c>
      <c r="J4510" t="s">
        <v>32</v>
      </c>
      <c r="N4510" t="s">
        <v>9301</v>
      </c>
      <c r="O4510" t="s">
        <v>34</v>
      </c>
      <c r="P4510">
        <v>3</v>
      </c>
      <c r="Q4510">
        <v>202204</v>
      </c>
      <c r="R4510">
        <v>20220520</v>
      </c>
      <c r="S4510" t="s">
        <v>9302</v>
      </c>
      <c r="T4510">
        <v>20220617</v>
      </c>
      <c r="Z4510" t="s">
        <v>36</v>
      </c>
    </row>
    <row r="4511" spans="1:26" x14ac:dyDescent="0.25">
      <c r="A4511" t="s">
        <v>26</v>
      </c>
      <c r="B4511" t="s">
        <v>27</v>
      </c>
      <c r="C4511" t="s">
        <v>28</v>
      </c>
      <c r="D4511" t="s">
        <v>37</v>
      </c>
      <c r="E4511" t="str">
        <f>"201TNAB1V208"</f>
        <v>201TNAB1V208</v>
      </c>
      <c r="F4511" t="s">
        <v>30</v>
      </c>
      <c r="I4511" t="s">
        <v>31</v>
      </c>
      <c r="J4511" t="s">
        <v>32</v>
      </c>
      <c r="N4511" t="s">
        <v>9303</v>
      </c>
      <c r="O4511" t="s">
        <v>34</v>
      </c>
      <c r="P4511">
        <v>6</v>
      </c>
      <c r="Q4511">
        <v>202201</v>
      </c>
      <c r="R4511">
        <v>20220318</v>
      </c>
      <c r="S4511" t="s">
        <v>9304</v>
      </c>
      <c r="T4511">
        <v>20220617</v>
      </c>
      <c r="Z4511" t="s">
        <v>36</v>
      </c>
    </row>
    <row r="4512" spans="1:26" x14ac:dyDescent="0.25">
      <c r="A4512" t="s">
        <v>26</v>
      </c>
      <c r="B4512" t="s">
        <v>27</v>
      </c>
      <c r="C4512" t="s">
        <v>28</v>
      </c>
      <c r="D4512" t="s">
        <v>115</v>
      </c>
      <c r="E4512" t="str">
        <f>"109TNTQ22209"</f>
        <v>109TNTQ22209</v>
      </c>
      <c r="F4512" t="s">
        <v>30</v>
      </c>
      <c r="I4512" t="s">
        <v>38</v>
      </c>
      <c r="J4512" t="s">
        <v>39</v>
      </c>
      <c r="N4512" t="s">
        <v>9305</v>
      </c>
      <c r="O4512" t="s">
        <v>34</v>
      </c>
      <c r="P4512">
        <v>10</v>
      </c>
      <c r="Q4512">
        <v>202109</v>
      </c>
      <c r="R4512">
        <v>20220302</v>
      </c>
      <c r="S4512" t="s">
        <v>9306</v>
      </c>
      <c r="T4512">
        <v>20220617</v>
      </c>
      <c r="Z4512" t="s">
        <v>36</v>
      </c>
    </row>
    <row r="4513" spans="1:26" x14ac:dyDescent="0.25">
      <c r="A4513" t="s">
        <v>26</v>
      </c>
      <c r="B4513" t="s">
        <v>27</v>
      </c>
      <c r="C4513" t="s">
        <v>28</v>
      </c>
      <c r="D4513" t="s">
        <v>133</v>
      </c>
      <c r="E4513" t="str">
        <f>"110TNDV06138"</f>
        <v>110TNDV06138</v>
      </c>
      <c r="F4513" t="s">
        <v>30</v>
      </c>
      <c r="I4513" t="s">
        <v>38</v>
      </c>
      <c r="J4513" t="s">
        <v>58</v>
      </c>
      <c r="N4513" t="s">
        <v>9307</v>
      </c>
      <c r="O4513" t="s">
        <v>34</v>
      </c>
      <c r="P4513">
        <v>9</v>
      </c>
      <c r="Q4513">
        <v>202110</v>
      </c>
      <c r="R4513">
        <v>20220401</v>
      </c>
      <c r="S4513" t="s">
        <v>9308</v>
      </c>
      <c r="T4513">
        <v>20220617</v>
      </c>
      <c r="U4513" t="s">
        <v>144</v>
      </c>
      <c r="Z4513" t="s">
        <v>36</v>
      </c>
    </row>
    <row r="4514" spans="1:26" x14ac:dyDescent="0.25">
      <c r="A4514" t="s">
        <v>26</v>
      </c>
      <c r="B4514" t="s">
        <v>27</v>
      </c>
      <c r="C4514" t="s">
        <v>28</v>
      </c>
      <c r="D4514" t="s">
        <v>46</v>
      </c>
      <c r="E4514" t="str">
        <f>"112TNWG1N641"</f>
        <v>112TNWG1N641</v>
      </c>
      <c r="F4514" t="s">
        <v>30</v>
      </c>
      <c r="I4514" t="s">
        <v>38</v>
      </c>
      <c r="J4514" t="s">
        <v>39</v>
      </c>
      <c r="N4514" t="s">
        <v>9309</v>
      </c>
      <c r="O4514" t="s">
        <v>34</v>
      </c>
      <c r="P4514">
        <v>7</v>
      </c>
      <c r="Q4514">
        <v>202112</v>
      </c>
      <c r="R4514">
        <v>20220209</v>
      </c>
      <c r="S4514" t="s">
        <v>9310</v>
      </c>
      <c r="T4514">
        <v>20220617</v>
      </c>
      <c r="Z4514" t="s">
        <v>36</v>
      </c>
    </row>
    <row r="4515" spans="1:26" x14ac:dyDescent="0.25">
      <c r="A4515" t="s">
        <v>26</v>
      </c>
      <c r="B4515" t="s">
        <v>27</v>
      </c>
      <c r="C4515" t="s">
        <v>28</v>
      </c>
      <c r="D4515" t="s">
        <v>380</v>
      </c>
      <c r="E4515" t="str">
        <f>"201TNKF2J117"</f>
        <v>201TNKF2J117</v>
      </c>
      <c r="F4515" t="s">
        <v>30</v>
      </c>
      <c r="I4515" t="s">
        <v>89</v>
      </c>
      <c r="J4515" t="s">
        <v>90</v>
      </c>
      <c r="N4515" t="s">
        <v>9311</v>
      </c>
      <c r="O4515" t="s">
        <v>34</v>
      </c>
      <c r="P4515">
        <v>6</v>
      </c>
      <c r="Q4515">
        <v>202201</v>
      </c>
      <c r="R4515">
        <v>20220129</v>
      </c>
      <c r="S4515" t="s">
        <v>9312</v>
      </c>
      <c r="T4515">
        <v>20220617</v>
      </c>
      <c r="U4515" t="s">
        <v>211</v>
      </c>
      <c r="Z4515" t="s">
        <v>36</v>
      </c>
    </row>
    <row r="4516" spans="1:26" x14ac:dyDescent="0.25">
      <c r="A4516" t="s">
        <v>26</v>
      </c>
      <c r="B4516" t="s">
        <v>27</v>
      </c>
      <c r="C4516" t="s">
        <v>28</v>
      </c>
      <c r="D4516" t="s">
        <v>42</v>
      </c>
      <c r="E4516" t="str">
        <f>"109TNAB04816"</f>
        <v>109TNAB04816</v>
      </c>
      <c r="F4516" t="s">
        <v>30</v>
      </c>
      <c r="I4516" t="s">
        <v>38</v>
      </c>
      <c r="J4516" t="s">
        <v>58</v>
      </c>
      <c r="N4516" t="s">
        <v>9313</v>
      </c>
      <c r="O4516" t="s">
        <v>34</v>
      </c>
      <c r="P4516">
        <v>10</v>
      </c>
      <c r="Q4516">
        <v>202109</v>
      </c>
      <c r="R4516">
        <v>20211013</v>
      </c>
      <c r="S4516" t="s">
        <v>9314</v>
      </c>
      <c r="T4516">
        <v>20220617</v>
      </c>
      <c r="U4516" t="s">
        <v>328</v>
      </c>
      <c r="V4516" t="s">
        <v>2699</v>
      </c>
      <c r="W4516" t="s">
        <v>180</v>
      </c>
      <c r="X4516" t="s">
        <v>9315</v>
      </c>
      <c r="Y4516" t="s">
        <v>496</v>
      </c>
      <c r="Z4516" t="s">
        <v>36</v>
      </c>
    </row>
    <row r="4517" spans="1:26" x14ac:dyDescent="0.25">
      <c r="A4517" t="s">
        <v>26</v>
      </c>
      <c r="B4517" t="s">
        <v>27</v>
      </c>
      <c r="C4517" t="s">
        <v>28</v>
      </c>
      <c r="D4517" t="s">
        <v>46</v>
      </c>
      <c r="E4517" t="str">
        <f>"109TNYT1K298"</f>
        <v>109TNYT1K298</v>
      </c>
      <c r="F4517" t="s">
        <v>30</v>
      </c>
      <c r="I4517" t="s">
        <v>38</v>
      </c>
      <c r="J4517" t="s">
        <v>39</v>
      </c>
      <c r="N4517" t="s">
        <v>9316</v>
      </c>
      <c r="O4517" t="s">
        <v>34</v>
      </c>
      <c r="P4517">
        <v>10</v>
      </c>
      <c r="Q4517">
        <v>202109</v>
      </c>
      <c r="R4517">
        <v>20211101</v>
      </c>
      <c r="S4517" t="s">
        <v>9317</v>
      </c>
      <c r="T4517">
        <v>20220617</v>
      </c>
      <c r="Z4517" t="s">
        <v>36</v>
      </c>
    </row>
    <row r="4518" spans="1:26" x14ac:dyDescent="0.25">
      <c r="A4518" t="s">
        <v>26</v>
      </c>
      <c r="B4518" t="s">
        <v>27</v>
      </c>
      <c r="C4518" t="s">
        <v>28</v>
      </c>
      <c r="D4518" t="s">
        <v>6142</v>
      </c>
      <c r="E4518" t="str">
        <f>"204TNAB02624"</f>
        <v>204TNAB02624</v>
      </c>
      <c r="F4518" t="s">
        <v>30</v>
      </c>
      <c r="I4518" t="s">
        <v>38</v>
      </c>
      <c r="J4518" t="s">
        <v>77</v>
      </c>
      <c r="N4518" t="s">
        <v>9318</v>
      </c>
      <c r="O4518" t="s">
        <v>34</v>
      </c>
      <c r="P4518">
        <v>3</v>
      </c>
      <c r="Q4518">
        <v>202204</v>
      </c>
      <c r="R4518">
        <v>20220528</v>
      </c>
      <c r="S4518" t="s">
        <v>9319</v>
      </c>
      <c r="T4518">
        <v>20220617</v>
      </c>
      <c r="Z4518" t="s">
        <v>36</v>
      </c>
    </row>
    <row r="4519" spans="1:26" x14ac:dyDescent="0.25">
      <c r="A4519" t="s">
        <v>26</v>
      </c>
      <c r="B4519" t="s">
        <v>27</v>
      </c>
      <c r="C4519" t="s">
        <v>28</v>
      </c>
      <c r="D4519" t="s">
        <v>7432</v>
      </c>
      <c r="E4519" t="str">
        <f>"204TNTQ0A201"</f>
        <v>204TNTQ0A201</v>
      </c>
      <c r="F4519" t="s">
        <v>30</v>
      </c>
      <c r="I4519" t="s">
        <v>38</v>
      </c>
      <c r="J4519" t="s">
        <v>39</v>
      </c>
      <c r="N4519" t="s">
        <v>9320</v>
      </c>
      <c r="O4519" t="s">
        <v>34</v>
      </c>
      <c r="P4519">
        <v>3</v>
      </c>
      <c r="Q4519">
        <v>202204</v>
      </c>
      <c r="R4519">
        <v>20220512</v>
      </c>
      <c r="S4519" t="s">
        <v>9321</v>
      </c>
      <c r="T4519">
        <v>20220617</v>
      </c>
      <c r="Z4519" t="s">
        <v>36</v>
      </c>
    </row>
    <row r="4520" spans="1:26" x14ac:dyDescent="0.25">
      <c r="A4520" t="s">
        <v>26</v>
      </c>
      <c r="B4520" t="s">
        <v>27</v>
      </c>
      <c r="C4520" t="s">
        <v>28</v>
      </c>
      <c r="D4520" t="s">
        <v>585</v>
      </c>
      <c r="E4520" t="str">
        <f>"203TNHM13857"</f>
        <v>203TNHM13857</v>
      </c>
      <c r="F4520" t="s">
        <v>30</v>
      </c>
      <c r="I4520" t="s">
        <v>38</v>
      </c>
      <c r="J4520" t="s">
        <v>39</v>
      </c>
      <c r="N4520" t="s">
        <v>5625</v>
      </c>
      <c r="O4520" t="s">
        <v>34</v>
      </c>
      <c r="P4520">
        <v>4</v>
      </c>
      <c r="Q4520">
        <v>202203</v>
      </c>
      <c r="R4520">
        <v>20220607</v>
      </c>
      <c r="S4520" t="s">
        <v>9322</v>
      </c>
      <c r="T4520">
        <v>20220617</v>
      </c>
      <c r="Z4520" t="s">
        <v>36</v>
      </c>
    </row>
    <row r="4521" spans="1:26" x14ac:dyDescent="0.25">
      <c r="A4521" t="s">
        <v>26</v>
      </c>
      <c r="B4521" t="s">
        <v>27</v>
      </c>
      <c r="C4521" t="s">
        <v>28</v>
      </c>
      <c r="D4521" t="s">
        <v>37</v>
      </c>
      <c r="E4521" t="str">
        <f>"103TNVS0V647"</f>
        <v>103TNVS0V647</v>
      </c>
      <c r="F4521" t="s">
        <v>30</v>
      </c>
      <c r="I4521" t="s">
        <v>82</v>
      </c>
      <c r="J4521" t="s">
        <v>43</v>
      </c>
      <c r="N4521" t="s">
        <v>9323</v>
      </c>
      <c r="O4521" t="s">
        <v>34</v>
      </c>
      <c r="P4521">
        <v>16</v>
      </c>
      <c r="Q4521">
        <v>202103</v>
      </c>
      <c r="R4521">
        <v>20211118</v>
      </c>
      <c r="S4521" t="s">
        <v>9324</v>
      </c>
      <c r="T4521">
        <v>20220617</v>
      </c>
      <c r="Z4521" t="s">
        <v>36</v>
      </c>
    </row>
    <row r="4522" spans="1:26" x14ac:dyDescent="0.25">
      <c r="A4522" t="s">
        <v>26</v>
      </c>
      <c r="B4522" t="s">
        <v>27</v>
      </c>
      <c r="C4522" t="s">
        <v>28</v>
      </c>
      <c r="D4522" t="s">
        <v>46</v>
      </c>
      <c r="E4522" t="str">
        <f>"108TNCZ2R859"</f>
        <v>108TNCZ2R859</v>
      </c>
      <c r="F4522" t="s">
        <v>30</v>
      </c>
      <c r="I4522" t="s">
        <v>31</v>
      </c>
      <c r="J4522" t="s">
        <v>32</v>
      </c>
      <c r="N4522" t="s">
        <v>9325</v>
      </c>
      <c r="O4522" t="s">
        <v>34</v>
      </c>
      <c r="P4522">
        <v>11</v>
      </c>
      <c r="Q4522">
        <v>202108</v>
      </c>
      <c r="R4522">
        <v>20220217</v>
      </c>
      <c r="S4522" t="s">
        <v>9326</v>
      </c>
      <c r="T4522">
        <v>20220620</v>
      </c>
      <c r="Z4522" t="s">
        <v>36</v>
      </c>
    </row>
    <row r="4523" spans="1:26" x14ac:dyDescent="0.25">
      <c r="A4523" t="s">
        <v>26</v>
      </c>
      <c r="B4523" t="s">
        <v>27</v>
      </c>
      <c r="C4523" t="s">
        <v>28</v>
      </c>
      <c r="D4523" t="s">
        <v>115</v>
      </c>
      <c r="E4523" t="str">
        <f>"202TNAB2P872"</f>
        <v>202TNAB2P872</v>
      </c>
      <c r="F4523" t="s">
        <v>30</v>
      </c>
      <c r="I4523" t="s">
        <v>31</v>
      </c>
      <c r="J4523" t="s">
        <v>32</v>
      </c>
      <c r="N4523" t="s">
        <v>9327</v>
      </c>
      <c r="O4523" t="s">
        <v>34</v>
      </c>
      <c r="P4523">
        <v>5</v>
      </c>
      <c r="Q4523">
        <v>202202</v>
      </c>
      <c r="R4523">
        <v>20220513</v>
      </c>
      <c r="S4523" t="s">
        <v>9328</v>
      </c>
      <c r="T4523">
        <v>20220620</v>
      </c>
      <c r="Z4523" t="s">
        <v>36</v>
      </c>
    </row>
    <row r="4524" spans="1:26" x14ac:dyDescent="0.25">
      <c r="A4524" t="s">
        <v>26</v>
      </c>
      <c r="B4524" t="s">
        <v>27</v>
      </c>
      <c r="C4524" t="s">
        <v>28</v>
      </c>
      <c r="D4524" t="s">
        <v>29</v>
      </c>
      <c r="E4524" t="str">
        <f>"108TNPC29560"</f>
        <v>108TNPC29560</v>
      </c>
      <c r="F4524" t="s">
        <v>30</v>
      </c>
      <c r="I4524" t="s">
        <v>31</v>
      </c>
      <c r="J4524" t="s">
        <v>58</v>
      </c>
      <c r="N4524" t="s">
        <v>9329</v>
      </c>
      <c r="O4524" t="s">
        <v>34</v>
      </c>
      <c r="P4524">
        <v>11</v>
      </c>
      <c r="Q4524">
        <v>202108</v>
      </c>
      <c r="R4524">
        <v>20211216</v>
      </c>
      <c r="S4524" t="s">
        <v>9330</v>
      </c>
      <c r="T4524">
        <v>20220620</v>
      </c>
      <c r="U4524" t="s">
        <v>75</v>
      </c>
      <c r="Z4524" t="s">
        <v>36</v>
      </c>
    </row>
    <row r="4525" spans="1:26" x14ac:dyDescent="0.25">
      <c r="A4525" t="s">
        <v>26</v>
      </c>
      <c r="B4525" t="s">
        <v>27</v>
      </c>
      <c r="C4525" t="s">
        <v>28</v>
      </c>
      <c r="D4525" t="s">
        <v>64</v>
      </c>
      <c r="E4525" t="str">
        <f>"202TNGY2S279"</f>
        <v>202TNGY2S279</v>
      </c>
      <c r="F4525" t="s">
        <v>30</v>
      </c>
      <c r="I4525" t="s">
        <v>31</v>
      </c>
      <c r="J4525" t="s">
        <v>58</v>
      </c>
      <c r="N4525" t="s">
        <v>9331</v>
      </c>
      <c r="O4525" t="s">
        <v>34</v>
      </c>
      <c r="P4525">
        <v>5</v>
      </c>
      <c r="Q4525">
        <v>202202</v>
      </c>
      <c r="R4525">
        <v>20220506</v>
      </c>
      <c r="S4525" t="s">
        <v>9332</v>
      </c>
      <c r="T4525">
        <v>20220620</v>
      </c>
      <c r="U4525" t="s">
        <v>4344</v>
      </c>
      <c r="Z4525" t="s">
        <v>36</v>
      </c>
    </row>
    <row r="4526" spans="1:26" x14ac:dyDescent="0.25">
      <c r="A4526" t="s">
        <v>26</v>
      </c>
      <c r="B4526" t="s">
        <v>27</v>
      </c>
      <c r="C4526" t="s">
        <v>28</v>
      </c>
      <c r="D4526" t="s">
        <v>29</v>
      </c>
      <c r="E4526" t="str">
        <f>"106TNEP19404"</f>
        <v>106TNEP19404</v>
      </c>
      <c r="F4526" t="s">
        <v>30</v>
      </c>
      <c r="I4526" t="s">
        <v>38</v>
      </c>
      <c r="J4526" t="s">
        <v>90</v>
      </c>
      <c r="N4526" t="s">
        <v>9333</v>
      </c>
      <c r="O4526" t="s">
        <v>34</v>
      </c>
      <c r="P4526">
        <v>13</v>
      </c>
      <c r="Q4526">
        <v>202106</v>
      </c>
      <c r="R4526">
        <v>20211213</v>
      </c>
      <c r="S4526" t="s">
        <v>9334</v>
      </c>
      <c r="T4526">
        <v>20220620</v>
      </c>
      <c r="U4526" t="s">
        <v>128</v>
      </c>
      <c r="V4526" t="s">
        <v>3950</v>
      </c>
      <c r="Z4526" t="s">
        <v>36</v>
      </c>
    </row>
    <row r="4527" spans="1:26" x14ac:dyDescent="0.25">
      <c r="A4527" t="s">
        <v>26</v>
      </c>
      <c r="B4527" t="s">
        <v>27</v>
      </c>
      <c r="C4527" t="s">
        <v>28</v>
      </c>
      <c r="D4527" t="s">
        <v>115</v>
      </c>
      <c r="E4527" t="str">
        <f>"103TNTQ29697"</f>
        <v>103TNTQ29697</v>
      </c>
      <c r="F4527" t="s">
        <v>30</v>
      </c>
      <c r="I4527" t="s">
        <v>31</v>
      </c>
      <c r="J4527" t="s">
        <v>58</v>
      </c>
      <c r="N4527" t="s">
        <v>9335</v>
      </c>
      <c r="O4527" t="s">
        <v>34</v>
      </c>
      <c r="P4527">
        <v>16</v>
      </c>
      <c r="Q4527">
        <v>202103</v>
      </c>
      <c r="R4527">
        <v>20211123</v>
      </c>
      <c r="S4527" t="s">
        <v>9336</v>
      </c>
      <c r="T4527">
        <v>20220620</v>
      </c>
      <c r="U4527" t="s">
        <v>1037</v>
      </c>
      <c r="V4527" t="s">
        <v>878</v>
      </c>
      <c r="W4527" t="s">
        <v>5494</v>
      </c>
      <c r="X4527" t="s">
        <v>339</v>
      </c>
      <c r="Z4527" t="s">
        <v>36</v>
      </c>
    </row>
    <row r="4528" spans="1:26" x14ac:dyDescent="0.25">
      <c r="A4528" t="s">
        <v>26</v>
      </c>
      <c r="B4528" t="s">
        <v>27</v>
      </c>
      <c r="C4528" t="s">
        <v>28</v>
      </c>
      <c r="D4528" t="s">
        <v>29</v>
      </c>
      <c r="E4528" t="str">
        <f>"201TNMX1A547"</f>
        <v>201TNMX1A547</v>
      </c>
      <c r="F4528" t="s">
        <v>30</v>
      </c>
      <c r="I4528" t="s">
        <v>57</v>
      </c>
      <c r="J4528" t="s">
        <v>1719</v>
      </c>
      <c r="N4528" t="s">
        <v>9337</v>
      </c>
      <c r="O4528" t="s">
        <v>34</v>
      </c>
      <c r="P4528">
        <v>6</v>
      </c>
      <c r="Q4528">
        <v>202201</v>
      </c>
      <c r="R4528">
        <v>20220227</v>
      </c>
      <c r="S4528" t="s">
        <v>9338</v>
      </c>
      <c r="T4528">
        <v>20220620</v>
      </c>
      <c r="Z4528" t="s">
        <v>36</v>
      </c>
    </row>
    <row r="4529" spans="1:26" x14ac:dyDescent="0.25">
      <c r="A4529" t="s">
        <v>26</v>
      </c>
      <c r="B4529" t="s">
        <v>27</v>
      </c>
      <c r="C4529" t="s">
        <v>28</v>
      </c>
      <c r="D4529" t="s">
        <v>29</v>
      </c>
      <c r="E4529" t="str">
        <f>"111TNLE2S032"</f>
        <v>111TNLE2S032</v>
      </c>
      <c r="F4529" t="s">
        <v>30</v>
      </c>
      <c r="I4529" t="s">
        <v>31</v>
      </c>
      <c r="J4529" t="s">
        <v>32</v>
      </c>
      <c r="N4529" t="s">
        <v>9339</v>
      </c>
      <c r="O4529" t="s">
        <v>34</v>
      </c>
      <c r="P4529">
        <v>8</v>
      </c>
      <c r="Q4529">
        <v>202111</v>
      </c>
      <c r="R4529">
        <v>20220211</v>
      </c>
      <c r="S4529" t="s">
        <v>9340</v>
      </c>
      <c r="T4529">
        <v>20220620</v>
      </c>
      <c r="Z4529" t="s">
        <v>36</v>
      </c>
    </row>
    <row r="4530" spans="1:26" x14ac:dyDescent="0.25">
      <c r="A4530" t="s">
        <v>26</v>
      </c>
      <c r="B4530" t="s">
        <v>27</v>
      </c>
      <c r="C4530" t="s">
        <v>28</v>
      </c>
      <c r="D4530" t="s">
        <v>7432</v>
      </c>
      <c r="E4530" t="str">
        <f>"205TNDV1F434"</f>
        <v>205TNDV1F434</v>
      </c>
      <c r="F4530" t="s">
        <v>30</v>
      </c>
      <c r="I4530" t="s">
        <v>38</v>
      </c>
      <c r="J4530" t="s">
        <v>39</v>
      </c>
      <c r="N4530" t="s">
        <v>9341</v>
      </c>
      <c r="O4530" t="s">
        <v>34</v>
      </c>
      <c r="P4530">
        <v>2</v>
      </c>
      <c r="Q4530">
        <v>202205</v>
      </c>
      <c r="R4530">
        <v>20220508</v>
      </c>
      <c r="S4530" t="s">
        <v>9342</v>
      </c>
      <c r="T4530">
        <v>20220620</v>
      </c>
      <c r="Z4530" t="s">
        <v>36</v>
      </c>
    </row>
    <row r="4531" spans="1:26" x14ac:dyDescent="0.25">
      <c r="A4531" t="s">
        <v>26</v>
      </c>
      <c r="B4531" t="s">
        <v>27</v>
      </c>
      <c r="C4531" t="s">
        <v>28</v>
      </c>
      <c r="D4531" t="s">
        <v>380</v>
      </c>
      <c r="E4531" t="str">
        <f>"112TNXR1S498"</f>
        <v>112TNXR1S498</v>
      </c>
      <c r="F4531" t="s">
        <v>30</v>
      </c>
      <c r="I4531" t="s">
        <v>475</v>
      </c>
      <c r="J4531" t="s">
        <v>39</v>
      </c>
      <c r="N4531" t="s">
        <v>9343</v>
      </c>
      <c r="O4531" t="s">
        <v>34</v>
      </c>
      <c r="P4531">
        <v>7</v>
      </c>
      <c r="Q4531">
        <v>202112</v>
      </c>
      <c r="R4531">
        <v>20211201</v>
      </c>
      <c r="S4531" t="s">
        <v>9344</v>
      </c>
      <c r="T4531">
        <v>20220620</v>
      </c>
      <c r="Z4531" t="s">
        <v>36</v>
      </c>
    </row>
    <row r="4532" spans="1:26" x14ac:dyDescent="0.25">
      <c r="A4532" t="s">
        <v>26</v>
      </c>
      <c r="B4532" t="s">
        <v>27</v>
      </c>
      <c r="C4532" t="s">
        <v>28</v>
      </c>
      <c r="D4532" t="s">
        <v>42</v>
      </c>
      <c r="E4532" t="str">
        <f>"108TNDV34274"</f>
        <v>108TNDV34274</v>
      </c>
      <c r="F4532" t="s">
        <v>30</v>
      </c>
      <c r="I4532" t="s">
        <v>129</v>
      </c>
      <c r="J4532" t="s">
        <v>163</v>
      </c>
      <c r="N4532" t="s">
        <v>6960</v>
      </c>
      <c r="O4532" t="s">
        <v>34</v>
      </c>
      <c r="P4532">
        <v>11</v>
      </c>
      <c r="Q4532">
        <v>202108</v>
      </c>
      <c r="R4532">
        <v>20211130</v>
      </c>
      <c r="S4532" t="s">
        <v>9345</v>
      </c>
      <c r="T4532">
        <v>20220620</v>
      </c>
      <c r="Z4532" t="s">
        <v>36</v>
      </c>
    </row>
    <row r="4533" spans="1:26" x14ac:dyDescent="0.25">
      <c r="A4533" t="s">
        <v>26</v>
      </c>
      <c r="B4533" t="s">
        <v>27</v>
      </c>
      <c r="C4533" t="s">
        <v>28</v>
      </c>
      <c r="D4533" t="s">
        <v>64</v>
      </c>
      <c r="E4533" t="str">
        <f>"201TNPC0C496"</f>
        <v>201TNPC0C496</v>
      </c>
      <c r="F4533" t="s">
        <v>30</v>
      </c>
      <c r="I4533" t="s">
        <v>38</v>
      </c>
      <c r="J4533" t="s">
        <v>58</v>
      </c>
      <c r="N4533" t="s">
        <v>9346</v>
      </c>
      <c r="O4533" t="s">
        <v>34</v>
      </c>
      <c r="P4533">
        <v>6</v>
      </c>
      <c r="Q4533">
        <v>202201</v>
      </c>
      <c r="R4533">
        <v>20220423</v>
      </c>
      <c r="S4533" t="s">
        <v>9347</v>
      </c>
      <c r="T4533">
        <v>20220620</v>
      </c>
      <c r="U4533" t="s">
        <v>128</v>
      </c>
      <c r="Z4533" t="s">
        <v>36</v>
      </c>
    </row>
    <row r="4534" spans="1:26" x14ac:dyDescent="0.25">
      <c r="A4534" t="s">
        <v>26</v>
      </c>
      <c r="B4534" t="s">
        <v>27</v>
      </c>
      <c r="C4534" t="s">
        <v>28</v>
      </c>
      <c r="D4534" t="s">
        <v>115</v>
      </c>
      <c r="E4534" t="str">
        <f>"202TNSU02958"</f>
        <v>202TNSU02958</v>
      </c>
      <c r="F4534" t="s">
        <v>30</v>
      </c>
      <c r="I4534" t="s">
        <v>31</v>
      </c>
      <c r="J4534" t="s">
        <v>32</v>
      </c>
      <c r="N4534" t="s">
        <v>9348</v>
      </c>
      <c r="O4534" t="s">
        <v>34</v>
      </c>
      <c r="P4534">
        <v>5</v>
      </c>
      <c r="Q4534">
        <v>202202</v>
      </c>
      <c r="R4534">
        <v>20220330</v>
      </c>
      <c r="S4534" t="s">
        <v>9349</v>
      </c>
      <c r="T4534">
        <v>20220620</v>
      </c>
      <c r="Z4534" t="s">
        <v>36</v>
      </c>
    </row>
    <row r="4535" spans="1:26" x14ac:dyDescent="0.25">
      <c r="A4535" t="s">
        <v>26</v>
      </c>
      <c r="B4535" t="s">
        <v>27</v>
      </c>
      <c r="C4535" t="s">
        <v>28</v>
      </c>
      <c r="D4535" t="s">
        <v>29</v>
      </c>
      <c r="E4535" t="str">
        <f>"111TNHM21953"</f>
        <v>111TNHM21953</v>
      </c>
      <c r="F4535" t="s">
        <v>30</v>
      </c>
      <c r="I4535" t="s">
        <v>1131</v>
      </c>
      <c r="J4535" t="s">
        <v>1719</v>
      </c>
      <c r="N4535" t="s">
        <v>9350</v>
      </c>
      <c r="O4535" t="s">
        <v>34</v>
      </c>
      <c r="P4535">
        <v>8</v>
      </c>
      <c r="Q4535">
        <v>202111</v>
      </c>
      <c r="R4535">
        <v>20220415</v>
      </c>
      <c r="S4535" t="s">
        <v>9351</v>
      </c>
      <c r="T4535">
        <v>20220620</v>
      </c>
      <c r="Z4535" t="s">
        <v>36</v>
      </c>
    </row>
    <row r="4536" spans="1:26" x14ac:dyDescent="0.25">
      <c r="A4536" t="s">
        <v>26</v>
      </c>
      <c r="B4536" t="s">
        <v>27</v>
      </c>
      <c r="C4536" t="s">
        <v>28</v>
      </c>
      <c r="D4536" t="s">
        <v>380</v>
      </c>
      <c r="E4536" t="str">
        <f>"201TNJJ23556"</f>
        <v>201TNJJ23556</v>
      </c>
      <c r="F4536" t="s">
        <v>30</v>
      </c>
      <c r="I4536" t="s">
        <v>31</v>
      </c>
      <c r="J4536" t="s">
        <v>32</v>
      </c>
      <c r="N4536" t="s">
        <v>9352</v>
      </c>
      <c r="O4536" t="s">
        <v>34</v>
      </c>
      <c r="P4536">
        <v>6</v>
      </c>
      <c r="Q4536">
        <v>202201</v>
      </c>
      <c r="R4536">
        <v>20220211</v>
      </c>
      <c r="S4536" t="s">
        <v>9353</v>
      </c>
      <c r="T4536">
        <v>20220620</v>
      </c>
      <c r="Z4536" t="s">
        <v>36</v>
      </c>
    </row>
    <row r="4537" spans="1:26" x14ac:dyDescent="0.25">
      <c r="A4537" t="s">
        <v>26</v>
      </c>
      <c r="B4537" t="s">
        <v>27</v>
      </c>
      <c r="C4537" t="s">
        <v>28</v>
      </c>
      <c r="D4537" t="s">
        <v>46</v>
      </c>
      <c r="E4537" t="str">
        <f>"201TNBK2Q381"</f>
        <v>201TNBK2Q381</v>
      </c>
      <c r="F4537" t="s">
        <v>30</v>
      </c>
      <c r="I4537" t="s">
        <v>586</v>
      </c>
      <c r="J4537" t="s">
        <v>58</v>
      </c>
      <c r="N4537" t="s">
        <v>9354</v>
      </c>
      <c r="O4537" t="s">
        <v>34</v>
      </c>
      <c r="P4537">
        <v>6</v>
      </c>
      <c r="Q4537">
        <v>202201</v>
      </c>
      <c r="R4537">
        <v>20220505</v>
      </c>
      <c r="S4537" t="s">
        <v>9355</v>
      </c>
      <c r="T4537">
        <v>20220620</v>
      </c>
      <c r="U4537" t="s">
        <v>3950</v>
      </c>
      <c r="Z4537" t="s">
        <v>36</v>
      </c>
    </row>
    <row r="4538" spans="1:26" x14ac:dyDescent="0.25">
      <c r="A4538" t="s">
        <v>26</v>
      </c>
      <c r="B4538" t="s">
        <v>27</v>
      </c>
      <c r="C4538" t="s">
        <v>28</v>
      </c>
      <c r="D4538" t="s">
        <v>29</v>
      </c>
      <c r="E4538" t="str">
        <f>"202TNRL0A174"</f>
        <v>202TNRL0A174</v>
      </c>
      <c r="F4538" t="s">
        <v>30</v>
      </c>
      <c r="I4538" t="s">
        <v>1511</v>
      </c>
      <c r="J4538" t="s">
        <v>90</v>
      </c>
      <c r="N4538" t="s">
        <v>9356</v>
      </c>
      <c r="O4538" t="s">
        <v>34</v>
      </c>
      <c r="P4538">
        <v>5</v>
      </c>
      <c r="Q4538">
        <v>202202</v>
      </c>
      <c r="R4538">
        <v>20220222</v>
      </c>
      <c r="S4538" t="s">
        <v>9357</v>
      </c>
      <c r="T4538">
        <v>20220620</v>
      </c>
      <c r="Z4538" t="s">
        <v>36</v>
      </c>
    </row>
    <row r="4539" spans="1:26" x14ac:dyDescent="0.25">
      <c r="A4539" t="s">
        <v>26</v>
      </c>
      <c r="B4539" t="s">
        <v>27</v>
      </c>
      <c r="C4539" t="s">
        <v>28</v>
      </c>
      <c r="D4539" t="s">
        <v>46</v>
      </c>
      <c r="E4539" t="str">
        <f>"110TNCZ2P939"</f>
        <v>110TNCZ2P939</v>
      </c>
      <c r="F4539" t="s">
        <v>30</v>
      </c>
      <c r="I4539" t="s">
        <v>123</v>
      </c>
      <c r="J4539" t="s">
        <v>163</v>
      </c>
      <c r="N4539" t="s">
        <v>5842</v>
      </c>
      <c r="O4539" t="s">
        <v>34</v>
      </c>
      <c r="P4539">
        <v>9</v>
      </c>
      <c r="Q4539">
        <v>202110</v>
      </c>
      <c r="R4539">
        <v>20220321</v>
      </c>
      <c r="S4539" t="s">
        <v>9358</v>
      </c>
      <c r="T4539">
        <v>20220620</v>
      </c>
      <c r="Z4539" t="s">
        <v>36</v>
      </c>
    </row>
    <row r="4540" spans="1:26" x14ac:dyDescent="0.25">
      <c r="A4540" t="s">
        <v>26</v>
      </c>
      <c r="B4540" t="s">
        <v>27</v>
      </c>
      <c r="C4540" t="s">
        <v>28</v>
      </c>
      <c r="D4540" t="s">
        <v>42</v>
      </c>
      <c r="E4540" t="str">
        <f>"202TNDV01426"</f>
        <v>202TNDV01426</v>
      </c>
      <c r="F4540" t="s">
        <v>30</v>
      </c>
      <c r="I4540" t="s">
        <v>31</v>
      </c>
      <c r="J4540" t="s">
        <v>32</v>
      </c>
      <c r="N4540" t="s">
        <v>9359</v>
      </c>
      <c r="O4540" t="s">
        <v>34</v>
      </c>
      <c r="P4540">
        <v>5</v>
      </c>
      <c r="Q4540">
        <v>202202</v>
      </c>
      <c r="R4540">
        <v>20220401</v>
      </c>
      <c r="S4540" t="s">
        <v>9360</v>
      </c>
      <c r="T4540">
        <v>20220620</v>
      </c>
      <c r="Z4540" t="s">
        <v>36</v>
      </c>
    </row>
    <row r="4541" spans="1:26" x14ac:dyDescent="0.25">
      <c r="A4541" t="s">
        <v>26</v>
      </c>
      <c r="B4541" t="s">
        <v>27</v>
      </c>
      <c r="C4541" t="s">
        <v>28</v>
      </c>
      <c r="D4541" t="s">
        <v>133</v>
      </c>
      <c r="E4541" t="str">
        <f>"106TNVS2K783"</f>
        <v>106TNVS2K783</v>
      </c>
      <c r="F4541" t="s">
        <v>30</v>
      </c>
      <c r="I4541" t="s">
        <v>38</v>
      </c>
      <c r="J4541" t="s">
        <v>58</v>
      </c>
      <c r="N4541" t="s">
        <v>9361</v>
      </c>
      <c r="O4541" t="s">
        <v>34</v>
      </c>
      <c r="P4541">
        <v>13</v>
      </c>
      <c r="Q4541">
        <v>202106</v>
      </c>
      <c r="R4541">
        <v>20220125</v>
      </c>
      <c r="S4541" t="s">
        <v>9362</v>
      </c>
      <c r="T4541">
        <v>20220620</v>
      </c>
      <c r="U4541" t="s">
        <v>75</v>
      </c>
      <c r="Z4541" t="s">
        <v>36</v>
      </c>
    </row>
    <row r="4542" spans="1:26" x14ac:dyDescent="0.25">
      <c r="A4542" t="s">
        <v>26</v>
      </c>
      <c r="B4542" t="s">
        <v>27</v>
      </c>
      <c r="C4542" t="s">
        <v>28</v>
      </c>
      <c r="D4542" t="s">
        <v>42</v>
      </c>
      <c r="E4542" t="str">
        <f>"012TNUW14862"</f>
        <v>012TNUW14862</v>
      </c>
      <c r="F4542" t="s">
        <v>30</v>
      </c>
      <c r="I4542" t="s">
        <v>57</v>
      </c>
      <c r="J4542" t="s">
        <v>39</v>
      </c>
      <c r="N4542" t="s">
        <v>9363</v>
      </c>
      <c r="O4542" t="s">
        <v>34</v>
      </c>
      <c r="P4542">
        <v>19</v>
      </c>
      <c r="Q4542">
        <v>202012</v>
      </c>
      <c r="R4542">
        <v>20220128</v>
      </c>
      <c r="S4542" t="s">
        <v>9364</v>
      </c>
      <c r="T4542">
        <v>20220620</v>
      </c>
      <c r="Z4542" t="s">
        <v>36</v>
      </c>
    </row>
    <row r="4543" spans="1:26" x14ac:dyDescent="0.25">
      <c r="A4543" t="s">
        <v>26</v>
      </c>
      <c r="B4543" t="s">
        <v>27</v>
      </c>
      <c r="C4543" t="s">
        <v>28</v>
      </c>
      <c r="D4543" t="s">
        <v>42</v>
      </c>
      <c r="E4543" t="str">
        <f>"108TNFA1F339"</f>
        <v>108TNFA1F339</v>
      </c>
      <c r="F4543" t="s">
        <v>30</v>
      </c>
      <c r="I4543" t="s">
        <v>3995</v>
      </c>
      <c r="J4543" t="s">
        <v>48</v>
      </c>
      <c r="N4543" t="s">
        <v>5132</v>
      </c>
      <c r="O4543" t="s">
        <v>34</v>
      </c>
      <c r="P4543">
        <v>11</v>
      </c>
      <c r="Q4543">
        <v>202108</v>
      </c>
      <c r="R4543">
        <v>20211022</v>
      </c>
      <c r="S4543" t="s">
        <v>9365</v>
      </c>
      <c r="T4543">
        <v>20220620</v>
      </c>
      <c r="Z4543" t="s">
        <v>36</v>
      </c>
    </row>
    <row r="4544" spans="1:26" x14ac:dyDescent="0.25">
      <c r="A4544" t="s">
        <v>26</v>
      </c>
      <c r="B4544" t="s">
        <v>27</v>
      </c>
      <c r="C4544" t="s">
        <v>28</v>
      </c>
      <c r="D4544" t="s">
        <v>37</v>
      </c>
      <c r="E4544" t="str">
        <f>"105TNBK2C845"</f>
        <v>105TNBK2C845</v>
      </c>
      <c r="F4544" t="s">
        <v>30</v>
      </c>
      <c r="I4544" t="s">
        <v>31</v>
      </c>
      <c r="J4544" t="s">
        <v>77</v>
      </c>
      <c r="N4544" t="s">
        <v>9366</v>
      </c>
      <c r="O4544" t="s">
        <v>34</v>
      </c>
      <c r="P4544">
        <v>14</v>
      </c>
      <c r="Q4544">
        <v>202105</v>
      </c>
      <c r="R4544">
        <v>20211114</v>
      </c>
      <c r="S4544" t="s">
        <v>9367</v>
      </c>
      <c r="T4544">
        <v>20220620</v>
      </c>
      <c r="Z4544" t="s">
        <v>36</v>
      </c>
    </row>
    <row r="4545" spans="1:26" x14ac:dyDescent="0.25">
      <c r="A4545" t="s">
        <v>26</v>
      </c>
      <c r="B4545" t="s">
        <v>27</v>
      </c>
      <c r="C4545" t="s">
        <v>28</v>
      </c>
      <c r="D4545" t="s">
        <v>29</v>
      </c>
      <c r="E4545" t="str">
        <f>"201TNNH0Z671"</f>
        <v>201TNNH0Z671</v>
      </c>
      <c r="F4545" t="s">
        <v>30</v>
      </c>
      <c r="I4545" t="s">
        <v>97</v>
      </c>
      <c r="J4545" t="s">
        <v>90</v>
      </c>
      <c r="N4545" t="s">
        <v>9368</v>
      </c>
      <c r="O4545" t="s">
        <v>34</v>
      </c>
      <c r="P4545">
        <v>6</v>
      </c>
      <c r="Q4545">
        <v>202201</v>
      </c>
      <c r="R4545">
        <v>20220311</v>
      </c>
      <c r="S4545" t="s">
        <v>9369</v>
      </c>
      <c r="T4545">
        <v>20220620</v>
      </c>
      <c r="U4545" t="s">
        <v>74</v>
      </c>
      <c r="V4545" t="s">
        <v>128</v>
      </c>
      <c r="Z4545" t="s">
        <v>36</v>
      </c>
    </row>
    <row r="4546" spans="1:26" x14ac:dyDescent="0.25">
      <c r="A4546" t="s">
        <v>26</v>
      </c>
      <c r="B4546" t="s">
        <v>27</v>
      </c>
      <c r="C4546" t="s">
        <v>28</v>
      </c>
      <c r="D4546" t="s">
        <v>64</v>
      </c>
      <c r="E4546" t="str">
        <f>"203TNHM0H985"</f>
        <v>203TNHM0H985</v>
      </c>
      <c r="F4546" t="s">
        <v>30</v>
      </c>
      <c r="I4546" t="s">
        <v>82</v>
      </c>
      <c r="J4546" t="s">
        <v>83</v>
      </c>
      <c r="N4546" t="s">
        <v>9370</v>
      </c>
      <c r="O4546" t="s">
        <v>34</v>
      </c>
      <c r="P4546">
        <v>4</v>
      </c>
      <c r="Q4546">
        <v>202203</v>
      </c>
      <c r="R4546">
        <v>20220607</v>
      </c>
      <c r="S4546" t="s">
        <v>9371</v>
      </c>
      <c r="T4546">
        <v>20220620</v>
      </c>
      <c r="Z4546" t="s">
        <v>36</v>
      </c>
    </row>
    <row r="4547" spans="1:26" x14ac:dyDescent="0.25">
      <c r="A4547" t="s">
        <v>26</v>
      </c>
      <c r="B4547" t="s">
        <v>27</v>
      </c>
      <c r="C4547" t="s">
        <v>28</v>
      </c>
      <c r="D4547" t="s">
        <v>115</v>
      </c>
      <c r="E4547" t="str">
        <f>"106TNTQ22401"</f>
        <v>106TNTQ22401</v>
      </c>
      <c r="F4547" t="s">
        <v>30</v>
      </c>
      <c r="I4547" t="s">
        <v>38</v>
      </c>
      <c r="J4547" t="s">
        <v>58</v>
      </c>
      <c r="N4547" t="s">
        <v>9372</v>
      </c>
      <c r="O4547" t="s">
        <v>34</v>
      </c>
      <c r="P4547">
        <v>13</v>
      </c>
      <c r="Q4547">
        <v>202106</v>
      </c>
      <c r="R4547">
        <v>20220107</v>
      </c>
      <c r="S4547" t="s">
        <v>9373</v>
      </c>
      <c r="T4547">
        <v>20220620</v>
      </c>
      <c r="U4547" t="s">
        <v>6244</v>
      </c>
      <c r="Z4547" t="s">
        <v>36</v>
      </c>
    </row>
    <row r="4548" spans="1:26" x14ac:dyDescent="0.25">
      <c r="A4548" t="s">
        <v>26</v>
      </c>
      <c r="B4548" t="s">
        <v>27</v>
      </c>
      <c r="C4548" t="s">
        <v>28</v>
      </c>
      <c r="D4548" t="s">
        <v>37</v>
      </c>
      <c r="E4548" t="str">
        <f>"112TNVSOA343"</f>
        <v>112TNVSOA343</v>
      </c>
      <c r="F4548" t="s">
        <v>30</v>
      </c>
      <c r="I4548" t="s">
        <v>129</v>
      </c>
      <c r="J4548" t="s">
        <v>58</v>
      </c>
      <c r="N4548" t="s">
        <v>9374</v>
      </c>
      <c r="O4548" t="s">
        <v>34</v>
      </c>
      <c r="P4548">
        <v>7</v>
      </c>
      <c r="Q4548">
        <v>202112</v>
      </c>
      <c r="R4548">
        <v>20211201</v>
      </c>
      <c r="S4548" t="s">
        <v>9375</v>
      </c>
      <c r="T4548">
        <v>20220621</v>
      </c>
      <c r="U4548" t="s">
        <v>111</v>
      </c>
      <c r="Z4548" t="s">
        <v>36</v>
      </c>
    </row>
    <row r="4549" spans="1:26" x14ac:dyDescent="0.25">
      <c r="A4549" t="s">
        <v>26</v>
      </c>
      <c r="B4549" t="s">
        <v>27</v>
      </c>
      <c r="C4549" t="s">
        <v>28</v>
      </c>
      <c r="D4549" t="s">
        <v>46</v>
      </c>
      <c r="E4549" t="str">
        <f>"202TNEPOA332"</f>
        <v>202TNEPOA332</v>
      </c>
      <c r="F4549" t="s">
        <v>30</v>
      </c>
      <c r="I4549" t="s">
        <v>82</v>
      </c>
      <c r="J4549" t="s">
        <v>90</v>
      </c>
      <c r="N4549" t="s">
        <v>9376</v>
      </c>
      <c r="O4549" t="s">
        <v>34</v>
      </c>
      <c r="P4549">
        <v>5</v>
      </c>
      <c r="Q4549">
        <v>202202</v>
      </c>
      <c r="R4549">
        <v>20220519</v>
      </c>
      <c r="S4549" t="s">
        <v>9377</v>
      </c>
      <c r="T4549">
        <v>20220621</v>
      </c>
      <c r="U4549" t="s">
        <v>5903</v>
      </c>
      <c r="V4549" t="s">
        <v>75</v>
      </c>
      <c r="W4549" t="s">
        <v>74</v>
      </c>
      <c r="Z4549" t="s">
        <v>36</v>
      </c>
    </row>
    <row r="4550" spans="1:26" x14ac:dyDescent="0.25">
      <c r="A4550" t="s">
        <v>26</v>
      </c>
      <c r="B4550" t="s">
        <v>27</v>
      </c>
      <c r="C4550" t="s">
        <v>28</v>
      </c>
      <c r="D4550" t="s">
        <v>37</v>
      </c>
      <c r="E4550" t="str">
        <f>"105TNAB0M040"</f>
        <v>105TNAB0M040</v>
      </c>
      <c r="F4550" t="s">
        <v>30</v>
      </c>
      <c r="I4550" t="s">
        <v>129</v>
      </c>
      <c r="J4550" t="s">
        <v>58</v>
      </c>
      <c r="N4550" t="s">
        <v>9378</v>
      </c>
      <c r="O4550" t="s">
        <v>34</v>
      </c>
      <c r="P4550">
        <v>14</v>
      </c>
      <c r="Q4550">
        <v>202105</v>
      </c>
      <c r="R4550">
        <v>20211008</v>
      </c>
      <c r="S4550" t="s">
        <v>9379</v>
      </c>
      <c r="T4550">
        <v>20220621</v>
      </c>
      <c r="U4550" t="s">
        <v>680</v>
      </c>
      <c r="V4550" t="s">
        <v>680</v>
      </c>
      <c r="W4550" t="s">
        <v>9380</v>
      </c>
      <c r="Z4550" t="s">
        <v>36</v>
      </c>
    </row>
    <row r="4551" spans="1:26" x14ac:dyDescent="0.25">
      <c r="A4551" t="s">
        <v>26</v>
      </c>
      <c r="B4551" t="s">
        <v>27</v>
      </c>
      <c r="C4551" t="s">
        <v>28</v>
      </c>
      <c r="D4551" t="s">
        <v>585</v>
      </c>
      <c r="E4551" t="str">
        <f>"203TNQD1X252"</f>
        <v>203TNQD1X252</v>
      </c>
      <c r="F4551" t="s">
        <v>30</v>
      </c>
      <c r="I4551" t="s">
        <v>89</v>
      </c>
      <c r="J4551" t="s">
        <v>271</v>
      </c>
      <c r="N4551" t="s">
        <v>9381</v>
      </c>
      <c r="O4551" t="s">
        <v>34</v>
      </c>
      <c r="P4551">
        <v>4</v>
      </c>
      <c r="Q4551">
        <v>202203</v>
      </c>
      <c r="R4551">
        <v>20220520</v>
      </c>
      <c r="S4551" t="s">
        <v>9382</v>
      </c>
      <c r="T4551">
        <v>20220621</v>
      </c>
      <c r="Z4551" t="s">
        <v>36</v>
      </c>
    </row>
    <row r="4552" spans="1:26" x14ac:dyDescent="0.25">
      <c r="A4552" t="s">
        <v>26</v>
      </c>
      <c r="B4552" t="s">
        <v>27</v>
      </c>
      <c r="C4552" t="s">
        <v>28</v>
      </c>
      <c r="D4552" t="s">
        <v>46</v>
      </c>
      <c r="E4552" t="str">
        <f>"110TNBK2D389"</f>
        <v>110TNBK2D389</v>
      </c>
      <c r="F4552" t="s">
        <v>30</v>
      </c>
      <c r="I4552" t="s">
        <v>38</v>
      </c>
      <c r="J4552" t="s">
        <v>58</v>
      </c>
      <c r="N4552" t="s">
        <v>9383</v>
      </c>
      <c r="O4552" t="s">
        <v>34</v>
      </c>
      <c r="P4552">
        <v>9</v>
      </c>
      <c r="Q4552">
        <v>202110</v>
      </c>
      <c r="R4552">
        <v>20211220</v>
      </c>
      <c r="S4552" t="s">
        <v>9384</v>
      </c>
      <c r="T4552">
        <v>20220621</v>
      </c>
      <c r="U4552" t="s">
        <v>144</v>
      </c>
      <c r="Z4552" t="s">
        <v>36</v>
      </c>
    </row>
    <row r="4553" spans="1:26" x14ac:dyDescent="0.25">
      <c r="A4553" t="s">
        <v>26</v>
      </c>
      <c r="B4553" t="s">
        <v>27</v>
      </c>
      <c r="C4553" t="s">
        <v>28</v>
      </c>
      <c r="D4553" t="s">
        <v>9385</v>
      </c>
      <c r="E4553" t="str">
        <f>"203TNFA2P235"</f>
        <v>203TNFA2P235</v>
      </c>
      <c r="F4553" t="s">
        <v>30</v>
      </c>
      <c r="I4553" t="s">
        <v>38</v>
      </c>
      <c r="J4553" t="s">
        <v>32</v>
      </c>
      <c r="N4553" t="s">
        <v>9386</v>
      </c>
      <c r="O4553" t="s">
        <v>34</v>
      </c>
      <c r="P4553">
        <v>4</v>
      </c>
      <c r="Q4553">
        <v>202203</v>
      </c>
      <c r="R4553">
        <v>20220516</v>
      </c>
      <c r="S4553" t="s">
        <v>9387</v>
      </c>
      <c r="T4553">
        <v>20220621</v>
      </c>
      <c r="Z4553" t="s">
        <v>36</v>
      </c>
    </row>
    <row r="4554" spans="1:26" x14ac:dyDescent="0.25">
      <c r="A4554" t="s">
        <v>26</v>
      </c>
      <c r="B4554" t="s">
        <v>27</v>
      </c>
      <c r="C4554" t="s">
        <v>28</v>
      </c>
      <c r="D4554" t="s">
        <v>6922</v>
      </c>
      <c r="E4554" t="str">
        <f>"203TNNH04679"</f>
        <v>203TNNH04679</v>
      </c>
      <c r="F4554" t="s">
        <v>30</v>
      </c>
      <c r="I4554" t="s">
        <v>38</v>
      </c>
      <c r="J4554" t="s">
        <v>39</v>
      </c>
      <c r="N4554" t="s">
        <v>9388</v>
      </c>
      <c r="O4554" t="s">
        <v>34</v>
      </c>
      <c r="P4554">
        <v>4</v>
      </c>
      <c r="Q4554">
        <v>202203</v>
      </c>
      <c r="R4554">
        <v>20220529</v>
      </c>
      <c r="S4554" t="s">
        <v>9389</v>
      </c>
      <c r="T4554">
        <v>20220621</v>
      </c>
      <c r="Z4554" t="s">
        <v>36</v>
      </c>
    </row>
    <row r="4555" spans="1:26" x14ac:dyDescent="0.25">
      <c r="A4555" t="s">
        <v>26</v>
      </c>
      <c r="B4555" t="s">
        <v>27</v>
      </c>
      <c r="C4555" t="s">
        <v>28</v>
      </c>
      <c r="D4555" t="s">
        <v>166</v>
      </c>
      <c r="E4555" t="str">
        <f>"108TNUW32526"</f>
        <v>108TNUW32526</v>
      </c>
      <c r="F4555" t="s">
        <v>30</v>
      </c>
      <c r="I4555" t="s">
        <v>47</v>
      </c>
      <c r="J4555" t="s">
        <v>90</v>
      </c>
      <c r="N4555" t="s">
        <v>9390</v>
      </c>
      <c r="O4555" t="s">
        <v>34</v>
      </c>
      <c r="P4555">
        <v>11</v>
      </c>
      <c r="Q4555">
        <v>202108</v>
      </c>
      <c r="R4555">
        <v>20211027</v>
      </c>
      <c r="S4555" t="s">
        <v>9391</v>
      </c>
      <c r="T4555">
        <v>20220621</v>
      </c>
      <c r="U4555" t="s">
        <v>149</v>
      </c>
      <c r="V4555" t="s">
        <v>5109</v>
      </c>
      <c r="Z4555" t="s">
        <v>36</v>
      </c>
    </row>
    <row r="4556" spans="1:26" x14ac:dyDescent="0.25">
      <c r="A4556" t="s">
        <v>26</v>
      </c>
      <c r="B4556" t="s">
        <v>27</v>
      </c>
      <c r="C4556" t="s">
        <v>28</v>
      </c>
      <c r="D4556" t="s">
        <v>133</v>
      </c>
      <c r="E4556" t="str">
        <f>"109TNLE0G984"</f>
        <v>109TNLE0G984</v>
      </c>
      <c r="F4556" t="s">
        <v>30</v>
      </c>
      <c r="I4556" t="s">
        <v>89</v>
      </c>
      <c r="J4556" t="s">
        <v>90</v>
      </c>
      <c r="N4556" t="s">
        <v>9392</v>
      </c>
      <c r="O4556" t="s">
        <v>34</v>
      </c>
      <c r="P4556">
        <v>10</v>
      </c>
      <c r="Q4556">
        <v>202109</v>
      </c>
      <c r="R4556">
        <v>20220519</v>
      </c>
      <c r="S4556" t="s">
        <v>9393</v>
      </c>
      <c r="T4556">
        <v>20220621</v>
      </c>
      <c r="U4556" t="s">
        <v>497</v>
      </c>
      <c r="V4556" t="s">
        <v>206</v>
      </c>
      <c r="Z4556" t="s">
        <v>36</v>
      </c>
    </row>
    <row r="4557" spans="1:26" x14ac:dyDescent="0.25">
      <c r="A4557" t="s">
        <v>26</v>
      </c>
      <c r="B4557" t="s">
        <v>27</v>
      </c>
      <c r="C4557" t="s">
        <v>28</v>
      </c>
      <c r="D4557" t="s">
        <v>115</v>
      </c>
      <c r="E4557" t="str">
        <f>"010TNFA1U539"</f>
        <v>010TNFA1U539</v>
      </c>
      <c r="F4557" t="s">
        <v>30</v>
      </c>
      <c r="I4557" t="s">
        <v>89</v>
      </c>
      <c r="J4557" t="s">
        <v>58</v>
      </c>
      <c r="N4557" t="s">
        <v>9394</v>
      </c>
      <c r="O4557" t="s">
        <v>34</v>
      </c>
      <c r="P4557">
        <v>21</v>
      </c>
      <c r="Q4557">
        <v>202010</v>
      </c>
      <c r="R4557">
        <v>20220531</v>
      </c>
      <c r="S4557" t="s">
        <v>9395</v>
      </c>
      <c r="T4557">
        <v>20220621</v>
      </c>
      <c r="U4557" t="s">
        <v>496</v>
      </c>
      <c r="V4557" t="s">
        <v>497</v>
      </c>
      <c r="W4557" t="s">
        <v>206</v>
      </c>
      <c r="X4557" t="s">
        <v>328</v>
      </c>
      <c r="Y4557" t="s">
        <v>267</v>
      </c>
      <c r="Z4557" t="s">
        <v>36</v>
      </c>
    </row>
    <row r="4558" spans="1:26" x14ac:dyDescent="0.25">
      <c r="A4558" t="s">
        <v>26</v>
      </c>
      <c r="B4558" t="s">
        <v>27</v>
      </c>
      <c r="C4558" t="s">
        <v>28</v>
      </c>
      <c r="D4558" t="s">
        <v>115</v>
      </c>
      <c r="E4558" t="str">
        <f>"110TNWG0F825"</f>
        <v>110TNWG0F825</v>
      </c>
      <c r="F4558" t="s">
        <v>30</v>
      </c>
      <c r="I4558" t="s">
        <v>89</v>
      </c>
      <c r="J4558" t="s">
        <v>90</v>
      </c>
      <c r="N4558" t="s">
        <v>9396</v>
      </c>
      <c r="O4558" t="s">
        <v>34</v>
      </c>
      <c r="P4558">
        <v>9</v>
      </c>
      <c r="Q4558">
        <v>202110</v>
      </c>
      <c r="R4558">
        <v>20220329</v>
      </c>
      <c r="S4558" t="s">
        <v>9397</v>
      </c>
      <c r="T4558">
        <v>20220621</v>
      </c>
      <c r="U4558" t="s">
        <v>496</v>
      </c>
      <c r="V4558" t="s">
        <v>267</v>
      </c>
      <c r="W4558" t="s">
        <v>206</v>
      </c>
      <c r="Z4558" t="s">
        <v>36</v>
      </c>
    </row>
    <row r="4559" spans="1:26" x14ac:dyDescent="0.25">
      <c r="A4559" t="s">
        <v>26</v>
      </c>
      <c r="B4559" t="s">
        <v>27</v>
      </c>
      <c r="C4559" t="s">
        <v>28</v>
      </c>
      <c r="D4559" t="s">
        <v>46</v>
      </c>
      <c r="E4559" t="str">
        <f>"202TNZN0W533"</f>
        <v>202TNZN0W533</v>
      </c>
      <c r="F4559" t="s">
        <v>30</v>
      </c>
      <c r="I4559" t="s">
        <v>82</v>
      </c>
      <c r="J4559" t="s">
        <v>58</v>
      </c>
      <c r="N4559" t="s">
        <v>9398</v>
      </c>
      <c r="O4559" t="s">
        <v>34</v>
      </c>
      <c r="P4559">
        <v>5</v>
      </c>
      <c r="Q4559">
        <v>202202</v>
      </c>
      <c r="R4559">
        <v>20220406</v>
      </c>
      <c r="S4559" t="s">
        <v>9399</v>
      </c>
      <c r="T4559">
        <v>20220621</v>
      </c>
      <c r="U4559" t="s">
        <v>61</v>
      </c>
      <c r="Z4559" t="s">
        <v>36</v>
      </c>
    </row>
    <row r="4560" spans="1:26" x14ac:dyDescent="0.25">
      <c r="A4560" t="s">
        <v>26</v>
      </c>
      <c r="B4560" t="s">
        <v>27</v>
      </c>
      <c r="C4560" t="s">
        <v>28</v>
      </c>
      <c r="D4560" t="s">
        <v>115</v>
      </c>
      <c r="E4560" t="str">
        <f>"109TNYT2X250"</f>
        <v>109TNYT2X250</v>
      </c>
      <c r="F4560" t="s">
        <v>30</v>
      </c>
      <c r="I4560" t="s">
        <v>7776</v>
      </c>
      <c r="J4560" t="s">
        <v>58</v>
      </c>
      <c r="N4560" t="s">
        <v>9051</v>
      </c>
      <c r="O4560" t="s">
        <v>34</v>
      </c>
      <c r="P4560">
        <v>10</v>
      </c>
      <c r="Q4560">
        <v>202109</v>
      </c>
      <c r="R4560">
        <v>20220511</v>
      </c>
      <c r="S4560" t="s">
        <v>9400</v>
      </c>
      <c r="T4560">
        <v>20220621</v>
      </c>
      <c r="U4560" t="s">
        <v>1350</v>
      </c>
      <c r="V4560" t="s">
        <v>4817</v>
      </c>
      <c r="W4560" t="s">
        <v>1796</v>
      </c>
      <c r="Z4560" t="s">
        <v>36</v>
      </c>
    </row>
    <row r="4561" spans="1:26" x14ac:dyDescent="0.25">
      <c r="A4561" t="s">
        <v>26</v>
      </c>
      <c r="B4561" t="s">
        <v>27</v>
      </c>
      <c r="C4561" t="s">
        <v>28</v>
      </c>
      <c r="D4561" t="s">
        <v>46</v>
      </c>
      <c r="E4561" t="str">
        <f>"110TNTQ24425"</f>
        <v>110TNTQ24425</v>
      </c>
      <c r="F4561" t="s">
        <v>30</v>
      </c>
      <c r="I4561" t="s">
        <v>475</v>
      </c>
      <c r="J4561" t="s">
        <v>90</v>
      </c>
      <c r="N4561" t="s">
        <v>9401</v>
      </c>
      <c r="O4561" t="s">
        <v>34</v>
      </c>
      <c r="P4561">
        <v>9</v>
      </c>
      <c r="Q4561">
        <v>202110</v>
      </c>
      <c r="R4561">
        <v>20211113</v>
      </c>
      <c r="S4561" t="s">
        <v>9402</v>
      </c>
      <c r="T4561">
        <v>20220621</v>
      </c>
      <c r="U4561" t="s">
        <v>75</v>
      </c>
      <c r="V4561" t="s">
        <v>211</v>
      </c>
      <c r="Z4561" t="s">
        <v>36</v>
      </c>
    </row>
    <row r="4562" spans="1:26" x14ac:dyDescent="0.25">
      <c r="A4562" t="s">
        <v>26</v>
      </c>
      <c r="B4562" t="s">
        <v>27</v>
      </c>
      <c r="C4562" t="s">
        <v>28</v>
      </c>
      <c r="D4562" t="s">
        <v>115</v>
      </c>
      <c r="E4562" t="str">
        <f>"012TNHM1W073"</f>
        <v>012TNHM1W073</v>
      </c>
      <c r="F4562" t="s">
        <v>30</v>
      </c>
      <c r="I4562" t="s">
        <v>38</v>
      </c>
      <c r="J4562" t="s">
        <v>58</v>
      </c>
      <c r="N4562" t="s">
        <v>9403</v>
      </c>
      <c r="O4562" t="s">
        <v>34</v>
      </c>
      <c r="P4562">
        <v>19</v>
      </c>
      <c r="Q4562">
        <v>202012</v>
      </c>
      <c r="R4562">
        <v>20220326</v>
      </c>
      <c r="S4562" t="s">
        <v>9404</v>
      </c>
      <c r="T4562">
        <v>20220621</v>
      </c>
      <c r="U4562" t="s">
        <v>5168</v>
      </c>
      <c r="V4562" t="s">
        <v>206</v>
      </c>
      <c r="Z4562" t="s">
        <v>36</v>
      </c>
    </row>
    <row r="4563" spans="1:26" x14ac:dyDescent="0.25">
      <c r="A4563" t="s">
        <v>26</v>
      </c>
      <c r="B4563" t="s">
        <v>27</v>
      </c>
      <c r="C4563" t="s">
        <v>28</v>
      </c>
      <c r="D4563" t="s">
        <v>64</v>
      </c>
      <c r="E4563" t="str">
        <f>"112TNGY1K471"</f>
        <v>112TNGY1K471</v>
      </c>
      <c r="F4563" t="s">
        <v>30</v>
      </c>
      <c r="I4563" t="s">
        <v>38</v>
      </c>
      <c r="J4563" t="s">
        <v>39</v>
      </c>
      <c r="N4563" t="s">
        <v>9405</v>
      </c>
      <c r="O4563" t="s">
        <v>34</v>
      </c>
      <c r="P4563">
        <v>7</v>
      </c>
      <c r="Q4563">
        <v>202112</v>
      </c>
      <c r="R4563">
        <v>20220322</v>
      </c>
      <c r="S4563" t="s">
        <v>9406</v>
      </c>
      <c r="T4563">
        <v>20220621</v>
      </c>
      <c r="Z4563" t="s">
        <v>36</v>
      </c>
    </row>
    <row r="4564" spans="1:26" x14ac:dyDescent="0.25">
      <c r="A4564" t="s">
        <v>26</v>
      </c>
      <c r="B4564" t="s">
        <v>27</v>
      </c>
      <c r="C4564" t="s">
        <v>28</v>
      </c>
      <c r="D4564" t="s">
        <v>29</v>
      </c>
      <c r="E4564" t="str">
        <f>"106TNZN0Y629"</f>
        <v>106TNZN0Y629</v>
      </c>
      <c r="F4564" t="s">
        <v>30</v>
      </c>
      <c r="I4564" t="s">
        <v>38</v>
      </c>
      <c r="J4564" t="s">
        <v>90</v>
      </c>
      <c r="N4564" t="s">
        <v>9407</v>
      </c>
      <c r="O4564" t="s">
        <v>34</v>
      </c>
      <c r="P4564">
        <v>13</v>
      </c>
      <c r="Q4564">
        <v>202106</v>
      </c>
      <c r="R4564">
        <v>20220502</v>
      </c>
      <c r="S4564" t="s">
        <v>9408</v>
      </c>
      <c r="T4564">
        <v>20220621</v>
      </c>
      <c r="U4564" t="s">
        <v>3950</v>
      </c>
      <c r="Z4564" t="s">
        <v>36</v>
      </c>
    </row>
    <row r="4565" spans="1:26" x14ac:dyDescent="0.25">
      <c r="A4565" t="s">
        <v>26</v>
      </c>
      <c r="B4565" t="s">
        <v>27</v>
      </c>
      <c r="C4565" t="s">
        <v>28</v>
      </c>
      <c r="D4565" t="s">
        <v>64</v>
      </c>
      <c r="E4565" t="str">
        <f>"110TNKF25917"</f>
        <v>110TNKF25917</v>
      </c>
      <c r="F4565" t="s">
        <v>30</v>
      </c>
      <c r="I4565" t="s">
        <v>3010</v>
      </c>
      <c r="J4565" t="s">
        <v>90</v>
      </c>
      <c r="N4565" t="s">
        <v>9409</v>
      </c>
      <c r="O4565" t="s">
        <v>34</v>
      </c>
      <c r="P4565">
        <v>9</v>
      </c>
      <c r="Q4565">
        <v>202110</v>
      </c>
      <c r="R4565">
        <v>20211231</v>
      </c>
      <c r="S4565" t="s">
        <v>9410</v>
      </c>
      <c r="T4565">
        <v>20220621</v>
      </c>
      <c r="U4565" t="s">
        <v>144</v>
      </c>
      <c r="V4565" t="s">
        <v>149</v>
      </c>
      <c r="Z4565" t="s">
        <v>36</v>
      </c>
    </row>
    <row r="4566" spans="1:26" x14ac:dyDescent="0.25">
      <c r="A4566" t="s">
        <v>26</v>
      </c>
      <c r="B4566" t="s">
        <v>27</v>
      </c>
      <c r="C4566" t="s">
        <v>28</v>
      </c>
      <c r="D4566" t="s">
        <v>64</v>
      </c>
      <c r="E4566" t="str">
        <f>"111TNFA23147"</f>
        <v>111TNFA23147</v>
      </c>
      <c r="F4566" t="s">
        <v>30</v>
      </c>
      <c r="I4566" t="s">
        <v>123</v>
      </c>
      <c r="J4566" t="s">
        <v>77</v>
      </c>
      <c r="N4566" t="s">
        <v>9411</v>
      </c>
      <c r="O4566" t="s">
        <v>34</v>
      </c>
      <c r="P4566">
        <v>8</v>
      </c>
      <c r="Q4566">
        <v>202111</v>
      </c>
      <c r="R4566">
        <v>20220520</v>
      </c>
      <c r="S4566" t="s">
        <v>9412</v>
      </c>
      <c r="T4566">
        <v>20220621</v>
      </c>
      <c r="Z4566" t="s">
        <v>36</v>
      </c>
    </row>
    <row r="4567" spans="1:26" x14ac:dyDescent="0.25">
      <c r="A4567" t="s">
        <v>26</v>
      </c>
      <c r="B4567" t="s">
        <v>27</v>
      </c>
      <c r="C4567" t="s">
        <v>28</v>
      </c>
      <c r="D4567" t="s">
        <v>585</v>
      </c>
      <c r="E4567" t="str">
        <f>"202TNFA08419"</f>
        <v>202TNFA08419</v>
      </c>
      <c r="F4567" t="s">
        <v>30</v>
      </c>
      <c r="I4567" t="s">
        <v>71</v>
      </c>
      <c r="J4567" t="s">
        <v>32</v>
      </c>
      <c r="N4567" t="s">
        <v>9413</v>
      </c>
      <c r="O4567" t="s">
        <v>34</v>
      </c>
      <c r="P4567">
        <v>5</v>
      </c>
      <c r="Q4567">
        <v>202202</v>
      </c>
      <c r="R4567">
        <v>20220315</v>
      </c>
      <c r="S4567" t="s">
        <v>9414</v>
      </c>
      <c r="T4567">
        <v>20220621</v>
      </c>
      <c r="Z4567" t="s">
        <v>36</v>
      </c>
    </row>
    <row r="4568" spans="1:26" x14ac:dyDescent="0.25">
      <c r="A4568" t="s">
        <v>26</v>
      </c>
      <c r="B4568" t="s">
        <v>27</v>
      </c>
      <c r="C4568" t="s">
        <v>28</v>
      </c>
      <c r="D4568" t="s">
        <v>6922</v>
      </c>
      <c r="E4568" t="str">
        <f>"205TNDV2T226"</f>
        <v>205TNDV2T226</v>
      </c>
      <c r="F4568" t="s">
        <v>30</v>
      </c>
      <c r="I4568" t="s">
        <v>129</v>
      </c>
      <c r="J4568" t="s">
        <v>439</v>
      </c>
      <c r="N4568" t="s">
        <v>9415</v>
      </c>
      <c r="O4568" t="s">
        <v>34</v>
      </c>
      <c r="P4568">
        <v>2</v>
      </c>
      <c r="Q4568">
        <v>202205</v>
      </c>
      <c r="R4568">
        <v>20220601</v>
      </c>
      <c r="S4568" t="s">
        <v>9416</v>
      </c>
      <c r="T4568">
        <v>20220621</v>
      </c>
      <c r="Z4568" t="s">
        <v>36</v>
      </c>
    </row>
    <row r="4569" spans="1:26" x14ac:dyDescent="0.25">
      <c r="A4569" t="s">
        <v>26</v>
      </c>
      <c r="B4569" t="s">
        <v>27</v>
      </c>
      <c r="C4569" t="s">
        <v>28</v>
      </c>
      <c r="D4569" t="s">
        <v>133</v>
      </c>
      <c r="E4569" t="str">
        <f>"110TNTQ0J425"</f>
        <v>110TNTQ0J425</v>
      </c>
      <c r="F4569" t="s">
        <v>30</v>
      </c>
      <c r="I4569" t="s">
        <v>57</v>
      </c>
      <c r="J4569" t="s">
        <v>90</v>
      </c>
      <c r="N4569" t="s">
        <v>9417</v>
      </c>
      <c r="O4569" t="s">
        <v>34</v>
      </c>
      <c r="P4569">
        <v>9</v>
      </c>
      <c r="Q4569">
        <v>202110</v>
      </c>
      <c r="R4569">
        <v>20211104</v>
      </c>
      <c r="S4569" t="s">
        <v>9418</v>
      </c>
      <c r="T4569">
        <v>20220621</v>
      </c>
      <c r="U4569" t="s">
        <v>211</v>
      </c>
      <c r="Z4569" t="s">
        <v>36</v>
      </c>
    </row>
    <row r="4570" spans="1:26" x14ac:dyDescent="0.25">
      <c r="A4570" t="s">
        <v>26</v>
      </c>
      <c r="B4570" t="s">
        <v>27</v>
      </c>
      <c r="C4570" t="s">
        <v>28</v>
      </c>
      <c r="D4570" t="s">
        <v>115</v>
      </c>
      <c r="E4570" t="str">
        <f>"110TNEP03524"</f>
        <v>110TNEP03524</v>
      </c>
      <c r="F4570" t="s">
        <v>30</v>
      </c>
      <c r="I4570" t="s">
        <v>57</v>
      </c>
      <c r="J4570" t="s">
        <v>116</v>
      </c>
      <c r="N4570" t="s">
        <v>9419</v>
      </c>
      <c r="O4570" t="s">
        <v>34</v>
      </c>
      <c r="P4570">
        <v>9</v>
      </c>
      <c r="Q4570">
        <v>202110</v>
      </c>
      <c r="R4570">
        <v>20220204</v>
      </c>
      <c r="S4570" t="s">
        <v>9420</v>
      </c>
      <c r="T4570">
        <v>20220621</v>
      </c>
      <c r="Z4570" t="s">
        <v>36</v>
      </c>
    </row>
    <row r="4571" spans="1:26" x14ac:dyDescent="0.25">
      <c r="A4571" t="s">
        <v>26</v>
      </c>
      <c r="B4571" t="s">
        <v>27</v>
      </c>
      <c r="C4571" t="s">
        <v>28</v>
      </c>
      <c r="D4571" t="s">
        <v>29</v>
      </c>
      <c r="E4571" t="str">
        <f>"201TNTQ0T345"</f>
        <v>201TNTQ0T345</v>
      </c>
      <c r="F4571" t="s">
        <v>30</v>
      </c>
      <c r="I4571" t="s">
        <v>38</v>
      </c>
      <c r="J4571" t="s">
        <v>90</v>
      </c>
      <c r="N4571" t="s">
        <v>9421</v>
      </c>
      <c r="O4571" t="s">
        <v>34</v>
      </c>
      <c r="P4571">
        <v>6</v>
      </c>
      <c r="Q4571">
        <v>202201</v>
      </c>
      <c r="R4571">
        <v>20220315</v>
      </c>
      <c r="S4571" t="s">
        <v>9422</v>
      </c>
      <c r="T4571">
        <v>20220621</v>
      </c>
      <c r="U4571" t="s">
        <v>9423</v>
      </c>
      <c r="V4571" t="s">
        <v>1818</v>
      </c>
      <c r="W4571" t="s">
        <v>74</v>
      </c>
      <c r="Z4571" t="s">
        <v>36</v>
      </c>
    </row>
    <row r="4572" spans="1:26" x14ac:dyDescent="0.25">
      <c r="A4572" t="s">
        <v>26</v>
      </c>
      <c r="B4572" t="s">
        <v>27</v>
      </c>
      <c r="C4572" t="s">
        <v>28</v>
      </c>
      <c r="D4572" t="s">
        <v>29</v>
      </c>
      <c r="E4572" t="str">
        <f>"105TNSU2B870"</f>
        <v>105TNSU2B870</v>
      </c>
      <c r="F4572" t="s">
        <v>30</v>
      </c>
      <c r="I4572" t="s">
        <v>129</v>
      </c>
      <c r="J4572" t="s">
        <v>90</v>
      </c>
      <c r="N4572" t="s">
        <v>9424</v>
      </c>
      <c r="O4572" t="s">
        <v>34</v>
      </c>
      <c r="P4572">
        <v>14</v>
      </c>
      <c r="Q4572">
        <v>202105</v>
      </c>
      <c r="R4572">
        <v>20220428</v>
      </c>
      <c r="S4572" t="s">
        <v>9425</v>
      </c>
      <c r="T4572">
        <v>20220621</v>
      </c>
      <c r="U4572" t="s">
        <v>75</v>
      </c>
      <c r="V4572" t="s">
        <v>128</v>
      </c>
      <c r="Z4572" t="s">
        <v>36</v>
      </c>
    </row>
    <row r="4573" spans="1:26" x14ac:dyDescent="0.25">
      <c r="A4573" t="s">
        <v>26</v>
      </c>
      <c r="B4573" t="s">
        <v>27</v>
      </c>
      <c r="C4573" t="s">
        <v>28</v>
      </c>
      <c r="D4573" t="s">
        <v>133</v>
      </c>
      <c r="E4573" t="str">
        <f>"109TNKF15253"</f>
        <v>109TNKF15253</v>
      </c>
      <c r="F4573" t="s">
        <v>30</v>
      </c>
      <c r="I4573" t="s">
        <v>57</v>
      </c>
      <c r="J4573" t="s">
        <v>58</v>
      </c>
      <c r="N4573" t="s">
        <v>9426</v>
      </c>
      <c r="O4573" t="s">
        <v>34</v>
      </c>
      <c r="P4573">
        <v>10</v>
      </c>
      <c r="Q4573">
        <v>202109</v>
      </c>
      <c r="R4573">
        <v>20211105</v>
      </c>
      <c r="S4573" t="s">
        <v>9427</v>
      </c>
      <c r="T4573">
        <v>20220621</v>
      </c>
      <c r="Z4573" t="s">
        <v>36</v>
      </c>
    </row>
    <row r="4574" spans="1:26" x14ac:dyDescent="0.25">
      <c r="A4574" t="s">
        <v>26</v>
      </c>
      <c r="B4574" t="s">
        <v>27</v>
      </c>
      <c r="C4574" t="s">
        <v>28</v>
      </c>
      <c r="D4574" t="s">
        <v>166</v>
      </c>
      <c r="E4574" t="str">
        <f>"111TNHM00977"</f>
        <v>111TNHM00977</v>
      </c>
      <c r="F4574" t="s">
        <v>30</v>
      </c>
      <c r="I4574" t="s">
        <v>38</v>
      </c>
      <c r="J4574" t="s">
        <v>58</v>
      </c>
      <c r="N4574" t="s">
        <v>9428</v>
      </c>
      <c r="O4574" t="s">
        <v>34</v>
      </c>
      <c r="P4574">
        <v>8</v>
      </c>
      <c r="Q4574">
        <v>202111</v>
      </c>
      <c r="R4574">
        <v>20220602</v>
      </c>
      <c r="S4574" t="s">
        <v>9429</v>
      </c>
      <c r="T4574">
        <v>20220621</v>
      </c>
      <c r="Z4574" t="s">
        <v>36</v>
      </c>
    </row>
    <row r="4575" spans="1:26" x14ac:dyDescent="0.25">
      <c r="A4575" t="s">
        <v>26</v>
      </c>
      <c r="B4575" t="s">
        <v>27</v>
      </c>
      <c r="C4575" t="s">
        <v>28</v>
      </c>
      <c r="D4575" t="s">
        <v>29</v>
      </c>
      <c r="E4575" t="str">
        <f>"108TNMX23523"</f>
        <v>108TNMX23523</v>
      </c>
      <c r="F4575" t="s">
        <v>30</v>
      </c>
      <c r="I4575" t="s">
        <v>38</v>
      </c>
      <c r="J4575" t="s">
        <v>90</v>
      </c>
      <c r="N4575" t="s">
        <v>9430</v>
      </c>
      <c r="O4575" t="s">
        <v>34</v>
      </c>
      <c r="P4575">
        <v>11</v>
      </c>
      <c r="Q4575">
        <v>202108</v>
      </c>
      <c r="R4575">
        <v>20211123</v>
      </c>
      <c r="S4575" t="s">
        <v>9431</v>
      </c>
      <c r="T4575">
        <v>20220621</v>
      </c>
      <c r="U4575" t="s">
        <v>128</v>
      </c>
      <c r="V4575" t="s">
        <v>144</v>
      </c>
      <c r="Z4575" t="s">
        <v>36</v>
      </c>
    </row>
    <row r="4576" spans="1:26" x14ac:dyDescent="0.25">
      <c r="A4576" t="s">
        <v>26</v>
      </c>
      <c r="B4576" t="s">
        <v>27</v>
      </c>
      <c r="C4576" t="s">
        <v>28</v>
      </c>
      <c r="D4576" t="s">
        <v>42</v>
      </c>
      <c r="E4576" t="str">
        <f>"110TNJJ13108"</f>
        <v>110TNJJ13108</v>
      </c>
      <c r="F4576" t="s">
        <v>30</v>
      </c>
      <c r="I4576" t="s">
        <v>71</v>
      </c>
      <c r="J4576" t="s">
        <v>90</v>
      </c>
      <c r="N4576" t="s">
        <v>9432</v>
      </c>
      <c r="O4576" t="s">
        <v>34</v>
      </c>
      <c r="P4576">
        <v>9</v>
      </c>
      <c r="Q4576">
        <v>202110</v>
      </c>
      <c r="R4576">
        <v>20211018</v>
      </c>
      <c r="S4576" t="s">
        <v>9433</v>
      </c>
      <c r="T4576">
        <v>20220621</v>
      </c>
      <c r="U4576" t="s">
        <v>180</v>
      </c>
      <c r="V4576" t="s">
        <v>1012</v>
      </c>
      <c r="Z4576" t="s">
        <v>36</v>
      </c>
    </row>
    <row r="4577" spans="1:26" x14ac:dyDescent="0.25">
      <c r="A4577" t="s">
        <v>26</v>
      </c>
      <c r="B4577" t="s">
        <v>27</v>
      </c>
      <c r="C4577" t="s">
        <v>28</v>
      </c>
      <c r="D4577" t="s">
        <v>37</v>
      </c>
      <c r="E4577" t="str">
        <f>"201TNAB31400"</f>
        <v>201TNAB31400</v>
      </c>
      <c r="F4577" t="s">
        <v>30</v>
      </c>
      <c r="I4577" t="s">
        <v>129</v>
      </c>
      <c r="J4577" t="s">
        <v>83</v>
      </c>
      <c r="N4577" t="s">
        <v>9434</v>
      </c>
      <c r="O4577" t="s">
        <v>34</v>
      </c>
      <c r="P4577">
        <v>6</v>
      </c>
      <c r="Q4577">
        <v>202201</v>
      </c>
      <c r="R4577">
        <v>20220518</v>
      </c>
      <c r="S4577" t="s">
        <v>9435</v>
      </c>
      <c r="T4577">
        <v>20220621</v>
      </c>
      <c r="Z4577" t="s">
        <v>36</v>
      </c>
    </row>
    <row r="4578" spans="1:26" x14ac:dyDescent="0.25">
      <c r="A4578" t="s">
        <v>26</v>
      </c>
      <c r="B4578" t="s">
        <v>27</v>
      </c>
      <c r="C4578" t="s">
        <v>28</v>
      </c>
      <c r="D4578" t="s">
        <v>133</v>
      </c>
      <c r="E4578" t="str">
        <f>"011TNAB1Q960"</f>
        <v>011TNAB1Q960</v>
      </c>
      <c r="F4578" t="s">
        <v>30</v>
      </c>
      <c r="I4578" t="s">
        <v>71</v>
      </c>
      <c r="J4578" t="s">
        <v>90</v>
      </c>
      <c r="N4578" t="s">
        <v>9436</v>
      </c>
      <c r="O4578" t="s">
        <v>34</v>
      </c>
      <c r="P4578">
        <v>20</v>
      </c>
      <c r="Q4578">
        <v>202011</v>
      </c>
      <c r="R4578">
        <v>20220520</v>
      </c>
      <c r="S4578" t="s">
        <v>9437</v>
      </c>
      <c r="T4578">
        <v>20220621</v>
      </c>
      <c r="U4578" t="s">
        <v>206</v>
      </c>
      <c r="V4578" t="s">
        <v>6510</v>
      </c>
      <c r="Z4578" t="s">
        <v>36</v>
      </c>
    </row>
    <row r="4579" spans="1:26" x14ac:dyDescent="0.25">
      <c r="A4579" t="s">
        <v>26</v>
      </c>
      <c r="B4579" t="s">
        <v>27</v>
      </c>
      <c r="C4579" t="s">
        <v>28</v>
      </c>
      <c r="D4579" t="s">
        <v>64</v>
      </c>
      <c r="E4579" t="str">
        <f>"203TNSU1D102"</f>
        <v>203TNSU1D102</v>
      </c>
      <c r="F4579" t="s">
        <v>30</v>
      </c>
      <c r="I4579" t="s">
        <v>123</v>
      </c>
      <c r="J4579" t="s">
        <v>77</v>
      </c>
      <c r="N4579" t="s">
        <v>9438</v>
      </c>
      <c r="O4579" t="s">
        <v>34</v>
      </c>
      <c r="P4579">
        <v>4</v>
      </c>
      <c r="Q4579">
        <v>202203</v>
      </c>
      <c r="R4579">
        <v>20220519</v>
      </c>
      <c r="S4579" t="s">
        <v>9439</v>
      </c>
      <c r="T4579">
        <v>20220621</v>
      </c>
      <c r="Z4579" t="s">
        <v>36</v>
      </c>
    </row>
    <row r="4580" spans="1:26" x14ac:dyDescent="0.25">
      <c r="A4580" t="s">
        <v>26</v>
      </c>
      <c r="B4580" t="s">
        <v>27</v>
      </c>
      <c r="C4580" t="s">
        <v>28</v>
      </c>
      <c r="D4580" t="s">
        <v>46</v>
      </c>
      <c r="E4580" t="str">
        <f>"108TNRL0W830"</f>
        <v>108TNRL0W830</v>
      </c>
      <c r="F4580" t="s">
        <v>30</v>
      </c>
      <c r="I4580" t="s">
        <v>38</v>
      </c>
      <c r="J4580" t="s">
        <v>58</v>
      </c>
      <c r="N4580" t="s">
        <v>9440</v>
      </c>
      <c r="O4580" t="s">
        <v>34</v>
      </c>
      <c r="P4580">
        <v>11</v>
      </c>
      <c r="Q4580">
        <v>202108</v>
      </c>
      <c r="R4580">
        <v>20211018</v>
      </c>
      <c r="S4580" t="s">
        <v>9441</v>
      </c>
      <c r="T4580">
        <v>20220621</v>
      </c>
      <c r="U4580" t="s">
        <v>144</v>
      </c>
      <c r="Z4580" t="s">
        <v>36</v>
      </c>
    </row>
    <row r="4581" spans="1:26" x14ac:dyDescent="0.25">
      <c r="A4581" t="s">
        <v>26</v>
      </c>
      <c r="B4581" t="s">
        <v>27</v>
      </c>
      <c r="C4581" t="s">
        <v>28</v>
      </c>
      <c r="D4581" t="s">
        <v>37</v>
      </c>
      <c r="E4581" t="str">
        <f>"110TNQD0M716"</f>
        <v>110TNQD0M716</v>
      </c>
      <c r="F4581" t="s">
        <v>30</v>
      </c>
      <c r="I4581" t="s">
        <v>38</v>
      </c>
      <c r="J4581" t="s">
        <v>58</v>
      </c>
      <c r="N4581" t="s">
        <v>9442</v>
      </c>
      <c r="O4581" t="s">
        <v>34</v>
      </c>
      <c r="P4581">
        <v>9</v>
      </c>
      <c r="Q4581">
        <v>202110</v>
      </c>
      <c r="R4581">
        <v>20211105</v>
      </c>
      <c r="S4581" t="s">
        <v>9443</v>
      </c>
      <c r="T4581">
        <v>20220621</v>
      </c>
      <c r="U4581" t="s">
        <v>265</v>
      </c>
      <c r="Z4581" t="s">
        <v>36</v>
      </c>
    </row>
    <row r="4582" spans="1:26" x14ac:dyDescent="0.25">
      <c r="A4582" t="s">
        <v>26</v>
      </c>
      <c r="B4582" t="s">
        <v>27</v>
      </c>
      <c r="C4582" t="s">
        <v>28</v>
      </c>
      <c r="D4582" t="s">
        <v>133</v>
      </c>
      <c r="E4582" t="str">
        <f>"107TNKF15021"</f>
        <v>107TNKF15021</v>
      </c>
      <c r="F4582" t="s">
        <v>30</v>
      </c>
      <c r="I4582" t="s">
        <v>38</v>
      </c>
      <c r="J4582" t="s">
        <v>58</v>
      </c>
      <c r="N4582" t="s">
        <v>9444</v>
      </c>
      <c r="O4582" t="s">
        <v>34</v>
      </c>
      <c r="P4582">
        <v>12</v>
      </c>
      <c r="Q4582">
        <v>202107</v>
      </c>
      <c r="R4582">
        <v>20211111</v>
      </c>
      <c r="S4582" t="s">
        <v>9445</v>
      </c>
      <c r="T4582">
        <v>20220621</v>
      </c>
      <c r="U4582" t="s">
        <v>267</v>
      </c>
      <c r="Z4582" t="s">
        <v>36</v>
      </c>
    </row>
    <row r="4583" spans="1:26" x14ac:dyDescent="0.25">
      <c r="A4583" t="s">
        <v>26</v>
      </c>
      <c r="B4583" t="s">
        <v>27</v>
      </c>
      <c r="C4583" t="s">
        <v>28</v>
      </c>
      <c r="D4583" t="s">
        <v>37</v>
      </c>
      <c r="E4583" t="str">
        <f>"111TNUW1G150"</f>
        <v>111TNUW1G150</v>
      </c>
      <c r="F4583" t="s">
        <v>30</v>
      </c>
      <c r="I4583" t="s">
        <v>129</v>
      </c>
      <c r="J4583" t="s">
        <v>39</v>
      </c>
      <c r="N4583" t="s">
        <v>9446</v>
      </c>
      <c r="O4583" t="s">
        <v>34</v>
      </c>
      <c r="P4583">
        <v>8</v>
      </c>
      <c r="Q4583">
        <v>202111</v>
      </c>
      <c r="R4583">
        <v>20220603</v>
      </c>
      <c r="S4583" t="s">
        <v>9447</v>
      </c>
      <c r="T4583">
        <v>20220621</v>
      </c>
      <c r="Z4583" t="s">
        <v>36</v>
      </c>
    </row>
    <row r="4584" spans="1:26" x14ac:dyDescent="0.25">
      <c r="A4584" t="s">
        <v>26</v>
      </c>
      <c r="B4584" t="s">
        <v>27</v>
      </c>
      <c r="C4584" t="s">
        <v>28</v>
      </c>
      <c r="D4584" t="s">
        <v>6922</v>
      </c>
      <c r="E4584" t="str">
        <f>"205TNKF0Q389"</f>
        <v>205TNKF0Q389</v>
      </c>
      <c r="F4584" t="s">
        <v>30</v>
      </c>
      <c r="I4584" t="s">
        <v>76</v>
      </c>
      <c r="J4584" t="s">
        <v>163</v>
      </c>
      <c r="N4584" t="s">
        <v>9448</v>
      </c>
      <c r="O4584" t="s">
        <v>34</v>
      </c>
      <c r="P4584">
        <v>2</v>
      </c>
      <c r="Q4584">
        <v>202205</v>
      </c>
      <c r="R4584">
        <v>20220528</v>
      </c>
      <c r="S4584" t="s">
        <v>9449</v>
      </c>
      <c r="T4584">
        <v>20220621</v>
      </c>
      <c r="Z4584" t="s">
        <v>36</v>
      </c>
    </row>
    <row r="4585" spans="1:26" x14ac:dyDescent="0.25">
      <c r="A4585" t="s">
        <v>26</v>
      </c>
      <c r="B4585" t="s">
        <v>27</v>
      </c>
      <c r="C4585" t="s">
        <v>28</v>
      </c>
      <c r="D4585" t="s">
        <v>64</v>
      </c>
      <c r="E4585" t="str">
        <f>"201TNNH0U711"</f>
        <v>201TNNH0U711</v>
      </c>
      <c r="F4585" t="s">
        <v>30</v>
      </c>
      <c r="I4585" t="s">
        <v>1927</v>
      </c>
      <c r="J4585" t="s">
        <v>39</v>
      </c>
      <c r="N4585" t="s">
        <v>9450</v>
      </c>
      <c r="O4585" t="s">
        <v>34</v>
      </c>
      <c r="P4585">
        <v>6</v>
      </c>
      <c r="Q4585">
        <v>202201</v>
      </c>
      <c r="R4585">
        <v>20220407</v>
      </c>
      <c r="S4585" t="s">
        <v>9451</v>
      </c>
      <c r="T4585">
        <v>20220621</v>
      </c>
      <c r="Z4585" t="s">
        <v>36</v>
      </c>
    </row>
    <row r="4586" spans="1:26" x14ac:dyDescent="0.25">
      <c r="A4586" t="s">
        <v>26</v>
      </c>
      <c r="B4586" t="s">
        <v>27</v>
      </c>
      <c r="C4586" t="s">
        <v>28</v>
      </c>
      <c r="D4586" t="s">
        <v>29</v>
      </c>
      <c r="E4586" t="str">
        <f>"111TNPC0B944"</f>
        <v>111TNPC0B944</v>
      </c>
      <c r="F4586" t="s">
        <v>30</v>
      </c>
      <c r="I4586" t="s">
        <v>38</v>
      </c>
      <c r="J4586" t="s">
        <v>90</v>
      </c>
      <c r="N4586" t="s">
        <v>9452</v>
      </c>
      <c r="O4586" t="s">
        <v>34</v>
      </c>
      <c r="P4586">
        <v>8</v>
      </c>
      <c r="Q4586">
        <v>202111</v>
      </c>
      <c r="R4586">
        <v>20220106</v>
      </c>
      <c r="S4586" t="s">
        <v>9453</v>
      </c>
      <c r="T4586">
        <v>20220621</v>
      </c>
      <c r="U4586" t="s">
        <v>1718</v>
      </c>
      <c r="Z4586" t="s">
        <v>36</v>
      </c>
    </row>
    <row r="4587" spans="1:26" x14ac:dyDescent="0.25">
      <c r="A4587" t="s">
        <v>26</v>
      </c>
      <c r="B4587" t="s">
        <v>27</v>
      </c>
      <c r="C4587" t="s">
        <v>28</v>
      </c>
      <c r="D4587" t="s">
        <v>37</v>
      </c>
      <c r="E4587" t="str">
        <f>"107TNQD26892"</f>
        <v>107TNQD26892</v>
      </c>
      <c r="F4587" t="s">
        <v>30</v>
      </c>
      <c r="I4587" t="s">
        <v>123</v>
      </c>
      <c r="J4587" t="s">
        <v>130</v>
      </c>
      <c r="N4587" t="s">
        <v>9454</v>
      </c>
      <c r="O4587" t="s">
        <v>34</v>
      </c>
      <c r="P4587">
        <v>12</v>
      </c>
      <c r="Q4587">
        <v>202107</v>
      </c>
      <c r="R4587">
        <v>20211031</v>
      </c>
      <c r="S4587" t="s">
        <v>9455</v>
      </c>
      <c r="T4587">
        <v>20220621</v>
      </c>
      <c r="Z4587" t="s">
        <v>36</v>
      </c>
    </row>
    <row r="4588" spans="1:26" x14ac:dyDescent="0.25">
      <c r="A4588" t="s">
        <v>26</v>
      </c>
      <c r="B4588" t="s">
        <v>27</v>
      </c>
      <c r="C4588" t="s">
        <v>28</v>
      </c>
      <c r="D4588" t="s">
        <v>64</v>
      </c>
      <c r="E4588" t="str">
        <f>"203TNAB1N552"</f>
        <v>203TNAB1N552</v>
      </c>
      <c r="F4588" t="s">
        <v>30</v>
      </c>
      <c r="I4588" t="s">
        <v>57</v>
      </c>
      <c r="J4588" t="s">
        <v>58</v>
      </c>
      <c r="N4588" t="s">
        <v>9456</v>
      </c>
      <c r="O4588" t="s">
        <v>34</v>
      </c>
      <c r="P4588">
        <v>4</v>
      </c>
      <c r="Q4588">
        <v>202203</v>
      </c>
      <c r="R4588">
        <v>20220601</v>
      </c>
      <c r="S4588" t="s">
        <v>9457</v>
      </c>
      <c r="T4588">
        <v>20220621</v>
      </c>
      <c r="U4588" t="s">
        <v>61</v>
      </c>
      <c r="V4588" t="s">
        <v>1846</v>
      </c>
      <c r="Z4588" t="s">
        <v>36</v>
      </c>
    </row>
    <row r="4589" spans="1:26" x14ac:dyDescent="0.25">
      <c r="A4589" t="s">
        <v>26</v>
      </c>
      <c r="B4589" t="s">
        <v>27</v>
      </c>
      <c r="C4589" t="s">
        <v>28</v>
      </c>
      <c r="D4589" t="s">
        <v>29</v>
      </c>
      <c r="E4589" t="str">
        <f>"108TNBK0B725"</f>
        <v>108TNBK0B725</v>
      </c>
      <c r="F4589" t="s">
        <v>30</v>
      </c>
      <c r="I4589" t="s">
        <v>475</v>
      </c>
      <c r="J4589" t="s">
        <v>90</v>
      </c>
      <c r="N4589" t="s">
        <v>9458</v>
      </c>
      <c r="O4589" t="s">
        <v>34</v>
      </c>
      <c r="P4589">
        <v>11</v>
      </c>
      <c r="Q4589">
        <v>202108</v>
      </c>
      <c r="R4589">
        <v>20220223</v>
      </c>
      <c r="S4589" t="s">
        <v>9459</v>
      </c>
      <c r="T4589">
        <v>20220621</v>
      </c>
      <c r="U4589" t="s">
        <v>75</v>
      </c>
      <c r="Z4589" t="s">
        <v>36</v>
      </c>
    </row>
    <row r="4590" spans="1:26" x14ac:dyDescent="0.25">
      <c r="A4590" t="s">
        <v>26</v>
      </c>
      <c r="B4590" t="s">
        <v>27</v>
      </c>
      <c r="C4590" t="s">
        <v>28</v>
      </c>
      <c r="D4590" t="s">
        <v>115</v>
      </c>
      <c r="E4590" t="str">
        <f>"108TNJJ2F612"</f>
        <v>108TNJJ2F612</v>
      </c>
      <c r="F4590" t="s">
        <v>30</v>
      </c>
      <c r="I4590" t="s">
        <v>38</v>
      </c>
      <c r="J4590" t="s">
        <v>90</v>
      </c>
      <c r="N4590" t="s">
        <v>9460</v>
      </c>
      <c r="O4590" t="s">
        <v>34</v>
      </c>
      <c r="P4590">
        <v>11</v>
      </c>
      <c r="Q4590">
        <v>202108</v>
      </c>
      <c r="R4590">
        <v>20211223</v>
      </c>
      <c r="S4590" t="s">
        <v>9461</v>
      </c>
      <c r="T4590">
        <v>20220621</v>
      </c>
      <c r="U4590" t="s">
        <v>211</v>
      </c>
      <c r="Z4590" t="s">
        <v>36</v>
      </c>
    </row>
    <row r="4591" spans="1:26" x14ac:dyDescent="0.25">
      <c r="A4591" t="s">
        <v>26</v>
      </c>
      <c r="B4591" t="s">
        <v>27</v>
      </c>
      <c r="C4591" t="s">
        <v>28</v>
      </c>
      <c r="D4591" t="s">
        <v>42</v>
      </c>
      <c r="E4591" t="str">
        <f>"904TNJJ0N276"</f>
        <v>904TNJJ0N276</v>
      </c>
      <c r="F4591" t="s">
        <v>30</v>
      </c>
      <c r="I4591" t="s">
        <v>38</v>
      </c>
      <c r="J4591" t="s">
        <v>90</v>
      </c>
      <c r="N4591" t="s">
        <v>9462</v>
      </c>
      <c r="O4591" t="s">
        <v>34</v>
      </c>
      <c r="P4591">
        <v>39</v>
      </c>
      <c r="Q4591">
        <v>201904</v>
      </c>
      <c r="R4591">
        <v>20220418</v>
      </c>
      <c r="S4591" t="s">
        <v>9463</v>
      </c>
      <c r="T4591">
        <v>20220621</v>
      </c>
      <c r="U4591" t="s">
        <v>179</v>
      </c>
      <c r="V4591" t="s">
        <v>180</v>
      </c>
      <c r="W4591" t="s">
        <v>94</v>
      </c>
      <c r="Z4591" t="s">
        <v>36</v>
      </c>
    </row>
    <row r="4592" spans="1:26" x14ac:dyDescent="0.25">
      <c r="A4592" t="s">
        <v>26</v>
      </c>
      <c r="B4592" t="s">
        <v>27</v>
      </c>
      <c r="C4592" t="s">
        <v>28</v>
      </c>
      <c r="D4592" t="s">
        <v>46</v>
      </c>
      <c r="E4592" t="str">
        <f>"112TNMX1C067"</f>
        <v>112TNMX1C067</v>
      </c>
      <c r="F4592" t="s">
        <v>30</v>
      </c>
      <c r="I4592" t="s">
        <v>38</v>
      </c>
      <c r="J4592" t="s">
        <v>58</v>
      </c>
      <c r="N4592" t="s">
        <v>9464</v>
      </c>
      <c r="O4592" t="s">
        <v>34</v>
      </c>
      <c r="P4592">
        <v>7</v>
      </c>
      <c r="Q4592">
        <v>202112</v>
      </c>
      <c r="R4592">
        <v>20220121</v>
      </c>
      <c r="S4592" t="s">
        <v>9465</v>
      </c>
      <c r="T4592">
        <v>20220621</v>
      </c>
      <c r="U4592" t="s">
        <v>264</v>
      </c>
      <c r="V4592" t="s">
        <v>328</v>
      </c>
      <c r="W4592" t="s">
        <v>111</v>
      </c>
      <c r="Z4592" t="s">
        <v>36</v>
      </c>
    </row>
    <row r="4593" spans="1:26" x14ac:dyDescent="0.25">
      <c r="A4593" t="s">
        <v>26</v>
      </c>
      <c r="B4593" t="s">
        <v>27</v>
      </c>
      <c r="C4593" t="s">
        <v>28</v>
      </c>
      <c r="D4593" t="s">
        <v>115</v>
      </c>
      <c r="E4593" t="str">
        <f>"109TNSU2X998"</f>
        <v>109TNSU2X998</v>
      </c>
      <c r="F4593" t="s">
        <v>30</v>
      </c>
      <c r="I4593" t="s">
        <v>57</v>
      </c>
      <c r="J4593" t="s">
        <v>130</v>
      </c>
      <c r="N4593" t="s">
        <v>9466</v>
      </c>
      <c r="O4593" t="s">
        <v>34</v>
      </c>
      <c r="P4593">
        <v>10</v>
      </c>
      <c r="Q4593">
        <v>202109</v>
      </c>
      <c r="R4593">
        <v>20220502</v>
      </c>
      <c r="S4593" t="s">
        <v>9467</v>
      </c>
      <c r="T4593">
        <v>20220621</v>
      </c>
      <c r="Z4593" t="s">
        <v>36</v>
      </c>
    </row>
    <row r="4594" spans="1:26" x14ac:dyDescent="0.25">
      <c r="A4594" t="s">
        <v>26</v>
      </c>
      <c r="B4594" t="s">
        <v>27</v>
      </c>
      <c r="C4594" t="s">
        <v>28</v>
      </c>
      <c r="D4594" t="s">
        <v>29</v>
      </c>
      <c r="E4594" t="str">
        <f>"201TNCZ2C995"</f>
        <v>201TNCZ2C995</v>
      </c>
      <c r="F4594" t="s">
        <v>30</v>
      </c>
      <c r="I4594" t="s">
        <v>89</v>
      </c>
      <c r="J4594" t="s">
        <v>58</v>
      </c>
      <c r="N4594" t="s">
        <v>9468</v>
      </c>
      <c r="O4594" t="s">
        <v>34</v>
      </c>
      <c r="P4594">
        <v>6</v>
      </c>
      <c r="Q4594">
        <v>202201</v>
      </c>
      <c r="R4594">
        <v>20220323</v>
      </c>
      <c r="S4594" t="s">
        <v>9469</v>
      </c>
      <c r="T4594">
        <v>20220621</v>
      </c>
      <c r="U4594" t="s">
        <v>151</v>
      </c>
      <c r="V4594" t="s">
        <v>211</v>
      </c>
      <c r="Z4594" t="s">
        <v>36</v>
      </c>
    </row>
    <row r="4595" spans="1:26" x14ac:dyDescent="0.25">
      <c r="A4595" t="s">
        <v>26</v>
      </c>
      <c r="B4595" t="s">
        <v>27</v>
      </c>
      <c r="C4595" t="s">
        <v>28</v>
      </c>
      <c r="D4595" t="s">
        <v>29</v>
      </c>
      <c r="E4595" t="str">
        <f>"105TNEPOK004"</f>
        <v>105TNEPOK004</v>
      </c>
      <c r="F4595" t="s">
        <v>30</v>
      </c>
      <c r="I4595" t="s">
        <v>38</v>
      </c>
      <c r="J4595" t="s">
        <v>58</v>
      </c>
      <c r="N4595" t="s">
        <v>9470</v>
      </c>
      <c r="O4595" t="s">
        <v>34</v>
      </c>
      <c r="P4595">
        <v>14</v>
      </c>
      <c r="Q4595">
        <v>202105</v>
      </c>
      <c r="R4595">
        <v>20211227</v>
      </c>
      <c r="S4595" t="s">
        <v>9471</v>
      </c>
      <c r="T4595">
        <v>20220621</v>
      </c>
      <c r="U4595" t="s">
        <v>61</v>
      </c>
      <c r="V4595" t="s">
        <v>151</v>
      </c>
      <c r="Z4595" t="s">
        <v>36</v>
      </c>
    </row>
    <row r="4596" spans="1:26" x14ac:dyDescent="0.25">
      <c r="A4596" t="s">
        <v>26</v>
      </c>
      <c r="B4596" t="s">
        <v>27</v>
      </c>
      <c r="C4596" t="s">
        <v>28</v>
      </c>
      <c r="D4596" t="s">
        <v>380</v>
      </c>
      <c r="E4596" t="str">
        <f>"201TNLEO2856"</f>
        <v>201TNLEO2856</v>
      </c>
      <c r="F4596" t="s">
        <v>30</v>
      </c>
      <c r="I4596" t="s">
        <v>38</v>
      </c>
      <c r="J4596" t="s">
        <v>77</v>
      </c>
      <c r="N4596" t="s">
        <v>9472</v>
      </c>
      <c r="O4596" t="s">
        <v>34</v>
      </c>
      <c r="P4596">
        <v>6</v>
      </c>
      <c r="Q4596">
        <v>202201</v>
      </c>
      <c r="R4596">
        <v>20220217</v>
      </c>
      <c r="S4596" t="s">
        <v>9473</v>
      </c>
      <c r="T4596">
        <v>20220621</v>
      </c>
      <c r="Z4596" t="s">
        <v>36</v>
      </c>
    </row>
    <row r="4597" spans="1:26" x14ac:dyDescent="0.25">
      <c r="A4597" t="s">
        <v>26</v>
      </c>
      <c r="B4597" t="s">
        <v>27</v>
      </c>
      <c r="C4597" t="s">
        <v>28</v>
      </c>
      <c r="D4597" t="s">
        <v>115</v>
      </c>
      <c r="E4597" t="str">
        <f>"202TNTQOU401"</f>
        <v>202TNTQOU401</v>
      </c>
      <c r="F4597" t="s">
        <v>30</v>
      </c>
      <c r="I4597" t="s">
        <v>123</v>
      </c>
      <c r="J4597" t="s">
        <v>77</v>
      </c>
      <c r="N4597" t="s">
        <v>9474</v>
      </c>
      <c r="O4597" t="s">
        <v>34</v>
      </c>
      <c r="P4597">
        <v>5</v>
      </c>
      <c r="Q4597">
        <v>202202</v>
      </c>
      <c r="R4597">
        <v>20220511</v>
      </c>
      <c r="S4597" t="s">
        <v>9475</v>
      </c>
      <c r="T4597">
        <v>20220621</v>
      </c>
      <c r="Z4597" t="s">
        <v>36</v>
      </c>
    </row>
    <row r="4598" spans="1:26" x14ac:dyDescent="0.25">
      <c r="A4598" t="s">
        <v>26</v>
      </c>
      <c r="B4598" t="s">
        <v>27</v>
      </c>
      <c r="C4598" t="s">
        <v>28</v>
      </c>
      <c r="D4598" t="s">
        <v>42</v>
      </c>
      <c r="E4598" t="str">
        <f>"107TNVS29863"</f>
        <v>107TNVS29863</v>
      </c>
      <c r="F4598" t="s">
        <v>30</v>
      </c>
      <c r="I4598" t="s">
        <v>38</v>
      </c>
      <c r="J4598" t="s">
        <v>39</v>
      </c>
      <c r="N4598" t="s">
        <v>9476</v>
      </c>
      <c r="O4598" t="s">
        <v>34</v>
      </c>
      <c r="P4598">
        <v>12</v>
      </c>
      <c r="Q4598">
        <v>202107</v>
      </c>
      <c r="R4598">
        <v>20220429</v>
      </c>
      <c r="S4598" t="s">
        <v>9477</v>
      </c>
      <c r="T4598">
        <v>20220621</v>
      </c>
      <c r="Z4598" t="s">
        <v>36</v>
      </c>
    </row>
    <row r="4599" spans="1:26" x14ac:dyDescent="0.25">
      <c r="A4599" t="s">
        <v>26</v>
      </c>
      <c r="B4599" t="s">
        <v>27</v>
      </c>
      <c r="C4599" t="s">
        <v>28</v>
      </c>
      <c r="D4599" t="s">
        <v>7432</v>
      </c>
      <c r="E4599" t="str">
        <f>"205TNRL1R638"</f>
        <v>205TNRL1R638</v>
      </c>
      <c r="F4599" t="s">
        <v>30</v>
      </c>
      <c r="I4599" t="s">
        <v>38</v>
      </c>
      <c r="J4599" t="s">
        <v>77</v>
      </c>
      <c r="N4599" t="s">
        <v>9478</v>
      </c>
      <c r="O4599" t="s">
        <v>34</v>
      </c>
      <c r="P4599">
        <v>2</v>
      </c>
      <c r="Q4599">
        <v>202205</v>
      </c>
      <c r="R4599">
        <v>20220603</v>
      </c>
      <c r="S4599" t="s">
        <v>9479</v>
      </c>
      <c r="T4599">
        <v>20220621</v>
      </c>
      <c r="Z4599" t="s">
        <v>36</v>
      </c>
    </row>
    <row r="4600" spans="1:26" x14ac:dyDescent="0.25">
      <c r="A4600" t="s">
        <v>26</v>
      </c>
      <c r="B4600" t="s">
        <v>27</v>
      </c>
      <c r="C4600" t="s">
        <v>28</v>
      </c>
      <c r="D4600" t="s">
        <v>29</v>
      </c>
      <c r="E4600" t="str">
        <f>"109TNRL02254"</f>
        <v>109TNRL02254</v>
      </c>
      <c r="F4600" t="s">
        <v>30</v>
      </c>
      <c r="I4600" t="s">
        <v>38</v>
      </c>
      <c r="J4600" t="s">
        <v>90</v>
      </c>
      <c r="N4600" t="s">
        <v>9480</v>
      </c>
      <c r="O4600" t="s">
        <v>34</v>
      </c>
      <c r="P4600">
        <v>10</v>
      </c>
      <c r="Q4600">
        <v>202109</v>
      </c>
      <c r="R4600">
        <v>20211005</v>
      </c>
      <c r="S4600" t="s">
        <v>9481</v>
      </c>
      <c r="T4600">
        <v>20220621</v>
      </c>
      <c r="U4600" t="s">
        <v>144</v>
      </c>
      <c r="Z4600" t="s">
        <v>36</v>
      </c>
    </row>
    <row r="4601" spans="1:26" x14ac:dyDescent="0.25">
      <c r="A4601" t="s">
        <v>26</v>
      </c>
      <c r="B4601" t="s">
        <v>27</v>
      </c>
      <c r="C4601" t="s">
        <v>28</v>
      </c>
      <c r="D4601" t="s">
        <v>7432</v>
      </c>
      <c r="E4601" t="str">
        <f>"202TNPC23424"</f>
        <v>202TNPC23424</v>
      </c>
      <c r="F4601" t="s">
        <v>30</v>
      </c>
      <c r="I4601" t="s">
        <v>38</v>
      </c>
      <c r="J4601" t="s">
        <v>130</v>
      </c>
      <c r="N4601" t="s">
        <v>9482</v>
      </c>
      <c r="O4601" t="s">
        <v>34</v>
      </c>
      <c r="P4601">
        <v>5</v>
      </c>
      <c r="Q4601">
        <v>202202</v>
      </c>
      <c r="R4601">
        <v>20220604</v>
      </c>
      <c r="S4601" t="s">
        <v>9483</v>
      </c>
      <c r="T4601">
        <v>20220621</v>
      </c>
      <c r="Z4601" t="s">
        <v>36</v>
      </c>
    </row>
    <row r="4602" spans="1:26" x14ac:dyDescent="0.25">
      <c r="A4602" t="s">
        <v>26</v>
      </c>
      <c r="B4602" t="s">
        <v>27</v>
      </c>
      <c r="C4602" t="s">
        <v>28</v>
      </c>
      <c r="D4602" t="s">
        <v>46</v>
      </c>
      <c r="E4602" t="str">
        <f>"107TNDV0Q802"</f>
        <v>107TNDV0Q802</v>
      </c>
      <c r="F4602" t="s">
        <v>30</v>
      </c>
      <c r="I4602" t="s">
        <v>31</v>
      </c>
      <c r="J4602" t="s">
        <v>32</v>
      </c>
      <c r="N4602" t="s">
        <v>9484</v>
      </c>
      <c r="O4602" t="s">
        <v>34</v>
      </c>
      <c r="P4602">
        <v>12</v>
      </c>
      <c r="Q4602">
        <v>202107</v>
      </c>
      <c r="R4602">
        <v>20220131</v>
      </c>
      <c r="S4602" t="s">
        <v>9485</v>
      </c>
      <c r="T4602">
        <v>20220621</v>
      </c>
      <c r="Z4602" t="s">
        <v>36</v>
      </c>
    </row>
    <row r="4603" spans="1:26" x14ac:dyDescent="0.25">
      <c r="A4603" t="s">
        <v>26</v>
      </c>
      <c r="B4603" t="s">
        <v>27</v>
      </c>
      <c r="C4603" t="s">
        <v>28</v>
      </c>
      <c r="D4603" t="s">
        <v>115</v>
      </c>
      <c r="E4603" t="str">
        <f>"111TNJJ0K612"</f>
        <v>111TNJJ0K612</v>
      </c>
      <c r="F4603" t="s">
        <v>30</v>
      </c>
      <c r="I4603" t="s">
        <v>57</v>
      </c>
      <c r="J4603" t="s">
        <v>90</v>
      </c>
      <c r="N4603" t="s">
        <v>9486</v>
      </c>
      <c r="O4603" t="s">
        <v>34</v>
      </c>
      <c r="P4603">
        <v>8</v>
      </c>
      <c r="Q4603">
        <v>202111</v>
      </c>
      <c r="R4603">
        <v>20220501</v>
      </c>
      <c r="S4603" t="s">
        <v>9487</v>
      </c>
      <c r="T4603">
        <v>20220621</v>
      </c>
      <c r="U4603" t="s">
        <v>144</v>
      </c>
      <c r="Z4603" t="s">
        <v>36</v>
      </c>
    </row>
    <row r="4604" spans="1:26" x14ac:dyDescent="0.25">
      <c r="A4604" t="s">
        <v>26</v>
      </c>
      <c r="B4604" t="s">
        <v>27</v>
      </c>
      <c r="C4604" t="s">
        <v>28</v>
      </c>
      <c r="D4604" t="s">
        <v>42</v>
      </c>
      <c r="E4604" t="str">
        <f>"101TNYT1F890"</f>
        <v>101TNYT1F890</v>
      </c>
      <c r="F4604" t="s">
        <v>30</v>
      </c>
      <c r="I4604" t="s">
        <v>157</v>
      </c>
      <c r="J4604" t="s">
        <v>77</v>
      </c>
      <c r="N4604" t="s">
        <v>9488</v>
      </c>
      <c r="O4604" t="s">
        <v>34</v>
      </c>
      <c r="P4604">
        <v>18</v>
      </c>
      <c r="Q4604">
        <v>202101</v>
      </c>
      <c r="R4604">
        <v>20220414</v>
      </c>
      <c r="S4604" t="s">
        <v>9489</v>
      </c>
      <c r="T4604">
        <v>20220621</v>
      </c>
      <c r="U4604" t="s">
        <v>659</v>
      </c>
      <c r="V4604" t="s">
        <v>660</v>
      </c>
      <c r="Z4604" t="s">
        <v>36</v>
      </c>
    </row>
    <row r="4605" spans="1:26" x14ac:dyDescent="0.25">
      <c r="A4605" t="s">
        <v>26</v>
      </c>
      <c r="B4605" t="s">
        <v>27</v>
      </c>
      <c r="C4605" t="s">
        <v>28</v>
      </c>
      <c r="D4605" t="s">
        <v>37</v>
      </c>
      <c r="E4605" t="str">
        <f>"106TNXR0S898"</f>
        <v>106TNXR0S898</v>
      </c>
      <c r="F4605" t="s">
        <v>30</v>
      </c>
      <c r="I4605" t="s">
        <v>38</v>
      </c>
      <c r="J4605" t="s">
        <v>52</v>
      </c>
      <c r="N4605" t="s">
        <v>9490</v>
      </c>
      <c r="O4605" t="s">
        <v>34</v>
      </c>
      <c r="P4605">
        <v>13</v>
      </c>
      <c r="Q4605">
        <v>202106</v>
      </c>
      <c r="R4605">
        <v>20211025</v>
      </c>
      <c r="S4605" t="s">
        <v>9491</v>
      </c>
      <c r="T4605">
        <v>20220621</v>
      </c>
      <c r="U4605" t="s">
        <v>61</v>
      </c>
      <c r="Z4605" t="s">
        <v>36</v>
      </c>
    </row>
    <row r="4606" spans="1:26" x14ac:dyDescent="0.25">
      <c r="A4606" t="s">
        <v>26</v>
      </c>
      <c r="B4606" t="s">
        <v>27</v>
      </c>
      <c r="C4606" t="s">
        <v>28</v>
      </c>
      <c r="D4606" t="s">
        <v>166</v>
      </c>
      <c r="E4606" t="str">
        <f>"108TNXR31762"</f>
        <v>108TNXR31762</v>
      </c>
      <c r="F4606" t="s">
        <v>30</v>
      </c>
      <c r="I4606" t="s">
        <v>38</v>
      </c>
      <c r="J4606" t="s">
        <v>90</v>
      </c>
      <c r="N4606" t="s">
        <v>7616</v>
      </c>
      <c r="O4606" t="s">
        <v>34</v>
      </c>
      <c r="P4606">
        <v>11</v>
      </c>
      <c r="Q4606">
        <v>202108</v>
      </c>
      <c r="R4606">
        <v>20211001</v>
      </c>
      <c r="S4606" t="s">
        <v>9492</v>
      </c>
      <c r="T4606">
        <v>20220621</v>
      </c>
      <c r="U4606" t="s">
        <v>151</v>
      </c>
      <c r="Z4606" t="s">
        <v>36</v>
      </c>
    </row>
    <row r="4607" spans="1:26" x14ac:dyDescent="0.25">
      <c r="A4607" t="s">
        <v>26</v>
      </c>
      <c r="B4607" t="s">
        <v>27</v>
      </c>
      <c r="C4607" t="s">
        <v>28</v>
      </c>
      <c r="D4607" t="s">
        <v>6142</v>
      </c>
      <c r="E4607" t="str">
        <f>"204TNKF17621"</f>
        <v>204TNKF17621</v>
      </c>
      <c r="F4607" t="s">
        <v>30</v>
      </c>
      <c r="I4607" t="s">
        <v>31</v>
      </c>
      <c r="J4607" t="s">
        <v>77</v>
      </c>
      <c r="N4607" t="s">
        <v>9493</v>
      </c>
      <c r="O4607" t="s">
        <v>34</v>
      </c>
      <c r="P4607">
        <v>3</v>
      </c>
      <c r="Q4607">
        <v>202204</v>
      </c>
      <c r="R4607">
        <v>20220608</v>
      </c>
      <c r="S4607" t="s">
        <v>9494</v>
      </c>
      <c r="T4607">
        <v>20220621</v>
      </c>
      <c r="Z4607" t="s">
        <v>36</v>
      </c>
    </row>
    <row r="4608" spans="1:26" x14ac:dyDescent="0.25">
      <c r="A4608" t="s">
        <v>26</v>
      </c>
      <c r="B4608" t="s">
        <v>27</v>
      </c>
      <c r="C4608" t="s">
        <v>28</v>
      </c>
      <c r="D4608" t="s">
        <v>46</v>
      </c>
      <c r="E4608" t="str">
        <f>"110TNSU2D062"</f>
        <v>110TNSU2D062</v>
      </c>
      <c r="F4608" t="s">
        <v>30</v>
      </c>
      <c r="I4608" t="s">
        <v>38</v>
      </c>
      <c r="J4608" t="s">
        <v>77</v>
      </c>
      <c r="N4608" t="s">
        <v>9495</v>
      </c>
      <c r="O4608" t="s">
        <v>34</v>
      </c>
      <c r="P4608">
        <v>9</v>
      </c>
      <c r="Q4608">
        <v>202110</v>
      </c>
      <c r="R4608">
        <v>20220504</v>
      </c>
      <c r="S4608" t="s">
        <v>9496</v>
      </c>
      <c r="T4608">
        <v>20220621</v>
      </c>
      <c r="Z4608" t="s">
        <v>36</v>
      </c>
    </row>
    <row r="4609" spans="1:26" x14ac:dyDescent="0.25">
      <c r="A4609" t="s">
        <v>26</v>
      </c>
      <c r="B4609" t="s">
        <v>27</v>
      </c>
      <c r="C4609" t="s">
        <v>28</v>
      </c>
      <c r="D4609" t="s">
        <v>29</v>
      </c>
      <c r="E4609" t="str">
        <f>"111TNQD2E140"</f>
        <v>111TNQD2E140</v>
      </c>
      <c r="F4609" t="s">
        <v>30</v>
      </c>
      <c r="I4609" t="s">
        <v>38</v>
      </c>
      <c r="J4609" t="s">
        <v>271</v>
      </c>
      <c r="N4609" t="s">
        <v>9497</v>
      </c>
      <c r="O4609" t="s">
        <v>34</v>
      </c>
      <c r="P4609">
        <v>8</v>
      </c>
      <c r="Q4609">
        <v>202111</v>
      </c>
      <c r="R4609">
        <v>20220603</v>
      </c>
      <c r="S4609" t="s">
        <v>9498</v>
      </c>
      <c r="T4609">
        <v>20220621</v>
      </c>
      <c r="Z4609" t="s">
        <v>36</v>
      </c>
    </row>
    <row r="4610" spans="1:26" x14ac:dyDescent="0.25">
      <c r="A4610" t="s">
        <v>26</v>
      </c>
      <c r="B4610" t="s">
        <v>27</v>
      </c>
      <c r="C4610" t="s">
        <v>28</v>
      </c>
      <c r="D4610" t="s">
        <v>29</v>
      </c>
      <c r="E4610" t="str">
        <f>"111TNPC2S192"</f>
        <v>111TNPC2S192</v>
      </c>
      <c r="F4610" t="s">
        <v>30</v>
      </c>
      <c r="I4610" t="s">
        <v>38</v>
      </c>
      <c r="J4610" t="s">
        <v>58</v>
      </c>
      <c r="N4610" t="s">
        <v>9499</v>
      </c>
      <c r="O4610" t="s">
        <v>34</v>
      </c>
      <c r="P4610">
        <v>8</v>
      </c>
      <c r="Q4610">
        <v>202111</v>
      </c>
      <c r="R4610">
        <v>20220328</v>
      </c>
      <c r="S4610" t="s">
        <v>9500</v>
      </c>
      <c r="T4610">
        <v>20220621</v>
      </c>
      <c r="U4610" t="s">
        <v>265</v>
      </c>
      <c r="Z4610" t="s">
        <v>36</v>
      </c>
    </row>
    <row r="4611" spans="1:26" x14ac:dyDescent="0.25">
      <c r="A4611" t="s">
        <v>26</v>
      </c>
      <c r="B4611" t="s">
        <v>27</v>
      </c>
      <c r="C4611" t="s">
        <v>28</v>
      </c>
      <c r="D4611" t="s">
        <v>64</v>
      </c>
      <c r="E4611" t="str">
        <f>"109TNHM9R993"</f>
        <v>109TNHM9R993</v>
      </c>
      <c r="F4611" t="s">
        <v>30</v>
      </c>
      <c r="I4611" t="s">
        <v>76</v>
      </c>
      <c r="J4611" t="s">
        <v>77</v>
      </c>
      <c r="N4611" t="s">
        <v>9501</v>
      </c>
      <c r="O4611" t="s">
        <v>34</v>
      </c>
      <c r="P4611">
        <v>10</v>
      </c>
      <c r="Q4611">
        <v>202109</v>
      </c>
      <c r="R4611">
        <v>20220502</v>
      </c>
      <c r="S4611" t="s">
        <v>9502</v>
      </c>
      <c r="T4611">
        <v>20220621</v>
      </c>
      <c r="Z4611" t="s">
        <v>36</v>
      </c>
    </row>
    <row r="4612" spans="1:26" x14ac:dyDescent="0.25">
      <c r="A4612" t="s">
        <v>26</v>
      </c>
      <c r="B4612" t="s">
        <v>27</v>
      </c>
      <c r="C4612" t="s">
        <v>28</v>
      </c>
      <c r="D4612" t="s">
        <v>29</v>
      </c>
      <c r="E4612" t="str">
        <f>"106TNYT27074"</f>
        <v>106TNYT27074</v>
      </c>
      <c r="F4612" t="s">
        <v>30</v>
      </c>
      <c r="I4612" t="s">
        <v>129</v>
      </c>
      <c r="J4612" t="s">
        <v>77</v>
      </c>
      <c r="N4612" t="s">
        <v>9503</v>
      </c>
      <c r="O4612" t="s">
        <v>34</v>
      </c>
      <c r="P4612">
        <v>13</v>
      </c>
      <c r="Q4612">
        <v>202106</v>
      </c>
      <c r="R4612">
        <v>20211111</v>
      </c>
      <c r="S4612" t="s">
        <v>9504</v>
      </c>
      <c r="T4612">
        <v>20220621</v>
      </c>
      <c r="Z4612" t="s">
        <v>36</v>
      </c>
    </row>
    <row r="4613" spans="1:26" x14ac:dyDescent="0.25">
      <c r="A4613" t="s">
        <v>26</v>
      </c>
      <c r="B4613" t="s">
        <v>27</v>
      </c>
      <c r="C4613" t="s">
        <v>28</v>
      </c>
      <c r="D4613" t="s">
        <v>115</v>
      </c>
      <c r="E4613" t="str">
        <f>"109TNNH2S959"</f>
        <v>109TNNH2S959</v>
      </c>
      <c r="F4613" t="s">
        <v>30</v>
      </c>
      <c r="I4613" t="s">
        <v>475</v>
      </c>
      <c r="J4613" t="s">
        <v>163</v>
      </c>
      <c r="N4613" t="s">
        <v>9505</v>
      </c>
      <c r="O4613" t="s">
        <v>34</v>
      </c>
      <c r="P4613">
        <v>10</v>
      </c>
      <c r="Q4613">
        <v>202109</v>
      </c>
      <c r="R4613">
        <v>20220321</v>
      </c>
      <c r="S4613" t="s">
        <v>9506</v>
      </c>
      <c r="T4613">
        <v>20220621</v>
      </c>
      <c r="Z4613" t="s">
        <v>36</v>
      </c>
    </row>
    <row r="4614" spans="1:26" x14ac:dyDescent="0.25">
      <c r="A4614" t="s">
        <v>26</v>
      </c>
      <c r="B4614" t="s">
        <v>27</v>
      </c>
      <c r="C4614" t="s">
        <v>28</v>
      </c>
      <c r="D4614" t="s">
        <v>115</v>
      </c>
      <c r="E4614" t="str">
        <f>"109TNMX03995"</f>
        <v>109TNMX03995</v>
      </c>
      <c r="F4614" t="s">
        <v>30</v>
      </c>
      <c r="I4614" t="s">
        <v>89</v>
      </c>
      <c r="J4614" t="s">
        <v>90</v>
      </c>
      <c r="N4614" t="s">
        <v>9507</v>
      </c>
      <c r="O4614" t="s">
        <v>34</v>
      </c>
      <c r="P4614">
        <v>10</v>
      </c>
      <c r="Q4614">
        <v>202109</v>
      </c>
      <c r="R4614">
        <v>20211230</v>
      </c>
      <c r="S4614" t="s">
        <v>9508</v>
      </c>
      <c r="T4614">
        <v>20220621</v>
      </c>
      <c r="U4614" t="s">
        <v>1037</v>
      </c>
      <c r="Z4614" t="s">
        <v>36</v>
      </c>
    </row>
    <row r="4615" spans="1:26" x14ac:dyDescent="0.25">
      <c r="A4615" t="s">
        <v>26</v>
      </c>
      <c r="B4615" t="s">
        <v>27</v>
      </c>
      <c r="C4615" t="s">
        <v>28</v>
      </c>
      <c r="D4615" t="s">
        <v>37</v>
      </c>
      <c r="E4615" t="str">
        <f>"111TNTQ1N865"</f>
        <v>111TNTQ1N865</v>
      </c>
      <c r="F4615" t="s">
        <v>30</v>
      </c>
      <c r="I4615" t="s">
        <v>129</v>
      </c>
      <c r="J4615" t="s">
        <v>83</v>
      </c>
      <c r="N4615" t="s">
        <v>9509</v>
      </c>
      <c r="O4615" t="s">
        <v>34</v>
      </c>
      <c r="P4615">
        <v>8</v>
      </c>
      <c r="Q4615">
        <v>202111</v>
      </c>
      <c r="R4615">
        <v>20220111</v>
      </c>
      <c r="S4615" t="s">
        <v>9510</v>
      </c>
      <c r="T4615">
        <v>20220621</v>
      </c>
      <c r="Z4615" t="s">
        <v>36</v>
      </c>
    </row>
    <row r="4616" spans="1:26" x14ac:dyDescent="0.25">
      <c r="A4616" t="s">
        <v>26</v>
      </c>
      <c r="B4616" t="s">
        <v>27</v>
      </c>
      <c r="C4616" t="s">
        <v>28</v>
      </c>
      <c r="D4616" t="s">
        <v>29</v>
      </c>
      <c r="E4616" t="str">
        <f>"110TNDV21138"</f>
        <v>110TNDV21138</v>
      </c>
      <c r="F4616" t="s">
        <v>30</v>
      </c>
      <c r="I4616" t="s">
        <v>57</v>
      </c>
      <c r="J4616" t="s">
        <v>130</v>
      </c>
      <c r="N4616" t="s">
        <v>9511</v>
      </c>
      <c r="O4616" t="s">
        <v>34</v>
      </c>
      <c r="P4616">
        <v>9</v>
      </c>
      <c r="Q4616">
        <v>202110</v>
      </c>
      <c r="R4616">
        <v>20220322</v>
      </c>
      <c r="S4616" t="s">
        <v>9512</v>
      </c>
      <c r="T4616">
        <v>20220621</v>
      </c>
      <c r="Z4616" t="s">
        <v>36</v>
      </c>
    </row>
    <row r="4617" spans="1:26" x14ac:dyDescent="0.25">
      <c r="A4617" t="s">
        <v>26</v>
      </c>
      <c r="B4617" t="s">
        <v>27</v>
      </c>
      <c r="C4617" t="s">
        <v>28</v>
      </c>
      <c r="D4617" t="s">
        <v>8170</v>
      </c>
      <c r="E4617" t="str">
        <f>"204TNJJ0C204"</f>
        <v>204TNJJ0C204</v>
      </c>
      <c r="F4617" t="s">
        <v>30</v>
      </c>
      <c r="I4617" t="s">
        <v>71</v>
      </c>
      <c r="J4617" t="s">
        <v>90</v>
      </c>
      <c r="N4617" t="s">
        <v>9513</v>
      </c>
      <c r="O4617" t="s">
        <v>34</v>
      </c>
      <c r="P4617">
        <v>3</v>
      </c>
      <c r="Q4617">
        <v>202204</v>
      </c>
      <c r="R4617">
        <v>20220501</v>
      </c>
      <c r="S4617" t="s">
        <v>9514</v>
      </c>
      <c r="T4617">
        <v>20220621</v>
      </c>
      <c r="U4617" t="s">
        <v>9515</v>
      </c>
      <c r="Z4617" t="s">
        <v>36</v>
      </c>
    </row>
    <row r="4618" spans="1:26" x14ac:dyDescent="0.25">
      <c r="A4618" t="s">
        <v>26</v>
      </c>
      <c r="B4618" t="s">
        <v>27</v>
      </c>
      <c r="C4618" t="s">
        <v>28</v>
      </c>
      <c r="D4618" t="s">
        <v>29</v>
      </c>
      <c r="E4618" t="str">
        <f>"111TNCZ1X403"</f>
        <v>111TNCZ1X403</v>
      </c>
      <c r="F4618" t="s">
        <v>30</v>
      </c>
      <c r="I4618" t="s">
        <v>89</v>
      </c>
      <c r="J4618" t="s">
        <v>90</v>
      </c>
      <c r="N4618" t="s">
        <v>9516</v>
      </c>
      <c r="O4618" t="s">
        <v>34</v>
      </c>
      <c r="P4618">
        <v>8</v>
      </c>
      <c r="Q4618">
        <v>202111</v>
      </c>
      <c r="R4618">
        <v>20211128</v>
      </c>
      <c r="S4618" t="s">
        <v>9517</v>
      </c>
      <c r="T4618">
        <v>20220621</v>
      </c>
      <c r="U4618" t="s">
        <v>9518</v>
      </c>
      <c r="Z4618" t="s">
        <v>36</v>
      </c>
    </row>
    <row r="4619" spans="1:26" x14ac:dyDescent="0.25">
      <c r="A4619" t="s">
        <v>26</v>
      </c>
      <c r="B4619" t="s">
        <v>27</v>
      </c>
      <c r="C4619" t="s">
        <v>28</v>
      </c>
      <c r="D4619" t="s">
        <v>37</v>
      </c>
      <c r="E4619" t="str">
        <f>"201TNTQ1J417"</f>
        <v>201TNTQ1J417</v>
      </c>
      <c r="F4619" t="s">
        <v>30</v>
      </c>
      <c r="I4619" t="s">
        <v>157</v>
      </c>
      <c r="J4619" t="s">
        <v>498</v>
      </c>
      <c r="N4619" t="s">
        <v>9519</v>
      </c>
      <c r="O4619" t="s">
        <v>34</v>
      </c>
      <c r="P4619">
        <v>6</v>
      </c>
      <c r="Q4619">
        <v>202201</v>
      </c>
      <c r="R4619">
        <v>20220315</v>
      </c>
      <c r="S4619" t="s">
        <v>9520</v>
      </c>
      <c r="T4619">
        <v>20220621</v>
      </c>
      <c r="Z4619" t="s">
        <v>36</v>
      </c>
    </row>
    <row r="4620" spans="1:26" x14ac:dyDescent="0.25">
      <c r="A4620" t="s">
        <v>26</v>
      </c>
      <c r="B4620" t="s">
        <v>27</v>
      </c>
      <c r="C4620" t="s">
        <v>28</v>
      </c>
      <c r="D4620" t="s">
        <v>6142</v>
      </c>
      <c r="E4620" t="str">
        <f>"206TNXR04106"</f>
        <v>206TNXR04106</v>
      </c>
      <c r="F4620" t="s">
        <v>30</v>
      </c>
      <c r="I4620" t="s">
        <v>89</v>
      </c>
      <c r="J4620" t="s">
        <v>58</v>
      </c>
      <c r="N4620" t="s">
        <v>9521</v>
      </c>
      <c r="O4620" t="s">
        <v>34</v>
      </c>
      <c r="P4620">
        <v>1</v>
      </c>
      <c r="Q4620">
        <v>202206</v>
      </c>
      <c r="R4620">
        <v>20220615</v>
      </c>
      <c r="S4620" t="s">
        <v>9522</v>
      </c>
      <c r="T4620">
        <v>20220621</v>
      </c>
      <c r="U4620" t="s">
        <v>128</v>
      </c>
      <c r="Z4620" t="s">
        <v>36</v>
      </c>
    </row>
    <row r="4621" spans="1:26" x14ac:dyDescent="0.25">
      <c r="A4621" t="s">
        <v>26</v>
      </c>
      <c r="B4621" t="s">
        <v>27</v>
      </c>
      <c r="C4621" t="s">
        <v>28</v>
      </c>
      <c r="D4621" t="s">
        <v>115</v>
      </c>
      <c r="E4621" t="str">
        <f>"201TNMX2P235"</f>
        <v>201TNMX2P235</v>
      </c>
      <c r="F4621" t="s">
        <v>30</v>
      </c>
      <c r="I4621" t="s">
        <v>31</v>
      </c>
      <c r="J4621" t="s">
        <v>48</v>
      </c>
      <c r="N4621" t="s">
        <v>9523</v>
      </c>
      <c r="O4621" t="s">
        <v>34</v>
      </c>
      <c r="P4621">
        <v>6</v>
      </c>
      <c r="Q4621">
        <v>202201</v>
      </c>
      <c r="R4621">
        <v>20220502</v>
      </c>
      <c r="S4621" t="s">
        <v>9524</v>
      </c>
      <c r="T4621">
        <v>20220621</v>
      </c>
      <c r="Z4621" t="s">
        <v>36</v>
      </c>
    </row>
    <row r="4622" spans="1:26" x14ac:dyDescent="0.25">
      <c r="A4622" t="s">
        <v>26</v>
      </c>
      <c r="B4622" t="s">
        <v>27</v>
      </c>
      <c r="C4622" t="s">
        <v>28</v>
      </c>
      <c r="D4622" t="s">
        <v>133</v>
      </c>
      <c r="E4622" t="str">
        <f>"112TNLE09008"</f>
        <v>112TNLE09008</v>
      </c>
      <c r="F4622" t="s">
        <v>30</v>
      </c>
      <c r="I4622" t="s">
        <v>123</v>
      </c>
      <c r="J4622" t="s">
        <v>52</v>
      </c>
      <c r="N4622" t="s">
        <v>9525</v>
      </c>
      <c r="O4622" t="s">
        <v>34</v>
      </c>
      <c r="P4622">
        <v>7</v>
      </c>
      <c r="Q4622">
        <v>202112</v>
      </c>
      <c r="R4622">
        <v>20220414</v>
      </c>
      <c r="S4622" t="s">
        <v>9526</v>
      </c>
      <c r="T4622">
        <v>20220621</v>
      </c>
      <c r="U4622" t="s">
        <v>278</v>
      </c>
      <c r="Z4622" t="s">
        <v>36</v>
      </c>
    </row>
    <row r="4623" spans="1:26" x14ac:dyDescent="0.25">
      <c r="A4623" t="s">
        <v>26</v>
      </c>
      <c r="B4623" t="s">
        <v>27</v>
      </c>
      <c r="C4623" t="s">
        <v>28</v>
      </c>
      <c r="D4623" t="s">
        <v>64</v>
      </c>
      <c r="E4623" t="str">
        <f>"105TNQD0F844"</f>
        <v>105TNQD0F844</v>
      </c>
      <c r="F4623" t="s">
        <v>30</v>
      </c>
      <c r="I4623" t="s">
        <v>1153</v>
      </c>
      <c r="J4623" t="s">
        <v>90</v>
      </c>
      <c r="N4623" t="s">
        <v>9527</v>
      </c>
      <c r="O4623" t="s">
        <v>34</v>
      </c>
      <c r="P4623">
        <v>14</v>
      </c>
      <c r="Q4623">
        <v>202105</v>
      </c>
      <c r="R4623">
        <v>20211104</v>
      </c>
      <c r="S4623" t="s">
        <v>9528</v>
      </c>
      <c r="T4623">
        <v>20220621</v>
      </c>
      <c r="U4623" t="s">
        <v>5175</v>
      </c>
      <c r="Z4623" t="s">
        <v>36</v>
      </c>
    </row>
    <row r="4624" spans="1:26" x14ac:dyDescent="0.25">
      <c r="A4624" t="s">
        <v>26</v>
      </c>
      <c r="B4624" t="s">
        <v>27</v>
      </c>
      <c r="C4624" t="s">
        <v>28</v>
      </c>
      <c r="D4624" t="s">
        <v>42</v>
      </c>
      <c r="E4624" t="str">
        <f>"110TNXR1K946"</f>
        <v>110TNXR1K946</v>
      </c>
      <c r="F4624" t="s">
        <v>30</v>
      </c>
      <c r="I4624" t="s">
        <v>57</v>
      </c>
      <c r="J4624" t="s">
        <v>58</v>
      </c>
      <c r="N4624" t="s">
        <v>9529</v>
      </c>
      <c r="O4624" t="s">
        <v>34</v>
      </c>
      <c r="P4624">
        <v>9</v>
      </c>
      <c r="Q4624">
        <v>202110</v>
      </c>
      <c r="R4624">
        <v>20220308</v>
      </c>
      <c r="S4624" t="s">
        <v>9530</v>
      </c>
      <c r="T4624">
        <v>20220621</v>
      </c>
      <c r="U4624" t="s">
        <v>5236</v>
      </c>
      <c r="V4624" t="s">
        <v>1041</v>
      </c>
      <c r="W4624" t="s">
        <v>111</v>
      </c>
      <c r="X4624" t="s">
        <v>264</v>
      </c>
      <c r="Z4624" t="s">
        <v>36</v>
      </c>
    </row>
    <row r="4625" spans="1:26" x14ac:dyDescent="0.25">
      <c r="A4625" t="s">
        <v>26</v>
      </c>
      <c r="B4625" t="s">
        <v>27</v>
      </c>
      <c r="C4625" t="s">
        <v>28</v>
      </c>
      <c r="D4625" t="s">
        <v>46</v>
      </c>
      <c r="E4625" t="str">
        <f>"108TNRL1X974"</f>
        <v>108TNRL1X974</v>
      </c>
      <c r="F4625" t="s">
        <v>30</v>
      </c>
      <c r="I4625" t="s">
        <v>57</v>
      </c>
      <c r="J4625" t="s">
        <v>163</v>
      </c>
      <c r="N4625" t="s">
        <v>9531</v>
      </c>
      <c r="O4625" t="s">
        <v>34</v>
      </c>
      <c r="P4625">
        <v>11</v>
      </c>
      <c r="Q4625">
        <v>202108</v>
      </c>
      <c r="R4625">
        <v>20220228</v>
      </c>
      <c r="S4625" t="s">
        <v>9532</v>
      </c>
      <c r="T4625">
        <v>20220621</v>
      </c>
      <c r="Z4625" t="s">
        <v>36</v>
      </c>
    </row>
    <row r="4626" spans="1:26" x14ac:dyDescent="0.25">
      <c r="A4626" t="s">
        <v>26</v>
      </c>
      <c r="B4626" t="s">
        <v>27</v>
      </c>
      <c r="C4626" t="s">
        <v>28</v>
      </c>
      <c r="D4626" t="s">
        <v>115</v>
      </c>
      <c r="E4626" t="str">
        <f>"101TNGY23967"</f>
        <v>101TNGY23967</v>
      </c>
      <c r="F4626" t="s">
        <v>30</v>
      </c>
      <c r="I4626" t="s">
        <v>57</v>
      </c>
      <c r="J4626" t="s">
        <v>58</v>
      </c>
      <c r="N4626" t="s">
        <v>9533</v>
      </c>
      <c r="O4626" t="s">
        <v>34</v>
      </c>
      <c r="P4626">
        <v>18</v>
      </c>
      <c r="Q4626">
        <v>202101</v>
      </c>
      <c r="R4626">
        <v>20211021</v>
      </c>
      <c r="S4626" t="s">
        <v>9534</v>
      </c>
      <c r="T4626">
        <v>20220621</v>
      </c>
      <c r="U4626" t="s">
        <v>2651</v>
      </c>
      <c r="V4626" t="s">
        <v>144</v>
      </c>
      <c r="W4626" t="s">
        <v>7350</v>
      </c>
      <c r="Z4626" t="s">
        <v>36</v>
      </c>
    </row>
    <row r="4627" spans="1:26" x14ac:dyDescent="0.25">
      <c r="A4627" t="s">
        <v>26</v>
      </c>
      <c r="B4627" t="s">
        <v>27</v>
      </c>
      <c r="C4627" t="s">
        <v>28</v>
      </c>
      <c r="D4627" t="s">
        <v>380</v>
      </c>
      <c r="E4627" t="str">
        <f>"111TNHM1Z473"</f>
        <v>111TNHM1Z473</v>
      </c>
      <c r="F4627" t="s">
        <v>30</v>
      </c>
      <c r="I4627" t="s">
        <v>38</v>
      </c>
      <c r="J4627" t="s">
        <v>58</v>
      </c>
      <c r="N4627" t="s">
        <v>9535</v>
      </c>
      <c r="O4627" t="s">
        <v>34</v>
      </c>
      <c r="P4627">
        <v>8</v>
      </c>
      <c r="Q4627">
        <v>202111</v>
      </c>
      <c r="R4627">
        <v>20211101</v>
      </c>
      <c r="S4627" t="s">
        <v>9536</v>
      </c>
      <c r="T4627">
        <v>20220621</v>
      </c>
      <c r="Z4627" t="s">
        <v>36</v>
      </c>
    </row>
    <row r="4628" spans="1:26" x14ac:dyDescent="0.25">
      <c r="A4628" t="s">
        <v>26</v>
      </c>
      <c r="B4628" t="s">
        <v>27</v>
      </c>
      <c r="C4628" t="s">
        <v>28</v>
      </c>
      <c r="D4628" t="s">
        <v>29</v>
      </c>
      <c r="E4628" t="str">
        <f>"201TNJJ29820"</f>
        <v>201TNJJ29820</v>
      </c>
      <c r="F4628" t="s">
        <v>30</v>
      </c>
      <c r="I4628" t="s">
        <v>38</v>
      </c>
      <c r="J4628" t="s">
        <v>1719</v>
      </c>
      <c r="N4628" t="s">
        <v>9537</v>
      </c>
      <c r="O4628" t="s">
        <v>34</v>
      </c>
      <c r="P4628">
        <v>6</v>
      </c>
      <c r="Q4628">
        <v>202201</v>
      </c>
      <c r="R4628">
        <v>20220406</v>
      </c>
      <c r="S4628" t="s">
        <v>9538</v>
      </c>
      <c r="T4628">
        <v>20220621</v>
      </c>
      <c r="Z4628" t="s">
        <v>36</v>
      </c>
    </row>
    <row r="4629" spans="1:26" x14ac:dyDescent="0.25">
      <c r="A4629" t="s">
        <v>26</v>
      </c>
      <c r="B4629" t="s">
        <v>27</v>
      </c>
      <c r="C4629" t="s">
        <v>28</v>
      </c>
      <c r="D4629" t="s">
        <v>37</v>
      </c>
      <c r="E4629" t="str">
        <f>"201TNPC2Y368"</f>
        <v>201TNPC2Y368</v>
      </c>
      <c r="F4629" t="s">
        <v>30</v>
      </c>
      <c r="I4629" t="s">
        <v>82</v>
      </c>
      <c r="J4629" t="s">
        <v>39</v>
      </c>
      <c r="N4629" t="s">
        <v>9539</v>
      </c>
      <c r="O4629" t="s">
        <v>34</v>
      </c>
      <c r="P4629">
        <v>6</v>
      </c>
      <c r="Q4629">
        <v>202201</v>
      </c>
      <c r="R4629">
        <v>20220304</v>
      </c>
      <c r="S4629" t="s">
        <v>9540</v>
      </c>
      <c r="T4629">
        <v>20220621</v>
      </c>
      <c r="Z4629" t="s">
        <v>36</v>
      </c>
    </row>
    <row r="4630" spans="1:26" x14ac:dyDescent="0.25">
      <c r="A4630" t="s">
        <v>26</v>
      </c>
      <c r="B4630" t="s">
        <v>27</v>
      </c>
      <c r="C4630" t="s">
        <v>28</v>
      </c>
      <c r="D4630" t="s">
        <v>46</v>
      </c>
      <c r="E4630" t="str">
        <f>"007TNQD1D092"</f>
        <v>007TNQD1D092</v>
      </c>
      <c r="F4630" t="s">
        <v>30</v>
      </c>
      <c r="I4630" t="s">
        <v>89</v>
      </c>
      <c r="J4630" t="s">
        <v>1907</v>
      </c>
      <c r="N4630" t="s">
        <v>9541</v>
      </c>
      <c r="O4630" t="s">
        <v>34</v>
      </c>
      <c r="P4630">
        <v>24</v>
      </c>
      <c r="Q4630">
        <v>202007</v>
      </c>
      <c r="R4630">
        <v>20220430</v>
      </c>
      <c r="S4630" t="s">
        <v>9542</v>
      </c>
      <c r="T4630">
        <v>20220622</v>
      </c>
      <c r="Z4630" t="s">
        <v>36</v>
      </c>
    </row>
    <row r="4631" spans="1:26" x14ac:dyDescent="0.25">
      <c r="A4631" t="s">
        <v>26</v>
      </c>
      <c r="B4631" t="s">
        <v>27</v>
      </c>
      <c r="C4631" t="s">
        <v>28</v>
      </c>
      <c r="D4631" t="s">
        <v>585</v>
      </c>
      <c r="E4631" t="str">
        <f>"203TNNH0Z423"</f>
        <v>203TNNH0Z423</v>
      </c>
      <c r="F4631" t="s">
        <v>30</v>
      </c>
      <c r="I4631" t="s">
        <v>31</v>
      </c>
      <c r="J4631" t="s">
        <v>58</v>
      </c>
      <c r="N4631" t="s">
        <v>9543</v>
      </c>
      <c r="O4631" t="s">
        <v>34</v>
      </c>
      <c r="P4631">
        <v>4</v>
      </c>
      <c r="Q4631">
        <v>202203</v>
      </c>
      <c r="R4631">
        <v>20220520</v>
      </c>
      <c r="S4631" t="s">
        <v>9544</v>
      </c>
      <c r="T4631">
        <v>20220622</v>
      </c>
      <c r="U4631" t="s">
        <v>2733</v>
      </c>
      <c r="Z4631" t="s">
        <v>36</v>
      </c>
    </row>
    <row r="4632" spans="1:26" x14ac:dyDescent="0.25">
      <c r="A4632" t="s">
        <v>26</v>
      </c>
      <c r="B4632" t="s">
        <v>27</v>
      </c>
      <c r="C4632" t="s">
        <v>28</v>
      </c>
      <c r="D4632" t="s">
        <v>380</v>
      </c>
      <c r="E4632" t="str">
        <f>"210TNBS1U967"</f>
        <v>210TNBS1U967</v>
      </c>
      <c r="F4632" t="s">
        <v>30</v>
      </c>
      <c r="I4632" t="s">
        <v>71</v>
      </c>
      <c r="J4632" t="s">
        <v>39</v>
      </c>
      <c r="N4632" t="s">
        <v>9545</v>
      </c>
      <c r="O4632" t="s">
        <v>34</v>
      </c>
      <c r="P4632">
        <v>99</v>
      </c>
      <c r="Q4632">
        <v>201210</v>
      </c>
      <c r="R4632">
        <v>20220129</v>
      </c>
      <c r="S4632" t="s">
        <v>9546</v>
      </c>
      <c r="T4632">
        <v>20220622</v>
      </c>
      <c r="Z4632" t="s">
        <v>36</v>
      </c>
    </row>
    <row r="4633" spans="1:26" x14ac:dyDescent="0.25">
      <c r="A4633" t="s">
        <v>26</v>
      </c>
      <c r="B4633" t="s">
        <v>27</v>
      </c>
      <c r="C4633" t="s">
        <v>28</v>
      </c>
      <c r="D4633" t="s">
        <v>115</v>
      </c>
      <c r="E4633" t="str">
        <f>"101TNGY0M503"</f>
        <v>101TNGY0M503</v>
      </c>
      <c r="F4633" t="s">
        <v>30</v>
      </c>
      <c r="I4633" t="s">
        <v>475</v>
      </c>
      <c r="J4633" t="s">
        <v>90</v>
      </c>
      <c r="N4633" t="s">
        <v>9547</v>
      </c>
      <c r="O4633" t="s">
        <v>34</v>
      </c>
      <c r="P4633">
        <v>18</v>
      </c>
      <c r="Q4633">
        <v>202101</v>
      </c>
      <c r="R4633">
        <v>20220128</v>
      </c>
      <c r="S4633" t="s">
        <v>9548</v>
      </c>
      <c r="T4633">
        <v>20220622</v>
      </c>
      <c r="U4633" t="s">
        <v>5168</v>
      </c>
      <c r="V4633" t="s">
        <v>206</v>
      </c>
      <c r="Z4633" t="s">
        <v>36</v>
      </c>
    </row>
    <row r="4634" spans="1:26" x14ac:dyDescent="0.25">
      <c r="A4634" t="s">
        <v>26</v>
      </c>
      <c r="B4634" t="s">
        <v>27</v>
      </c>
      <c r="C4634" t="s">
        <v>28</v>
      </c>
      <c r="D4634" t="s">
        <v>115</v>
      </c>
      <c r="E4634" t="str">
        <f>"011TNMX1T323"</f>
        <v>011TNMX1T323</v>
      </c>
      <c r="F4634" t="s">
        <v>30</v>
      </c>
      <c r="I4634" t="s">
        <v>57</v>
      </c>
      <c r="J4634" t="s">
        <v>39</v>
      </c>
      <c r="N4634" t="s">
        <v>9549</v>
      </c>
      <c r="O4634" t="s">
        <v>34</v>
      </c>
      <c r="P4634">
        <v>20</v>
      </c>
      <c r="Q4634">
        <v>202011</v>
      </c>
      <c r="R4634">
        <v>20220420</v>
      </c>
      <c r="S4634" t="s">
        <v>9550</v>
      </c>
      <c r="T4634">
        <v>20220622</v>
      </c>
      <c r="Z4634" t="s">
        <v>36</v>
      </c>
    </row>
    <row r="4635" spans="1:26" x14ac:dyDescent="0.25">
      <c r="A4635" t="s">
        <v>26</v>
      </c>
      <c r="B4635" t="s">
        <v>27</v>
      </c>
      <c r="C4635" t="s">
        <v>28</v>
      </c>
      <c r="D4635" t="s">
        <v>64</v>
      </c>
      <c r="E4635" t="str">
        <f>"112TNRL06262"</f>
        <v>112TNRL06262</v>
      </c>
      <c r="F4635" t="s">
        <v>30</v>
      </c>
      <c r="I4635" t="s">
        <v>89</v>
      </c>
      <c r="J4635" t="s">
        <v>90</v>
      </c>
      <c r="N4635" t="s">
        <v>9551</v>
      </c>
      <c r="O4635" t="s">
        <v>34</v>
      </c>
      <c r="P4635">
        <v>7</v>
      </c>
      <c r="Q4635">
        <v>202112</v>
      </c>
      <c r="R4635">
        <v>20220314</v>
      </c>
      <c r="S4635" t="s">
        <v>9552</v>
      </c>
      <c r="T4635">
        <v>20220622</v>
      </c>
      <c r="U4635" t="s">
        <v>264</v>
      </c>
      <c r="V4635" t="s">
        <v>265</v>
      </c>
      <c r="W4635" t="s">
        <v>8053</v>
      </c>
      <c r="X4635" t="s">
        <v>496</v>
      </c>
      <c r="Y4635" t="s">
        <v>878</v>
      </c>
      <c r="Z4635" t="s">
        <v>36</v>
      </c>
    </row>
    <row r="4636" spans="1:26" x14ac:dyDescent="0.25">
      <c r="A4636" t="s">
        <v>26</v>
      </c>
      <c r="B4636" t="s">
        <v>27</v>
      </c>
      <c r="C4636" t="s">
        <v>28</v>
      </c>
      <c r="D4636" t="s">
        <v>46</v>
      </c>
      <c r="E4636" t="str">
        <f>"201TNXR2Q762"</f>
        <v>201TNXR2Q762</v>
      </c>
      <c r="F4636" t="s">
        <v>30</v>
      </c>
      <c r="I4636" t="s">
        <v>38</v>
      </c>
      <c r="J4636" t="s">
        <v>39</v>
      </c>
      <c r="N4636" t="s">
        <v>9553</v>
      </c>
      <c r="O4636" t="s">
        <v>34</v>
      </c>
      <c r="P4636">
        <v>6</v>
      </c>
      <c r="Q4636">
        <v>202201</v>
      </c>
      <c r="R4636">
        <v>20220219</v>
      </c>
      <c r="S4636" t="s">
        <v>9554</v>
      </c>
      <c r="T4636">
        <v>20220622</v>
      </c>
      <c r="U4636" t="s">
        <v>278</v>
      </c>
      <c r="Z4636" t="s">
        <v>36</v>
      </c>
    </row>
    <row r="4637" spans="1:26" x14ac:dyDescent="0.25">
      <c r="A4637" t="s">
        <v>26</v>
      </c>
      <c r="B4637" t="s">
        <v>27</v>
      </c>
      <c r="C4637" t="s">
        <v>28</v>
      </c>
      <c r="D4637" t="s">
        <v>29</v>
      </c>
      <c r="E4637" t="str">
        <f>"109TNRL0K838"</f>
        <v>109TNRL0K838</v>
      </c>
      <c r="F4637" t="s">
        <v>30</v>
      </c>
      <c r="I4637" t="s">
        <v>31</v>
      </c>
      <c r="J4637" t="s">
        <v>58</v>
      </c>
      <c r="N4637" t="s">
        <v>9555</v>
      </c>
      <c r="O4637" t="s">
        <v>34</v>
      </c>
      <c r="P4637">
        <v>10</v>
      </c>
      <c r="Q4637">
        <v>202109</v>
      </c>
      <c r="R4637">
        <v>20211023</v>
      </c>
      <c r="S4637" t="s">
        <v>9556</v>
      </c>
      <c r="T4637">
        <v>20220622</v>
      </c>
      <c r="U4637" t="s">
        <v>75</v>
      </c>
      <c r="V4637" t="s">
        <v>128</v>
      </c>
      <c r="Z4637" t="s">
        <v>36</v>
      </c>
    </row>
    <row r="4638" spans="1:26" x14ac:dyDescent="0.25">
      <c r="A4638" t="s">
        <v>26</v>
      </c>
      <c r="B4638" t="s">
        <v>27</v>
      </c>
      <c r="C4638" t="s">
        <v>28</v>
      </c>
      <c r="D4638" t="s">
        <v>29</v>
      </c>
      <c r="E4638" t="str">
        <f>"111TNRL2E158"</f>
        <v>111TNRL2E158</v>
      </c>
      <c r="F4638" t="s">
        <v>30</v>
      </c>
      <c r="I4638" t="s">
        <v>38</v>
      </c>
      <c r="J4638" t="s">
        <v>77</v>
      </c>
      <c r="N4638" t="s">
        <v>9557</v>
      </c>
      <c r="O4638" t="s">
        <v>34</v>
      </c>
      <c r="P4638">
        <v>8</v>
      </c>
      <c r="Q4638">
        <v>202111</v>
      </c>
      <c r="R4638">
        <v>20220602</v>
      </c>
      <c r="S4638" t="s">
        <v>9558</v>
      </c>
      <c r="T4638">
        <v>20220622</v>
      </c>
      <c r="Z4638" t="s">
        <v>36</v>
      </c>
    </row>
    <row r="4639" spans="1:26" x14ac:dyDescent="0.25">
      <c r="A4639" t="s">
        <v>26</v>
      </c>
      <c r="B4639" t="s">
        <v>27</v>
      </c>
      <c r="C4639" t="s">
        <v>28</v>
      </c>
      <c r="D4639" t="s">
        <v>29</v>
      </c>
      <c r="E4639" t="str">
        <f>"112TNDV10618"</f>
        <v>112TNDV10618</v>
      </c>
      <c r="F4639" t="s">
        <v>30</v>
      </c>
      <c r="I4639" t="s">
        <v>646</v>
      </c>
      <c r="J4639" t="s">
        <v>90</v>
      </c>
      <c r="N4639" t="s">
        <v>9559</v>
      </c>
      <c r="O4639" t="s">
        <v>34</v>
      </c>
      <c r="P4639">
        <v>7</v>
      </c>
      <c r="Q4639">
        <v>202112</v>
      </c>
      <c r="R4639">
        <v>20220518</v>
      </c>
      <c r="S4639" t="s">
        <v>9560</v>
      </c>
      <c r="T4639">
        <v>20220622</v>
      </c>
      <c r="U4639" t="s">
        <v>128</v>
      </c>
      <c r="Z4639" t="s">
        <v>36</v>
      </c>
    </row>
    <row r="4640" spans="1:26" x14ac:dyDescent="0.25">
      <c r="A4640" t="s">
        <v>26</v>
      </c>
      <c r="B4640" t="s">
        <v>27</v>
      </c>
      <c r="C4640" t="s">
        <v>28</v>
      </c>
      <c r="D4640" t="s">
        <v>37</v>
      </c>
      <c r="E4640" t="str">
        <f>"111TNMX13443"</f>
        <v>111TNMX13443</v>
      </c>
      <c r="F4640" t="s">
        <v>30</v>
      </c>
      <c r="I4640" t="s">
        <v>57</v>
      </c>
      <c r="J4640" t="s">
        <v>58</v>
      </c>
      <c r="N4640" t="s">
        <v>9561</v>
      </c>
      <c r="O4640" t="s">
        <v>34</v>
      </c>
      <c r="P4640">
        <v>8</v>
      </c>
      <c r="Q4640">
        <v>202111</v>
      </c>
      <c r="R4640">
        <v>20220610</v>
      </c>
      <c r="S4640" t="s">
        <v>9562</v>
      </c>
      <c r="T4640">
        <v>20220622</v>
      </c>
      <c r="U4640" t="s">
        <v>114</v>
      </c>
      <c r="Z4640" t="s">
        <v>36</v>
      </c>
    </row>
    <row r="4641" spans="1:26" x14ac:dyDescent="0.25">
      <c r="A4641" t="s">
        <v>26</v>
      </c>
      <c r="B4641" t="s">
        <v>27</v>
      </c>
      <c r="C4641" t="s">
        <v>28</v>
      </c>
      <c r="D4641" t="s">
        <v>37</v>
      </c>
      <c r="E4641" t="str">
        <f>"201TNTQ2Y737"</f>
        <v>201TNTQ2Y737</v>
      </c>
      <c r="F4641" t="s">
        <v>30</v>
      </c>
      <c r="I4641" t="s">
        <v>31</v>
      </c>
      <c r="J4641" t="s">
        <v>32</v>
      </c>
      <c r="N4641" t="s">
        <v>9563</v>
      </c>
      <c r="O4641" t="s">
        <v>34</v>
      </c>
      <c r="P4641">
        <v>6</v>
      </c>
      <c r="Q4641">
        <v>202201</v>
      </c>
      <c r="R4641">
        <v>20220214</v>
      </c>
      <c r="S4641" t="s">
        <v>9564</v>
      </c>
      <c r="T4641">
        <v>20220622</v>
      </c>
      <c r="Z4641" t="s">
        <v>36</v>
      </c>
    </row>
    <row r="4642" spans="1:26" x14ac:dyDescent="0.25">
      <c r="A4642" t="s">
        <v>26</v>
      </c>
      <c r="B4642" t="s">
        <v>27</v>
      </c>
      <c r="C4642" t="s">
        <v>28</v>
      </c>
      <c r="D4642" t="s">
        <v>64</v>
      </c>
      <c r="E4642" t="str">
        <f>"203TNRL1Y950"</f>
        <v>203TNRL1Y950</v>
      </c>
      <c r="F4642" t="s">
        <v>30</v>
      </c>
      <c r="I4642" t="s">
        <v>38</v>
      </c>
      <c r="J4642" t="s">
        <v>90</v>
      </c>
      <c r="N4642" t="s">
        <v>9565</v>
      </c>
      <c r="O4642" t="s">
        <v>34</v>
      </c>
      <c r="P4642">
        <v>4</v>
      </c>
      <c r="Q4642">
        <v>202203</v>
      </c>
      <c r="R4642">
        <v>20220524</v>
      </c>
      <c r="S4642" t="s">
        <v>9566</v>
      </c>
      <c r="T4642">
        <v>20220622</v>
      </c>
      <c r="U4642" t="s">
        <v>149</v>
      </c>
      <c r="Z4642" t="s">
        <v>36</v>
      </c>
    </row>
    <row r="4643" spans="1:26" x14ac:dyDescent="0.25">
      <c r="A4643" t="s">
        <v>26</v>
      </c>
      <c r="B4643" t="s">
        <v>27</v>
      </c>
      <c r="C4643" t="s">
        <v>28</v>
      </c>
      <c r="D4643" t="s">
        <v>37</v>
      </c>
      <c r="E4643" t="str">
        <f>"109TNCZOT131"</f>
        <v>109TNCZOT131</v>
      </c>
      <c r="F4643" t="s">
        <v>30</v>
      </c>
      <c r="I4643" t="s">
        <v>57</v>
      </c>
      <c r="J4643" t="s">
        <v>58</v>
      </c>
      <c r="N4643" t="s">
        <v>7095</v>
      </c>
      <c r="O4643" t="s">
        <v>34</v>
      </c>
      <c r="P4643">
        <v>10</v>
      </c>
      <c r="Q4643">
        <v>202109</v>
      </c>
      <c r="R4643">
        <v>20211031</v>
      </c>
      <c r="S4643" t="s">
        <v>9567</v>
      </c>
      <c r="T4643">
        <v>20220622</v>
      </c>
      <c r="U4643" t="s">
        <v>144</v>
      </c>
      <c r="Z4643" t="s">
        <v>36</v>
      </c>
    </row>
    <row r="4644" spans="1:26" x14ac:dyDescent="0.25">
      <c r="A4644" t="s">
        <v>26</v>
      </c>
      <c r="B4644" t="s">
        <v>27</v>
      </c>
      <c r="C4644" t="s">
        <v>28</v>
      </c>
      <c r="D4644" t="s">
        <v>166</v>
      </c>
      <c r="E4644" t="str">
        <f>"108TNXR2Q810"</f>
        <v>108TNXR2Q810</v>
      </c>
      <c r="F4644" t="s">
        <v>30</v>
      </c>
      <c r="I4644" t="s">
        <v>129</v>
      </c>
      <c r="J4644" t="s">
        <v>43</v>
      </c>
      <c r="N4644" t="s">
        <v>9568</v>
      </c>
      <c r="O4644" t="s">
        <v>34</v>
      </c>
      <c r="P4644">
        <v>11</v>
      </c>
      <c r="Q4644">
        <v>202108</v>
      </c>
      <c r="R4644">
        <v>20220529</v>
      </c>
      <c r="S4644" t="s">
        <v>9569</v>
      </c>
      <c r="T4644">
        <v>20220622</v>
      </c>
      <c r="U4644" t="s">
        <v>9570</v>
      </c>
      <c r="Z4644" t="s">
        <v>36</v>
      </c>
    </row>
    <row r="4645" spans="1:26" x14ac:dyDescent="0.25">
      <c r="A4645" t="s">
        <v>26</v>
      </c>
      <c r="B4645" t="s">
        <v>27</v>
      </c>
      <c r="C4645" t="s">
        <v>28</v>
      </c>
      <c r="D4645" t="s">
        <v>46</v>
      </c>
      <c r="E4645" t="str">
        <f>"201TNAB01832"</f>
        <v>201TNAB01832</v>
      </c>
      <c r="F4645" t="s">
        <v>30</v>
      </c>
      <c r="I4645" t="s">
        <v>129</v>
      </c>
      <c r="J4645" t="s">
        <v>43</v>
      </c>
      <c r="N4645" t="s">
        <v>9571</v>
      </c>
      <c r="O4645" t="s">
        <v>34</v>
      </c>
      <c r="P4645">
        <v>6</v>
      </c>
      <c r="Q4645">
        <v>202201</v>
      </c>
      <c r="R4645">
        <v>20220310</v>
      </c>
      <c r="S4645" t="s">
        <v>9572</v>
      </c>
      <c r="T4645">
        <v>20220622</v>
      </c>
      <c r="U4645" t="s">
        <v>325</v>
      </c>
      <c r="Z4645" t="s">
        <v>36</v>
      </c>
    </row>
    <row r="4646" spans="1:26" x14ac:dyDescent="0.25">
      <c r="A4646" t="s">
        <v>26</v>
      </c>
      <c r="B4646" t="s">
        <v>27</v>
      </c>
      <c r="C4646" t="s">
        <v>28</v>
      </c>
      <c r="D4646" t="s">
        <v>46</v>
      </c>
      <c r="E4646" t="str">
        <f>"110TNJJ1G604"</f>
        <v>110TNJJ1G604</v>
      </c>
      <c r="F4646" t="s">
        <v>30</v>
      </c>
      <c r="I4646" t="s">
        <v>475</v>
      </c>
      <c r="J4646" t="s">
        <v>871</v>
      </c>
      <c r="N4646" t="s">
        <v>9573</v>
      </c>
      <c r="O4646" t="s">
        <v>34</v>
      </c>
      <c r="P4646">
        <v>9</v>
      </c>
      <c r="Q4646">
        <v>202110</v>
      </c>
      <c r="R4646">
        <v>20211221</v>
      </c>
      <c r="S4646" t="s">
        <v>9574</v>
      </c>
      <c r="T4646">
        <v>20220622</v>
      </c>
      <c r="Z4646" t="s">
        <v>36</v>
      </c>
    </row>
    <row r="4647" spans="1:26" x14ac:dyDescent="0.25">
      <c r="A4647" t="s">
        <v>26</v>
      </c>
      <c r="B4647" t="s">
        <v>27</v>
      </c>
      <c r="C4647" t="s">
        <v>28</v>
      </c>
      <c r="D4647" t="s">
        <v>133</v>
      </c>
      <c r="E4647" t="str">
        <f>"011TNZN0M597"</f>
        <v>011TNZN0M597</v>
      </c>
      <c r="F4647" t="s">
        <v>30</v>
      </c>
      <c r="I4647" t="s">
        <v>38</v>
      </c>
      <c r="J4647" t="s">
        <v>58</v>
      </c>
      <c r="N4647" t="s">
        <v>9575</v>
      </c>
      <c r="O4647" t="s">
        <v>34</v>
      </c>
      <c r="P4647">
        <v>20</v>
      </c>
      <c r="Q4647">
        <v>202011</v>
      </c>
      <c r="R4647">
        <v>20211117</v>
      </c>
      <c r="S4647" t="s">
        <v>9576</v>
      </c>
      <c r="T4647">
        <v>20220622</v>
      </c>
      <c r="U4647" t="s">
        <v>205</v>
      </c>
      <c r="V4647" t="s">
        <v>206</v>
      </c>
      <c r="Z4647" t="s">
        <v>36</v>
      </c>
    </row>
    <row r="4648" spans="1:26" x14ac:dyDescent="0.25">
      <c r="A4648" t="s">
        <v>26</v>
      </c>
      <c r="B4648" t="s">
        <v>27</v>
      </c>
      <c r="C4648" t="s">
        <v>28</v>
      </c>
      <c r="D4648" t="s">
        <v>37</v>
      </c>
      <c r="E4648" t="str">
        <f>"009TNJJ10668"</f>
        <v>009TNJJ10668</v>
      </c>
      <c r="F4648" t="s">
        <v>30</v>
      </c>
      <c r="I4648" t="s">
        <v>475</v>
      </c>
      <c r="J4648" t="s">
        <v>58</v>
      </c>
      <c r="N4648" t="s">
        <v>9577</v>
      </c>
      <c r="O4648" t="s">
        <v>34</v>
      </c>
      <c r="P4648">
        <v>22</v>
      </c>
      <c r="Q4648">
        <v>202009</v>
      </c>
      <c r="R4648">
        <v>20220519</v>
      </c>
      <c r="S4648" t="s">
        <v>9578</v>
      </c>
      <c r="T4648">
        <v>20220622</v>
      </c>
      <c r="U4648" t="s">
        <v>1199</v>
      </c>
      <c r="Z4648" t="s">
        <v>36</v>
      </c>
    </row>
    <row r="4649" spans="1:26" x14ac:dyDescent="0.25">
      <c r="A4649" t="s">
        <v>26</v>
      </c>
      <c r="B4649" t="s">
        <v>27</v>
      </c>
      <c r="C4649" t="s">
        <v>28</v>
      </c>
      <c r="D4649" t="s">
        <v>42</v>
      </c>
      <c r="E4649" t="str">
        <f>"110TNVS1L335"</f>
        <v>110TNVS1L335</v>
      </c>
      <c r="F4649" t="s">
        <v>30</v>
      </c>
      <c r="I4649" t="s">
        <v>31</v>
      </c>
      <c r="J4649" t="s">
        <v>58</v>
      </c>
      <c r="N4649" t="s">
        <v>9579</v>
      </c>
      <c r="O4649" t="s">
        <v>34</v>
      </c>
      <c r="P4649">
        <v>9</v>
      </c>
      <c r="Q4649">
        <v>202110</v>
      </c>
      <c r="R4649">
        <v>20211113</v>
      </c>
      <c r="S4649" t="s">
        <v>9580</v>
      </c>
      <c r="T4649">
        <v>20220622</v>
      </c>
      <c r="Z4649" t="s">
        <v>36</v>
      </c>
    </row>
    <row r="4650" spans="1:26" x14ac:dyDescent="0.25">
      <c r="A4650" t="s">
        <v>26</v>
      </c>
      <c r="B4650" t="s">
        <v>27</v>
      </c>
      <c r="C4650" t="s">
        <v>28</v>
      </c>
      <c r="D4650" t="s">
        <v>37</v>
      </c>
      <c r="E4650" t="str">
        <f>"110TNQD0L596"</f>
        <v>110TNQD0L596</v>
      </c>
      <c r="F4650" t="s">
        <v>30</v>
      </c>
      <c r="I4650" t="s">
        <v>1153</v>
      </c>
      <c r="J4650" t="s">
        <v>58</v>
      </c>
      <c r="N4650" t="s">
        <v>9581</v>
      </c>
      <c r="O4650" t="s">
        <v>34</v>
      </c>
      <c r="P4650">
        <v>9</v>
      </c>
      <c r="Q4650">
        <v>202110</v>
      </c>
      <c r="R4650">
        <v>20220429</v>
      </c>
      <c r="S4650" t="s">
        <v>9582</v>
      </c>
      <c r="T4650">
        <v>20220622</v>
      </c>
      <c r="U4650" t="s">
        <v>3144</v>
      </c>
      <c r="Z4650" t="s">
        <v>36</v>
      </c>
    </row>
    <row r="4651" spans="1:26" x14ac:dyDescent="0.25">
      <c r="A4651" t="s">
        <v>26</v>
      </c>
      <c r="B4651" t="s">
        <v>27</v>
      </c>
      <c r="C4651" t="s">
        <v>28</v>
      </c>
      <c r="D4651" t="s">
        <v>42</v>
      </c>
      <c r="E4651" t="str">
        <f>"106TNJJ16724"</f>
        <v>106TNJJ16724</v>
      </c>
      <c r="F4651" t="s">
        <v>30</v>
      </c>
      <c r="I4651" t="s">
        <v>89</v>
      </c>
      <c r="J4651" t="s">
        <v>90</v>
      </c>
      <c r="N4651" t="s">
        <v>9583</v>
      </c>
      <c r="O4651" t="s">
        <v>34</v>
      </c>
      <c r="P4651">
        <v>13</v>
      </c>
      <c r="Q4651">
        <v>202106</v>
      </c>
      <c r="R4651">
        <v>20220105</v>
      </c>
      <c r="S4651" t="s">
        <v>9584</v>
      </c>
      <c r="T4651">
        <v>20220622</v>
      </c>
      <c r="U4651" t="s">
        <v>211</v>
      </c>
      <c r="Z4651" t="s">
        <v>36</v>
      </c>
    </row>
    <row r="4652" spans="1:26" x14ac:dyDescent="0.25">
      <c r="A4652" t="s">
        <v>26</v>
      </c>
      <c r="B4652" t="s">
        <v>27</v>
      </c>
      <c r="C4652" t="s">
        <v>28</v>
      </c>
      <c r="D4652" t="s">
        <v>115</v>
      </c>
      <c r="E4652" t="str">
        <f>"105TNJJ11004"</f>
        <v>105TNJJ11004</v>
      </c>
      <c r="F4652" t="s">
        <v>30</v>
      </c>
      <c r="I4652" t="s">
        <v>123</v>
      </c>
      <c r="J4652" t="s">
        <v>90</v>
      </c>
      <c r="N4652" t="s">
        <v>9585</v>
      </c>
      <c r="O4652" t="s">
        <v>34</v>
      </c>
      <c r="P4652">
        <v>14</v>
      </c>
      <c r="Q4652">
        <v>202105</v>
      </c>
      <c r="R4652">
        <v>20211204</v>
      </c>
      <c r="S4652" t="s">
        <v>9586</v>
      </c>
      <c r="T4652">
        <v>20220622</v>
      </c>
      <c r="U4652" t="s">
        <v>5168</v>
      </c>
      <c r="V4652" t="s">
        <v>206</v>
      </c>
      <c r="Z4652" t="s">
        <v>36</v>
      </c>
    </row>
    <row r="4653" spans="1:26" x14ac:dyDescent="0.25">
      <c r="A4653" t="s">
        <v>26</v>
      </c>
      <c r="B4653" t="s">
        <v>27</v>
      </c>
      <c r="C4653" t="s">
        <v>28</v>
      </c>
      <c r="D4653" t="s">
        <v>29</v>
      </c>
      <c r="E4653" t="str">
        <f>"107TNBKOS453"</f>
        <v>107TNBKOS453</v>
      </c>
      <c r="F4653" t="s">
        <v>30</v>
      </c>
      <c r="I4653" t="s">
        <v>38</v>
      </c>
      <c r="J4653" t="s">
        <v>58</v>
      </c>
      <c r="N4653" t="s">
        <v>9587</v>
      </c>
      <c r="O4653" t="s">
        <v>34</v>
      </c>
      <c r="P4653">
        <v>12</v>
      </c>
      <c r="Q4653">
        <v>202107</v>
      </c>
      <c r="R4653">
        <v>20211104</v>
      </c>
      <c r="S4653" t="s">
        <v>9588</v>
      </c>
      <c r="T4653">
        <v>20220622</v>
      </c>
      <c r="U4653" t="s">
        <v>415</v>
      </c>
      <c r="Z4653" t="s">
        <v>36</v>
      </c>
    </row>
    <row r="4654" spans="1:26" x14ac:dyDescent="0.25">
      <c r="A4654" t="s">
        <v>26</v>
      </c>
      <c r="B4654" t="s">
        <v>27</v>
      </c>
      <c r="C4654" t="s">
        <v>28</v>
      </c>
      <c r="D4654" t="s">
        <v>115</v>
      </c>
      <c r="E4654" t="str">
        <f>"108TNZN2F957"</f>
        <v>108TNZN2F957</v>
      </c>
      <c r="F4654" t="s">
        <v>30</v>
      </c>
      <c r="I4654" t="s">
        <v>38</v>
      </c>
      <c r="J4654" t="s">
        <v>58</v>
      </c>
      <c r="N4654" t="s">
        <v>9589</v>
      </c>
      <c r="O4654" t="s">
        <v>34</v>
      </c>
      <c r="P4654">
        <v>11</v>
      </c>
      <c r="Q4654">
        <v>202108</v>
      </c>
      <c r="R4654">
        <v>20211205</v>
      </c>
      <c r="S4654" t="s">
        <v>9590</v>
      </c>
      <c r="T4654">
        <v>20220622</v>
      </c>
      <c r="U4654" t="s">
        <v>211</v>
      </c>
      <c r="Z4654" t="s">
        <v>36</v>
      </c>
    </row>
    <row r="4655" spans="1:26" x14ac:dyDescent="0.25">
      <c r="A4655" t="s">
        <v>26</v>
      </c>
      <c r="B4655" t="s">
        <v>27</v>
      </c>
      <c r="C4655" t="s">
        <v>28</v>
      </c>
      <c r="D4655" t="s">
        <v>37</v>
      </c>
      <c r="E4655" t="str">
        <f>"107TNKF1B837"</f>
        <v>107TNKF1B837</v>
      </c>
      <c r="F4655" t="s">
        <v>30</v>
      </c>
      <c r="I4655" t="s">
        <v>475</v>
      </c>
      <c r="J4655" t="s">
        <v>77</v>
      </c>
      <c r="N4655" t="s">
        <v>9591</v>
      </c>
      <c r="O4655" t="s">
        <v>34</v>
      </c>
      <c r="P4655">
        <v>12</v>
      </c>
      <c r="Q4655">
        <v>202107</v>
      </c>
      <c r="R4655">
        <v>20211026</v>
      </c>
      <c r="S4655" t="s">
        <v>9592</v>
      </c>
      <c r="T4655">
        <v>20220622</v>
      </c>
      <c r="U4655" t="s">
        <v>93</v>
      </c>
      <c r="Z4655" t="s">
        <v>36</v>
      </c>
    </row>
    <row r="4656" spans="1:26" x14ac:dyDescent="0.25">
      <c r="A4656" t="s">
        <v>26</v>
      </c>
      <c r="B4656" t="s">
        <v>27</v>
      </c>
      <c r="C4656" t="s">
        <v>28</v>
      </c>
      <c r="D4656" t="s">
        <v>64</v>
      </c>
      <c r="E4656" t="str">
        <f>"112TNAB12736"</f>
        <v>112TNAB12736</v>
      </c>
      <c r="F4656" t="s">
        <v>30</v>
      </c>
      <c r="I4656" t="s">
        <v>57</v>
      </c>
      <c r="J4656" t="s">
        <v>77</v>
      </c>
      <c r="N4656" t="s">
        <v>9593</v>
      </c>
      <c r="O4656" t="s">
        <v>34</v>
      </c>
      <c r="P4656">
        <v>7</v>
      </c>
      <c r="Q4656">
        <v>202112</v>
      </c>
      <c r="R4656">
        <v>20220521</v>
      </c>
      <c r="S4656" t="s">
        <v>9594</v>
      </c>
      <c r="T4656">
        <v>20220622</v>
      </c>
      <c r="Z4656" t="s">
        <v>36</v>
      </c>
    </row>
    <row r="4657" spans="1:26" x14ac:dyDescent="0.25">
      <c r="A4657" t="s">
        <v>26</v>
      </c>
      <c r="B4657" t="s">
        <v>27</v>
      </c>
      <c r="C4657" t="s">
        <v>28</v>
      </c>
      <c r="D4657" t="s">
        <v>115</v>
      </c>
      <c r="E4657" t="str">
        <f>"201TNJJ1X036"</f>
        <v>201TNJJ1X036</v>
      </c>
      <c r="F4657" t="s">
        <v>30</v>
      </c>
      <c r="I4657" t="s">
        <v>31</v>
      </c>
      <c r="J4657" t="s">
        <v>77</v>
      </c>
      <c r="N4657" t="s">
        <v>9595</v>
      </c>
      <c r="O4657" t="s">
        <v>34</v>
      </c>
      <c r="P4657">
        <v>6</v>
      </c>
      <c r="Q4657">
        <v>202201</v>
      </c>
      <c r="R4657">
        <v>20220420</v>
      </c>
      <c r="S4657" t="s">
        <v>9596</v>
      </c>
      <c r="T4657">
        <v>20220622</v>
      </c>
      <c r="Z4657" t="s">
        <v>36</v>
      </c>
    </row>
    <row r="4658" spans="1:26" x14ac:dyDescent="0.25">
      <c r="A4658" t="s">
        <v>26</v>
      </c>
      <c r="B4658" t="s">
        <v>27</v>
      </c>
      <c r="C4658" t="s">
        <v>28</v>
      </c>
      <c r="D4658" t="s">
        <v>585</v>
      </c>
      <c r="E4658" t="str">
        <f>"202TNEP0Q004"</f>
        <v>202TNEP0Q004</v>
      </c>
      <c r="F4658" t="s">
        <v>30</v>
      </c>
      <c r="I4658" t="s">
        <v>89</v>
      </c>
      <c r="J4658" t="s">
        <v>77</v>
      </c>
      <c r="N4658" t="s">
        <v>9597</v>
      </c>
      <c r="O4658" t="s">
        <v>34</v>
      </c>
      <c r="P4658">
        <v>5</v>
      </c>
      <c r="Q4658">
        <v>202202</v>
      </c>
      <c r="R4658">
        <v>20220424</v>
      </c>
      <c r="S4658" t="s">
        <v>9598</v>
      </c>
      <c r="T4658">
        <v>20220622</v>
      </c>
      <c r="Z4658" t="s">
        <v>36</v>
      </c>
    </row>
    <row r="4659" spans="1:26" x14ac:dyDescent="0.25">
      <c r="A4659" t="s">
        <v>26</v>
      </c>
      <c r="B4659" t="s">
        <v>27</v>
      </c>
      <c r="C4659" t="s">
        <v>28</v>
      </c>
      <c r="D4659" t="s">
        <v>8170</v>
      </c>
      <c r="E4659" t="str">
        <f>"204TNEP2B204"</f>
        <v>204TNEP2B204</v>
      </c>
      <c r="F4659" t="s">
        <v>30</v>
      </c>
      <c r="I4659" t="s">
        <v>89</v>
      </c>
      <c r="J4659" t="s">
        <v>39</v>
      </c>
      <c r="N4659" t="s">
        <v>9599</v>
      </c>
      <c r="O4659" t="s">
        <v>34</v>
      </c>
      <c r="P4659">
        <v>3</v>
      </c>
      <c r="Q4659">
        <v>202204</v>
      </c>
      <c r="R4659">
        <v>20220604</v>
      </c>
      <c r="S4659" t="s">
        <v>9600</v>
      </c>
      <c r="T4659">
        <v>20220622</v>
      </c>
      <c r="Z4659" t="s">
        <v>36</v>
      </c>
    </row>
    <row r="4660" spans="1:26" x14ac:dyDescent="0.25">
      <c r="A4660" t="s">
        <v>26</v>
      </c>
      <c r="B4660" t="s">
        <v>27</v>
      </c>
      <c r="C4660" t="s">
        <v>28</v>
      </c>
      <c r="D4660" t="s">
        <v>115</v>
      </c>
      <c r="E4660" t="str">
        <f>"112TNSU1Z702"</f>
        <v>112TNSU1Z702</v>
      </c>
      <c r="F4660" t="s">
        <v>30</v>
      </c>
      <c r="I4660" t="s">
        <v>57</v>
      </c>
      <c r="J4660" t="s">
        <v>116</v>
      </c>
      <c r="N4660" t="s">
        <v>9601</v>
      </c>
      <c r="O4660" t="s">
        <v>34</v>
      </c>
      <c r="P4660">
        <v>7</v>
      </c>
      <c r="Q4660">
        <v>202112</v>
      </c>
      <c r="R4660">
        <v>20220309</v>
      </c>
      <c r="S4660" t="s">
        <v>9602</v>
      </c>
      <c r="T4660">
        <v>20220622</v>
      </c>
      <c r="Z4660" t="s">
        <v>36</v>
      </c>
    </row>
    <row r="4661" spans="1:26" x14ac:dyDescent="0.25">
      <c r="A4661" t="s">
        <v>26</v>
      </c>
      <c r="B4661" t="s">
        <v>27</v>
      </c>
      <c r="C4661" t="s">
        <v>28</v>
      </c>
      <c r="D4661" t="s">
        <v>64</v>
      </c>
      <c r="E4661" t="str">
        <f>"106TNEP1Q876"</f>
        <v>106TNEP1Q876</v>
      </c>
      <c r="F4661" t="s">
        <v>30</v>
      </c>
      <c r="I4661" t="s">
        <v>31</v>
      </c>
      <c r="J4661" t="s">
        <v>77</v>
      </c>
      <c r="N4661" t="s">
        <v>9603</v>
      </c>
      <c r="O4661" t="s">
        <v>34</v>
      </c>
      <c r="P4661">
        <v>13</v>
      </c>
      <c r="Q4661">
        <v>202106</v>
      </c>
      <c r="R4661">
        <v>20220404</v>
      </c>
      <c r="S4661" t="s">
        <v>9604</v>
      </c>
      <c r="T4661">
        <v>20220622</v>
      </c>
      <c r="Z4661" t="s">
        <v>36</v>
      </c>
    </row>
    <row r="4662" spans="1:26" x14ac:dyDescent="0.25">
      <c r="A4662" t="s">
        <v>26</v>
      </c>
      <c r="B4662" t="s">
        <v>27</v>
      </c>
      <c r="C4662" t="s">
        <v>28</v>
      </c>
      <c r="D4662" t="s">
        <v>6142</v>
      </c>
      <c r="E4662" t="str">
        <f>"205TNEP18372"</f>
        <v>205TNEP18372</v>
      </c>
      <c r="F4662" t="s">
        <v>30</v>
      </c>
      <c r="I4662" t="s">
        <v>38</v>
      </c>
      <c r="J4662" t="s">
        <v>48</v>
      </c>
      <c r="N4662" t="s">
        <v>9605</v>
      </c>
      <c r="O4662" t="s">
        <v>34</v>
      </c>
      <c r="P4662">
        <v>2</v>
      </c>
      <c r="Q4662">
        <v>202205</v>
      </c>
      <c r="R4662">
        <v>20220606</v>
      </c>
      <c r="S4662" t="s">
        <v>9606</v>
      </c>
      <c r="T4662">
        <v>20220622</v>
      </c>
      <c r="Z4662" t="s">
        <v>36</v>
      </c>
    </row>
    <row r="4663" spans="1:26" x14ac:dyDescent="0.25">
      <c r="A4663" t="s">
        <v>26</v>
      </c>
      <c r="B4663" t="s">
        <v>27</v>
      </c>
      <c r="C4663" t="s">
        <v>28</v>
      </c>
      <c r="D4663" t="s">
        <v>115</v>
      </c>
      <c r="E4663" t="str">
        <f>"110TNBK0A325"</f>
        <v>110TNBK0A325</v>
      </c>
      <c r="F4663" t="s">
        <v>30</v>
      </c>
      <c r="I4663" t="s">
        <v>38</v>
      </c>
      <c r="J4663" t="s">
        <v>43</v>
      </c>
      <c r="N4663" t="s">
        <v>9607</v>
      </c>
      <c r="O4663" t="s">
        <v>34</v>
      </c>
      <c r="P4663">
        <v>9</v>
      </c>
      <c r="Q4663">
        <v>202110</v>
      </c>
      <c r="R4663">
        <v>20211227</v>
      </c>
      <c r="S4663" t="s">
        <v>9608</v>
      </c>
      <c r="T4663">
        <v>20220622</v>
      </c>
      <c r="Z4663" t="s">
        <v>36</v>
      </c>
    </row>
    <row r="4664" spans="1:26" x14ac:dyDescent="0.25">
      <c r="A4664" t="s">
        <v>26</v>
      </c>
      <c r="B4664" t="s">
        <v>27</v>
      </c>
      <c r="C4664" t="s">
        <v>28</v>
      </c>
      <c r="D4664" t="s">
        <v>585</v>
      </c>
      <c r="E4664" t="str">
        <f>"202TNYT1N914"</f>
        <v>202TNYT1N914</v>
      </c>
      <c r="F4664" t="s">
        <v>30</v>
      </c>
      <c r="I4664" t="s">
        <v>38</v>
      </c>
      <c r="J4664" t="s">
        <v>90</v>
      </c>
      <c r="N4664" t="s">
        <v>9609</v>
      </c>
      <c r="O4664" t="s">
        <v>34</v>
      </c>
      <c r="P4664">
        <v>5</v>
      </c>
      <c r="Q4664">
        <v>202202</v>
      </c>
      <c r="R4664">
        <v>20220419</v>
      </c>
      <c r="S4664" t="s">
        <v>9610</v>
      </c>
      <c r="T4664">
        <v>20220623</v>
      </c>
      <c r="Z4664" t="s">
        <v>36</v>
      </c>
    </row>
    <row r="4665" spans="1:26" x14ac:dyDescent="0.25">
      <c r="A4665" t="s">
        <v>26</v>
      </c>
      <c r="B4665" t="s">
        <v>27</v>
      </c>
      <c r="C4665" t="s">
        <v>28</v>
      </c>
      <c r="D4665" t="s">
        <v>46</v>
      </c>
      <c r="E4665" t="str">
        <f>"204TNUW1Z582"</f>
        <v>204TNUW1Z582</v>
      </c>
      <c r="F4665" t="s">
        <v>30</v>
      </c>
      <c r="I4665" t="s">
        <v>38</v>
      </c>
      <c r="J4665" t="s">
        <v>58</v>
      </c>
      <c r="N4665" t="s">
        <v>9611</v>
      </c>
      <c r="O4665" t="s">
        <v>34</v>
      </c>
      <c r="P4665">
        <v>99</v>
      </c>
      <c r="Q4665">
        <v>201204</v>
      </c>
      <c r="R4665">
        <v>20220306</v>
      </c>
      <c r="S4665" t="s">
        <v>9612</v>
      </c>
      <c r="T4665">
        <v>20220623</v>
      </c>
      <c r="Z4665" t="s">
        <v>36</v>
      </c>
    </row>
    <row r="4666" spans="1:26" x14ac:dyDescent="0.25">
      <c r="A4666" t="s">
        <v>26</v>
      </c>
      <c r="B4666" t="s">
        <v>27</v>
      </c>
      <c r="C4666" t="s">
        <v>28</v>
      </c>
      <c r="D4666" t="s">
        <v>585</v>
      </c>
      <c r="E4666" t="str">
        <f>"203TNLE1W624"</f>
        <v>203TNLE1W624</v>
      </c>
      <c r="F4666" t="s">
        <v>30</v>
      </c>
      <c r="I4666" t="s">
        <v>31</v>
      </c>
      <c r="J4666" t="s">
        <v>58</v>
      </c>
      <c r="N4666" t="s">
        <v>9613</v>
      </c>
      <c r="O4666" t="s">
        <v>34</v>
      </c>
      <c r="P4666">
        <v>4</v>
      </c>
      <c r="Q4666">
        <v>202203</v>
      </c>
      <c r="R4666">
        <v>20220505</v>
      </c>
      <c r="S4666" t="s">
        <v>9614</v>
      </c>
      <c r="T4666">
        <v>20220623</v>
      </c>
      <c r="U4666" t="s">
        <v>4637</v>
      </c>
      <c r="Z4666" t="s">
        <v>36</v>
      </c>
    </row>
    <row r="4667" spans="1:26" x14ac:dyDescent="0.25">
      <c r="A4667" t="s">
        <v>26</v>
      </c>
      <c r="B4667" t="s">
        <v>27</v>
      </c>
      <c r="C4667" t="s">
        <v>28</v>
      </c>
      <c r="D4667" t="s">
        <v>46</v>
      </c>
      <c r="E4667" t="str">
        <f>"201TNQD05372"</f>
        <v>201TNQD05372</v>
      </c>
      <c r="F4667" t="s">
        <v>30</v>
      </c>
      <c r="I4667" t="s">
        <v>31</v>
      </c>
      <c r="J4667" t="s">
        <v>32</v>
      </c>
      <c r="N4667" t="s">
        <v>9615</v>
      </c>
      <c r="O4667" t="s">
        <v>34</v>
      </c>
      <c r="P4667">
        <v>6</v>
      </c>
      <c r="Q4667">
        <v>202201</v>
      </c>
      <c r="R4667">
        <v>20220217</v>
      </c>
      <c r="S4667" t="s">
        <v>9616</v>
      </c>
      <c r="T4667">
        <v>20220623</v>
      </c>
      <c r="Z4667" t="s">
        <v>36</v>
      </c>
    </row>
    <row r="4668" spans="1:26" x14ac:dyDescent="0.25">
      <c r="A4668" t="s">
        <v>26</v>
      </c>
      <c r="B4668" t="s">
        <v>27</v>
      </c>
      <c r="C4668" t="s">
        <v>28</v>
      </c>
      <c r="D4668" t="s">
        <v>42</v>
      </c>
      <c r="E4668" t="str">
        <f>"111TNFA2J483"</f>
        <v>111TNFA2J483</v>
      </c>
      <c r="F4668" t="s">
        <v>30</v>
      </c>
      <c r="I4668" t="s">
        <v>129</v>
      </c>
      <c r="J4668" t="s">
        <v>58</v>
      </c>
      <c r="N4668" t="s">
        <v>9617</v>
      </c>
      <c r="O4668" t="s">
        <v>34</v>
      </c>
      <c r="P4668">
        <v>8</v>
      </c>
      <c r="Q4668">
        <v>202111</v>
      </c>
      <c r="R4668">
        <v>20220108</v>
      </c>
      <c r="S4668" t="s">
        <v>9618</v>
      </c>
      <c r="T4668">
        <v>20220623</v>
      </c>
      <c r="U4668" t="s">
        <v>328</v>
      </c>
      <c r="V4668" t="s">
        <v>497</v>
      </c>
      <c r="W4668" t="s">
        <v>506</v>
      </c>
      <c r="X4668" t="s">
        <v>727</v>
      </c>
      <c r="Z4668" t="s">
        <v>36</v>
      </c>
    </row>
    <row r="4669" spans="1:26" x14ac:dyDescent="0.25">
      <c r="A4669" t="s">
        <v>26</v>
      </c>
      <c r="B4669" t="s">
        <v>27</v>
      </c>
      <c r="C4669" t="s">
        <v>28</v>
      </c>
      <c r="D4669" t="s">
        <v>29</v>
      </c>
      <c r="E4669" t="str">
        <f>"112TNFA18643"</f>
        <v>112TNFA18643</v>
      </c>
      <c r="F4669" t="s">
        <v>30</v>
      </c>
      <c r="I4669" t="s">
        <v>38</v>
      </c>
      <c r="J4669" t="s">
        <v>941</v>
      </c>
      <c r="N4669" t="s">
        <v>9619</v>
      </c>
      <c r="O4669" t="s">
        <v>34</v>
      </c>
      <c r="P4669">
        <v>7</v>
      </c>
      <c r="Q4669">
        <v>202112</v>
      </c>
      <c r="R4669">
        <v>20220219</v>
      </c>
      <c r="S4669" t="s">
        <v>9620</v>
      </c>
      <c r="T4669">
        <v>20220623</v>
      </c>
      <c r="Z4669" t="s">
        <v>36</v>
      </c>
    </row>
    <row r="4670" spans="1:26" x14ac:dyDescent="0.25">
      <c r="A4670" t="s">
        <v>26</v>
      </c>
      <c r="B4670" t="s">
        <v>27</v>
      </c>
      <c r="C4670" t="s">
        <v>28</v>
      </c>
      <c r="D4670" t="s">
        <v>37</v>
      </c>
      <c r="E4670" t="str">
        <f>"112TNTQ0H433"</f>
        <v>112TNTQ0H433</v>
      </c>
      <c r="F4670" t="s">
        <v>30</v>
      </c>
      <c r="I4670" t="s">
        <v>76</v>
      </c>
      <c r="J4670" t="s">
        <v>163</v>
      </c>
      <c r="N4670" t="s">
        <v>9621</v>
      </c>
      <c r="O4670" t="s">
        <v>34</v>
      </c>
      <c r="P4670">
        <v>7</v>
      </c>
      <c r="Q4670">
        <v>202112</v>
      </c>
      <c r="R4670">
        <v>20220203</v>
      </c>
      <c r="S4670" t="s">
        <v>9622</v>
      </c>
      <c r="T4670">
        <v>20220623</v>
      </c>
      <c r="Z4670" t="s">
        <v>36</v>
      </c>
    </row>
    <row r="4671" spans="1:26" x14ac:dyDescent="0.25">
      <c r="A4671" t="s">
        <v>26</v>
      </c>
      <c r="B4671" t="s">
        <v>27</v>
      </c>
      <c r="C4671" t="s">
        <v>28</v>
      </c>
      <c r="D4671" t="s">
        <v>8170</v>
      </c>
      <c r="E4671" t="str">
        <f>"204TNQD1W916"</f>
        <v>204TNQD1W916</v>
      </c>
      <c r="F4671" t="s">
        <v>30</v>
      </c>
      <c r="I4671" t="s">
        <v>51</v>
      </c>
      <c r="J4671" t="s">
        <v>58</v>
      </c>
      <c r="N4671" t="s">
        <v>9623</v>
      </c>
      <c r="O4671" t="s">
        <v>34</v>
      </c>
      <c r="P4671">
        <v>99</v>
      </c>
      <c r="Q4671">
        <v>201204</v>
      </c>
      <c r="R4671">
        <v>20220212</v>
      </c>
      <c r="S4671" t="s">
        <v>9624</v>
      </c>
      <c r="T4671">
        <v>20220623</v>
      </c>
      <c r="U4671" t="s">
        <v>61</v>
      </c>
      <c r="Z4671" t="s">
        <v>36</v>
      </c>
    </row>
    <row r="4672" spans="1:26" x14ac:dyDescent="0.25">
      <c r="A4672" t="s">
        <v>26</v>
      </c>
      <c r="B4672" t="s">
        <v>27</v>
      </c>
      <c r="C4672" t="s">
        <v>28</v>
      </c>
      <c r="D4672" t="s">
        <v>7160</v>
      </c>
      <c r="E4672" t="str">
        <f>"205TNEP18780"</f>
        <v>205TNEP18780</v>
      </c>
      <c r="F4672" t="s">
        <v>30</v>
      </c>
      <c r="I4672" t="s">
        <v>31</v>
      </c>
      <c r="J4672" t="s">
        <v>1907</v>
      </c>
      <c r="N4672" t="s">
        <v>9625</v>
      </c>
      <c r="O4672" t="s">
        <v>34</v>
      </c>
      <c r="P4672">
        <v>2</v>
      </c>
      <c r="Q4672">
        <v>202205</v>
      </c>
      <c r="R4672">
        <v>20220611</v>
      </c>
      <c r="S4672" t="s">
        <v>9626</v>
      </c>
      <c r="T4672">
        <v>20220623</v>
      </c>
      <c r="Z4672" t="s">
        <v>36</v>
      </c>
    </row>
    <row r="4673" spans="1:26" x14ac:dyDescent="0.25">
      <c r="A4673" t="s">
        <v>26</v>
      </c>
      <c r="B4673" t="s">
        <v>27</v>
      </c>
      <c r="C4673" t="s">
        <v>28</v>
      </c>
      <c r="D4673" t="s">
        <v>29</v>
      </c>
      <c r="E4673" t="str">
        <f>"001TNEP0J852"</f>
        <v>001TNEP0J852</v>
      </c>
      <c r="F4673" t="s">
        <v>30</v>
      </c>
      <c r="I4673" t="s">
        <v>82</v>
      </c>
      <c r="J4673" t="s">
        <v>39</v>
      </c>
      <c r="N4673" t="s">
        <v>9627</v>
      </c>
      <c r="O4673" t="s">
        <v>34</v>
      </c>
      <c r="P4673">
        <v>30</v>
      </c>
      <c r="Q4673">
        <v>202001</v>
      </c>
      <c r="R4673">
        <v>20220601</v>
      </c>
      <c r="S4673" t="s">
        <v>9628</v>
      </c>
      <c r="T4673">
        <v>20220623</v>
      </c>
      <c r="Z4673" t="s">
        <v>36</v>
      </c>
    </row>
    <row r="4674" spans="1:26" x14ac:dyDescent="0.25">
      <c r="A4674" t="s">
        <v>26</v>
      </c>
      <c r="B4674" t="s">
        <v>27</v>
      </c>
      <c r="C4674" t="s">
        <v>28</v>
      </c>
      <c r="D4674" t="s">
        <v>380</v>
      </c>
      <c r="E4674" t="str">
        <f>"204TNCZ1D251"</f>
        <v>204TNCZ1D251</v>
      </c>
      <c r="F4674" t="s">
        <v>30</v>
      </c>
      <c r="I4674" t="s">
        <v>38</v>
      </c>
      <c r="J4674" t="s">
        <v>83</v>
      </c>
      <c r="N4674" t="s">
        <v>9629</v>
      </c>
      <c r="O4674" t="s">
        <v>34</v>
      </c>
      <c r="P4674">
        <v>3</v>
      </c>
      <c r="Q4674">
        <v>202204</v>
      </c>
      <c r="R4674">
        <v>20220511</v>
      </c>
      <c r="S4674" t="s">
        <v>9630</v>
      </c>
      <c r="T4674">
        <v>20220623</v>
      </c>
      <c r="Z4674" t="s">
        <v>36</v>
      </c>
    </row>
    <row r="4675" spans="1:26" x14ac:dyDescent="0.25">
      <c r="A4675" t="s">
        <v>26</v>
      </c>
      <c r="B4675" t="s">
        <v>27</v>
      </c>
      <c r="C4675" t="s">
        <v>28</v>
      </c>
      <c r="D4675" t="s">
        <v>29</v>
      </c>
      <c r="E4675" t="str">
        <f>"109TNPC1S288"</f>
        <v>109TNPC1S288</v>
      </c>
      <c r="F4675" t="s">
        <v>30</v>
      </c>
      <c r="I4675" t="s">
        <v>123</v>
      </c>
      <c r="J4675" t="s">
        <v>77</v>
      </c>
      <c r="N4675" t="s">
        <v>9631</v>
      </c>
      <c r="O4675" t="s">
        <v>34</v>
      </c>
      <c r="P4675">
        <v>10</v>
      </c>
      <c r="Q4675">
        <v>202109</v>
      </c>
      <c r="R4675">
        <v>20220204</v>
      </c>
      <c r="S4675" t="s">
        <v>9632</v>
      </c>
      <c r="T4675">
        <v>20220623</v>
      </c>
      <c r="Z4675" t="s">
        <v>36</v>
      </c>
    </row>
    <row r="4676" spans="1:26" x14ac:dyDescent="0.25">
      <c r="A4676" t="s">
        <v>26</v>
      </c>
      <c r="B4676" t="s">
        <v>27</v>
      </c>
      <c r="C4676" t="s">
        <v>28</v>
      </c>
      <c r="D4676" t="s">
        <v>29</v>
      </c>
      <c r="E4676" t="str">
        <f>"110TNZN04597"</f>
        <v>110TNZN04597</v>
      </c>
      <c r="F4676" t="s">
        <v>30</v>
      </c>
      <c r="I4676" t="s">
        <v>123</v>
      </c>
      <c r="J4676" t="s">
        <v>439</v>
      </c>
      <c r="N4676" t="s">
        <v>9633</v>
      </c>
      <c r="O4676" t="s">
        <v>34</v>
      </c>
      <c r="P4676">
        <v>9</v>
      </c>
      <c r="Q4676">
        <v>202110</v>
      </c>
      <c r="R4676">
        <v>20211220</v>
      </c>
      <c r="S4676" t="s">
        <v>9634</v>
      </c>
      <c r="T4676">
        <v>20220623</v>
      </c>
      <c r="Z4676" t="s">
        <v>36</v>
      </c>
    </row>
    <row r="4677" spans="1:26" x14ac:dyDescent="0.25">
      <c r="A4677" t="s">
        <v>26</v>
      </c>
      <c r="B4677" t="s">
        <v>27</v>
      </c>
      <c r="C4677" t="s">
        <v>28</v>
      </c>
      <c r="D4677" t="s">
        <v>42</v>
      </c>
      <c r="E4677" t="str">
        <f>"109TNGY23887"</f>
        <v>109TNGY23887</v>
      </c>
      <c r="F4677" t="s">
        <v>30</v>
      </c>
      <c r="I4677" t="s">
        <v>302</v>
      </c>
      <c r="J4677" t="s">
        <v>39</v>
      </c>
      <c r="N4677" t="s">
        <v>9635</v>
      </c>
      <c r="O4677" t="s">
        <v>34</v>
      </c>
      <c r="P4677">
        <v>10</v>
      </c>
      <c r="Q4677">
        <v>202109</v>
      </c>
      <c r="R4677">
        <v>20211102</v>
      </c>
      <c r="S4677" t="s">
        <v>9636</v>
      </c>
      <c r="T4677">
        <v>20220623</v>
      </c>
      <c r="Z4677" t="s">
        <v>36</v>
      </c>
    </row>
    <row r="4678" spans="1:26" x14ac:dyDescent="0.25">
      <c r="A4678" t="s">
        <v>26</v>
      </c>
      <c r="B4678" t="s">
        <v>27</v>
      </c>
      <c r="C4678" t="s">
        <v>28</v>
      </c>
      <c r="D4678" t="s">
        <v>29</v>
      </c>
      <c r="E4678" t="str">
        <f>"109TNVS13007"</f>
        <v>109TNVS13007</v>
      </c>
      <c r="F4678" t="s">
        <v>30</v>
      </c>
      <c r="I4678" t="s">
        <v>38</v>
      </c>
      <c r="J4678" t="s">
        <v>840</v>
      </c>
      <c r="N4678" t="s">
        <v>9637</v>
      </c>
      <c r="O4678" t="s">
        <v>34</v>
      </c>
      <c r="P4678">
        <v>10</v>
      </c>
      <c r="Q4678">
        <v>202109</v>
      </c>
      <c r="R4678">
        <v>20220113</v>
      </c>
      <c r="S4678" t="s">
        <v>9638</v>
      </c>
      <c r="T4678">
        <v>20220623</v>
      </c>
      <c r="Z4678" t="s">
        <v>36</v>
      </c>
    </row>
    <row r="4679" spans="1:26" x14ac:dyDescent="0.25">
      <c r="A4679" t="s">
        <v>26</v>
      </c>
      <c r="B4679" t="s">
        <v>27</v>
      </c>
      <c r="C4679" t="s">
        <v>28</v>
      </c>
      <c r="D4679" t="s">
        <v>29</v>
      </c>
      <c r="E4679" t="str">
        <f>"201TNCZ2R307"</f>
        <v>201TNCZ2R307</v>
      </c>
      <c r="F4679" t="s">
        <v>30</v>
      </c>
      <c r="I4679" t="s">
        <v>38</v>
      </c>
      <c r="J4679" t="s">
        <v>58</v>
      </c>
      <c r="N4679" t="s">
        <v>9639</v>
      </c>
      <c r="O4679" t="s">
        <v>34</v>
      </c>
      <c r="P4679">
        <v>6</v>
      </c>
      <c r="Q4679">
        <v>202201</v>
      </c>
      <c r="R4679">
        <v>20220313</v>
      </c>
      <c r="S4679" t="s">
        <v>9640</v>
      </c>
      <c r="T4679">
        <v>20220623</v>
      </c>
      <c r="U4679" t="s">
        <v>61</v>
      </c>
      <c r="Z4679" t="s">
        <v>36</v>
      </c>
    </row>
    <row r="4680" spans="1:26" x14ac:dyDescent="0.25">
      <c r="A4680" t="s">
        <v>26</v>
      </c>
      <c r="B4680" t="s">
        <v>27</v>
      </c>
      <c r="C4680" t="s">
        <v>28</v>
      </c>
      <c r="D4680" t="s">
        <v>133</v>
      </c>
      <c r="E4680" t="str">
        <f>"107TNKF15021"</f>
        <v>107TNKF15021</v>
      </c>
      <c r="F4680" t="s">
        <v>30</v>
      </c>
      <c r="I4680" t="s">
        <v>129</v>
      </c>
      <c r="J4680" t="s">
        <v>58</v>
      </c>
      <c r="N4680" t="s">
        <v>9641</v>
      </c>
      <c r="O4680" t="s">
        <v>34</v>
      </c>
      <c r="P4680">
        <v>12</v>
      </c>
      <c r="Q4680">
        <v>202107</v>
      </c>
      <c r="R4680">
        <v>20211111</v>
      </c>
      <c r="S4680" t="s">
        <v>9642</v>
      </c>
      <c r="T4680">
        <v>20220623</v>
      </c>
      <c r="U4680" t="s">
        <v>211</v>
      </c>
      <c r="V4680" t="s">
        <v>206</v>
      </c>
      <c r="Z4680" t="s">
        <v>36</v>
      </c>
    </row>
    <row r="4681" spans="1:26" x14ac:dyDescent="0.25">
      <c r="A4681" t="s">
        <v>26</v>
      </c>
      <c r="B4681" t="s">
        <v>27</v>
      </c>
      <c r="C4681" t="s">
        <v>28</v>
      </c>
      <c r="D4681" t="s">
        <v>7432</v>
      </c>
      <c r="E4681" t="str">
        <f>"203TNUW1F566"</f>
        <v>203TNUW1F566</v>
      </c>
      <c r="F4681" t="s">
        <v>30</v>
      </c>
      <c r="I4681" t="s">
        <v>31</v>
      </c>
      <c r="J4681" t="s">
        <v>77</v>
      </c>
      <c r="N4681" t="s">
        <v>9643</v>
      </c>
      <c r="O4681" t="s">
        <v>34</v>
      </c>
      <c r="P4681">
        <v>4</v>
      </c>
      <c r="Q4681">
        <v>202203</v>
      </c>
      <c r="R4681">
        <v>20220521</v>
      </c>
      <c r="S4681" t="s">
        <v>9644</v>
      </c>
      <c r="T4681">
        <v>20220623</v>
      </c>
      <c r="Z4681" t="s">
        <v>36</v>
      </c>
    </row>
    <row r="4682" spans="1:26" x14ac:dyDescent="0.25">
      <c r="A4682" t="s">
        <v>26</v>
      </c>
      <c r="B4682" t="s">
        <v>27</v>
      </c>
      <c r="C4682" t="s">
        <v>28</v>
      </c>
      <c r="D4682" t="s">
        <v>6142</v>
      </c>
      <c r="E4682" t="str">
        <f>"203TNJJ0M492"</f>
        <v>203TNJJ0M492</v>
      </c>
      <c r="F4682" t="s">
        <v>30</v>
      </c>
      <c r="I4682" t="s">
        <v>123</v>
      </c>
      <c r="J4682" t="s">
        <v>439</v>
      </c>
      <c r="N4682" t="s">
        <v>9645</v>
      </c>
      <c r="O4682" t="s">
        <v>34</v>
      </c>
      <c r="P4682">
        <v>4</v>
      </c>
      <c r="Q4682">
        <v>202203</v>
      </c>
      <c r="R4682">
        <v>20220613</v>
      </c>
      <c r="S4682" t="s">
        <v>9646</v>
      </c>
      <c r="T4682">
        <v>20220623</v>
      </c>
      <c r="Z4682" t="s">
        <v>36</v>
      </c>
    </row>
    <row r="4683" spans="1:26" x14ac:dyDescent="0.25">
      <c r="A4683" t="s">
        <v>26</v>
      </c>
      <c r="B4683" t="s">
        <v>27</v>
      </c>
      <c r="C4683" t="s">
        <v>28</v>
      </c>
      <c r="D4683" t="s">
        <v>115</v>
      </c>
      <c r="E4683" t="str">
        <f>"106TNQD25708"</f>
        <v>106TNQD25708</v>
      </c>
      <c r="F4683" t="s">
        <v>30</v>
      </c>
      <c r="I4683" t="s">
        <v>38</v>
      </c>
      <c r="J4683" t="s">
        <v>58</v>
      </c>
      <c r="N4683" t="s">
        <v>9647</v>
      </c>
      <c r="O4683" t="s">
        <v>34</v>
      </c>
      <c r="P4683">
        <v>13</v>
      </c>
      <c r="Q4683">
        <v>202106</v>
      </c>
      <c r="R4683">
        <v>20211001</v>
      </c>
      <c r="S4683" t="s">
        <v>9648</v>
      </c>
      <c r="T4683">
        <v>20220623</v>
      </c>
      <c r="U4683" t="s">
        <v>328</v>
      </c>
      <c r="V4683" t="s">
        <v>339</v>
      </c>
      <c r="W4683" t="s">
        <v>211</v>
      </c>
      <c r="X4683" t="s">
        <v>9649</v>
      </c>
      <c r="Z4683" t="s">
        <v>36</v>
      </c>
    </row>
    <row r="4684" spans="1:26" x14ac:dyDescent="0.25">
      <c r="A4684" t="s">
        <v>26</v>
      </c>
      <c r="B4684" t="s">
        <v>27</v>
      </c>
      <c r="C4684" t="s">
        <v>28</v>
      </c>
      <c r="D4684" t="s">
        <v>133</v>
      </c>
      <c r="E4684" t="str">
        <f>"111TNLE2U864"</f>
        <v>111TNLE2U864</v>
      </c>
      <c r="F4684" t="s">
        <v>30</v>
      </c>
      <c r="I4684" t="s">
        <v>89</v>
      </c>
      <c r="J4684" t="s">
        <v>58</v>
      </c>
      <c r="N4684" t="s">
        <v>9650</v>
      </c>
      <c r="O4684" t="s">
        <v>34</v>
      </c>
      <c r="P4684">
        <v>8</v>
      </c>
      <c r="Q4684">
        <v>202111</v>
      </c>
      <c r="R4684">
        <v>20220609</v>
      </c>
      <c r="S4684" t="s">
        <v>9651</v>
      </c>
      <c r="T4684">
        <v>20220623</v>
      </c>
      <c r="Z4684" t="s">
        <v>36</v>
      </c>
    </row>
    <row r="4685" spans="1:26" x14ac:dyDescent="0.25">
      <c r="A4685" t="s">
        <v>26</v>
      </c>
      <c r="B4685" t="s">
        <v>27</v>
      </c>
      <c r="C4685" t="s">
        <v>28</v>
      </c>
      <c r="D4685" t="s">
        <v>29</v>
      </c>
      <c r="E4685" t="str">
        <f>"201TNXR0V538"</f>
        <v>201TNXR0V538</v>
      </c>
      <c r="F4685" t="s">
        <v>30</v>
      </c>
      <c r="I4685" t="s">
        <v>82</v>
      </c>
      <c r="J4685" t="s">
        <v>77</v>
      </c>
      <c r="N4685" t="s">
        <v>9652</v>
      </c>
      <c r="O4685" t="s">
        <v>34</v>
      </c>
      <c r="P4685">
        <v>6</v>
      </c>
      <c r="Q4685">
        <v>202201</v>
      </c>
      <c r="R4685">
        <v>20220212</v>
      </c>
      <c r="S4685" t="s">
        <v>9653</v>
      </c>
      <c r="T4685">
        <v>20220623</v>
      </c>
      <c r="Z4685" t="s">
        <v>36</v>
      </c>
    </row>
    <row r="4686" spans="1:26" x14ac:dyDescent="0.25">
      <c r="A4686" t="s">
        <v>26</v>
      </c>
      <c r="B4686" t="s">
        <v>27</v>
      </c>
      <c r="C4686" t="s">
        <v>28</v>
      </c>
      <c r="D4686" t="s">
        <v>37</v>
      </c>
      <c r="E4686" t="str">
        <f>"111TNSU1H454"</f>
        <v>111TNSU1H454</v>
      </c>
      <c r="F4686" t="s">
        <v>30</v>
      </c>
      <c r="I4686" t="s">
        <v>129</v>
      </c>
      <c r="J4686" t="s">
        <v>498</v>
      </c>
      <c r="N4686" t="s">
        <v>9654</v>
      </c>
      <c r="O4686" t="s">
        <v>34</v>
      </c>
      <c r="P4686">
        <v>8</v>
      </c>
      <c r="Q4686">
        <v>202111</v>
      </c>
      <c r="R4686">
        <v>20220616</v>
      </c>
      <c r="S4686" t="s">
        <v>9655</v>
      </c>
      <c r="T4686">
        <v>20220623</v>
      </c>
      <c r="Z4686" t="s">
        <v>36</v>
      </c>
    </row>
    <row r="4687" spans="1:26" x14ac:dyDescent="0.25">
      <c r="A4687" t="s">
        <v>26</v>
      </c>
      <c r="B4687" t="s">
        <v>27</v>
      </c>
      <c r="C4687" t="s">
        <v>28</v>
      </c>
      <c r="D4687" t="s">
        <v>37</v>
      </c>
      <c r="E4687" t="str">
        <f>"106TNNH29583"</f>
        <v>106TNNH29583</v>
      </c>
      <c r="F4687" t="s">
        <v>30</v>
      </c>
      <c r="I4687" t="s">
        <v>89</v>
      </c>
      <c r="J4687" t="s">
        <v>90</v>
      </c>
      <c r="N4687" t="s">
        <v>9656</v>
      </c>
      <c r="O4687" t="s">
        <v>34</v>
      </c>
      <c r="P4687">
        <v>13</v>
      </c>
      <c r="Q4687">
        <v>202106</v>
      </c>
      <c r="R4687">
        <v>20211006</v>
      </c>
      <c r="S4687" t="s">
        <v>9657</v>
      </c>
      <c r="T4687">
        <v>20220623</v>
      </c>
      <c r="U4687" t="s">
        <v>151</v>
      </c>
      <c r="Z4687" t="s">
        <v>36</v>
      </c>
    </row>
    <row r="4688" spans="1:26" x14ac:dyDescent="0.25">
      <c r="A4688" t="s">
        <v>26</v>
      </c>
      <c r="B4688" t="s">
        <v>27</v>
      </c>
      <c r="C4688" t="s">
        <v>28</v>
      </c>
      <c r="D4688" t="s">
        <v>115</v>
      </c>
      <c r="E4688" t="str">
        <f>"107TNABOG424"</f>
        <v>107TNABOG424</v>
      </c>
      <c r="F4688" t="s">
        <v>30</v>
      </c>
      <c r="I4688" t="s">
        <v>38</v>
      </c>
      <c r="J4688" t="s">
        <v>90</v>
      </c>
      <c r="N4688" t="s">
        <v>9658</v>
      </c>
      <c r="O4688" t="s">
        <v>34</v>
      </c>
      <c r="P4688">
        <v>12</v>
      </c>
      <c r="Q4688">
        <v>202107</v>
      </c>
      <c r="R4688">
        <v>20211215</v>
      </c>
      <c r="S4688" t="s">
        <v>9659</v>
      </c>
      <c r="T4688">
        <v>20220623</v>
      </c>
      <c r="Z4688" t="s">
        <v>36</v>
      </c>
    </row>
    <row r="4689" spans="1:26" x14ac:dyDescent="0.25">
      <c r="A4689" t="s">
        <v>26</v>
      </c>
      <c r="B4689" t="s">
        <v>27</v>
      </c>
      <c r="C4689" t="s">
        <v>28</v>
      </c>
      <c r="D4689" t="s">
        <v>46</v>
      </c>
      <c r="E4689" t="str">
        <f>"201TNLE2J952"</f>
        <v>201TNLE2J952</v>
      </c>
      <c r="F4689" t="s">
        <v>30</v>
      </c>
      <c r="I4689" t="s">
        <v>38</v>
      </c>
      <c r="J4689" t="s">
        <v>39</v>
      </c>
      <c r="N4689" t="s">
        <v>9660</v>
      </c>
      <c r="O4689" t="s">
        <v>34</v>
      </c>
      <c r="P4689">
        <v>6</v>
      </c>
      <c r="Q4689">
        <v>202201</v>
      </c>
      <c r="R4689">
        <v>20220423</v>
      </c>
      <c r="S4689" t="s">
        <v>9661</v>
      </c>
      <c r="T4689">
        <v>20220623</v>
      </c>
      <c r="Z4689" t="s">
        <v>36</v>
      </c>
    </row>
    <row r="4690" spans="1:26" x14ac:dyDescent="0.25">
      <c r="A4690" t="s">
        <v>26</v>
      </c>
      <c r="B4690" t="s">
        <v>27</v>
      </c>
      <c r="C4690" t="s">
        <v>28</v>
      </c>
      <c r="D4690" t="s">
        <v>29</v>
      </c>
      <c r="E4690" t="str">
        <f>"108TNXR2W626"</f>
        <v>108TNXR2W626</v>
      </c>
      <c r="F4690" t="s">
        <v>30</v>
      </c>
      <c r="I4690" t="s">
        <v>31</v>
      </c>
      <c r="J4690" t="s">
        <v>90</v>
      </c>
      <c r="N4690" t="s">
        <v>9662</v>
      </c>
      <c r="O4690" t="s">
        <v>34</v>
      </c>
      <c r="P4690">
        <v>11</v>
      </c>
      <c r="Q4690">
        <v>202108</v>
      </c>
      <c r="R4690">
        <v>20220528</v>
      </c>
      <c r="S4690" t="s">
        <v>9663</v>
      </c>
      <c r="T4690">
        <v>20220623</v>
      </c>
      <c r="U4690" t="s">
        <v>9664</v>
      </c>
      <c r="Z4690" t="s">
        <v>36</v>
      </c>
    </row>
    <row r="4691" spans="1:26" x14ac:dyDescent="0.25">
      <c r="A4691" t="s">
        <v>26</v>
      </c>
      <c r="B4691" t="s">
        <v>27</v>
      </c>
      <c r="C4691" t="s">
        <v>28</v>
      </c>
      <c r="D4691" t="s">
        <v>46</v>
      </c>
      <c r="E4691" t="str">
        <f>"105TNJJ1B660"</f>
        <v>105TNJJ1B660</v>
      </c>
      <c r="F4691" t="s">
        <v>30</v>
      </c>
      <c r="I4691" t="s">
        <v>38</v>
      </c>
      <c r="J4691" t="s">
        <v>58</v>
      </c>
      <c r="N4691" t="s">
        <v>9665</v>
      </c>
      <c r="O4691" t="s">
        <v>34</v>
      </c>
      <c r="P4691">
        <v>14</v>
      </c>
      <c r="Q4691">
        <v>202105</v>
      </c>
      <c r="R4691">
        <v>20220308</v>
      </c>
      <c r="S4691" t="s">
        <v>9666</v>
      </c>
      <c r="T4691">
        <v>20220623</v>
      </c>
      <c r="U4691" t="s">
        <v>1037</v>
      </c>
      <c r="Z4691" t="s">
        <v>36</v>
      </c>
    </row>
    <row r="4692" spans="1:26" x14ac:dyDescent="0.25">
      <c r="A4692" t="s">
        <v>26</v>
      </c>
      <c r="B4692" t="s">
        <v>27</v>
      </c>
      <c r="C4692" t="s">
        <v>28</v>
      </c>
      <c r="D4692" t="s">
        <v>133</v>
      </c>
      <c r="E4692" t="str">
        <f>"107TNMX05035"</f>
        <v>107TNMX05035</v>
      </c>
      <c r="F4692" t="s">
        <v>30</v>
      </c>
      <c r="I4692" t="s">
        <v>129</v>
      </c>
      <c r="J4692" t="s">
        <v>39</v>
      </c>
      <c r="N4692" t="s">
        <v>9667</v>
      </c>
      <c r="O4692" t="s">
        <v>34</v>
      </c>
      <c r="P4692">
        <v>12</v>
      </c>
      <c r="Q4692">
        <v>202107</v>
      </c>
      <c r="R4692">
        <v>20220114</v>
      </c>
      <c r="S4692" t="s">
        <v>9668</v>
      </c>
      <c r="T4692">
        <v>20220623</v>
      </c>
      <c r="Z4692" t="s">
        <v>36</v>
      </c>
    </row>
    <row r="4693" spans="1:26" x14ac:dyDescent="0.25">
      <c r="A4693" t="s">
        <v>26</v>
      </c>
      <c r="B4693" t="s">
        <v>27</v>
      </c>
      <c r="C4693" t="s">
        <v>28</v>
      </c>
      <c r="D4693" t="s">
        <v>29</v>
      </c>
      <c r="E4693" t="str">
        <f>"109TNABOL336"</f>
        <v>109TNABOL336</v>
      </c>
      <c r="F4693" t="s">
        <v>30</v>
      </c>
      <c r="I4693" t="s">
        <v>31</v>
      </c>
      <c r="J4693" t="s">
        <v>39</v>
      </c>
      <c r="N4693" t="s">
        <v>9669</v>
      </c>
      <c r="O4693" t="s">
        <v>34</v>
      </c>
      <c r="P4693">
        <v>10</v>
      </c>
      <c r="Q4693">
        <v>202109</v>
      </c>
      <c r="R4693">
        <v>20211114</v>
      </c>
      <c r="S4693" t="s">
        <v>9670</v>
      </c>
      <c r="T4693">
        <v>20220624</v>
      </c>
      <c r="Z4693" t="s">
        <v>36</v>
      </c>
    </row>
    <row r="4694" spans="1:26" x14ac:dyDescent="0.25">
      <c r="A4694" t="s">
        <v>26</v>
      </c>
      <c r="B4694" t="s">
        <v>27</v>
      </c>
      <c r="C4694" t="s">
        <v>28</v>
      </c>
      <c r="D4694" t="s">
        <v>64</v>
      </c>
      <c r="E4694" t="str">
        <f>"201TNNH2Z543"</f>
        <v>201TNNH2Z543</v>
      </c>
      <c r="F4694" t="s">
        <v>30</v>
      </c>
      <c r="I4694" t="s">
        <v>31</v>
      </c>
      <c r="J4694" t="s">
        <v>32</v>
      </c>
      <c r="N4694" t="s">
        <v>9671</v>
      </c>
      <c r="O4694" t="s">
        <v>34</v>
      </c>
      <c r="P4694">
        <v>6</v>
      </c>
      <c r="Q4694">
        <v>202201</v>
      </c>
      <c r="R4694">
        <v>20220425</v>
      </c>
      <c r="S4694" t="s">
        <v>9672</v>
      </c>
      <c r="T4694">
        <v>20220624</v>
      </c>
      <c r="Z4694" t="s">
        <v>36</v>
      </c>
    </row>
    <row r="4695" spans="1:26" x14ac:dyDescent="0.25">
      <c r="A4695" t="s">
        <v>26</v>
      </c>
      <c r="B4695" t="s">
        <v>27</v>
      </c>
      <c r="C4695" t="s">
        <v>28</v>
      </c>
      <c r="D4695" t="s">
        <v>46</v>
      </c>
      <c r="E4695" t="str">
        <f>"111TNLE0Y528"</f>
        <v>111TNLE0Y528</v>
      </c>
      <c r="F4695" t="s">
        <v>30</v>
      </c>
      <c r="I4695" t="s">
        <v>31</v>
      </c>
      <c r="J4695" t="s">
        <v>58</v>
      </c>
      <c r="N4695" t="s">
        <v>9673</v>
      </c>
      <c r="O4695" t="s">
        <v>34</v>
      </c>
      <c r="P4695">
        <v>8</v>
      </c>
      <c r="Q4695">
        <v>202111</v>
      </c>
      <c r="R4695">
        <v>20211120</v>
      </c>
      <c r="S4695" t="s">
        <v>9674</v>
      </c>
      <c r="T4695">
        <v>20220624</v>
      </c>
      <c r="U4695" t="s">
        <v>506</v>
      </c>
      <c r="V4695" t="s">
        <v>1037</v>
      </c>
      <c r="W4695" t="s">
        <v>1857</v>
      </c>
      <c r="X4695" t="s">
        <v>879</v>
      </c>
      <c r="Y4695" t="s">
        <v>1227</v>
      </c>
      <c r="Z4695" t="s">
        <v>36</v>
      </c>
    </row>
    <row r="4696" spans="1:26" x14ac:dyDescent="0.25">
      <c r="A4696" t="s">
        <v>26</v>
      </c>
      <c r="B4696" t="s">
        <v>27</v>
      </c>
      <c r="C4696" t="s">
        <v>28</v>
      </c>
      <c r="D4696" t="s">
        <v>380</v>
      </c>
      <c r="E4696" t="str">
        <f>"110TNBK1Z509"</f>
        <v>110TNBK1Z509</v>
      </c>
      <c r="F4696" t="s">
        <v>30</v>
      </c>
      <c r="I4696" t="s">
        <v>31</v>
      </c>
      <c r="J4696" t="s">
        <v>58</v>
      </c>
      <c r="N4696" t="s">
        <v>9675</v>
      </c>
      <c r="O4696" t="s">
        <v>34</v>
      </c>
      <c r="P4696">
        <v>9</v>
      </c>
      <c r="Q4696">
        <v>202110</v>
      </c>
      <c r="R4696">
        <v>20211120</v>
      </c>
      <c r="S4696" t="s">
        <v>9676</v>
      </c>
      <c r="T4696">
        <v>20220624</v>
      </c>
      <c r="U4696" t="s">
        <v>211</v>
      </c>
      <c r="Z4696" t="s">
        <v>36</v>
      </c>
    </row>
    <row r="4697" spans="1:26" x14ac:dyDescent="0.25">
      <c r="A4697" t="s">
        <v>26</v>
      </c>
      <c r="B4697" t="s">
        <v>27</v>
      </c>
      <c r="C4697" t="s">
        <v>28</v>
      </c>
      <c r="D4697" t="s">
        <v>46</v>
      </c>
      <c r="E4697" t="str">
        <f>"111TNPC1L440"</f>
        <v>111TNPC1L440</v>
      </c>
      <c r="F4697" t="s">
        <v>30</v>
      </c>
      <c r="I4697" t="s">
        <v>31</v>
      </c>
      <c r="J4697" t="s">
        <v>58</v>
      </c>
      <c r="N4697" t="s">
        <v>9677</v>
      </c>
      <c r="O4697" t="s">
        <v>34</v>
      </c>
      <c r="P4697">
        <v>8</v>
      </c>
      <c r="Q4697">
        <v>202111</v>
      </c>
      <c r="R4697">
        <v>20220505</v>
      </c>
      <c r="S4697" t="s">
        <v>9678</v>
      </c>
      <c r="T4697">
        <v>20220624</v>
      </c>
      <c r="U4697" t="s">
        <v>128</v>
      </c>
      <c r="Z4697" t="s">
        <v>36</v>
      </c>
    </row>
    <row r="4698" spans="1:26" x14ac:dyDescent="0.25">
      <c r="A4698" t="s">
        <v>26</v>
      </c>
      <c r="B4698" t="s">
        <v>27</v>
      </c>
      <c r="C4698" t="s">
        <v>28</v>
      </c>
      <c r="D4698" t="s">
        <v>42</v>
      </c>
      <c r="E4698" t="str">
        <f>"109TNPC20208"</f>
        <v>109TNPC20208</v>
      </c>
      <c r="F4698" t="s">
        <v>30</v>
      </c>
      <c r="I4698" t="s">
        <v>31</v>
      </c>
      <c r="J4698" t="s">
        <v>32</v>
      </c>
      <c r="N4698" t="s">
        <v>9679</v>
      </c>
      <c r="O4698" t="s">
        <v>34</v>
      </c>
      <c r="P4698">
        <v>10</v>
      </c>
      <c r="Q4698">
        <v>202109</v>
      </c>
      <c r="R4698">
        <v>20211119</v>
      </c>
      <c r="S4698" t="s">
        <v>9680</v>
      </c>
      <c r="T4698">
        <v>20220624</v>
      </c>
      <c r="Z4698" t="s">
        <v>36</v>
      </c>
    </row>
    <row r="4699" spans="1:26" x14ac:dyDescent="0.25">
      <c r="A4699" t="s">
        <v>26</v>
      </c>
      <c r="B4699" t="s">
        <v>27</v>
      </c>
      <c r="C4699" t="s">
        <v>28</v>
      </c>
      <c r="D4699" t="s">
        <v>585</v>
      </c>
      <c r="E4699" t="str">
        <f>"203TNCZ14459"</f>
        <v>203TNCZ14459</v>
      </c>
      <c r="F4699" t="s">
        <v>30</v>
      </c>
      <c r="I4699" t="s">
        <v>38</v>
      </c>
      <c r="J4699" t="s">
        <v>58</v>
      </c>
      <c r="N4699" t="s">
        <v>9681</v>
      </c>
      <c r="O4699" t="s">
        <v>34</v>
      </c>
      <c r="P4699">
        <v>4</v>
      </c>
      <c r="Q4699">
        <v>202203</v>
      </c>
      <c r="R4699">
        <v>20220602</v>
      </c>
      <c r="S4699" t="s">
        <v>9682</v>
      </c>
      <c r="T4699">
        <v>20220624</v>
      </c>
      <c r="Z4699" t="s">
        <v>36</v>
      </c>
    </row>
    <row r="4700" spans="1:26" x14ac:dyDescent="0.25">
      <c r="A4700" t="s">
        <v>26</v>
      </c>
      <c r="B4700" t="s">
        <v>27</v>
      </c>
      <c r="C4700" t="s">
        <v>28</v>
      </c>
      <c r="D4700" t="s">
        <v>42</v>
      </c>
      <c r="E4700" t="str">
        <f>"107TNKF29829"</f>
        <v>107TNKF29829</v>
      </c>
      <c r="F4700" t="s">
        <v>30</v>
      </c>
      <c r="I4700" t="s">
        <v>38</v>
      </c>
      <c r="J4700" t="s">
        <v>58</v>
      </c>
      <c r="N4700" t="s">
        <v>9683</v>
      </c>
      <c r="O4700" t="s">
        <v>34</v>
      </c>
      <c r="P4700">
        <v>12</v>
      </c>
      <c r="Q4700">
        <v>202107</v>
      </c>
      <c r="R4700">
        <v>20211217</v>
      </c>
      <c r="S4700" t="s">
        <v>9684</v>
      </c>
      <c r="T4700">
        <v>20220624</v>
      </c>
      <c r="U4700" t="s">
        <v>878</v>
      </c>
      <c r="V4700" t="s">
        <v>265</v>
      </c>
      <c r="W4700" t="s">
        <v>496</v>
      </c>
      <c r="Z4700" t="s">
        <v>36</v>
      </c>
    </row>
    <row r="4701" spans="1:26" x14ac:dyDescent="0.25">
      <c r="A4701" t="s">
        <v>26</v>
      </c>
      <c r="B4701" t="s">
        <v>27</v>
      </c>
      <c r="C4701" t="s">
        <v>28</v>
      </c>
      <c r="D4701" t="s">
        <v>115</v>
      </c>
      <c r="E4701" t="str">
        <f>"109TNCZ0C891"</f>
        <v>109TNCZ0C891</v>
      </c>
      <c r="F4701" t="s">
        <v>30</v>
      </c>
      <c r="I4701" t="s">
        <v>31</v>
      </c>
      <c r="J4701" t="s">
        <v>58</v>
      </c>
      <c r="N4701" t="s">
        <v>9685</v>
      </c>
      <c r="O4701" t="s">
        <v>34</v>
      </c>
      <c r="P4701">
        <v>10</v>
      </c>
      <c r="Q4701">
        <v>202109</v>
      </c>
      <c r="R4701">
        <v>20211101</v>
      </c>
      <c r="S4701" t="s">
        <v>9686</v>
      </c>
      <c r="T4701">
        <v>20220624</v>
      </c>
      <c r="U4701" t="s">
        <v>128</v>
      </c>
      <c r="V4701" t="s">
        <v>217</v>
      </c>
      <c r="Z4701" t="s">
        <v>36</v>
      </c>
    </row>
    <row r="4702" spans="1:26" x14ac:dyDescent="0.25">
      <c r="A4702" t="s">
        <v>26</v>
      </c>
      <c r="B4702" t="s">
        <v>27</v>
      </c>
      <c r="C4702" t="s">
        <v>28</v>
      </c>
      <c r="D4702" t="s">
        <v>64</v>
      </c>
      <c r="E4702" t="str">
        <f>"109TNQD26692"</f>
        <v>109TNQD26692</v>
      </c>
      <c r="F4702" t="s">
        <v>30</v>
      </c>
      <c r="I4702" t="s">
        <v>31</v>
      </c>
      <c r="J4702" t="s">
        <v>871</v>
      </c>
      <c r="N4702" t="s">
        <v>9687</v>
      </c>
      <c r="O4702" t="s">
        <v>34</v>
      </c>
      <c r="P4702">
        <v>10</v>
      </c>
      <c r="Q4702">
        <v>202109</v>
      </c>
      <c r="R4702">
        <v>20211130</v>
      </c>
      <c r="S4702" t="s">
        <v>9688</v>
      </c>
      <c r="T4702">
        <v>20220624</v>
      </c>
      <c r="Z4702" t="s">
        <v>36</v>
      </c>
    </row>
    <row r="4703" spans="1:26" x14ac:dyDescent="0.25">
      <c r="A4703" t="s">
        <v>26</v>
      </c>
      <c r="B4703" t="s">
        <v>27</v>
      </c>
      <c r="C4703" t="s">
        <v>28</v>
      </c>
      <c r="D4703" t="s">
        <v>6142</v>
      </c>
      <c r="E4703" t="str">
        <f>"205TNQDOT876"</f>
        <v>205TNQDOT876</v>
      </c>
      <c r="F4703" t="s">
        <v>30</v>
      </c>
      <c r="I4703" t="s">
        <v>82</v>
      </c>
      <c r="J4703" t="s">
        <v>39</v>
      </c>
      <c r="N4703" t="s">
        <v>9689</v>
      </c>
      <c r="O4703" t="s">
        <v>34</v>
      </c>
      <c r="P4703">
        <v>2</v>
      </c>
      <c r="Q4703">
        <v>202205</v>
      </c>
      <c r="R4703">
        <v>20220606</v>
      </c>
      <c r="S4703" t="s">
        <v>9690</v>
      </c>
      <c r="T4703">
        <v>20220624</v>
      </c>
      <c r="Z4703" t="s">
        <v>36</v>
      </c>
    </row>
    <row r="4704" spans="1:26" x14ac:dyDescent="0.25">
      <c r="A4704" t="s">
        <v>26</v>
      </c>
      <c r="B4704" t="s">
        <v>27</v>
      </c>
      <c r="C4704" t="s">
        <v>28</v>
      </c>
      <c r="D4704" t="s">
        <v>585</v>
      </c>
      <c r="E4704" t="str">
        <f>"202TNTQ29409"</f>
        <v>202TNTQ29409</v>
      </c>
      <c r="F4704" t="s">
        <v>30</v>
      </c>
      <c r="I4704" t="s">
        <v>31</v>
      </c>
      <c r="J4704" t="s">
        <v>32</v>
      </c>
      <c r="N4704" t="s">
        <v>9691</v>
      </c>
      <c r="O4704" t="s">
        <v>34</v>
      </c>
      <c r="P4704">
        <v>5</v>
      </c>
      <c r="Q4704">
        <v>202202</v>
      </c>
      <c r="R4704">
        <v>20220511</v>
      </c>
      <c r="S4704" t="s">
        <v>9692</v>
      </c>
      <c r="T4704">
        <v>20220624</v>
      </c>
      <c r="Z4704" t="s">
        <v>36</v>
      </c>
    </row>
    <row r="4705" spans="1:26" x14ac:dyDescent="0.25">
      <c r="A4705" t="s">
        <v>26</v>
      </c>
      <c r="B4705" t="s">
        <v>27</v>
      </c>
      <c r="C4705" t="s">
        <v>28</v>
      </c>
      <c r="D4705" t="s">
        <v>29</v>
      </c>
      <c r="E4705" t="str">
        <f>"201TNKF29693"</f>
        <v>201TNKF29693</v>
      </c>
      <c r="F4705" t="s">
        <v>30</v>
      </c>
      <c r="I4705" t="s">
        <v>129</v>
      </c>
      <c r="J4705" t="s">
        <v>568</v>
      </c>
      <c r="N4705" t="s">
        <v>9693</v>
      </c>
      <c r="O4705" t="s">
        <v>34</v>
      </c>
      <c r="P4705">
        <v>6</v>
      </c>
      <c r="Q4705">
        <v>202201</v>
      </c>
      <c r="R4705">
        <v>20220412</v>
      </c>
      <c r="S4705" t="s">
        <v>9694</v>
      </c>
      <c r="T4705">
        <v>20220624</v>
      </c>
      <c r="Z4705" t="s">
        <v>36</v>
      </c>
    </row>
    <row r="4706" spans="1:26" x14ac:dyDescent="0.25">
      <c r="A4706" t="s">
        <v>26</v>
      </c>
      <c r="B4706" t="s">
        <v>27</v>
      </c>
      <c r="C4706" t="s">
        <v>28</v>
      </c>
      <c r="D4706" t="s">
        <v>380</v>
      </c>
      <c r="E4706" t="str">
        <f>"112TNTQ1R721"</f>
        <v>112TNTQ1R721</v>
      </c>
      <c r="F4706" t="s">
        <v>30</v>
      </c>
      <c r="I4706" t="s">
        <v>129</v>
      </c>
      <c r="J4706" t="s">
        <v>90</v>
      </c>
      <c r="N4706" t="s">
        <v>9695</v>
      </c>
      <c r="O4706" t="s">
        <v>34</v>
      </c>
      <c r="P4706">
        <v>7</v>
      </c>
      <c r="Q4706">
        <v>202112</v>
      </c>
      <c r="R4706">
        <v>20220417</v>
      </c>
      <c r="S4706" t="s">
        <v>9696</v>
      </c>
      <c r="T4706">
        <v>20220624</v>
      </c>
      <c r="U4706" t="s">
        <v>211</v>
      </c>
      <c r="Z4706" t="s">
        <v>36</v>
      </c>
    </row>
    <row r="4707" spans="1:26" x14ac:dyDescent="0.25">
      <c r="A4707" t="s">
        <v>26</v>
      </c>
      <c r="B4707" t="s">
        <v>27</v>
      </c>
      <c r="C4707" t="s">
        <v>28</v>
      </c>
      <c r="D4707" t="s">
        <v>115</v>
      </c>
      <c r="E4707" t="str">
        <f>"110TNAB07032"</f>
        <v>110TNAB07032</v>
      </c>
      <c r="F4707" t="s">
        <v>30</v>
      </c>
      <c r="I4707" t="s">
        <v>123</v>
      </c>
      <c r="J4707" t="s">
        <v>77</v>
      </c>
      <c r="N4707" t="s">
        <v>9697</v>
      </c>
      <c r="O4707" t="s">
        <v>34</v>
      </c>
      <c r="P4707">
        <v>9</v>
      </c>
      <c r="Q4707">
        <v>202110</v>
      </c>
      <c r="R4707">
        <v>20211220</v>
      </c>
      <c r="S4707" t="s">
        <v>9698</v>
      </c>
      <c r="T4707">
        <v>20220624</v>
      </c>
      <c r="Z4707" t="s">
        <v>36</v>
      </c>
    </row>
    <row r="4708" spans="1:26" x14ac:dyDescent="0.25">
      <c r="A4708" t="s">
        <v>26</v>
      </c>
      <c r="B4708" t="s">
        <v>27</v>
      </c>
      <c r="C4708" t="s">
        <v>28</v>
      </c>
      <c r="D4708" t="s">
        <v>7432</v>
      </c>
      <c r="E4708" t="str">
        <f>"202TNQD27772"</f>
        <v>202TNQD27772</v>
      </c>
      <c r="F4708" t="s">
        <v>30</v>
      </c>
      <c r="I4708" t="s">
        <v>57</v>
      </c>
      <c r="J4708" t="s">
        <v>58</v>
      </c>
      <c r="N4708" t="s">
        <v>9699</v>
      </c>
      <c r="O4708" t="s">
        <v>34</v>
      </c>
      <c r="P4708">
        <v>5</v>
      </c>
      <c r="Q4708">
        <v>202202</v>
      </c>
      <c r="R4708">
        <v>20220602</v>
      </c>
      <c r="S4708" t="s">
        <v>9700</v>
      </c>
      <c r="T4708">
        <v>20220624</v>
      </c>
      <c r="U4708" t="s">
        <v>61</v>
      </c>
      <c r="V4708" t="s">
        <v>1846</v>
      </c>
      <c r="Z4708" t="s">
        <v>36</v>
      </c>
    </row>
    <row r="4709" spans="1:26" x14ac:dyDescent="0.25">
      <c r="A4709" t="s">
        <v>26</v>
      </c>
      <c r="B4709" t="s">
        <v>27</v>
      </c>
      <c r="C4709" t="s">
        <v>28</v>
      </c>
      <c r="D4709" t="s">
        <v>29</v>
      </c>
      <c r="E4709" t="str">
        <f>"112TNPC17280"</f>
        <v>112TNPC17280</v>
      </c>
      <c r="F4709" t="s">
        <v>30</v>
      </c>
      <c r="I4709" t="s">
        <v>57</v>
      </c>
      <c r="J4709" t="s">
        <v>58</v>
      </c>
      <c r="N4709" t="s">
        <v>9701</v>
      </c>
      <c r="O4709" t="s">
        <v>34</v>
      </c>
      <c r="P4709">
        <v>7</v>
      </c>
      <c r="Q4709">
        <v>202112</v>
      </c>
      <c r="R4709">
        <v>20220326</v>
      </c>
      <c r="S4709" t="s">
        <v>9702</v>
      </c>
      <c r="T4709">
        <v>20220624</v>
      </c>
      <c r="Z4709" t="s">
        <v>36</v>
      </c>
    </row>
    <row r="4710" spans="1:26" x14ac:dyDescent="0.25">
      <c r="A4710" t="s">
        <v>26</v>
      </c>
      <c r="B4710" t="s">
        <v>27</v>
      </c>
      <c r="C4710" t="s">
        <v>28</v>
      </c>
      <c r="D4710" t="s">
        <v>380</v>
      </c>
      <c r="E4710" t="str">
        <f>"201TNUW23214"</f>
        <v>201TNUW23214</v>
      </c>
      <c r="F4710" t="s">
        <v>30</v>
      </c>
      <c r="I4710" t="s">
        <v>57</v>
      </c>
      <c r="J4710" t="s">
        <v>83</v>
      </c>
      <c r="N4710" t="s">
        <v>9703</v>
      </c>
      <c r="O4710" t="s">
        <v>34</v>
      </c>
      <c r="P4710">
        <v>6</v>
      </c>
      <c r="Q4710">
        <v>202201</v>
      </c>
      <c r="R4710">
        <v>20220419</v>
      </c>
      <c r="S4710" t="s">
        <v>9704</v>
      </c>
      <c r="T4710">
        <v>20220624</v>
      </c>
      <c r="Z4710" t="s">
        <v>36</v>
      </c>
    </row>
    <row r="4711" spans="1:26" x14ac:dyDescent="0.25">
      <c r="A4711" t="s">
        <v>26</v>
      </c>
      <c r="B4711" t="s">
        <v>27</v>
      </c>
      <c r="C4711" t="s">
        <v>28</v>
      </c>
      <c r="D4711" t="s">
        <v>29</v>
      </c>
      <c r="E4711" t="str">
        <f>"107TNJJ2D580"</f>
        <v>107TNJJ2D580</v>
      </c>
      <c r="F4711" t="s">
        <v>30</v>
      </c>
      <c r="I4711" t="s">
        <v>57</v>
      </c>
      <c r="J4711" t="s">
        <v>568</v>
      </c>
      <c r="N4711" t="s">
        <v>9705</v>
      </c>
      <c r="O4711" t="s">
        <v>34</v>
      </c>
      <c r="P4711">
        <v>12</v>
      </c>
      <c r="Q4711">
        <v>202107</v>
      </c>
      <c r="R4711">
        <v>20220115</v>
      </c>
      <c r="S4711" t="s">
        <v>9706</v>
      </c>
      <c r="T4711">
        <v>20220624</v>
      </c>
      <c r="Z4711" t="s">
        <v>36</v>
      </c>
    </row>
    <row r="4712" spans="1:26" x14ac:dyDescent="0.25">
      <c r="A4712" t="s">
        <v>26</v>
      </c>
      <c r="B4712" t="s">
        <v>27</v>
      </c>
      <c r="C4712" t="s">
        <v>28</v>
      </c>
      <c r="D4712" t="s">
        <v>46</v>
      </c>
      <c r="E4712" t="str">
        <f>"201TNDV1Z074"</f>
        <v>201TNDV1Z074</v>
      </c>
      <c r="F4712" t="s">
        <v>30</v>
      </c>
      <c r="I4712" t="s">
        <v>38</v>
      </c>
      <c r="J4712" t="s">
        <v>58</v>
      </c>
      <c r="N4712" t="s">
        <v>6776</v>
      </c>
      <c r="O4712" t="s">
        <v>34</v>
      </c>
      <c r="P4712">
        <v>6</v>
      </c>
      <c r="Q4712">
        <v>202201</v>
      </c>
      <c r="R4712">
        <v>20220224</v>
      </c>
      <c r="S4712" t="s">
        <v>9707</v>
      </c>
      <c r="T4712">
        <v>20220624</v>
      </c>
      <c r="U4712" t="s">
        <v>211</v>
      </c>
      <c r="Z4712" t="s">
        <v>36</v>
      </c>
    </row>
    <row r="4713" spans="1:26" x14ac:dyDescent="0.25">
      <c r="A4713" t="s">
        <v>26</v>
      </c>
      <c r="B4713" t="s">
        <v>27</v>
      </c>
      <c r="C4713" t="s">
        <v>28</v>
      </c>
      <c r="D4713" t="s">
        <v>585</v>
      </c>
      <c r="E4713" t="str">
        <f>"203TNQD0T164"</f>
        <v>203TNQD0T164</v>
      </c>
      <c r="F4713" t="s">
        <v>30</v>
      </c>
      <c r="I4713" t="s">
        <v>38</v>
      </c>
      <c r="J4713" t="s">
        <v>77</v>
      </c>
      <c r="N4713" t="s">
        <v>9708</v>
      </c>
      <c r="O4713" t="s">
        <v>34</v>
      </c>
      <c r="P4713">
        <v>4</v>
      </c>
      <c r="Q4713">
        <v>202203</v>
      </c>
      <c r="R4713">
        <v>20220426</v>
      </c>
      <c r="S4713" t="s">
        <v>9709</v>
      </c>
      <c r="T4713">
        <v>20220624</v>
      </c>
      <c r="Z4713" t="s">
        <v>36</v>
      </c>
    </row>
    <row r="4714" spans="1:26" x14ac:dyDescent="0.25">
      <c r="A4714" t="s">
        <v>26</v>
      </c>
      <c r="B4714" t="s">
        <v>27</v>
      </c>
      <c r="C4714" t="s">
        <v>28</v>
      </c>
      <c r="D4714" t="s">
        <v>42</v>
      </c>
      <c r="E4714" t="str">
        <f>"101TNEP0Q516"</f>
        <v>101TNEP0Q516</v>
      </c>
      <c r="F4714" t="s">
        <v>30</v>
      </c>
      <c r="I4714" t="s">
        <v>38</v>
      </c>
      <c r="J4714" t="s">
        <v>90</v>
      </c>
      <c r="N4714" t="s">
        <v>9710</v>
      </c>
      <c r="O4714" t="s">
        <v>34</v>
      </c>
      <c r="P4714">
        <v>18</v>
      </c>
      <c r="Q4714">
        <v>202101</v>
      </c>
      <c r="R4714">
        <v>20211115</v>
      </c>
      <c r="S4714" t="s">
        <v>9711</v>
      </c>
      <c r="T4714">
        <v>20220624</v>
      </c>
      <c r="U4714" t="s">
        <v>1012</v>
      </c>
      <c r="V4714" t="s">
        <v>496</v>
      </c>
      <c r="W4714" t="s">
        <v>878</v>
      </c>
      <c r="X4714" t="s">
        <v>180</v>
      </c>
      <c r="Z4714" t="s">
        <v>36</v>
      </c>
    </row>
    <row r="4715" spans="1:26" x14ac:dyDescent="0.25">
      <c r="A4715" t="s">
        <v>26</v>
      </c>
      <c r="B4715" t="s">
        <v>27</v>
      </c>
      <c r="C4715" t="s">
        <v>28</v>
      </c>
      <c r="D4715" t="s">
        <v>7432</v>
      </c>
      <c r="E4715" t="str">
        <f>"202TNXR18546"</f>
        <v>202TNXR18546</v>
      </c>
      <c r="F4715" t="s">
        <v>30</v>
      </c>
      <c r="I4715" t="s">
        <v>129</v>
      </c>
      <c r="J4715" t="s">
        <v>39</v>
      </c>
      <c r="N4715" t="s">
        <v>9712</v>
      </c>
      <c r="O4715" t="s">
        <v>34</v>
      </c>
      <c r="P4715">
        <v>5</v>
      </c>
      <c r="Q4715">
        <v>202202</v>
      </c>
      <c r="R4715">
        <v>20220607</v>
      </c>
      <c r="S4715" t="s">
        <v>9713</v>
      </c>
      <c r="T4715">
        <v>20220624</v>
      </c>
      <c r="Z4715" t="s">
        <v>36</v>
      </c>
    </row>
    <row r="4716" spans="1:26" x14ac:dyDescent="0.25">
      <c r="A4716" t="s">
        <v>26</v>
      </c>
      <c r="B4716" t="s">
        <v>27</v>
      </c>
      <c r="C4716" t="s">
        <v>28</v>
      </c>
      <c r="D4716" t="s">
        <v>29</v>
      </c>
      <c r="E4716" t="str">
        <f>"112TNFA00307"</f>
        <v>112TNFA00307</v>
      </c>
      <c r="F4716" t="s">
        <v>30</v>
      </c>
      <c r="I4716" t="s">
        <v>57</v>
      </c>
      <c r="J4716" t="s">
        <v>86</v>
      </c>
      <c r="N4716" t="s">
        <v>9714</v>
      </c>
      <c r="O4716" t="s">
        <v>34</v>
      </c>
      <c r="P4716">
        <v>7</v>
      </c>
      <c r="Q4716">
        <v>202112</v>
      </c>
      <c r="R4716">
        <v>20220524</v>
      </c>
      <c r="S4716" t="s">
        <v>9715</v>
      </c>
      <c r="T4716">
        <v>20220624</v>
      </c>
      <c r="Z4716" t="s">
        <v>36</v>
      </c>
    </row>
    <row r="4717" spans="1:26" x14ac:dyDescent="0.25">
      <c r="A4717" t="s">
        <v>26</v>
      </c>
      <c r="B4717" t="s">
        <v>27</v>
      </c>
      <c r="C4717" t="s">
        <v>28</v>
      </c>
      <c r="D4717" t="s">
        <v>29</v>
      </c>
      <c r="E4717" t="str">
        <f>"202TNKF0A837"</f>
        <v>202TNKF0A837</v>
      </c>
      <c r="F4717" t="s">
        <v>30</v>
      </c>
      <c r="I4717" t="s">
        <v>38</v>
      </c>
      <c r="J4717" t="s">
        <v>48</v>
      </c>
      <c r="N4717" t="s">
        <v>9716</v>
      </c>
      <c r="O4717" t="s">
        <v>34</v>
      </c>
      <c r="P4717">
        <v>5</v>
      </c>
      <c r="Q4717">
        <v>202202</v>
      </c>
      <c r="R4717">
        <v>20220216</v>
      </c>
      <c r="S4717" t="s">
        <v>9717</v>
      </c>
      <c r="T4717">
        <v>20220624</v>
      </c>
      <c r="Z4717" t="s">
        <v>36</v>
      </c>
    </row>
    <row r="4718" spans="1:26" x14ac:dyDescent="0.25">
      <c r="A4718" t="s">
        <v>26</v>
      </c>
      <c r="B4718" t="s">
        <v>27</v>
      </c>
      <c r="C4718" t="s">
        <v>28</v>
      </c>
      <c r="D4718" t="s">
        <v>37</v>
      </c>
      <c r="E4718" t="str">
        <f>"012TNXR1L458"</f>
        <v>012TNXR1L458</v>
      </c>
      <c r="F4718" t="s">
        <v>30</v>
      </c>
      <c r="I4718" t="s">
        <v>57</v>
      </c>
      <c r="J4718" t="s">
        <v>39</v>
      </c>
      <c r="N4718" t="s">
        <v>9718</v>
      </c>
      <c r="O4718" t="s">
        <v>34</v>
      </c>
      <c r="P4718">
        <v>19</v>
      </c>
      <c r="Q4718">
        <v>202012</v>
      </c>
      <c r="R4718">
        <v>20220622</v>
      </c>
      <c r="S4718" t="s">
        <v>9719</v>
      </c>
      <c r="T4718">
        <v>20220624</v>
      </c>
      <c r="Z4718" t="s">
        <v>36</v>
      </c>
    </row>
    <row r="4719" spans="1:26" x14ac:dyDescent="0.25">
      <c r="A4719" t="s">
        <v>26</v>
      </c>
      <c r="B4719" t="s">
        <v>27</v>
      </c>
      <c r="C4719" t="s">
        <v>28</v>
      </c>
      <c r="D4719" t="s">
        <v>29</v>
      </c>
      <c r="E4719" t="str">
        <f>"109TNGY12799"</f>
        <v>109TNGY12799</v>
      </c>
      <c r="F4719" t="s">
        <v>30</v>
      </c>
      <c r="I4719" t="s">
        <v>123</v>
      </c>
      <c r="J4719" t="s">
        <v>77</v>
      </c>
      <c r="N4719" t="s">
        <v>9720</v>
      </c>
      <c r="O4719" t="s">
        <v>34</v>
      </c>
      <c r="P4719">
        <v>10</v>
      </c>
      <c r="Q4719">
        <v>202109</v>
      </c>
      <c r="R4719">
        <v>20211130</v>
      </c>
      <c r="S4719" t="s">
        <v>9721</v>
      </c>
      <c r="T4719">
        <v>20220624</v>
      </c>
      <c r="Z4719" t="s">
        <v>36</v>
      </c>
    </row>
    <row r="4720" spans="1:26" x14ac:dyDescent="0.25">
      <c r="A4720" t="s">
        <v>26</v>
      </c>
      <c r="B4720" t="s">
        <v>27</v>
      </c>
      <c r="C4720" t="s">
        <v>28</v>
      </c>
      <c r="D4720" t="s">
        <v>585</v>
      </c>
      <c r="E4720" t="str">
        <f>"202TNJJ1Z476"</f>
        <v>202TNJJ1Z476</v>
      </c>
      <c r="F4720" t="s">
        <v>30</v>
      </c>
      <c r="I4720" t="s">
        <v>38</v>
      </c>
      <c r="J4720" t="s">
        <v>58</v>
      </c>
      <c r="N4720" t="s">
        <v>9722</v>
      </c>
      <c r="O4720" t="s">
        <v>34</v>
      </c>
      <c r="P4720">
        <v>5</v>
      </c>
      <c r="Q4720">
        <v>202202</v>
      </c>
      <c r="R4720">
        <v>20220409</v>
      </c>
      <c r="S4720" t="s">
        <v>9723</v>
      </c>
      <c r="T4720">
        <v>20220624</v>
      </c>
      <c r="U4720" t="s">
        <v>8976</v>
      </c>
      <c r="Z4720" t="s">
        <v>36</v>
      </c>
    </row>
    <row r="4721" spans="1:26" x14ac:dyDescent="0.25">
      <c r="A4721" t="s">
        <v>26</v>
      </c>
      <c r="B4721" t="s">
        <v>27</v>
      </c>
      <c r="C4721" t="s">
        <v>28</v>
      </c>
      <c r="D4721" t="s">
        <v>29</v>
      </c>
      <c r="E4721" t="str">
        <f>"108TNRL2M782"</f>
        <v>108TNRL2M782</v>
      </c>
      <c r="F4721" t="s">
        <v>30</v>
      </c>
      <c r="I4721" t="s">
        <v>31</v>
      </c>
      <c r="J4721" t="s">
        <v>58</v>
      </c>
      <c r="N4721" t="s">
        <v>9724</v>
      </c>
      <c r="O4721" t="s">
        <v>34</v>
      </c>
      <c r="P4721">
        <v>11</v>
      </c>
      <c r="Q4721">
        <v>202108</v>
      </c>
      <c r="R4721">
        <v>20211104</v>
      </c>
      <c r="S4721" t="s">
        <v>9725</v>
      </c>
      <c r="T4721">
        <v>20220624</v>
      </c>
      <c r="U4721" t="s">
        <v>496</v>
      </c>
      <c r="Z4721" t="s">
        <v>36</v>
      </c>
    </row>
    <row r="4722" spans="1:26" x14ac:dyDescent="0.25">
      <c r="A4722" t="s">
        <v>26</v>
      </c>
      <c r="B4722" t="s">
        <v>27</v>
      </c>
      <c r="C4722" t="s">
        <v>28</v>
      </c>
      <c r="D4722" t="s">
        <v>380</v>
      </c>
      <c r="E4722" t="str">
        <f>"201TNDV02522"</f>
        <v>201TNDV02522</v>
      </c>
      <c r="F4722" t="s">
        <v>30</v>
      </c>
      <c r="I4722" t="s">
        <v>71</v>
      </c>
      <c r="J4722" t="s">
        <v>58</v>
      </c>
      <c r="N4722" t="s">
        <v>5733</v>
      </c>
      <c r="O4722" t="s">
        <v>34</v>
      </c>
      <c r="P4722">
        <v>6</v>
      </c>
      <c r="Q4722">
        <v>202201</v>
      </c>
      <c r="R4722">
        <v>20220101</v>
      </c>
      <c r="S4722" t="s">
        <v>9726</v>
      </c>
      <c r="T4722">
        <v>20220624</v>
      </c>
      <c r="U4722" t="s">
        <v>144</v>
      </c>
      <c r="Z4722" t="s">
        <v>36</v>
      </c>
    </row>
    <row r="4723" spans="1:26" x14ac:dyDescent="0.25">
      <c r="A4723" t="s">
        <v>26</v>
      </c>
      <c r="B4723" t="s">
        <v>27</v>
      </c>
      <c r="C4723" t="s">
        <v>28</v>
      </c>
      <c r="D4723" t="s">
        <v>42</v>
      </c>
      <c r="E4723" t="str">
        <f>"112TNNH0E359"</f>
        <v>112TNNH0E359</v>
      </c>
      <c r="F4723" t="s">
        <v>30</v>
      </c>
      <c r="I4723" t="s">
        <v>129</v>
      </c>
      <c r="J4723" t="s">
        <v>39</v>
      </c>
      <c r="N4723" t="s">
        <v>9727</v>
      </c>
      <c r="O4723" t="s">
        <v>34</v>
      </c>
      <c r="P4723">
        <v>7</v>
      </c>
      <c r="Q4723">
        <v>202112</v>
      </c>
      <c r="R4723">
        <v>20211217</v>
      </c>
      <c r="S4723" t="s">
        <v>9728</v>
      </c>
      <c r="T4723">
        <v>20220624</v>
      </c>
      <c r="Z4723" t="s">
        <v>36</v>
      </c>
    </row>
    <row r="4724" spans="1:26" x14ac:dyDescent="0.25">
      <c r="A4724" t="s">
        <v>26</v>
      </c>
      <c r="B4724" t="s">
        <v>27</v>
      </c>
      <c r="C4724" t="s">
        <v>28</v>
      </c>
      <c r="D4724" t="s">
        <v>42</v>
      </c>
      <c r="E4724" t="str">
        <f>"106TNUW23366"</f>
        <v>106TNUW23366</v>
      </c>
      <c r="F4724" t="s">
        <v>30</v>
      </c>
      <c r="I4724" t="s">
        <v>71</v>
      </c>
      <c r="J4724" t="s">
        <v>39</v>
      </c>
      <c r="N4724" t="s">
        <v>9729</v>
      </c>
      <c r="O4724" t="s">
        <v>34</v>
      </c>
      <c r="P4724">
        <v>13</v>
      </c>
      <c r="Q4724">
        <v>202106</v>
      </c>
      <c r="R4724">
        <v>20211202</v>
      </c>
      <c r="S4724" t="s">
        <v>9730</v>
      </c>
      <c r="T4724">
        <v>20220624</v>
      </c>
      <c r="Z4724" t="s">
        <v>36</v>
      </c>
    </row>
    <row r="4725" spans="1:26" x14ac:dyDescent="0.25">
      <c r="A4725" t="s">
        <v>26</v>
      </c>
      <c r="B4725" t="s">
        <v>27</v>
      </c>
      <c r="C4725" t="s">
        <v>28</v>
      </c>
      <c r="D4725" t="s">
        <v>133</v>
      </c>
      <c r="E4725" t="str">
        <f>"008TNMX0Y883"</f>
        <v>008TNMX0Y883</v>
      </c>
      <c r="F4725" t="s">
        <v>30</v>
      </c>
      <c r="I4725" t="s">
        <v>31</v>
      </c>
      <c r="J4725" t="s">
        <v>90</v>
      </c>
      <c r="N4725" t="s">
        <v>9731</v>
      </c>
      <c r="O4725" t="s">
        <v>34</v>
      </c>
      <c r="P4725">
        <v>23</v>
      </c>
      <c r="Q4725">
        <v>202008</v>
      </c>
      <c r="R4725">
        <v>20220501</v>
      </c>
      <c r="S4725" t="s">
        <v>9732</v>
      </c>
      <c r="T4725">
        <v>20220624</v>
      </c>
      <c r="U4725" t="s">
        <v>211</v>
      </c>
      <c r="V4725" t="s">
        <v>643</v>
      </c>
      <c r="Z4725" t="s">
        <v>36</v>
      </c>
    </row>
    <row r="4726" spans="1:26" x14ac:dyDescent="0.25">
      <c r="A4726" t="s">
        <v>26</v>
      </c>
      <c r="B4726" t="s">
        <v>27</v>
      </c>
      <c r="C4726" t="s">
        <v>28</v>
      </c>
      <c r="D4726" t="s">
        <v>585</v>
      </c>
      <c r="E4726" t="str">
        <f>"203TNRL14142"</f>
        <v>203TNRL14142</v>
      </c>
      <c r="F4726" t="s">
        <v>30</v>
      </c>
      <c r="I4726" t="s">
        <v>57</v>
      </c>
      <c r="J4726" t="s">
        <v>39</v>
      </c>
      <c r="N4726" t="s">
        <v>9733</v>
      </c>
      <c r="O4726" t="s">
        <v>34</v>
      </c>
      <c r="P4726">
        <v>4</v>
      </c>
      <c r="Q4726">
        <v>202203</v>
      </c>
      <c r="R4726">
        <v>20220430</v>
      </c>
      <c r="S4726" t="s">
        <v>9734</v>
      </c>
      <c r="T4726">
        <v>20220624</v>
      </c>
      <c r="Z4726" t="s">
        <v>36</v>
      </c>
    </row>
    <row r="4727" spans="1:26" x14ac:dyDescent="0.25">
      <c r="A4727" t="s">
        <v>26</v>
      </c>
      <c r="B4727" t="s">
        <v>27</v>
      </c>
      <c r="C4727" t="s">
        <v>28</v>
      </c>
      <c r="D4727" t="s">
        <v>380</v>
      </c>
      <c r="E4727" t="str">
        <f>"205TNGY28567"</f>
        <v>205TNGY28567</v>
      </c>
      <c r="F4727" t="s">
        <v>30</v>
      </c>
      <c r="I4727" t="s">
        <v>57</v>
      </c>
      <c r="J4727" t="s">
        <v>163</v>
      </c>
      <c r="N4727" t="s">
        <v>9735</v>
      </c>
      <c r="O4727" t="s">
        <v>34</v>
      </c>
      <c r="P4727">
        <v>2</v>
      </c>
      <c r="Q4727">
        <v>202205</v>
      </c>
      <c r="R4727">
        <v>20220611</v>
      </c>
      <c r="S4727" t="s">
        <v>9736</v>
      </c>
      <c r="T4727">
        <v>20220624</v>
      </c>
      <c r="Z4727" t="s">
        <v>36</v>
      </c>
    </row>
    <row r="4728" spans="1:26" x14ac:dyDescent="0.25">
      <c r="A4728" t="s">
        <v>26</v>
      </c>
      <c r="B4728" t="s">
        <v>27</v>
      </c>
      <c r="C4728" t="s">
        <v>28</v>
      </c>
      <c r="D4728" t="s">
        <v>8170</v>
      </c>
      <c r="E4728" t="str">
        <f>"203TNBK26333"</f>
        <v>203TNBK26333</v>
      </c>
      <c r="F4728" t="s">
        <v>30</v>
      </c>
      <c r="I4728" t="s">
        <v>475</v>
      </c>
      <c r="J4728" t="s">
        <v>871</v>
      </c>
      <c r="N4728" t="s">
        <v>9737</v>
      </c>
      <c r="O4728" t="s">
        <v>34</v>
      </c>
      <c r="P4728">
        <v>4</v>
      </c>
      <c r="Q4728">
        <v>202203</v>
      </c>
      <c r="R4728">
        <v>20220517</v>
      </c>
      <c r="S4728" t="s">
        <v>9738</v>
      </c>
      <c r="T4728">
        <v>20220624</v>
      </c>
      <c r="Z4728" t="s">
        <v>36</v>
      </c>
    </row>
    <row r="4729" spans="1:26" x14ac:dyDescent="0.25">
      <c r="A4729" t="s">
        <v>26</v>
      </c>
      <c r="B4729" t="s">
        <v>27</v>
      </c>
      <c r="C4729" t="s">
        <v>28</v>
      </c>
      <c r="D4729" t="s">
        <v>115</v>
      </c>
      <c r="E4729" t="str">
        <f>"110TNQD07476"</f>
        <v>110TNQD07476</v>
      </c>
      <c r="F4729" t="s">
        <v>30</v>
      </c>
      <c r="I4729" t="s">
        <v>157</v>
      </c>
      <c r="J4729" t="s">
        <v>77</v>
      </c>
      <c r="N4729" t="s">
        <v>9739</v>
      </c>
      <c r="O4729" t="s">
        <v>34</v>
      </c>
      <c r="P4729">
        <v>9</v>
      </c>
      <c r="Q4729">
        <v>202110</v>
      </c>
      <c r="R4729">
        <v>20220301</v>
      </c>
      <c r="S4729" t="s">
        <v>9740</v>
      </c>
      <c r="T4729">
        <v>20220625</v>
      </c>
      <c r="Z4729" t="s">
        <v>36</v>
      </c>
    </row>
    <row r="4730" spans="1:26" x14ac:dyDescent="0.25">
      <c r="A4730" t="s">
        <v>26</v>
      </c>
      <c r="B4730" t="s">
        <v>27</v>
      </c>
      <c r="C4730" t="s">
        <v>28</v>
      </c>
      <c r="D4730" t="s">
        <v>46</v>
      </c>
      <c r="E4730" t="str">
        <f>"109TNHM1S025"</f>
        <v>109TNHM1S025</v>
      </c>
      <c r="F4730" t="s">
        <v>30</v>
      </c>
      <c r="I4730" t="s">
        <v>38</v>
      </c>
      <c r="J4730" t="s">
        <v>90</v>
      </c>
      <c r="N4730" t="s">
        <v>9741</v>
      </c>
      <c r="O4730" t="s">
        <v>34</v>
      </c>
      <c r="P4730">
        <v>10</v>
      </c>
      <c r="Q4730">
        <v>202109</v>
      </c>
      <c r="R4730">
        <v>20211007</v>
      </c>
      <c r="S4730" t="s">
        <v>9742</v>
      </c>
      <c r="T4730">
        <v>20220625</v>
      </c>
      <c r="U4730" t="s">
        <v>151</v>
      </c>
      <c r="V4730" t="s">
        <v>9743</v>
      </c>
      <c r="W4730" t="s">
        <v>793</v>
      </c>
      <c r="X4730" t="s">
        <v>9744</v>
      </c>
      <c r="Y4730" t="s">
        <v>9745</v>
      </c>
      <c r="Z4730" t="s">
        <v>36</v>
      </c>
    </row>
    <row r="4731" spans="1:26" x14ac:dyDescent="0.25">
      <c r="A4731" t="s">
        <v>2403</v>
      </c>
      <c r="B4731" t="s">
        <v>27</v>
      </c>
      <c r="C4731" t="s">
        <v>28</v>
      </c>
      <c r="D4731" t="s">
        <v>6142</v>
      </c>
      <c r="E4731" t="str">
        <f>"204TNFA0R187"</f>
        <v>204TNFA0R187</v>
      </c>
      <c r="F4731" t="s">
        <v>2404</v>
      </c>
      <c r="N4731" t="s">
        <v>9746</v>
      </c>
      <c r="O4731" t="s">
        <v>34</v>
      </c>
      <c r="P4731">
        <v>3</v>
      </c>
      <c r="Q4731">
        <v>202204</v>
      </c>
      <c r="S4731">
        <v>917412968</v>
      </c>
      <c r="T4731">
        <v>20220627</v>
      </c>
      <c r="U4731" t="s">
        <v>2406</v>
      </c>
      <c r="V4731" t="s">
        <v>3583</v>
      </c>
      <c r="W4731" t="s">
        <v>2408</v>
      </c>
      <c r="X4731" t="s">
        <v>2409</v>
      </c>
      <c r="Y4731" t="s">
        <v>2410</v>
      </c>
      <c r="Z4731" t="s">
        <v>36</v>
      </c>
    </row>
    <row r="4732" spans="1:26" x14ac:dyDescent="0.25">
      <c r="A4732" t="s">
        <v>26</v>
      </c>
      <c r="B4732" t="s">
        <v>27</v>
      </c>
      <c r="C4732" t="s">
        <v>28</v>
      </c>
      <c r="D4732" t="s">
        <v>29</v>
      </c>
      <c r="E4732" t="str">
        <f>"104TNWG21601"</f>
        <v>104TNWG21601</v>
      </c>
      <c r="F4732" t="s">
        <v>30</v>
      </c>
      <c r="I4732" t="s">
        <v>31</v>
      </c>
      <c r="J4732" t="s">
        <v>58</v>
      </c>
      <c r="N4732" t="s">
        <v>9747</v>
      </c>
      <c r="O4732" t="s">
        <v>34</v>
      </c>
      <c r="P4732">
        <v>15</v>
      </c>
      <c r="Q4732">
        <v>202104</v>
      </c>
      <c r="R4732">
        <v>20220311</v>
      </c>
      <c r="S4732" t="s">
        <v>9748</v>
      </c>
      <c r="T4732">
        <v>20220627</v>
      </c>
      <c r="U4732" t="s">
        <v>267</v>
      </c>
      <c r="V4732" t="s">
        <v>75</v>
      </c>
      <c r="W4732" t="s">
        <v>211</v>
      </c>
      <c r="X4732" t="s">
        <v>2105</v>
      </c>
      <c r="Z4732" t="s">
        <v>36</v>
      </c>
    </row>
    <row r="4733" spans="1:26" x14ac:dyDescent="0.25">
      <c r="A4733" t="s">
        <v>26</v>
      </c>
      <c r="B4733" t="s">
        <v>27</v>
      </c>
      <c r="C4733" t="s">
        <v>28</v>
      </c>
      <c r="D4733" t="s">
        <v>37</v>
      </c>
      <c r="E4733" t="str">
        <f>"109TNPC0W144"</f>
        <v>109TNPC0W144</v>
      </c>
      <c r="F4733" t="s">
        <v>30</v>
      </c>
      <c r="I4733" t="s">
        <v>31</v>
      </c>
      <c r="J4733" t="s">
        <v>32</v>
      </c>
      <c r="N4733" t="s">
        <v>9749</v>
      </c>
      <c r="O4733" t="s">
        <v>34</v>
      </c>
      <c r="P4733">
        <v>10</v>
      </c>
      <c r="Q4733">
        <v>202109</v>
      </c>
      <c r="R4733">
        <v>20211116</v>
      </c>
      <c r="S4733" t="s">
        <v>9750</v>
      </c>
      <c r="T4733">
        <v>20220627</v>
      </c>
      <c r="Z4733" t="s">
        <v>36</v>
      </c>
    </row>
    <row r="4734" spans="1:26" x14ac:dyDescent="0.25">
      <c r="A4734" t="s">
        <v>26</v>
      </c>
      <c r="B4734" t="s">
        <v>27</v>
      </c>
      <c r="C4734" t="s">
        <v>28</v>
      </c>
      <c r="D4734" t="s">
        <v>115</v>
      </c>
      <c r="E4734" t="str">
        <f>"107TNRL0Y030"</f>
        <v>107TNRL0Y030</v>
      </c>
      <c r="F4734" t="s">
        <v>30</v>
      </c>
      <c r="I4734" t="s">
        <v>38</v>
      </c>
      <c r="J4734" t="s">
        <v>58</v>
      </c>
      <c r="N4734" t="s">
        <v>9751</v>
      </c>
      <c r="O4734" t="s">
        <v>34</v>
      </c>
      <c r="P4734">
        <v>12</v>
      </c>
      <c r="Q4734">
        <v>202107</v>
      </c>
      <c r="R4734">
        <v>20220103</v>
      </c>
      <c r="S4734" t="s">
        <v>9752</v>
      </c>
      <c r="T4734">
        <v>20220627</v>
      </c>
      <c r="U4734" t="s">
        <v>211</v>
      </c>
      <c r="Z4734" t="s">
        <v>36</v>
      </c>
    </row>
    <row r="4735" spans="1:26" x14ac:dyDescent="0.25">
      <c r="A4735" t="s">
        <v>26</v>
      </c>
      <c r="B4735" t="s">
        <v>27</v>
      </c>
      <c r="C4735" t="s">
        <v>28</v>
      </c>
      <c r="D4735" t="s">
        <v>64</v>
      </c>
      <c r="E4735" t="str">
        <f>"112TNAB0C688"</f>
        <v>112TNAB0C688</v>
      </c>
      <c r="F4735" t="s">
        <v>30</v>
      </c>
      <c r="I4735" t="s">
        <v>38</v>
      </c>
      <c r="J4735" t="s">
        <v>58</v>
      </c>
      <c r="N4735" t="s">
        <v>9753</v>
      </c>
      <c r="O4735" t="s">
        <v>34</v>
      </c>
      <c r="P4735">
        <v>7</v>
      </c>
      <c r="Q4735">
        <v>202112</v>
      </c>
      <c r="R4735">
        <v>20220115</v>
      </c>
      <c r="S4735" t="s">
        <v>9754</v>
      </c>
      <c r="T4735">
        <v>20220627</v>
      </c>
      <c r="U4735" t="s">
        <v>144</v>
      </c>
      <c r="Z4735" t="s">
        <v>36</v>
      </c>
    </row>
    <row r="4736" spans="1:26" x14ac:dyDescent="0.25">
      <c r="A4736" t="s">
        <v>26</v>
      </c>
      <c r="B4736" t="s">
        <v>27</v>
      </c>
      <c r="C4736" t="s">
        <v>28</v>
      </c>
      <c r="D4736" t="s">
        <v>115</v>
      </c>
      <c r="E4736" t="str">
        <f>"110TNWGOFO81"</f>
        <v>110TNWGOFO81</v>
      </c>
      <c r="F4736" t="s">
        <v>30</v>
      </c>
      <c r="I4736" t="s">
        <v>38</v>
      </c>
      <c r="J4736" t="s">
        <v>58</v>
      </c>
      <c r="N4736" t="s">
        <v>9755</v>
      </c>
      <c r="O4736" t="s">
        <v>34</v>
      </c>
      <c r="P4736">
        <v>9</v>
      </c>
      <c r="Q4736">
        <v>202110</v>
      </c>
      <c r="R4736">
        <v>20220110</v>
      </c>
      <c r="S4736" t="s">
        <v>9756</v>
      </c>
      <c r="T4736">
        <v>20220627</v>
      </c>
      <c r="U4736" t="s">
        <v>144</v>
      </c>
      <c r="Z4736" t="s">
        <v>36</v>
      </c>
    </row>
    <row r="4737" spans="1:26" x14ac:dyDescent="0.25">
      <c r="A4737" t="s">
        <v>26</v>
      </c>
      <c r="B4737" t="s">
        <v>27</v>
      </c>
      <c r="C4737" t="s">
        <v>28</v>
      </c>
      <c r="D4737" t="s">
        <v>42</v>
      </c>
      <c r="E4737" t="str">
        <f>"112TNUWOD862"</f>
        <v>112TNUWOD862</v>
      </c>
      <c r="F4737" t="s">
        <v>30</v>
      </c>
      <c r="I4737" t="s">
        <v>31</v>
      </c>
      <c r="J4737" t="s">
        <v>58</v>
      </c>
      <c r="N4737" t="s">
        <v>9757</v>
      </c>
      <c r="O4737" t="s">
        <v>34</v>
      </c>
      <c r="P4737">
        <v>7</v>
      </c>
      <c r="Q4737">
        <v>202112</v>
      </c>
      <c r="R4737">
        <v>20220101</v>
      </c>
      <c r="S4737" t="s">
        <v>9758</v>
      </c>
      <c r="T4737">
        <v>20220627</v>
      </c>
      <c r="U4737" t="s">
        <v>93</v>
      </c>
      <c r="V4737" t="s">
        <v>180</v>
      </c>
      <c r="Z4737" t="s">
        <v>36</v>
      </c>
    </row>
    <row r="4738" spans="1:26" x14ac:dyDescent="0.25">
      <c r="A4738" t="s">
        <v>26</v>
      </c>
      <c r="B4738" t="s">
        <v>27</v>
      </c>
      <c r="C4738" t="s">
        <v>28</v>
      </c>
      <c r="D4738" t="s">
        <v>7160</v>
      </c>
      <c r="E4738" t="str">
        <f>"204TNJJ31908"</f>
        <v>204TNJJ31908</v>
      </c>
      <c r="F4738" t="s">
        <v>30</v>
      </c>
      <c r="I4738" t="s">
        <v>31</v>
      </c>
      <c r="J4738" t="s">
        <v>90</v>
      </c>
      <c r="N4738" t="s">
        <v>9759</v>
      </c>
      <c r="O4738" t="s">
        <v>34</v>
      </c>
      <c r="P4738">
        <v>3</v>
      </c>
      <c r="Q4738">
        <v>202204</v>
      </c>
      <c r="R4738">
        <v>20220603</v>
      </c>
      <c r="S4738" t="s">
        <v>9760</v>
      </c>
      <c r="T4738">
        <v>20220627</v>
      </c>
      <c r="U4738" t="s">
        <v>496</v>
      </c>
      <c r="V4738" t="s">
        <v>878</v>
      </c>
      <c r="W4738" t="s">
        <v>9761</v>
      </c>
      <c r="Z4738" t="s">
        <v>36</v>
      </c>
    </row>
    <row r="4739" spans="1:26" x14ac:dyDescent="0.25">
      <c r="A4739" t="s">
        <v>26</v>
      </c>
      <c r="B4739" t="s">
        <v>27</v>
      </c>
      <c r="C4739" t="s">
        <v>28</v>
      </c>
      <c r="D4739" t="s">
        <v>42</v>
      </c>
      <c r="E4739" t="str">
        <f>"110TNVW1A494"</f>
        <v>110TNVW1A494</v>
      </c>
      <c r="F4739" t="s">
        <v>30</v>
      </c>
      <c r="I4739" t="s">
        <v>302</v>
      </c>
      <c r="J4739" t="s">
        <v>39</v>
      </c>
      <c r="N4739" t="s">
        <v>9762</v>
      </c>
      <c r="O4739" t="s">
        <v>34</v>
      </c>
      <c r="P4739">
        <v>9</v>
      </c>
      <c r="Q4739">
        <v>202110</v>
      </c>
      <c r="R4739">
        <v>20211031</v>
      </c>
      <c r="S4739" t="s">
        <v>9763</v>
      </c>
      <c r="T4739">
        <v>20220627</v>
      </c>
      <c r="Z4739" t="s">
        <v>36</v>
      </c>
    </row>
    <row r="4740" spans="1:26" x14ac:dyDescent="0.25">
      <c r="A4740" t="s">
        <v>26</v>
      </c>
      <c r="B4740" t="s">
        <v>27</v>
      </c>
      <c r="C4740" t="s">
        <v>28</v>
      </c>
      <c r="D4740" t="s">
        <v>115</v>
      </c>
      <c r="E4740" t="str">
        <f>"108TNDV0K170"</f>
        <v>108TNDV0K170</v>
      </c>
      <c r="F4740" t="s">
        <v>30</v>
      </c>
      <c r="I4740" t="s">
        <v>71</v>
      </c>
      <c r="J4740" t="s">
        <v>90</v>
      </c>
      <c r="N4740" t="s">
        <v>9764</v>
      </c>
      <c r="O4740" t="s">
        <v>34</v>
      </c>
      <c r="P4740">
        <v>11</v>
      </c>
      <c r="Q4740">
        <v>202108</v>
      </c>
      <c r="R4740">
        <v>20211029</v>
      </c>
      <c r="S4740" t="s">
        <v>9765</v>
      </c>
      <c r="T4740">
        <v>20220627</v>
      </c>
      <c r="U4740" t="s">
        <v>206</v>
      </c>
      <c r="V4740" t="s">
        <v>5168</v>
      </c>
      <c r="W4740" t="s">
        <v>179</v>
      </c>
      <c r="Z4740" t="s">
        <v>36</v>
      </c>
    </row>
    <row r="4741" spans="1:26" x14ac:dyDescent="0.25">
      <c r="A4741" t="s">
        <v>26</v>
      </c>
      <c r="B4741" t="s">
        <v>27</v>
      </c>
      <c r="C4741" t="s">
        <v>28</v>
      </c>
      <c r="D4741" t="s">
        <v>42</v>
      </c>
      <c r="E4741" t="str">
        <f>"008TNKF0K669"</f>
        <v>008TNKF0K669</v>
      </c>
      <c r="F4741" t="s">
        <v>30</v>
      </c>
      <c r="I4741" t="s">
        <v>71</v>
      </c>
      <c r="J4741" t="s">
        <v>116</v>
      </c>
      <c r="N4741" t="s">
        <v>9766</v>
      </c>
      <c r="O4741" t="s">
        <v>34</v>
      </c>
      <c r="P4741">
        <v>23</v>
      </c>
      <c r="Q4741">
        <v>202008</v>
      </c>
      <c r="R4741">
        <v>20211002</v>
      </c>
      <c r="S4741" t="s">
        <v>9767</v>
      </c>
      <c r="T4741">
        <v>20220627</v>
      </c>
      <c r="Z4741" t="s">
        <v>36</v>
      </c>
    </row>
    <row r="4742" spans="1:26" x14ac:dyDescent="0.25">
      <c r="A4742" t="s">
        <v>26</v>
      </c>
      <c r="B4742" t="s">
        <v>27</v>
      </c>
      <c r="C4742" t="s">
        <v>28</v>
      </c>
      <c r="D4742" t="s">
        <v>8170</v>
      </c>
      <c r="E4742" t="str">
        <f>"205TNYT0P338"</f>
        <v>205TNYT0P338</v>
      </c>
      <c r="F4742" t="s">
        <v>30</v>
      </c>
      <c r="I4742" t="s">
        <v>31</v>
      </c>
      <c r="J4742" t="s">
        <v>58</v>
      </c>
      <c r="N4742" t="s">
        <v>9768</v>
      </c>
      <c r="O4742" t="s">
        <v>34</v>
      </c>
      <c r="P4742">
        <v>2</v>
      </c>
      <c r="Q4742">
        <v>202205</v>
      </c>
      <c r="R4742">
        <v>20220527</v>
      </c>
      <c r="S4742" t="s">
        <v>9769</v>
      </c>
      <c r="T4742">
        <v>20220627</v>
      </c>
      <c r="U4742" t="s">
        <v>114</v>
      </c>
      <c r="Z4742" t="s">
        <v>36</v>
      </c>
    </row>
    <row r="4743" spans="1:26" x14ac:dyDescent="0.25">
      <c r="A4743" t="s">
        <v>26</v>
      </c>
      <c r="B4743" t="s">
        <v>27</v>
      </c>
      <c r="C4743" t="s">
        <v>28</v>
      </c>
      <c r="D4743" t="s">
        <v>46</v>
      </c>
      <c r="E4743" t="str">
        <f>"202TNHM22609"</f>
        <v>202TNHM22609</v>
      </c>
      <c r="F4743" t="s">
        <v>30</v>
      </c>
      <c r="I4743" t="s">
        <v>38</v>
      </c>
      <c r="J4743" t="s">
        <v>58</v>
      </c>
      <c r="N4743" t="s">
        <v>9770</v>
      </c>
      <c r="O4743" t="s">
        <v>34</v>
      </c>
      <c r="P4743">
        <v>5</v>
      </c>
      <c r="Q4743">
        <v>202202</v>
      </c>
      <c r="R4743">
        <v>20220405</v>
      </c>
      <c r="S4743" t="s">
        <v>9771</v>
      </c>
      <c r="T4743">
        <v>20220627</v>
      </c>
      <c r="U4743" t="s">
        <v>144</v>
      </c>
      <c r="Z4743" t="s">
        <v>36</v>
      </c>
    </row>
    <row r="4744" spans="1:26" x14ac:dyDescent="0.25">
      <c r="A4744" t="s">
        <v>26</v>
      </c>
      <c r="B4744" t="s">
        <v>27</v>
      </c>
      <c r="C4744" t="s">
        <v>28</v>
      </c>
      <c r="D4744" t="s">
        <v>6922</v>
      </c>
      <c r="E4744" t="str">
        <f>"204TNHM1R729"</f>
        <v>204TNHM1R729</v>
      </c>
      <c r="F4744" t="s">
        <v>30</v>
      </c>
      <c r="I4744" t="s">
        <v>38</v>
      </c>
      <c r="J4744" t="s">
        <v>39</v>
      </c>
      <c r="N4744" t="s">
        <v>9772</v>
      </c>
      <c r="O4744" t="s">
        <v>34</v>
      </c>
      <c r="P4744">
        <v>3</v>
      </c>
      <c r="Q4744">
        <v>202204</v>
      </c>
      <c r="R4744">
        <v>20220528</v>
      </c>
      <c r="S4744" t="s">
        <v>9773</v>
      </c>
      <c r="T4744">
        <v>20220627</v>
      </c>
      <c r="Z4744" t="s">
        <v>36</v>
      </c>
    </row>
    <row r="4745" spans="1:26" x14ac:dyDescent="0.25">
      <c r="A4745" t="s">
        <v>26</v>
      </c>
      <c r="B4745" t="s">
        <v>27</v>
      </c>
      <c r="C4745" t="s">
        <v>28</v>
      </c>
      <c r="D4745" t="s">
        <v>29</v>
      </c>
      <c r="E4745" t="str">
        <f>"105TNPC1V504"</f>
        <v>105TNPC1V504</v>
      </c>
      <c r="F4745" t="s">
        <v>30</v>
      </c>
      <c r="I4745" t="s">
        <v>38</v>
      </c>
      <c r="J4745" t="s">
        <v>90</v>
      </c>
      <c r="N4745" t="s">
        <v>9774</v>
      </c>
      <c r="O4745" t="s">
        <v>34</v>
      </c>
      <c r="P4745">
        <v>14</v>
      </c>
      <c r="Q4745">
        <v>202105</v>
      </c>
      <c r="R4745">
        <v>20220412</v>
      </c>
      <c r="S4745" t="s">
        <v>9775</v>
      </c>
      <c r="T4745">
        <v>20220627</v>
      </c>
      <c r="U4745" t="s">
        <v>128</v>
      </c>
      <c r="V4745" t="s">
        <v>5954</v>
      </c>
      <c r="W4745" t="s">
        <v>3950</v>
      </c>
      <c r="Z4745" t="s">
        <v>36</v>
      </c>
    </row>
    <row r="4746" spans="1:26" x14ac:dyDescent="0.25">
      <c r="A4746" t="s">
        <v>26</v>
      </c>
      <c r="B4746" t="s">
        <v>27</v>
      </c>
      <c r="C4746" t="s">
        <v>28</v>
      </c>
      <c r="D4746" t="s">
        <v>64</v>
      </c>
      <c r="E4746" t="str">
        <f>"110TNKS25677"</f>
        <v>110TNKS25677</v>
      </c>
      <c r="F4746" t="s">
        <v>30</v>
      </c>
      <c r="I4746" t="s">
        <v>57</v>
      </c>
      <c r="J4746" t="s">
        <v>90</v>
      </c>
      <c r="N4746" t="s">
        <v>9776</v>
      </c>
      <c r="O4746" t="s">
        <v>34</v>
      </c>
      <c r="P4746">
        <v>9</v>
      </c>
      <c r="Q4746">
        <v>202110</v>
      </c>
      <c r="R4746">
        <v>20220501</v>
      </c>
      <c r="S4746" t="s">
        <v>9777</v>
      </c>
      <c r="T4746">
        <v>20220627</v>
      </c>
      <c r="U4746" t="s">
        <v>144</v>
      </c>
      <c r="Z4746" t="s">
        <v>36</v>
      </c>
    </row>
    <row r="4747" spans="1:26" x14ac:dyDescent="0.25">
      <c r="A4747" t="s">
        <v>26</v>
      </c>
      <c r="B4747" t="s">
        <v>27</v>
      </c>
      <c r="C4747" t="s">
        <v>28</v>
      </c>
      <c r="D4747" t="s">
        <v>37</v>
      </c>
      <c r="E4747" t="str">
        <f>"202TNKF0X269"</f>
        <v>202TNKF0X269</v>
      </c>
      <c r="F4747" t="s">
        <v>30</v>
      </c>
      <c r="I4747" t="s">
        <v>31</v>
      </c>
      <c r="J4747" t="s">
        <v>32</v>
      </c>
      <c r="N4747" t="s">
        <v>9778</v>
      </c>
      <c r="O4747" t="s">
        <v>34</v>
      </c>
      <c r="P4747">
        <v>5</v>
      </c>
      <c r="Q4747">
        <v>202202</v>
      </c>
      <c r="R4747">
        <v>20220420</v>
      </c>
      <c r="S4747" t="s">
        <v>9779</v>
      </c>
      <c r="T4747">
        <v>20220627</v>
      </c>
      <c r="Z4747" t="s">
        <v>36</v>
      </c>
    </row>
    <row r="4748" spans="1:26" x14ac:dyDescent="0.25">
      <c r="A4748" t="s">
        <v>26</v>
      </c>
      <c r="B4748" t="s">
        <v>27</v>
      </c>
      <c r="C4748" t="s">
        <v>28</v>
      </c>
      <c r="D4748" t="s">
        <v>6142</v>
      </c>
      <c r="E4748" t="str">
        <f>"205TNLE12104"</f>
        <v>205TNLE12104</v>
      </c>
      <c r="F4748" t="s">
        <v>30</v>
      </c>
      <c r="I4748" t="s">
        <v>31</v>
      </c>
      <c r="J4748" t="s">
        <v>32</v>
      </c>
      <c r="N4748" t="s">
        <v>9780</v>
      </c>
      <c r="O4748" t="s">
        <v>34</v>
      </c>
      <c r="P4748">
        <v>2</v>
      </c>
      <c r="Q4748">
        <v>202205</v>
      </c>
      <c r="R4748">
        <v>20220606</v>
      </c>
      <c r="S4748" t="s">
        <v>9781</v>
      </c>
      <c r="T4748">
        <v>20220627</v>
      </c>
      <c r="Z4748" t="s">
        <v>36</v>
      </c>
    </row>
    <row r="4749" spans="1:26" x14ac:dyDescent="0.25">
      <c r="A4749" t="s">
        <v>26</v>
      </c>
      <c r="B4749" t="s">
        <v>27</v>
      </c>
      <c r="C4749" t="s">
        <v>28</v>
      </c>
      <c r="D4749" t="s">
        <v>29</v>
      </c>
      <c r="E4749" t="str">
        <f>"111TNZN0U197"</f>
        <v>111TNZN0U197</v>
      </c>
      <c r="F4749" t="s">
        <v>30</v>
      </c>
      <c r="I4749" t="s">
        <v>31</v>
      </c>
      <c r="J4749" t="s">
        <v>32</v>
      </c>
      <c r="N4749" t="s">
        <v>9782</v>
      </c>
      <c r="O4749" t="s">
        <v>34</v>
      </c>
      <c r="P4749">
        <v>8</v>
      </c>
      <c r="Q4749">
        <v>202111</v>
      </c>
      <c r="R4749">
        <v>20211101</v>
      </c>
      <c r="S4749" t="s">
        <v>9783</v>
      </c>
      <c r="T4749">
        <v>20220627</v>
      </c>
      <c r="Z4749" t="s">
        <v>36</v>
      </c>
    </row>
    <row r="4750" spans="1:26" x14ac:dyDescent="0.25">
      <c r="A4750" t="s">
        <v>26</v>
      </c>
      <c r="B4750" t="s">
        <v>27</v>
      </c>
      <c r="C4750" t="s">
        <v>28</v>
      </c>
      <c r="D4750" t="s">
        <v>115</v>
      </c>
      <c r="E4750" t="str">
        <f>"109TNRL2S966"</f>
        <v>109TNRL2S966</v>
      </c>
      <c r="F4750" t="s">
        <v>30</v>
      </c>
      <c r="I4750" t="s">
        <v>157</v>
      </c>
      <c r="J4750" t="s">
        <v>77</v>
      </c>
      <c r="N4750" t="s">
        <v>9784</v>
      </c>
      <c r="O4750" t="s">
        <v>34</v>
      </c>
      <c r="P4750">
        <v>10</v>
      </c>
      <c r="Q4750">
        <v>202109</v>
      </c>
      <c r="R4750">
        <v>20220315</v>
      </c>
      <c r="S4750" t="s">
        <v>9785</v>
      </c>
      <c r="T4750">
        <v>20220627</v>
      </c>
      <c r="Z4750" t="s">
        <v>36</v>
      </c>
    </row>
    <row r="4751" spans="1:26" x14ac:dyDescent="0.25">
      <c r="A4751" t="s">
        <v>26</v>
      </c>
      <c r="B4751" t="s">
        <v>27</v>
      </c>
      <c r="C4751" t="s">
        <v>28</v>
      </c>
      <c r="D4751" t="s">
        <v>166</v>
      </c>
      <c r="E4751" t="str">
        <f>"204TNBK06589"</f>
        <v>204TNBK06589</v>
      </c>
      <c r="F4751" t="s">
        <v>30</v>
      </c>
      <c r="I4751" t="s">
        <v>89</v>
      </c>
      <c r="J4751" t="s">
        <v>48</v>
      </c>
      <c r="N4751" t="s">
        <v>9786</v>
      </c>
      <c r="O4751" t="s">
        <v>34</v>
      </c>
      <c r="P4751">
        <v>3</v>
      </c>
      <c r="Q4751">
        <v>202204</v>
      </c>
      <c r="R4751">
        <v>20220612</v>
      </c>
      <c r="S4751" t="s">
        <v>9787</v>
      </c>
      <c r="T4751">
        <v>20220627</v>
      </c>
      <c r="Z4751" t="s">
        <v>36</v>
      </c>
    </row>
    <row r="4752" spans="1:26" x14ac:dyDescent="0.25">
      <c r="A4752" t="s">
        <v>26</v>
      </c>
      <c r="B4752" t="s">
        <v>27</v>
      </c>
      <c r="C4752" t="s">
        <v>28</v>
      </c>
      <c r="D4752" t="s">
        <v>380</v>
      </c>
      <c r="E4752" t="str">
        <f>"201TNLE02856"</f>
        <v>201TNLE02856</v>
      </c>
      <c r="F4752" t="s">
        <v>30</v>
      </c>
      <c r="I4752" t="s">
        <v>31</v>
      </c>
      <c r="J4752" t="s">
        <v>32</v>
      </c>
      <c r="N4752" t="s">
        <v>9788</v>
      </c>
      <c r="O4752" t="s">
        <v>34</v>
      </c>
      <c r="P4752">
        <v>6</v>
      </c>
      <c r="Q4752">
        <v>202201</v>
      </c>
      <c r="R4752">
        <v>20220217</v>
      </c>
      <c r="S4752" t="s">
        <v>9789</v>
      </c>
      <c r="T4752">
        <v>20220627</v>
      </c>
      <c r="Z4752" t="s">
        <v>36</v>
      </c>
    </row>
    <row r="4753" spans="1:26" x14ac:dyDescent="0.25">
      <c r="A4753" t="s">
        <v>26</v>
      </c>
      <c r="B4753" t="s">
        <v>27</v>
      </c>
      <c r="C4753" t="s">
        <v>28</v>
      </c>
      <c r="D4753" t="s">
        <v>133</v>
      </c>
      <c r="E4753" t="str">
        <f>"111TNDV2U938"</f>
        <v>111TNDV2U938</v>
      </c>
      <c r="F4753" t="s">
        <v>30</v>
      </c>
      <c r="I4753" t="s">
        <v>71</v>
      </c>
      <c r="J4753" t="s">
        <v>39</v>
      </c>
      <c r="N4753" t="s">
        <v>9790</v>
      </c>
      <c r="O4753" t="s">
        <v>34</v>
      </c>
      <c r="P4753">
        <v>8</v>
      </c>
      <c r="Q4753">
        <v>202111</v>
      </c>
      <c r="R4753">
        <v>20220503</v>
      </c>
      <c r="S4753" t="s">
        <v>9791</v>
      </c>
      <c r="T4753">
        <v>20220627</v>
      </c>
      <c r="Z4753" t="s">
        <v>36</v>
      </c>
    </row>
    <row r="4754" spans="1:26" x14ac:dyDescent="0.25">
      <c r="A4754" t="s">
        <v>26</v>
      </c>
      <c r="B4754" t="s">
        <v>27</v>
      </c>
      <c r="C4754" t="s">
        <v>28</v>
      </c>
      <c r="D4754" t="s">
        <v>6142</v>
      </c>
      <c r="E4754" t="str">
        <f>"204TNHM02657"</f>
        <v>204TNHM02657</v>
      </c>
      <c r="F4754" t="s">
        <v>30</v>
      </c>
      <c r="I4754" t="s">
        <v>134</v>
      </c>
      <c r="J4754" t="s">
        <v>439</v>
      </c>
      <c r="N4754" t="s">
        <v>9792</v>
      </c>
      <c r="O4754" t="s">
        <v>34</v>
      </c>
      <c r="P4754">
        <v>3</v>
      </c>
      <c r="Q4754">
        <v>202204</v>
      </c>
      <c r="R4754">
        <v>20220603</v>
      </c>
      <c r="S4754" t="s">
        <v>9793</v>
      </c>
      <c r="T4754">
        <v>20220627</v>
      </c>
      <c r="Z4754" t="s">
        <v>36</v>
      </c>
    </row>
    <row r="4755" spans="1:26" x14ac:dyDescent="0.25">
      <c r="A4755" t="s">
        <v>26</v>
      </c>
      <c r="B4755" t="s">
        <v>27</v>
      </c>
      <c r="C4755" t="s">
        <v>28</v>
      </c>
      <c r="D4755" t="s">
        <v>29</v>
      </c>
      <c r="E4755" t="str">
        <f>"110TNSU26774"</f>
        <v>110TNSU26774</v>
      </c>
      <c r="F4755" t="s">
        <v>30</v>
      </c>
      <c r="I4755" t="s">
        <v>31</v>
      </c>
      <c r="J4755" t="s">
        <v>32</v>
      </c>
      <c r="N4755" t="s">
        <v>9794</v>
      </c>
      <c r="O4755" t="s">
        <v>34</v>
      </c>
      <c r="P4755">
        <v>9</v>
      </c>
      <c r="Q4755">
        <v>202110</v>
      </c>
      <c r="R4755">
        <v>20220317</v>
      </c>
      <c r="S4755" t="s">
        <v>9795</v>
      </c>
      <c r="T4755">
        <v>20220627</v>
      </c>
      <c r="Z4755" t="s">
        <v>36</v>
      </c>
    </row>
    <row r="4756" spans="1:26" x14ac:dyDescent="0.25">
      <c r="A4756" t="s">
        <v>26</v>
      </c>
      <c r="B4756" t="s">
        <v>27</v>
      </c>
      <c r="C4756" t="s">
        <v>28</v>
      </c>
      <c r="D4756" t="s">
        <v>37</v>
      </c>
      <c r="E4756" t="str">
        <f>"110TNDV0L074"</f>
        <v>110TNDV0L074</v>
      </c>
      <c r="F4756" t="s">
        <v>30</v>
      </c>
      <c r="I4756" t="s">
        <v>38</v>
      </c>
      <c r="J4756" t="s">
        <v>77</v>
      </c>
      <c r="N4756" t="s">
        <v>9796</v>
      </c>
      <c r="O4756" t="s">
        <v>34</v>
      </c>
      <c r="P4756">
        <v>9</v>
      </c>
      <c r="Q4756">
        <v>202110</v>
      </c>
      <c r="R4756">
        <v>20211025</v>
      </c>
      <c r="S4756" t="s">
        <v>9797</v>
      </c>
      <c r="T4756">
        <v>20220627</v>
      </c>
      <c r="Z4756" t="s">
        <v>36</v>
      </c>
    </row>
    <row r="4757" spans="1:26" x14ac:dyDescent="0.25">
      <c r="A4757" t="s">
        <v>26</v>
      </c>
      <c r="B4757" t="s">
        <v>27</v>
      </c>
      <c r="C4757" t="s">
        <v>28</v>
      </c>
      <c r="D4757" t="s">
        <v>37</v>
      </c>
      <c r="E4757" t="str">
        <f>"111TNWG2Y577"</f>
        <v>111TNWG2Y577</v>
      </c>
      <c r="F4757" t="s">
        <v>30</v>
      </c>
      <c r="I4757" t="s">
        <v>475</v>
      </c>
      <c r="J4757" t="s">
        <v>90</v>
      </c>
      <c r="N4757" t="s">
        <v>9798</v>
      </c>
      <c r="O4757" t="s">
        <v>34</v>
      </c>
      <c r="P4757">
        <v>8</v>
      </c>
      <c r="Q4757">
        <v>202111</v>
      </c>
      <c r="R4757">
        <v>20220326</v>
      </c>
      <c r="S4757" t="s">
        <v>9799</v>
      </c>
      <c r="T4757">
        <v>20220627</v>
      </c>
      <c r="U4757" t="s">
        <v>128</v>
      </c>
      <c r="V4757" t="s">
        <v>179</v>
      </c>
      <c r="W4757" t="s">
        <v>180</v>
      </c>
      <c r="Z4757" t="s">
        <v>36</v>
      </c>
    </row>
    <row r="4758" spans="1:26" x14ac:dyDescent="0.25">
      <c r="A4758" t="s">
        <v>26</v>
      </c>
      <c r="B4758" t="s">
        <v>27</v>
      </c>
      <c r="C4758" t="s">
        <v>28</v>
      </c>
      <c r="D4758" t="s">
        <v>115</v>
      </c>
      <c r="E4758" t="str">
        <f>"109TNFA0Y787"</f>
        <v>109TNFA0Y787</v>
      </c>
      <c r="F4758" t="s">
        <v>30</v>
      </c>
      <c r="I4758" t="s">
        <v>31</v>
      </c>
      <c r="J4758" t="s">
        <v>32</v>
      </c>
      <c r="N4758" t="s">
        <v>9800</v>
      </c>
      <c r="O4758" t="s">
        <v>34</v>
      </c>
      <c r="P4758">
        <v>10</v>
      </c>
      <c r="Q4758">
        <v>202109</v>
      </c>
      <c r="R4758">
        <v>20211101</v>
      </c>
      <c r="S4758" t="s">
        <v>9801</v>
      </c>
      <c r="T4758">
        <v>20220627</v>
      </c>
      <c r="Z4758" t="s">
        <v>36</v>
      </c>
    </row>
    <row r="4759" spans="1:26" x14ac:dyDescent="0.25">
      <c r="A4759" t="s">
        <v>26</v>
      </c>
      <c r="B4759" t="s">
        <v>27</v>
      </c>
      <c r="C4759" t="s">
        <v>28</v>
      </c>
      <c r="D4759" t="s">
        <v>7432</v>
      </c>
      <c r="E4759" t="str">
        <f>"203TNXR27266"</f>
        <v>203TNXR27266</v>
      </c>
      <c r="F4759" t="s">
        <v>30</v>
      </c>
      <c r="I4759" t="s">
        <v>586</v>
      </c>
      <c r="J4759" t="s">
        <v>52</v>
      </c>
      <c r="N4759" t="s">
        <v>9802</v>
      </c>
      <c r="O4759" t="s">
        <v>34</v>
      </c>
      <c r="P4759">
        <v>4</v>
      </c>
      <c r="Q4759">
        <v>202203</v>
      </c>
      <c r="R4759">
        <v>20220430</v>
      </c>
      <c r="S4759" t="s">
        <v>9803</v>
      </c>
      <c r="T4759">
        <v>20220627</v>
      </c>
      <c r="U4759" t="s">
        <v>9804</v>
      </c>
      <c r="Z4759" t="s">
        <v>36</v>
      </c>
    </row>
    <row r="4760" spans="1:26" x14ac:dyDescent="0.25">
      <c r="A4760" t="s">
        <v>26</v>
      </c>
      <c r="B4760" t="s">
        <v>27</v>
      </c>
      <c r="C4760" t="s">
        <v>28</v>
      </c>
      <c r="D4760" t="s">
        <v>133</v>
      </c>
      <c r="E4760" t="str">
        <f>"010TNUW03398"</f>
        <v>010TNUW03398</v>
      </c>
      <c r="F4760" t="s">
        <v>30</v>
      </c>
      <c r="I4760" t="s">
        <v>57</v>
      </c>
      <c r="J4760" t="s">
        <v>90</v>
      </c>
      <c r="N4760" t="s">
        <v>9805</v>
      </c>
      <c r="O4760" t="s">
        <v>34</v>
      </c>
      <c r="P4760">
        <v>21</v>
      </c>
      <c r="Q4760">
        <v>202010</v>
      </c>
      <c r="R4760">
        <v>20211228</v>
      </c>
      <c r="S4760" t="s">
        <v>9806</v>
      </c>
      <c r="T4760">
        <v>20220627</v>
      </c>
      <c r="Z4760" t="s">
        <v>36</v>
      </c>
    </row>
    <row r="4761" spans="1:26" x14ac:dyDescent="0.25">
      <c r="A4761" t="s">
        <v>26</v>
      </c>
      <c r="B4761" t="s">
        <v>27</v>
      </c>
      <c r="C4761" t="s">
        <v>28</v>
      </c>
      <c r="D4761" t="s">
        <v>46</v>
      </c>
      <c r="E4761" t="str">
        <f>"107TNHMOL233"</f>
        <v>107TNHMOL233</v>
      </c>
      <c r="F4761" t="s">
        <v>30</v>
      </c>
      <c r="I4761" t="s">
        <v>123</v>
      </c>
      <c r="J4761" t="s">
        <v>163</v>
      </c>
      <c r="N4761" t="s">
        <v>5842</v>
      </c>
      <c r="O4761" t="s">
        <v>34</v>
      </c>
      <c r="P4761">
        <v>12</v>
      </c>
      <c r="Q4761">
        <v>202107</v>
      </c>
      <c r="R4761">
        <v>20220515</v>
      </c>
      <c r="S4761" t="s">
        <v>9807</v>
      </c>
      <c r="T4761">
        <v>20220627</v>
      </c>
      <c r="Z4761" t="s">
        <v>36</v>
      </c>
    </row>
    <row r="4762" spans="1:26" x14ac:dyDescent="0.25">
      <c r="A4762" t="s">
        <v>26</v>
      </c>
      <c r="B4762" t="s">
        <v>27</v>
      </c>
      <c r="C4762" t="s">
        <v>28</v>
      </c>
      <c r="D4762" t="s">
        <v>37</v>
      </c>
      <c r="E4762" t="str">
        <f>"101TNUW0F102"</f>
        <v>101TNUW0F102</v>
      </c>
      <c r="F4762" t="s">
        <v>30</v>
      </c>
      <c r="I4762" t="s">
        <v>646</v>
      </c>
      <c r="J4762" t="s">
        <v>90</v>
      </c>
      <c r="N4762" t="s">
        <v>9808</v>
      </c>
      <c r="O4762" t="s">
        <v>34</v>
      </c>
      <c r="P4762">
        <v>18</v>
      </c>
      <c r="Q4762">
        <v>202101</v>
      </c>
      <c r="R4762">
        <v>20220604</v>
      </c>
      <c r="S4762" t="s">
        <v>9809</v>
      </c>
      <c r="T4762">
        <v>20220627</v>
      </c>
      <c r="U4762" t="s">
        <v>1199</v>
      </c>
      <c r="V4762" t="s">
        <v>180</v>
      </c>
      <c r="Z4762" t="s">
        <v>36</v>
      </c>
    </row>
    <row r="4763" spans="1:26" x14ac:dyDescent="0.25">
      <c r="A4763" t="s">
        <v>26</v>
      </c>
      <c r="B4763" t="s">
        <v>27</v>
      </c>
      <c r="C4763" t="s">
        <v>28</v>
      </c>
      <c r="D4763" t="s">
        <v>6142</v>
      </c>
      <c r="E4763" t="str">
        <f>"204TNTQ1S769"</f>
        <v>204TNTQ1S769</v>
      </c>
      <c r="F4763" t="s">
        <v>30</v>
      </c>
      <c r="I4763" t="s">
        <v>47</v>
      </c>
      <c r="J4763" t="s">
        <v>498</v>
      </c>
      <c r="N4763" t="s">
        <v>9810</v>
      </c>
      <c r="O4763" t="s">
        <v>34</v>
      </c>
      <c r="P4763">
        <v>3</v>
      </c>
      <c r="Q4763">
        <v>202204</v>
      </c>
      <c r="R4763">
        <v>20220530</v>
      </c>
      <c r="S4763" t="s">
        <v>9811</v>
      </c>
      <c r="T4763">
        <v>20220627</v>
      </c>
      <c r="Z4763" t="s">
        <v>36</v>
      </c>
    </row>
    <row r="4764" spans="1:26" x14ac:dyDescent="0.25">
      <c r="A4764" t="s">
        <v>26</v>
      </c>
      <c r="B4764" t="s">
        <v>27</v>
      </c>
      <c r="C4764" t="s">
        <v>28</v>
      </c>
      <c r="D4764" t="s">
        <v>6922</v>
      </c>
      <c r="E4764" t="str">
        <f>"205TNHM0Q257"</f>
        <v>205TNHM0Q257</v>
      </c>
      <c r="F4764" t="s">
        <v>30</v>
      </c>
      <c r="I4764" t="s">
        <v>89</v>
      </c>
      <c r="J4764" t="s">
        <v>130</v>
      </c>
      <c r="N4764" t="s">
        <v>9812</v>
      </c>
      <c r="O4764" t="s">
        <v>34</v>
      </c>
      <c r="P4764">
        <v>2</v>
      </c>
      <c r="Q4764">
        <v>202205</v>
      </c>
      <c r="R4764">
        <v>20220609</v>
      </c>
      <c r="S4764" t="s">
        <v>9813</v>
      </c>
      <c r="T4764">
        <v>20220627</v>
      </c>
      <c r="Z4764" t="s">
        <v>36</v>
      </c>
    </row>
    <row r="4765" spans="1:26" x14ac:dyDescent="0.25">
      <c r="A4765" t="s">
        <v>26</v>
      </c>
      <c r="B4765" t="s">
        <v>27</v>
      </c>
      <c r="C4765" t="s">
        <v>28</v>
      </c>
      <c r="D4765" t="s">
        <v>46</v>
      </c>
      <c r="E4765" t="str">
        <f>"202TNSU0T398"</f>
        <v>202TNSU0T398</v>
      </c>
      <c r="F4765" t="s">
        <v>30</v>
      </c>
      <c r="I4765" t="s">
        <v>31</v>
      </c>
      <c r="J4765" t="s">
        <v>32</v>
      </c>
      <c r="N4765" t="s">
        <v>9814</v>
      </c>
      <c r="O4765" t="s">
        <v>34</v>
      </c>
      <c r="P4765">
        <v>5</v>
      </c>
      <c r="Q4765">
        <v>202202</v>
      </c>
      <c r="R4765">
        <v>20220502</v>
      </c>
      <c r="S4765" t="s">
        <v>9815</v>
      </c>
      <c r="T4765">
        <v>20220627</v>
      </c>
      <c r="Z4765" t="s">
        <v>36</v>
      </c>
    </row>
    <row r="4766" spans="1:26" x14ac:dyDescent="0.25">
      <c r="A4766" t="s">
        <v>26</v>
      </c>
      <c r="B4766" t="s">
        <v>27</v>
      </c>
      <c r="C4766" t="s">
        <v>28</v>
      </c>
      <c r="D4766" t="s">
        <v>29</v>
      </c>
      <c r="E4766" t="str">
        <f>"108TNRL08870"</f>
        <v>108TNRL08870</v>
      </c>
      <c r="F4766" t="s">
        <v>30</v>
      </c>
      <c r="I4766" t="s">
        <v>475</v>
      </c>
      <c r="J4766" t="s">
        <v>90</v>
      </c>
      <c r="N4766" t="s">
        <v>9816</v>
      </c>
      <c r="O4766" t="s">
        <v>34</v>
      </c>
      <c r="P4766">
        <v>11</v>
      </c>
      <c r="Q4766">
        <v>202108</v>
      </c>
      <c r="R4766">
        <v>20211114</v>
      </c>
      <c r="S4766" t="s">
        <v>9817</v>
      </c>
      <c r="T4766">
        <v>20220627</v>
      </c>
      <c r="U4766" t="s">
        <v>1818</v>
      </c>
      <c r="V4766" t="s">
        <v>74</v>
      </c>
      <c r="Z4766" t="s">
        <v>36</v>
      </c>
    </row>
    <row r="4767" spans="1:26" x14ac:dyDescent="0.25">
      <c r="A4767" t="s">
        <v>26</v>
      </c>
      <c r="B4767" t="s">
        <v>27</v>
      </c>
      <c r="C4767" t="s">
        <v>28</v>
      </c>
      <c r="D4767" t="s">
        <v>64</v>
      </c>
      <c r="E4767" t="str">
        <f>"203TNEP03116"</f>
        <v>203TNEP03116</v>
      </c>
      <c r="F4767" t="s">
        <v>30</v>
      </c>
      <c r="I4767" t="s">
        <v>129</v>
      </c>
      <c r="J4767" t="s">
        <v>271</v>
      </c>
      <c r="N4767" t="s">
        <v>9818</v>
      </c>
      <c r="O4767" t="s">
        <v>34</v>
      </c>
      <c r="P4767">
        <v>4</v>
      </c>
      <c r="Q4767">
        <v>202203</v>
      </c>
      <c r="R4767">
        <v>20220608</v>
      </c>
      <c r="S4767" t="s">
        <v>9819</v>
      </c>
      <c r="T4767">
        <v>20220627</v>
      </c>
      <c r="U4767" t="s">
        <v>9820</v>
      </c>
      <c r="Z4767" t="s">
        <v>36</v>
      </c>
    </row>
    <row r="4768" spans="1:26" x14ac:dyDescent="0.25">
      <c r="A4768" t="s">
        <v>26</v>
      </c>
      <c r="B4768" t="s">
        <v>27</v>
      </c>
      <c r="C4768" t="s">
        <v>28</v>
      </c>
      <c r="D4768" t="s">
        <v>166</v>
      </c>
      <c r="E4768" t="str">
        <f>"111TNZN02013"</f>
        <v>111TNZN02013</v>
      </c>
      <c r="F4768" t="s">
        <v>30</v>
      </c>
      <c r="I4768" t="s">
        <v>129</v>
      </c>
      <c r="J4768" t="s">
        <v>43</v>
      </c>
      <c r="N4768" t="s">
        <v>9821</v>
      </c>
      <c r="O4768" t="s">
        <v>34</v>
      </c>
      <c r="P4768">
        <v>8</v>
      </c>
      <c r="Q4768">
        <v>202111</v>
      </c>
      <c r="R4768">
        <v>20220612</v>
      </c>
      <c r="S4768" t="s">
        <v>9822</v>
      </c>
      <c r="T4768">
        <v>20220627</v>
      </c>
      <c r="Z4768" t="s">
        <v>36</v>
      </c>
    </row>
    <row r="4769" spans="1:26" x14ac:dyDescent="0.25">
      <c r="A4769" t="s">
        <v>26</v>
      </c>
      <c r="B4769" t="s">
        <v>27</v>
      </c>
      <c r="C4769" t="s">
        <v>28</v>
      </c>
      <c r="D4769" t="s">
        <v>42</v>
      </c>
      <c r="E4769" t="str">
        <f>"202TNJJ05228"</f>
        <v>202TNJJ05228</v>
      </c>
      <c r="F4769" t="s">
        <v>30</v>
      </c>
      <c r="I4769" t="s">
        <v>82</v>
      </c>
      <c r="J4769" t="s">
        <v>58</v>
      </c>
      <c r="N4769" t="s">
        <v>9823</v>
      </c>
      <c r="O4769" t="s">
        <v>34</v>
      </c>
      <c r="P4769">
        <v>5</v>
      </c>
      <c r="Q4769">
        <v>202202</v>
      </c>
      <c r="R4769">
        <v>20220516</v>
      </c>
      <c r="S4769" t="s">
        <v>9824</v>
      </c>
      <c r="T4769">
        <v>20220627</v>
      </c>
      <c r="U4769" t="s">
        <v>144</v>
      </c>
      <c r="Z4769" t="s">
        <v>36</v>
      </c>
    </row>
    <row r="4770" spans="1:26" x14ac:dyDescent="0.25">
      <c r="A4770" t="s">
        <v>26</v>
      </c>
      <c r="B4770" t="s">
        <v>27</v>
      </c>
      <c r="C4770" t="s">
        <v>28</v>
      </c>
      <c r="D4770" t="s">
        <v>42</v>
      </c>
      <c r="E4770" t="str">
        <f>"112TNNH0M071"</f>
        <v>112TNNH0M071</v>
      </c>
      <c r="F4770" t="s">
        <v>30</v>
      </c>
      <c r="I4770" t="s">
        <v>97</v>
      </c>
      <c r="J4770" t="s">
        <v>39</v>
      </c>
      <c r="N4770" t="s">
        <v>8389</v>
      </c>
      <c r="O4770" t="s">
        <v>34</v>
      </c>
      <c r="P4770">
        <v>7</v>
      </c>
      <c r="Q4770">
        <v>202112</v>
      </c>
      <c r="R4770">
        <v>20220108</v>
      </c>
      <c r="S4770" t="s">
        <v>9825</v>
      </c>
      <c r="T4770">
        <v>20220627</v>
      </c>
      <c r="Z4770" t="s">
        <v>36</v>
      </c>
    </row>
    <row r="4771" spans="1:26" x14ac:dyDescent="0.25">
      <c r="A4771" t="s">
        <v>26</v>
      </c>
      <c r="B4771" t="s">
        <v>27</v>
      </c>
      <c r="C4771" t="s">
        <v>28</v>
      </c>
      <c r="D4771" t="s">
        <v>46</v>
      </c>
      <c r="E4771" t="str">
        <f>"106TNNH0Q439"</f>
        <v>106TNNH0Q439</v>
      </c>
      <c r="F4771" t="s">
        <v>30</v>
      </c>
      <c r="I4771" t="s">
        <v>97</v>
      </c>
      <c r="J4771" t="s">
        <v>39</v>
      </c>
      <c r="N4771" t="s">
        <v>9826</v>
      </c>
      <c r="O4771" t="s">
        <v>34</v>
      </c>
      <c r="P4771">
        <v>13</v>
      </c>
      <c r="Q4771">
        <v>202106</v>
      </c>
      <c r="R4771">
        <v>20211116</v>
      </c>
      <c r="S4771" t="s">
        <v>9827</v>
      </c>
      <c r="T4771">
        <v>20220627</v>
      </c>
      <c r="Z4771" t="s">
        <v>36</v>
      </c>
    </row>
    <row r="4772" spans="1:26" x14ac:dyDescent="0.25">
      <c r="A4772" t="s">
        <v>26</v>
      </c>
      <c r="B4772" t="s">
        <v>27</v>
      </c>
      <c r="C4772" t="s">
        <v>28</v>
      </c>
      <c r="D4772" t="s">
        <v>133</v>
      </c>
      <c r="E4772" t="str">
        <f>"009TNNH1A311"</f>
        <v>009TNNH1A311</v>
      </c>
      <c r="F4772" t="s">
        <v>30</v>
      </c>
      <c r="I4772" t="s">
        <v>82</v>
      </c>
      <c r="J4772" t="s">
        <v>58</v>
      </c>
      <c r="N4772" t="s">
        <v>9828</v>
      </c>
      <c r="O4772" t="s">
        <v>34</v>
      </c>
      <c r="P4772">
        <v>22</v>
      </c>
      <c r="Q4772">
        <v>202009</v>
      </c>
      <c r="R4772">
        <v>20220422</v>
      </c>
      <c r="S4772" t="s">
        <v>9829</v>
      </c>
      <c r="T4772">
        <v>20220627</v>
      </c>
      <c r="U4772" t="s">
        <v>205</v>
      </c>
      <c r="Z4772" t="s">
        <v>36</v>
      </c>
    </row>
    <row r="4773" spans="1:26" x14ac:dyDescent="0.25">
      <c r="A4773" t="s">
        <v>26</v>
      </c>
      <c r="B4773" t="s">
        <v>27</v>
      </c>
      <c r="C4773" t="s">
        <v>28</v>
      </c>
      <c r="D4773" t="s">
        <v>29</v>
      </c>
      <c r="E4773" t="str">
        <f>"110TNLE1V552"</f>
        <v>110TNLE1V552</v>
      </c>
      <c r="F4773" t="s">
        <v>30</v>
      </c>
      <c r="I4773" t="s">
        <v>1153</v>
      </c>
      <c r="J4773" t="s">
        <v>39</v>
      </c>
      <c r="N4773" t="s">
        <v>9830</v>
      </c>
      <c r="O4773" t="s">
        <v>34</v>
      </c>
      <c r="P4773">
        <v>9</v>
      </c>
      <c r="Q4773">
        <v>202110</v>
      </c>
      <c r="R4773">
        <v>20220602</v>
      </c>
      <c r="S4773" t="s">
        <v>9831</v>
      </c>
      <c r="T4773">
        <v>20220627</v>
      </c>
      <c r="Z4773" t="s">
        <v>36</v>
      </c>
    </row>
    <row r="4774" spans="1:26" x14ac:dyDescent="0.25">
      <c r="A4774" t="s">
        <v>26</v>
      </c>
      <c r="B4774" t="s">
        <v>27</v>
      </c>
      <c r="C4774" t="s">
        <v>28</v>
      </c>
      <c r="D4774" t="s">
        <v>29</v>
      </c>
      <c r="E4774" t="str">
        <f>"110TNUW2D838"</f>
        <v>110TNUW2D838</v>
      </c>
      <c r="F4774" t="s">
        <v>30</v>
      </c>
      <c r="I4774" t="s">
        <v>97</v>
      </c>
      <c r="J4774" t="s">
        <v>58</v>
      </c>
      <c r="N4774" t="s">
        <v>9832</v>
      </c>
      <c r="O4774" t="s">
        <v>34</v>
      </c>
      <c r="P4774">
        <v>9</v>
      </c>
      <c r="Q4774">
        <v>202110</v>
      </c>
      <c r="R4774">
        <v>20211201</v>
      </c>
      <c r="S4774" t="s">
        <v>9833</v>
      </c>
      <c r="T4774">
        <v>20220627</v>
      </c>
      <c r="U4774" t="s">
        <v>3144</v>
      </c>
      <c r="Z4774" t="s">
        <v>36</v>
      </c>
    </row>
    <row r="4775" spans="1:26" x14ac:dyDescent="0.25">
      <c r="A4775" t="s">
        <v>26</v>
      </c>
      <c r="B4775" t="s">
        <v>27</v>
      </c>
      <c r="C4775" t="s">
        <v>28</v>
      </c>
      <c r="D4775" t="s">
        <v>37</v>
      </c>
      <c r="E4775" t="str">
        <f>"110TNWG0T345"</f>
        <v>110TNWG0T345</v>
      </c>
      <c r="F4775" t="s">
        <v>30</v>
      </c>
      <c r="I4775" t="s">
        <v>2006</v>
      </c>
      <c r="J4775" t="s">
        <v>90</v>
      </c>
      <c r="N4775" t="s">
        <v>9834</v>
      </c>
      <c r="O4775" t="s">
        <v>34</v>
      </c>
      <c r="P4775">
        <v>9</v>
      </c>
      <c r="Q4775">
        <v>202110</v>
      </c>
      <c r="R4775">
        <v>20220325</v>
      </c>
      <c r="S4775" t="s">
        <v>9835</v>
      </c>
      <c r="T4775">
        <v>20220627</v>
      </c>
      <c r="U4775" t="s">
        <v>144</v>
      </c>
      <c r="Z4775" t="s">
        <v>36</v>
      </c>
    </row>
    <row r="4776" spans="1:26" x14ac:dyDescent="0.25">
      <c r="A4776" t="s">
        <v>26</v>
      </c>
      <c r="B4776" t="s">
        <v>27</v>
      </c>
      <c r="C4776" t="s">
        <v>28</v>
      </c>
      <c r="D4776" t="s">
        <v>42</v>
      </c>
      <c r="E4776" t="str">
        <f>"109TNLE1F960"</f>
        <v>109TNLE1F960</v>
      </c>
      <c r="F4776" t="s">
        <v>30</v>
      </c>
      <c r="I4776" t="s">
        <v>31</v>
      </c>
      <c r="J4776" t="s">
        <v>58</v>
      </c>
      <c r="N4776" t="s">
        <v>9836</v>
      </c>
      <c r="O4776" t="s">
        <v>34</v>
      </c>
      <c r="P4776">
        <v>10</v>
      </c>
      <c r="Q4776">
        <v>202109</v>
      </c>
      <c r="R4776">
        <v>20211122</v>
      </c>
      <c r="S4776" t="s">
        <v>9837</v>
      </c>
      <c r="T4776">
        <v>20220627</v>
      </c>
      <c r="U4776" t="s">
        <v>267</v>
      </c>
      <c r="V4776" t="s">
        <v>328</v>
      </c>
      <c r="Z4776" t="s">
        <v>36</v>
      </c>
    </row>
    <row r="4777" spans="1:26" x14ac:dyDescent="0.25">
      <c r="A4777" t="s">
        <v>26</v>
      </c>
      <c r="B4777" t="s">
        <v>27</v>
      </c>
      <c r="C4777" t="s">
        <v>28</v>
      </c>
      <c r="D4777" t="s">
        <v>6142</v>
      </c>
      <c r="E4777" t="str">
        <f>"205TNPC0K432"</f>
        <v>205TNPC0K432</v>
      </c>
      <c r="F4777" t="s">
        <v>30</v>
      </c>
      <c r="I4777" t="s">
        <v>38</v>
      </c>
      <c r="J4777" t="s">
        <v>130</v>
      </c>
      <c r="N4777" t="s">
        <v>9838</v>
      </c>
      <c r="O4777" t="s">
        <v>34</v>
      </c>
      <c r="P4777">
        <v>2</v>
      </c>
      <c r="Q4777">
        <v>202205</v>
      </c>
      <c r="R4777">
        <v>20220519</v>
      </c>
      <c r="S4777" t="s">
        <v>9839</v>
      </c>
      <c r="T4777">
        <v>20220627</v>
      </c>
      <c r="Z4777" t="s">
        <v>36</v>
      </c>
    </row>
    <row r="4778" spans="1:26" x14ac:dyDescent="0.25">
      <c r="A4778" t="s">
        <v>26</v>
      </c>
      <c r="B4778" t="s">
        <v>27</v>
      </c>
      <c r="C4778" t="s">
        <v>28</v>
      </c>
      <c r="D4778" t="s">
        <v>6142</v>
      </c>
      <c r="E4778" t="str">
        <f>"203TNXR0G018"</f>
        <v>203TNXR0G018</v>
      </c>
      <c r="F4778" t="s">
        <v>30</v>
      </c>
      <c r="I4778" t="s">
        <v>82</v>
      </c>
      <c r="J4778" t="s">
        <v>39</v>
      </c>
      <c r="N4778" t="s">
        <v>9840</v>
      </c>
      <c r="O4778" t="s">
        <v>34</v>
      </c>
      <c r="P4778">
        <v>4</v>
      </c>
      <c r="Q4778">
        <v>202203</v>
      </c>
      <c r="R4778">
        <v>20220503</v>
      </c>
      <c r="S4778" t="s">
        <v>9841</v>
      </c>
      <c r="T4778">
        <v>20220627</v>
      </c>
      <c r="Z4778" t="s">
        <v>36</v>
      </c>
    </row>
    <row r="4779" spans="1:26" x14ac:dyDescent="0.25">
      <c r="A4779" t="s">
        <v>26</v>
      </c>
      <c r="B4779" t="s">
        <v>27</v>
      </c>
      <c r="C4779" t="s">
        <v>28</v>
      </c>
      <c r="D4779" t="s">
        <v>133</v>
      </c>
      <c r="E4779" t="str">
        <f>"009TNEP0F516"</f>
        <v>009TNEP0F516</v>
      </c>
      <c r="F4779" t="s">
        <v>30</v>
      </c>
      <c r="I4779" t="s">
        <v>71</v>
      </c>
      <c r="J4779" t="s">
        <v>58</v>
      </c>
      <c r="N4779" t="s">
        <v>9842</v>
      </c>
      <c r="O4779" t="s">
        <v>34</v>
      </c>
      <c r="P4779">
        <v>22</v>
      </c>
      <c r="Q4779">
        <v>202009</v>
      </c>
      <c r="R4779">
        <v>20220506</v>
      </c>
      <c r="S4779" t="s">
        <v>9843</v>
      </c>
      <c r="T4779">
        <v>20220627</v>
      </c>
      <c r="Z4779" t="s">
        <v>36</v>
      </c>
    </row>
    <row r="4780" spans="1:26" x14ac:dyDescent="0.25">
      <c r="A4780" t="s">
        <v>26</v>
      </c>
      <c r="B4780" t="s">
        <v>27</v>
      </c>
      <c r="C4780" t="s">
        <v>28</v>
      </c>
      <c r="D4780" t="s">
        <v>42</v>
      </c>
      <c r="E4780" t="str">
        <f>"109TNVS1F687"</f>
        <v>109TNVS1F687</v>
      </c>
      <c r="F4780" t="s">
        <v>30</v>
      </c>
      <c r="I4780" t="s">
        <v>38</v>
      </c>
      <c r="J4780" t="s">
        <v>90</v>
      </c>
      <c r="N4780" t="s">
        <v>9844</v>
      </c>
      <c r="O4780" t="s">
        <v>34</v>
      </c>
      <c r="P4780">
        <v>10</v>
      </c>
      <c r="Q4780">
        <v>202109</v>
      </c>
      <c r="R4780">
        <v>20211026</v>
      </c>
      <c r="S4780" t="s">
        <v>9845</v>
      </c>
      <c r="T4780">
        <v>20220627</v>
      </c>
      <c r="Z4780" t="s">
        <v>36</v>
      </c>
    </row>
    <row r="4781" spans="1:26" x14ac:dyDescent="0.25">
      <c r="A4781" t="s">
        <v>26</v>
      </c>
      <c r="B4781" t="s">
        <v>27</v>
      </c>
      <c r="C4781" t="s">
        <v>28</v>
      </c>
      <c r="D4781" t="s">
        <v>42</v>
      </c>
      <c r="E4781" t="str">
        <f>"110TNXR2K306"</f>
        <v>110TNXR2K306</v>
      </c>
      <c r="F4781" t="s">
        <v>30</v>
      </c>
      <c r="I4781" t="s">
        <v>31</v>
      </c>
      <c r="J4781" t="s">
        <v>43</v>
      </c>
      <c r="N4781" t="s">
        <v>9846</v>
      </c>
      <c r="O4781" t="s">
        <v>34</v>
      </c>
      <c r="P4781">
        <v>9</v>
      </c>
      <c r="Q4781">
        <v>202110</v>
      </c>
      <c r="R4781">
        <v>20211113</v>
      </c>
      <c r="S4781" t="s">
        <v>9847</v>
      </c>
      <c r="T4781">
        <v>20220627</v>
      </c>
      <c r="Z4781" t="s">
        <v>36</v>
      </c>
    </row>
    <row r="4782" spans="1:26" x14ac:dyDescent="0.25">
      <c r="A4782" t="s">
        <v>26</v>
      </c>
      <c r="B4782" t="s">
        <v>27</v>
      </c>
      <c r="C4782" t="s">
        <v>28</v>
      </c>
      <c r="D4782" t="s">
        <v>115</v>
      </c>
      <c r="E4782" t="str">
        <f>"110TNNH09599"</f>
        <v>110TNNH09599</v>
      </c>
      <c r="F4782" t="s">
        <v>30</v>
      </c>
      <c r="I4782" t="s">
        <v>31</v>
      </c>
      <c r="J4782" t="s">
        <v>58</v>
      </c>
      <c r="N4782" t="s">
        <v>9848</v>
      </c>
      <c r="O4782" t="s">
        <v>34</v>
      </c>
      <c r="P4782">
        <v>9</v>
      </c>
      <c r="Q4782">
        <v>202110</v>
      </c>
      <c r="R4782">
        <v>20211202</v>
      </c>
      <c r="S4782" t="s">
        <v>9849</v>
      </c>
      <c r="T4782">
        <v>20220627</v>
      </c>
      <c r="U4782" t="s">
        <v>236</v>
      </c>
      <c r="V4782" t="s">
        <v>211</v>
      </c>
      <c r="Z4782" t="s">
        <v>36</v>
      </c>
    </row>
    <row r="4783" spans="1:26" x14ac:dyDescent="0.25">
      <c r="A4783" t="s">
        <v>26</v>
      </c>
      <c r="B4783" t="s">
        <v>27</v>
      </c>
      <c r="C4783" t="s">
        <v>28</v>
      </c>
      <c r="D4783" t="s">
        <v>37</v>
      </c>
      <c r="E4783" t="str">
        <f>"106TNUW06134"</f>
        <v>106TNUW06134</v>
      </c>
      <c r="F4783" t="s">
        <v>30</v>
      </c>
      <c r="I4783" t="s">
        <v>97</v>
      </c>
      <c r="J4783" t="s">
        <v>58</v>
      </c>
      <c r="N4783" t="s">
        <v>9850</v>
      </c>
      <c r="O4783" t="s">
        <v>34</v>
      </c>
      <c r="P4783">
        <v>13</v>
      </c>
      <c r="Q4783">
        <v>202106</v>
      </c>
      <c r="R4783">
        <v>20211204</v>
      </c>
      <c r="S4783" t="s">
        <v>9851</v>
      </c>
      <c r="T4783">
        <v>20220627</v>
      </c>
      <c r="U4783" t="s">
        <v>313</v>
      </c>
      <c r="V4783" t="s">
        <v>267</v>
      </c>
      <c r="W4783" t="s">
        <v>879</v>
      </c>
      <c r="X4783" t="s">
        <v>496</v>
      </c>
      <c r="Y4783" t="s">
        <v>878</v>
      </c>
      <c r="Z4783" t="s">
        <v>36</v>
      </c>
    </row>
    <row r="4784" spans="1:26" x14ac:dyDescent="0.25">
      <c r="A4784" t="s">
        <v>26</v>
      </c>
      <c r="B4784" t="s">
        <v>27</v>
      </c>
      <c r="C4784" t="s">
        <v>28</v>
      </c>
      <c r="D4784" t="s">
        <v>29</v>
      </c>
      <c r="E4784" t="str">
        <f>"110TNWG0B089"</f>
        <v>110TNWG0B089</v>
      </c>
      <c r="F4784" t="s">
        <v>30</v>
      </c>
      <c r="I4784" t="s">
        <v>82</v>
      </c>
      <c r="J4784" t="s">
        <v>90</v>
      </c>
      <c r="N4784" t="s">
        <v>9852</v>
      </c>
      <c r="O4784" t="s">
        <v>34</v>
      </c>
      <c r="P4784">
        <v>9</v>
      </c>
      <c r="Q4784">
        <v>202110</v>
      </c>
      <c r="R4784">
        <v>20220121</v>
      </c>
      <c r="S4784" t="s">
        <v>9853</v>
      </c>
      <c r="T4784">
        <v>20220627</v>
      </c>
      <c r="U4784" t="s">
        <v>879</v>
      </c>
      <c r="V4784" t="s">
        <v>1232</v>
      </c>
      <c r="W4784" t="s">
        <v>1037</v>
      </c>
      <c r="X4784" t="s">
        <v>111</v>
      </c>
      <c r="Z4784" t="s">
        <v>36</v>
      </c>
    </row>
    <row r="4785" spans="1:26" x14ac:dyDescent="0.25">
      <c r="A4785" t="s">
        <v>26</v>
      </c>
      <c r="B4785" t="s">
        <v>27</v>
      </c>
      <c r="C4785" t="s">
        <v>28</v>
      </c>
      <c r="D4785" t="s">
        <v>64</v>
      </c>
      <c r="E4785" t="str">
        <f>"203TNNH0J407"</f>
        <v>203TNNH0J407</v>
      </c>
      <c r="F4785" t="s">
        <v>30</v>
      </c>
      <c r="I4785" t="s">
        <v>97</v>
      </c>
      <c r="J4785" t="s">
        <v>90</v>
      </c>
      <c r="N4785" t="s">
        <v>9854</v>
      </c>
      <c r="O4785" t="s">
        <v>34</v>
      </c>
      <c r="P4785">
        <v>4</v>
      </c>
      <c r="Q4785">
        <v>202203</v>
      </c>
      <c r="R4785">
        <v>20220418</v>
      </c>
      <c r="S4785" t="s">
        <v>9855</v>
      </c>
      <c r="T4785">
        <v>20220627</v>
      </c>
      <c r="U4785" t="s">
        <v>144</v>
      </c>
      <c r="Z4785" t="s">
        <v>36</v>
      </c>
    </row>
    <row r="4786" spans="1:26" x14ac:dyDescent="0.25">
      <c r="A4786" t="s">
        <v>26</v>
      </c>
      <c r="B4786" t="s">
        <v>27</v>
      </c>
      <c r="C4786" t="s">
        <v>28</v>
      </c>
      <c r="D4786" t="s">
        <v>380</v>
      </c>
      <c r="E4786" t="str">
        <f>"112TNEP1R532"</f>
        <v>112TNEP1R532</v>
      </c>
      <c r="F4786" t="s">
        <v>30</v>
      </c>
      <c r="I4786" t="s">
        <v>97</v>
      </c>
      <c r="J4786" t="s">
        <v>90</v>
      </c>
      <c r="N4786" t="s">
        <v>9856</v>
      </c>
      <c r="O4786" t="s">
        <v>34</v>
      </c>
      <c r="P4786">
        <v>7</v>
      </c>
      <c r="Q4786">
        <v>202112</v>
      </c>
      <c r="R4786">
        <v>20220313</v>
      </c>
      <c r="S4786" t="s">
        <v>9857</v>
      </c>
      <c r="T4786">
        <v>20220627</v>
      </c>
      <c r="U4786" t="s">
        <v>144</v>
      </c>
      <c r="Z4786" t="s">
        <v>36</v>
      </c>
    </row>
    <row r="4787" spans="1:26" x14ac:dyDescent="0.25">
      <c r="A4787" t="s">
        <v>2403</v>
      </c>
      <c r="B4787" t="s">
        <v>27</v>
      </c>
      <c r="C4787" t="s">
        <v>28</v>
      </c>
      <c r="D4787" t="s">
        <v>29</v>
      </c>
      <c r="E4787" t="str">
        <f>"110TNFA0B331"</f>
        <v>110TNFA0B331</v>
      </c>
      <c r="F4787" t="s">
        <v>2404</v>
      </c>
      <c r="N4787" t="s">
        <v>9858</v>
      </c>
      <c r="O4787" t="s">
        <v>34</v>
      </c>
      <c r="P4787">
        <v>9</v>
      </c>
      <c r="Q4787">
        <v>202110</v>
      </c>
      <c r="S4787">
        <v>917297282</v>
      </c>
      <c r="T4787">
        <v>20220628</v>
      </c>
      <c r="U4787" t="s">
        <v>2406</v>
      </c>
      <c r="V4787" t="s">
        <v>9036</v>
      </c>
      <c r="W4787" t="s">
        <v>2408</v>
      </c>
      <c r="X4787" t="s">
        <v>2409</v>
      </c>
      <c r="Y4787" t="s">
        <v>2410</v>
      </c>
      <c r="Z4787" t="s">
        <v>36</v>
      </c>
    </row>
    <row r="4788" spans="1:26" x14ac:dyDescent="0.25">
      <c r="A4788" t="s">
        <v>26</v>
      </c>
      <c r="B4788" t="s">
        <v>27</v>
      </c>
      <c r="C4788" t="s">
        <v>28</v>
      </c>
      <c r="D4788" t="s">
        <v>29</v>
      </c>
      <c r="E4788" t="str">
        <f>"201TNLE29904"</f>
        <v>201TNLE29904</v>
      </c>
      <c r="F4788" t="s">
        <v>30</v>
      </c>
      <c r="I4788" t="s">
        <v>89</v>
      </c>
      <c r="J4788" t="s">
        <v>90</v>
      </c>
      <c r="N4788" t="s">
        <v>9859</v>
      </c>
      <c r="O4788" t="s">
        <v>34</v>
      </c>
      <c r="P4788">
        <v>6</v>
      </c>
      <c r="Q4788">
        <v>202201</v>
      </c>
      <c r="R4788">
        <v>20220219</v>
      </c>
      <c r="S4788" t="s">
        <v>9860</v>
      </c>
      <c r="T4788">
        <v>20220628</v>
      </c>
      <c r="U4788" t="s">
        <v>74</v>
      </c>
      <c r="Z4788" t="s">
        <v>36</v>
      </c>
    </row>
    <row r="4789" spans="1:26" x14ac:dyDescent="0.25">
      <c r="A4789" t="s">
        <v>26</v>
      </c>
      <c r="B4789" t="s">
        <v>27</v>
      </c>
      <c r="C4789" t="s">
        <v>28</v>
      </c>
      <c r="D4789" t="s">
        <v>46</v>
      </c>
      <c r="E4789" t="str">
        <f>"110TNQD08172"</f>
        <v>110TNQD08172</v>
      </c>
      <c r="F4789" t="s">
        <v>30</v>
      </c>
      <c r="I4789" t="s">
        <v>89</v>
      </c>
      <c r="J4789" t="s">
        <v>39</v>
      </c>
      <c r="N4789" t="s">
        <v>9861</v>
      </c>
      <c r="O4789" t="s">
        <v>34</v>
      </c>
      <c r="P4789">
        <v>9</v>
      </c>
      <c r="Q4789">
        <v>202110</v>
      </c>
      <c r="R4789">
        <v>20211115</v>
      </c>
      <c r="S4789" t="s">
        <v>9862</v>
      </c>
      <c r="T4789">
        <v>20220628</v>
      </c>
      <c r="Z4789" t="s">
        <v>36</v>
      </c>
    </row>
    <row r="4790" spans="1:26" x14ac:dyDescent="0.25">
      <c r="A4790" t="s">
        <v>26</v>
      </c>
      <c r="B4790" t="s">
        <v>27</v>
      </c>
      <c r="C4790" t="s">
        <v>28</v>
      </c>
      <c r="D4790" t="s">
        <v>29</v>
      </c>
      <c r="E4790" t="str">
        <f>"108TNMX1Z651"</f>
        <v>108TNMX1Z651</v>
      </c>
      <c r="F4790" t="s">
        <v>30</v>
      </c>
      <c r="I4790" t="s">
        <v>89</v>
      </c>
      <c r="J4790" t="s">
        <v>58</v>
      </c>
      <c r="N4790" t="s">
        <v>9863</v>
      </c>
      <c r="O4790" t="s">
        <v>34</v>
      </c>
      <c r="P4790">
        <v>11</v>
      </c>
      <c r="Q4790">
        <v>202108</v>
      </c>
      <c r="R4790">
        <v>20211124</v>
      </c>
      <c r="S4790" t="s">
        <v>9864</v>
      </c>
      <c r="T4790">
        <v>20220628</v>
      </c>
      <c r="U4790" t="s">
        <v>878</v>
      </c>
      <c r="V4790" t="s">
        <v>496</v>
      </c>
      <c r="Z4790" t="s">
        <v>36</v>
      </c>
    </row>
    <row r="4791" spans="1:26" x14ac:dyDescent="0.25">
      <c r="A4791" t="s">
        <v>26</v>
      </c>
      <c r="B4791" t="s">
        <v>27</v>
      </c>
      <c r="C4791" t="s">
        <v>28</v>
      </c>
      <c r="D4791" t="s">
        <v>46</v>
      </c>
      <c r="E4791" t="str">
        <f>"110TNXR17522"</f>
        <v>110TNXR17522</v>
      </c>
      <c r="F4791" t="s">
        <v>30</v>
      </c>
      <c r="I4791" t="s">
        <v>129</v>
      </c>
      <c r="J4791" t="s">
        <v>39</v>
      </c>
      <c r="N4791" t="s">
        <v>9865</v>
      </c>
      <c r="O4791" t="s">
        <v>34</v>
      </c>
      <c r="P4791">
        <v>9</v>
      </c>
      <c r="Q4791">
        <v>202110</v>
      </c>
      <c r="R4791">
        <v>20211029</v>
      </c>
      <c r="S4791" t="s">
        <v>9866</v>
      </c>
      <c r="T4791">
        <v>20220628</v>
      </c>
      <c r="Z4791" t="s">
        <v>36</v>
      </c>
    </row>
    <row r="4792" spans="1:26" x14ac:dyDescent="0.25">
      <c r="A4792" t="s">
        <v>26</v>
      </c>
      <c r="B4792" t="s">
        <v>27</v>
      </c>
      <c r="C4792" t="s">
        <v>28</v>
      </c>
      <c r="D4792" t="s">
        <v>46</v>
      </c>
      <c r="E4792" t="str">
        <f>"111TNRL08990"</f>
        <v>111TNRL08990</v>
      </c>
      <c r="F4792" t="s">
        <v>30</v>
      </c>
      <c r="I4792" t="s">
        <v>646</v>
      </c>
      <c r="J4792" t="s">
        <v>58</v>
      </c>
      <c r="N4792" t="s">
        <v>9867</v>
      </c>
      <c r="O4792" t="s">
        <v>34</v>
      </c>
      <c r="P4792">
        <v>8</v>
      </c>
      <c r="Q4792">
        <v>202111</v>
      </c>
      <c r="R4792">
        <v>20220201</v>
      </c>
      <c r="S4792" t="s">
        <v>9868</v>
      </c>
      <c r="T4792">
        <v>20220628</v>
      </c>
      <c r="U4792" t="s">
        <v>328</v>
      </c>
      <c r="Z4792" t="s">
        <v>36</v>
      </c>
    </row>
    <row r="4793" spans="1:26" x14ac:dyDescent="0.25">
      <c r="A4793" t="s">
        <v>26</v>
      </c>
      <c r="B4793" t="s">
        <v>27</v>
      </c>
      <c r="C4793" t="s">
        <v>28</v>
      </c>
      <c r="D4793" t="s">
        <v>29</v>
      </c>
      <c r="E4793" t="str">
        <f>"111TNFA21107"</f>
        <v>111TNFA21107</v>
      </c>
      <c r="F4793" t="s">
        <v>30</v>
      </c>
      <c r="I4793" t="s">
        <v>57</v>
      </c>
      <c r="J4793" t="s">
        <v>58</v>
      </c>
      <c r="N4793" t="s">
        <v>9869</v>
      </c>
      <c r="O4793" t="s">
        <v>34</v>
      </c>
      <c r="P4793">
        <v>8</v>
      </c>
      <c r="Q4793">
        <v>202111</v>
      </c>
      <c r="R4793">
        <v>20220415</v>
      </c>
      <c r="S4793" t="s">
        <v>9870</v>
      </c>
      <c r="T4793">
        <v>20220628</v>
      </c>
      <c r="U4793" t="s">
        <v>793</v>
      </c>
      <c r="Z4793" t="s">
        <v>36</v>
      </c>
    </row>
    <row r="4794" spans="1:26" x14ac:dyDescent="0.25">
      <c r="A4794" t="s">
        <v>26</v>
      </c>
      <c r="B4794" t="s">
        <v>27</v>
      </c>
      <c r="C4794" t="s">
        <v>28</v>
      </c>
      <c r="D4794" t="s">
        <v>37</v>
      </c>
      <c r="E4794" t="str">
        <f>"111TNTQ2Q561"</f>
        <v>111TNTQ2Q561</v>
      </c>
      <c r="F4794" t="s">
        <v>30</v>
      </c>
      <c r="I4794" t="s">
        <v>57</v>
      </c>
      <c r="J4794" t="s">
        <v>77</v>
      </c>
      <c r="N4794" t="s">
        <v>9871</v>
      </c>
      <c r="O4794" t="s">
        <v>34</v>
      </c>
      <c r="P4794">
        <v>8</v>
      </c>
      <c r="Q4794">
        <v>202111</v>
      </c>
      <c r="R4794">
        <v>20220120</v>
      </c>
      <c r="S4794" t="s">
        <v>9872</v>
      </c>
      <c r="T4794">
        <v>20220628</v>
      </c>
      <c r="Z4794" t="s">
        <v>36</v>
      </c>
    </row>
    <row r="4795" spans="1:26" x14ac:dyDescent="0.25">
      <c r="A4795" t="s">
        <v>26</v>
      </c>
      <c r="B4795" t="s">
        <v>27</v>
      </c>
      <c r="C4795" t="s">
        <v>28</v>
      </c>
      <c r="D4795" t="s">
        <v>380</v>
      </c>
      <c r="E4795" t="str">
        <f>"111TNEP20020"</f>
        <v>111TNEP20020</v>
      </c>
      <c r="F4795" t="s">
        <v>30</v>
      </c>
      <c r="I4795" t="s">
        <v>38</v>
      </c>
      <c r="J4795" t="s">
        <v>163</v>
      </c>
      <c r="N4795" t="s">
        <v>9873</v>
      </c>
      <c r="O4795" t="s">
        <v>34</v>
      </c>
      <c r="P4795">
        <v>8</v>
      </c>
      <c r="Q4795">
        <v>202111</v>
      </c>
      <c r="R4795">
        <v>20220122</v>
      </c>
      <c r="S4795" t="s">
        <v>9874</v>
      </c>
      <c r="T4795">
        <v>20220628</v>
      </c>
      <c r="Z4795" t="s">
        <v>36</v>
      </c>
    </row>
    <row r="4796" spans="1:26" x14ac:dyDescent="0.25">
      <c r="A4796" t="s">
        <v>26</v>
      </c>
      <c r="B4796" t="s">
        <v>27</v>
      </c>
      <c r="C4796" t="s">
        <v>28</v>
      </c>
      <c r="D4796" t="s">
        <v>29</v>
      </c>
      <c r="E4796" t="str">
        <f>"108TNXR21826"</f>
        <v>108TNXR21826</v>
      </c>
      <c r="F4796" t="s">
        <v>30</v>
      </c>
      <c r="I4796" t="s">
        <v>38</v>
      </c>
      <c r="J4796" t="s">
        <v>58</v>
      </c>
      <c r="N4796" t="s">
        <v>9875</v>
      </c>
      <c r="O4796" t="s">
        <v>34</v>
      </c>
      <c r="P4796">
        <v>11</v>
      </c>
      <c r="Q4796">
        <v>202108</v>
      </c>
      <c r="R4796">
        <v>20220301</v>
      </c>
      <c r="S4796" t="s">
        <v>9876</v>
      </c>
      <c r="T4796">
        <v>20220628</v>
      </c>
      <c r="U4796" t="s">
        <v>3950</v>
      </c>
      <c r="V4796" t="s">
        <v>5954</v>
      </c>
      <c r="Z4796" t="s">
        <v>36</v>
      </c>
    </row>
    <row r="4797" spans="1:26" x14ac:dyDescent="0.25">
      <c r="A4797" t="s">
        <v>26</v>
      </c>
      <c r="B4797" t="s">
        <v>27</v>
      </c>
      <c r="C4797" t="s">
        <v>28</v>
      </c>
      <c r="D4797" t="s">
        <v>29</v>
      </c>
      <c r="E4797" t="str">
        <f>"111TNUW0S166"</f>
        <v>111TNUW0S166</v>
      </c>
      <c r="F4797" t="s">
        <v>30</v>
      </c>
      <c r="I4797" t="s">
        <v>47</v>
      </c>
      <c r="J4797" t="s">
        <v>48</v>
      </c>
      <c r="N4797" t="s">
        <v>9877</v>
      </c>
      <c r="O4797" t="s">
        <v>34</v>
      </c>
      <c r="P4797">
        <v>8</v>
      </c>
      <c r="Q4797">
        <v>202111</v>
      </c>
      <c r="R4797">
        <v>20211221</v>
      </c>
      <c r="S4797" t="s">
        <v>9878</v>
      </c>
      <c r="T4797">
        <v>20220628</v>
      </c>
      <c r="U4797" t="s">
        <v>3950</v>
      </c>
      <c r="Z4797" t="s">
        <v>36</v>
      </c>
    </row>
    <row r="4798" spans="1:26" x14ac:dyDescent="0.25">
      <c r="A4798" t="s">
        <v>26</v>
      </c>
      <c r="B4798" t="s">
        <v>27</v>
      </c>
      <c r="C4798" t="s">
        <v>28</v>
      </c>
      <c r="D4798" t="s">
        <v>64</v>
      </c>
      <c r="E4798" t="str">
        <f>"203TNZN20869"</f>
        <v>203TNZN20869</v>
      </c>
      <c r="F4798" t="s">
        <v>30</v>
      </c>
      <c r="I4798" t="s">
        <v>123</v>
      </c>
      <c r="J4798" t="s">
        <v>77</v>
      </c>
      <c r="N4798" t="s">
        <v>9879</v>
      </c>
      <c r="O4798" t="s">
        <v>34</v>
      </c>
      <c r="P4798">
        <v>4</v>
      </c>
      <c r="Q4798">
        <v>202203</v>
      </c>
      <c r="R4798">
        <v>20220524</v>
      </c>
      <c r="S4798" t="s">
        <v>9880</v>
      </c>
      <c r="T4798">
        <v>20220628</v>
      </c>
      <c r="Z4798" t="s">
        <v>36</v>
      </c>
    </row>
    <row r="4799" spans="1:26" x14ac:dyDescent="0.25">
      <c r="A4799" t="s">
        <v>26</v>
      </c>
      <c r="B4799" t="s">
        <v>27</v>
      </c>
      <c r="C4799" t="s">
        <v>28</v>
      </c>
      <c r="D4799" t="s">
        <v>7432</v>
      </c>
      <c r="E4799" t="str">
        <f>"203TNKF21525"</f>
        <v>203TNKF21525</v>
      </c>
      <c r="F4799" t="s">
        <v>30</v>
      </c>
      <c r="I4799" t="s">
        <v>129</v>
      </c>
      <c r="J4799" t="s">
        <v>39</v>
      </c>
      <c r="N4799" t="s">
        <v>9881</v>
      </c>
      <c r="O4799" t="s">
        <v>34</v>
      </c>
      <c r="P4799">
        <v>4</v>
      </c>
      <c r="Q4799">
        <v>202203</v>
      </c>
      <c r="R4799">
        <v>20220429</v>
      </c>
      <c r="S4799" t="s">
        <v>9882</v>
      </c>
      <c r="T4799">
        <v>20220628</v>
      </c>
      <c r="Z4799" t="s">
        <v>36</v>
      </c>
    </row>
    <row r="4800" spans="1:26" x14ac:dyDescent="0.25">
      <c r="A4800" t="s">
        <v>26</v>
      </c>
      <c r="B4800" t="s">
        <v>27</v>
      </c>
      <c r="C4800" t="s">
        <v>28</v>
      </c>
      <c r="D4800" t="s">
        <v>7432</v>
      </c>
      <c r="E4800" t="str">
        <f>"202TNHM27145"</f>
        <v>202TNHM27145</v>
      </c>
      <c r="F4800" t="s">
        <v>30</v>
      </c>
      <c r="I4800" t="s">
        <v>38</v>
      </c>
      <c r="J4800" t="s">
        <v>116</v>
      </c>
      <c r="N4800" t="s">
        <v>9883</v>
      </c>
      <c r="O4800" t="s">
        <v>34</v>
      </c>
      <c r="P4800">
        <v>5</v>
      </c>
      <c r="Q4800">
        <v>202202</v>
      </c>
      <c r="R4800">
        <v>20220611</v>
      </c>
      <c r="S4800" t="s">
        <v>9884</v>
      </c>
      <c r="T4800">
        <v>20220628</v>
      </c>
      <c r="Z4800" t="s">
        <v>36</v>
      </c>
    </row>
    <row r="4801" spans="1:26" x14ac:dyDescent="0.25">
      <c r="A4801" t="s">
        <v>26</v>
      </c>
      <c r="B4801" t="s">
        <v>27</v>
      </c>
      <c r="C4801" t="s">
        <v>28</v>
      </c>
      <c r="D4801" t="s">
        <v>380</v>
      </c>
      <c r="E4801" t="str">
        <f>"205TNQD0G908"</f>
        <v>205TNQD0G908</v>
      </c>
      <c r="F4801" t="s">
        <v>30</v>
      </c>
      <c r="I4801" t="s">
        <v>76</v>
      </c>
      <c r="J4801" t="s">
        <v>77</v>
      </c>
      <c r="N4801" t="s">
        <v>9885</v>
      </c>
      <c r="O4801" t="s">
        <v>34</v>
      </c>
      <c r="P4801">
        <v>2</v>
      </c>
      <c r="Q4801">
        <v>202205</v>
      </c>
      <c r="R4801">
        <v>20220602</v>
      </c>
      <c r="S4801" t="s">
        <v>9886</v>
      </c>
      <c r="T4801">
        <v>20220628</v>
      </c>
      <c r="Z4801" t="s">
        <v>36</v>
      </c>
    </row>
    <row r="4802" spans="1:26" x14ac:dyDescent="0.25">
      <c r="A4802" t="s">
        <v>26</v>
      </c>
      <c r="B4802" t="s">
        <v>27</v>
      </c>
      <c r="C4802" t="s">
        <v>28</v>
      </c>
      <c r="D4802" t="s">
        <v>6142</v>
      </c>
      <c r="E4802" t="str">
        <f>"203TNCZ1X587"</f>
        <v>203TNCZ1X587</v>
      </c>
      <c r="F4802" t="s">
        <v>30</v>
      </c>
      <c r="I4802" t="s">
        <v>129</v>
      </c>
      <c r="J4802" t="s">
        <v>77</v>
      </c>
      <c r="N4802" t="s">
        <v>9887</v>
      </c>
      <c r="O4802" t="s">
        <v>34</v>
      </c>
      <c r="P4802">
        <v>4</v>
      </c>
      <c r="Q4802">
        <v>202203</v>
      </c>
      <c r="R4802">
        <v>20220430</v>
      </c>
      <c r="S4802" t="s">
        <v>9888</v>
      </c>
      <c r="T4802">
        <v>20220628</v>
      </c>
      <c r="Z4802" t="s">
        <v>36</v>
      </c>
    </row>
    <row r="4803" spans="1:26" x14ac:dyDescent="0.25">
      <c r="A4803" t="s">
        <v>26</v>
      </c>
      <c r="B4803" t="s">
        <v>27</v>
      </c>
      <c r="C4803" t="s">
        <v>28</v>
      </c>
      <c r="D4803" t="s">
        <v>115</v>
      </c>
      <c r="E4803" t="str">
        <f>"201TNAB0Q528"</f>
        <v>201TNAB0Q528</v>
      </c>
      <c r="F4803" t="s">
        <v>30</v>
      </c>
      <c r="I4803" t="s">
        <v>51</v>
      </c>
      <c r="J4803" t="s">
        <v>77</v>
      </c>
      <c r="N4803" t="s">
        <v>9889</v>
      </c>
      <c r="O4803" t="s">
        <v>34</v>
      </c>
      <c r="P4803">
        <v>6</v>
      </c>
      <c r="Q4803">
        <v>202201</v>
      </c>
      <c r="R4803">
        <v>20220519</v>
      </c>
      <c r="S4803" t="s">
        <v>9890</v>
      </c>
      <c r="T4803">
        <v>20220628</v>
      </c>
      <c r="Z4803" t="s">
        <v>36</v>
      </c>
    </row>
    <row r="4804" spans="1:26" x14ac:dyDescent="0.25">
      <c r="A4804" t="s">
        <v>26</v>
      </c>
      <c r="B4804" t="s">
        <v>27</v>
      </c>
      <c r="C4804" t="s">
        <v>28</v>
      </c>
      <c r="D4804" t="s">
        <v>7432</v>
      </c>
      <c r="E4804" t="str">
        <f>"203TNQD0K804"</f>
        <v>203TNQD0K804</v>
      </c>
      <c r="F4804" t="s">
        <v>30</v>
      </c>
      <c r="I4804" t="s">
        <v>38</v>
      </c>
      <c r="J4804" t="s">
        <v>48</v>
      </c>
      <c r="N4804" t="s">
        <v>9891</v>
      </c>
      <c r="O4804" t="s">
        <v>34</v>
      </c>
      <c r="P4804">
        <v>4</v>
      </c>
      <c r="Q4804">
        <v>202203</v>
      </c>
      <c r="R4804">
        <v>20220529</v>
      </c>
      <c r="S4804" t="s">
        <v>9892</v>
      </c>
      <c r="T4804">
        <v>20220628</v>
      </c>
      <c r="Z4804" t="s">
        <v>36</v>
      </c>
    </row>
    <row r="4805" spans="1:26" x14ac:dyDescent="0.25">
      <c r="A4805" t="s">
        <v>26</v>
      </c>
      <c r="B4805" t="s">
        <v>27</v>
      </c>
      <c r="C4805" t="s">
        <v>28</v>
      </c>
      <c r="D4805" t="s">
        <v>380</v>
      </c>
      <c r="E4805" t="str">
        <f>"204TNDV0W410"</f>
        <v>204TNDV0W410</v>
      </c>
      <c r="F4805" t="s">
        <v>30</v>
      </c>
      <c r="I4805" t="s">
        <v>38</v>
      </c>
      <c r="J4805" t="s">
        <v>90</v>
      </c>
      <c r="N4805" t="s">
        <v>9893</v>
      </c>
      <c r="O4805" t="s">
        <v>34</v>
      </c>
      <c r="P4805">
        <v>3</v>
      </c>
      <c r="Q4805">
        <v>202204</v>
      </c>
      <c r="R4805">
        <v>20220427</v>
      </c>
      <c r="S4805" t="s">
        <v>9894</v>
      </c>
      <c r="T4805">
        <v>20220628</v>
      </c>
      <c r="U4805" t="s">
        <v>1383</v>
      </c>
      <c r="Z4805" t="s">
        <v>36</v>
      </c>
    </row>
    <row r="4806" spans="1:26" x14ac:dyDescent="0.25">
      <c r="A4806" t="s">
        <v>26</v>
      </c>
      <c r="B4806" t="s">
        <v>27</v>
      </c>
      <c r="C4806" t="s">
        <v>28</v>
      </c>
      <c r="D4806" t="s">
        <v>37</v>
      </c>
      <c r="E4806" t="str">
        <f>"201TNTQ2X585"</f>
        <v>201TNTQ2X585</v>
      </c>
      <c r="F4806" t="s">
        <v>30</v>
      </c>
      <c r="I4806" t="s">
        <v>89</v>
      </c>
      <c r="J4806" t="s">
        <v>90</v>
      </c>
      <c r="N4806" t="s">
        <v>9895</v>
      </c>
      <c r="O4806" t="s">
        <v>34</v>
      </c>
      <c r="P4806">
        <v>6</v>
      </c>
      <c r="Q4806">
        <v>202201</v>
      </c>
      <c r="R4806">
        <v>20220216</v>
      </c>
      <c r="S4806" t="s">
        <v>9896</v>
      </c>
      <c r="T4806">
        <v>20220628</v>
      </c>
      <c r="U4806" t="s">
        <v>9897</v>
      </c>
      <c r="V4806" t="s">
        <v>9898</v>
      </c>
      <c r="W4806" t="s">
        <v>9899</v>
      </c>
      <c r="X4806" t="s">
        <v>5230</v>
      </c>
      <c r="Y4806" t="s">
        <v>9900</v>
      </c>
      <c r="Z4806" t="s">
        <v>36</v>
      </c>
    </row>
    <row r="4807" spans="1:26" x14ac:dyDescent="0.25">
      <c r="A4807" t="s">
        <v>26</v>
      </c>
      <c r="B4807" t="s">
        <v>27</v>
      </c>
      <c r="C4807" t="s">
        <v>28</v>
      </c>
      <c r="D4807" t="s">
        <v>3477</v>
      </c>
      <c r="E4807" t="str">
        <f>"104TNFA07155"</f>
        <v>104TNFA07155</v>
      </c>
      <c r="F4807" t="s">
        <v>30</v>
      </c>
      <c r="I4807" t="s">
        <v>71</v>
      </c>
      <c r="J4807" t="s">
        <v>90</v>
      </c>
      <c r="N4807" t="s">
        <v>9901</v>
      </c>
      <c r="O4807" t="s">
        <v>34</v>
      </c>
      <c r="P4807">
        <v>15</v>
      </c>
      <c r="Q4807">
        <v>202104</v>
      </c>
      <c r="R4807">
        <v>20211027</v>
      </c>
      <c r="S4807" t="s">
        <v>9902</v>
      </c>
      <c r="T4807">
        <v>20220628</v>
      </c>
      <c r="U4807" t="s">
        <v>9903</v>
      </c>
      <c r="V4807" t="s">
        <v>9904</v>
      </c>
      <c r="W4807" t="s">
        <v>1056</v>
      </c>
      <c r="Z4807" t="s">
        <v>36</v>
      </c>
    </row>
    <row r="4808" spans="1:26" x14ac:dyDescent="0.25">
      <c r="A4808" t="s">
        <v>26</v>
      </c>
      <c r="B4808" t="s">
        <v>27</v>
      </c>
      <c r="C4808" t="s">
        <v>28</v>
      </c>
      <c r="D4808" t="s">
        <v>585</v>
      </c>
      <c r="E4808" t="str">
        <f>"205TNJJ1W820"</f>
        <v>205TNJJ1W820</v>
      </c>
      <c r="F4808" t="s">
        <v>30</v>
      </c>
      <c r="I4808" t="s">
        <v>82</v>
      </c>
      <c r="J4808" t="s">
        <v>90</v>
      </c>
      <c r="N4808" t="s">
        <v>9905</v>
      </c>
      <c r="O4808" t="s">
        <v>34</v>
      </c>
      <c r="P4808">
        <v>2</v>
      </c>
      <c r="Q4808">
        <v>202205</v>
      </c>
      <c r="R4808">
        <v>20220619</v>
      </c>
      <c r="S4808" t="s">
        <v>9906</v>
      </c>
      <c r="T4808">
        <v>20220628</v>
      </c>
      <c r="U4808" t="s">
        <v>4019</v>
      </c>
      <c r="V4808" t="s">
        <v>4638</v>
      </c>
      <c r="Z4808" t="s">
        <v>36</v>
      </c>
    </row>
    <row r="4809" spans="1:26" x14ac:dyDescent="0.25">
      <c r="A4809" t="s">
        <v>26</v>
      </c>
      <c r="B4809" t="s">
        <v>27</v>
      </c>
      <c r="C4809" t="s">
        <v>28</v>
      </c>
      <c r="D4809" t="s">
        <v>133</v>
      </c>
      <c r="E4809" t="str">
        <f>"110TNEP06476"</f>
        <v>110TNEP06476</v>
      </c>
      <c r="F4809" t="s">
        <v>30</v>
      </c>
      <c r="I4809" t="s">
        <v>89</v>
      </c>
      <c r="J4809" t="s">
        <v>90</v>
      </c>
      <c r="N4809" t="s">
        <v>9907</v>
      </c>
      <c r="O4809" t="s">
        <v>34</v>
      </c>
      <c r="P4809">
        <v>9</v>
      </c>
      <c r="Q4809">
        <v>202110</v>
      </c>
      <c r="R4809">
        <v>20211120</v>
      </c>
      <c r="S4809" t="s">
        <v>9908</v>
      </c>
      <c r="T4809">
        <v>20220628</v>
      </c>
      <c r="U4809" t="s">
        <v>211</v>
      </c>
      <c r="V4809" t="s">
        <v>9909</v>
      </c>
      <c r="W4809" t="s">
        <v>3660</v>
      </c>
      <c r="X4809" t="s">
        <v>6205</v>
      </c>
      <c r="Z4809" t="s">
        <v>36</v>
      </c>
    </row>
    <row r="4810" spans="1:26" x14ac:dyDescent="0.25">
      <c r="A4810" t="s">
        <v>26</v>
      </c>
      <c r="B4810" t="s">
        <v>27</v>
      </c>
      <c r="C4810" t="s">
        <v>28</v>
      </c>
      <c r="D4810" t="s">
        <v>380</v>
      </c>
      <c r="E4810" t="str">
        <f>"112TNCZ0Y387"</f>
        <v>112TNCZ0Y387</v>
      </c>
      <c r="F4810" t="s">
        <v>30</v>
      </c>
      <c r="I4810" t="s">
        <v>123</v>
      </c>
      <c r="J4810" t="s">
        <v>90</v>
      </c>
      <c r="N4810" t="s">
        <v>9910</v>
      </c>
      <c r="O4810" t="s">
        <v>34</v>
      </c>
      <c r="P4810">
        <v>7</v>
      </c>
      <c r="Q4810">
        <v>202112</v>
      </c>
      <c r="R4810">
        <v>20220106</v>
      </c>
      <c r="S4810" t="s">
        <v>9911</v>
      </c>
      <c r="T4810">
        <v>20220628</v>
      </c>
      <c r="U4810" t="s">
        <v>144</v>
      </c>
      <c r="Z4810" t="s">
        <v>36</v>
      </c>
    </row>
    <row r="4811" spans="1:26" x14ac:dyDescent="0.25">
      <c r="A4811" t="s">
        <v>26</v>
      </c>
      <c r="B4811" t="s">
        <v>27</v>
      </c>
      <c r="C4811" t="s">
        <v>28</v>
      </c>
      <c r="D4811" t="s">
        <v>64</v>
      </c>
      <c r="E4811" t="str">
        <f>"109TNZN11237"</f>
        <v>109TNZN11237</v>
      </c>
      <c r="F4811" t="s">
        <v>30</v>
      </c>
      <c r="I4811" t="s">
        <v>31</v>
      </c>
      <c r="J4811" t="s">
        <v>58</v>
      </c>
      <c r="N4811" t="s">
        <v>9912</v>
      </c>
      <c r="O4811" t="s">
        <v>34</v>
      </c>
      <c r="P4811">
        <v>10</v>
      </c>
      <c r="Q4811">
        <v>202109</v>
      </c>
      <c r="R4811">
        <v>20211201</v>
      </c>
      <c r="S4811" t="s">
        <v>9913</v>
      </c>
      <c r="T4811">
        <v>20220628</v>
      </c>
      <c r="U4811" t="s">
        <v>149</v>
      </c>
      <c r="Z4811" t="s">
        <v>36</v>
      </c>
    </row>
    <row r="4812" spans="1:26" x14ac:dyDescent="0.25">
      <c r="A4812" t="s">
        <v>26</v>
      </c>
      <c r="B4812" t="s">
        <v>27</v>
      </c>
      <c r="C4812" t="s">
        <v>28</v>
      </c>
      <c r="D4812" t="s">
        <v>42</v>
      </c>
      <c r="E4812" t="str">
        <f>"109TNAB04816"</f>
        <v>109TNAB04816</v>
      </c>
      <c r="F4812" t="s">
        <v>30</v>
      </c>
      <c r="I4812" t="s">
        <v>38</v>
      </c>
      <c r="J4812" t="s">
        <v>86</v>
      </c>
      <c r="N4812" t="s">
        <v>9914</v>
      </c>
      <c r="O4812" t="s">
        <v>34</v>
      </c>
      <c r="P4812">
        <v>10</v>
      </c>
      <c r="Q4812">
        <v>202109</v>
      </c>
      <c r="R4812">
        <v>20211013</v>
      </c>
      <c r="S4812" t="s">
        <v>9915</v>
      </c>
      <c r="T4812">
        <v>20220628</v>
      </c>
      <c r="U4812" t="s">
        <v>179</v>
      </c>
      <c r="V4812" t="s">
        <v>144</v>
      </c>
      <c r="W4812" t="s">
        <v>1224</v>
      </c>
      <c r="X4812" t="s">
        <v>1055</v>
      </c>
      <c r="Y4812" t="s">
        <v>267</v>
      </c>
      <c r="Z4812" t="s">
        <v>36</v>
      </c>
    </row>
    <row r="4813" spans="1:26" x14ac:dyDescent="0.25">
      <c r="A4813" t="s">
        <v>26</v>
      </c>
      <c r="B4813" t="s">
        <v>27</v>
      </c>
      <c r="C4813" t="s">
        <v>28</v>
      </c>
      <c r="D4813" t="s">
        <v>115</v>
      </c>
      <c r="E4813" t="str">
        <f>"105TNHM1G377"</f>
        <v>105TNHM1G377</v>
      </c>
      <c r="F4813" t="s">
        <v>30</v>
      </c>
      <c r="I4813" t="s">
        <v>38</v>
      </c>
      <c r="J4813" t="s">
        <v>90</v>
      </c>
      <c r="N4813" t="s">
        <v>9916</v>
      </c>
      <c r="O4813" t="s">
        <v>34</v>
      </c>
      <c r="P4813">
        <v>14</v>
      </c>
      <c r="Q4813">
        <v>202105</v>
      </c>
      <c r="R4813">
        <v>20220326</v>
      </c>
      <c r="S4813" t="s">
        <v>9917</v>
      </c>
      <c r="T4813">
        <v>20220628</v>
      </c>
      <c r="U4813" t="s">
        <v>211</v>
      </c>
      <c r="Z4813" t="s">
        <v>36</v>
      </c>
    </row>
    <row r="4814" spans="1:26" x14ac:dyDescent="0.25">
      <c r="A4814" t="s">
        <v>26</v>
      </c>
      <c r="B4814" t="s">
        <v>27</v>
      </c>
      <c r="C4814" t="s">
        <v>28</v>
      </c>
      <c r="D4814" t="s">
        <v>42</v>
      </c>
      <c r="E4814" t="str">
        <f>"110TNWG15481"</f>
        <v>110TNWG15481</v>
      </c>
      <c r="F4814" t="s">
        <v>30</v>
      </c>
      <c r="I4814" t="s">
        <v>89</v>
      </c>
      <c r="J4814" t="s">
        <v>39</v>
      </c>
      <c r="N4814" t="s">
        <v>9918</v>
      </c>
      <c r="O4814" t="s">
        <v>34</v>
      </c>
      <c r="P4814">
        <v>9</v>
      </c>
      <c r="Q4814">
        <v>202110</v>
      </c>
      <c r="R4814">
        <v>20220610</v>
      </c>
      <c r="S4814" t="s">
        <v>9919</v>
      </c>
      <c r="T4814">
        <v>20220628</v>
      </c>
      <c r="Z4814" t="s">
        <v>36</v>
      </c>
    </row>
    <row r="4815" spans="1:26" x14ac:dyDescent="0.25">
      <c r="A4815" t="s">
        <v>26</v>
      </c>
      <c r="B4815" t="s">
        <v>27</v>
      </c>
      <c r="C4815" t="s">
        <v>28</v>
      </c>
      <c r="D4815" t="s">
        <v>133</v>
      </c>
      <c r="E4815" t="str">
        <f>"109TNUW1Y382"</f>
        <v>109TNUW1Y382</v>
      </c>
      <c r="F4815" t="s">
        <v>30</v>
      </c>
      <c r="I4815" t="s">
        <v>97</v>
      </c>
      <c r="J4815" t="s">
        <v>83</v>
      </c>
      <c r="N4815" t="s">
        <v>9920</v>
      </c>
      <c r="O4815" t="s">
        <v>34</v>
      </c>
      <c r="P4815">
        <v>10</v>
      </c>
      <c r="Q4815">
        <v>202109</v>
      </c>
      <c r="R4815">
        <v>20211104</v>
      </c>
      <c r="S4815" t="s">
        <v>9921</v>
      </c>
      <c r="T4815">
        <v>20220628</v>
      </c>
      <c r="Z4815" t="s">
        <v>36</v>
      </c>
    </row>
    <row r="4816" spans="1:26" x14ac:dyDescent="0.25">
      <c r="A4816" t="s">
        <v>26</v>
      </c>
      <c r="B4816" t="s">
        <v>27</v>
      </c>
      <c r="C4816" t="s">
        <v>28</v>
      </c>
      <c r="D4816" t="s">
        <v>115</v>
      </c>
      <c r="E4816" t="str">
        <f>"110TNKF11277"</f>
        <v>110TNKF11277</v>
      </c>
      <c r="F4816" t="s">
        <v>30</v>
      </c>
      <c r="I4816" t="s">
        <v>97</v>
      </c>
      <c r="J4816" t="s">
        <v>39</v>
      </c>
      <c r="N4816" t="s">
        <v>9922</v>
      </c>
      <c r="O4816" t="s">
        <v>34</v>
      </c>
      <c r="P4816">
        <v>9</v>
      </c>
      <c r="Q4816">
        <v>202110</v>
      </c>
      <c r="R4816">
        <v>20211129</v>
      </c>
      <c r="S4816" t="s">
        <v>9923</v>
      </c>
      <c r="T4816">
        <v>20220628</v>
      </c>
      <c r="Z4816" t="s">
        <v>36</v>
      </c>
    </row>
    <row r="4817" spans="1:26" x14ac:dyDescent="0.25">
      <c r="A4817" t="s">
        <v>26</v>
      </c>
      <c r="B4817" t="s">
        <v>27</v>
      </c>
      <c r="C4817" t="s">
        <v>28</v>
      </c>
      <c r="D4817" t="s">
        <v>29</v>
      </c>
      <c r="E4817" t="str">
        <f>"111TNUW18174"</f>
        <v>111TNUW18174</v>
      </c>
      <c r="F4817" t="s">
        <v>30</v>
      </c>
      <c r="I4817" t="s">
        <v>1153</v>
      </c>
      <c r="J4817" t="s">
        <v>58</v>
      </c>
      <c r="N4817" t="s">
        <v>9924</v>
      </c>
      <c r="O4817" t="s">
        <v>34</v>
      </c>
      <c r="P4817">
        <v>8</v>
      </c>
      <c r="Q4817">
        <v>202111</v>
      </c>
      <c r="R4817">
        <v>20220202</v>
      </c>
      <c r="S4817" t="s">
        <v>9925</v>
      </c>
      <c r="T4817">
        <v>20220628</v>
      </c>
      <c r="U4817" t="s">
        <v>6394</v>
      </c>
      <c r="Z4817" t="s">
        <v>36</v>
      </c>
    </row>
    <row r="4818" spans="1:26" x14ac:dyDescent="0.25">
      <c r="A4818" t="s">
        <v>26</v>
      </c>
      <c r="B4818" t="s">
        <v>27</v>
      </c>
      <c r="C4818" t="s">
        <v>28</v>
      </c>
      <c r="D4818" t="s">
        <v>42</v>
      </c>
      <c r="E4818" t="str">
        <f>"112TNKF0E213"</f>
        <v>112TNKF0E213</v>
      </c>
      <c r="F4818" t="s">
        <v>30</v>
      </c>
      <c r="I4818" t="s">
        <v>97</v>
      </c>
      <c r="J4818" t="s">
        <v>39</v>
      </c>
      <c r="N4818" t="s">
        <v>9926</v>
      </c>
      <c r="O4818" t="s">
        <v>34</v>
      </c>
      <c r="P4818">
        <v>7</v>
      </c>
      <c r="Q4818">
        <v>202112</v>
      </c>
      <c r="R4818">
        <v>20220618</v>
      </c>
      <c r="S4818" t="s">
        <v>9927</v>
      </c>
      <c r="T4818">
        <v>20220628</v>
      </c>
      <c r="Z4818" t="s">
        <v>36</v>
      </c>
    </row>
    <row r="4819" spans="1:26" x14ac:dyDescent="0.25">
      <c r="A4819" t="s">
        <v>26</v>
      </c>
      <c r="B4819" t="s">
        <v>27</v>
      </c>
      <c r="C4819" t="s">
        <v>28</v>
      </c>
      <c r="D4819" t="s">
        <v>115</v>
      </c>
      <c r="E4819" t="str">
        <f>"108TNJJ09468"</f>
        <v>108TNJJ09468</v>
      </c>
      <c r="F4819" t="s">
        <v>30</v>
      </c>
      <c r="I4819" t="s">
        <v>38</v>
      </c>
      <c r="J4819" t="s">
        <v>58</v>
      </c>
      <c r="N4819" t="s">
        <v>9928</v>
      </c>
      <c r="O4819" t="s">
        <v>34</v>
      </c>
      <c r="P4819">
        <v>11</v>
      </c>
      <c r="Q4819">
        <v>202108</v>
      </c>
      <c r="R4819">
        <v>20220601</v>
      </c>
      <c r="S4819" t="s">
        <v>9929</v>
      </c>
      <c r="T4819">
        <v>20220628</v>
      </c>
      <c r="U4819" t="s">
        <v>144</v>
      </c>
      <c r="Z4819" t="s">
        <v>36</v>
      </c>
    </row>
    <row r="4820" spans="1:26" x14ac:dyDescent="0.25">
      <c r="A4820" t="s">
        <v>26</v>
      </c>
      <c r="B4820" t="s">
        <v>27</v>
      </c>
      <c r="C4820" t="s">
        <v>28</v>
      </c>
      <c r="D4820" t="s">
        <v>64</v>
      </c>
      <c r="E4820" t="str">
        <f>"204TNMX1F331"</f>
        <v>204TNMX1F331</v>
      </c>
      <c r="F4820" t="s">
        <v>30</v>
      </c>
      <c r="I4820" t="s">
        <v>38</v>
      </c>
      <c r="J4820" t="s">
        <v>58</v>
      </c>
      <c r="N4820" t="s">
        <v>9930</v>
      </c>
      <c r="O4820" t="s">
        <v>34</v>
      </c>
      <c r="P4820">
        <v>3</v>
      </c>
      <c r="Q4820">
        <v>202204</v>
      </c>
      <c r="R4820">
        <v>20220602</v>
      </c>
      <c r="S4820" t="s">
        <v>9931</v>
      </c>
      <c r="T4820">
        <v>20220628</v>
      </c>
      <c r="U4820" t="s">
        <v>114</v>
      </c>
      <c r="Z4820" t="s">
        <v>36</v>
      </c>
    </row>
    <row r="4821" spans="1:26" x14ac:dyDescent="0.25">
      <c r="A4821" t="s">
        <v>26</v>
      </c>
      <c r="B4821" t="s">
        <v>27</v>
      </c>
      <c r="C4821" t="s">
        <v>28</v>
      </c>
      <c r="D4821" t="s">
        <v>380</v>
      </c>
      <c r="E4821" t="str">
        <f>"112TNLE1R720"</f>
        <v>112TNLE1R720</v>
      </c>
      <c r="F4821" t="s">
        <v>30</v>
      </c>
      <c r="I4821" t="s">
        <v>123</v>
      </c>
      <c r="J4821" t="s">
        <v>58</v>
      </c>
      <c r="N4821" t="s">
        <v>9932</v>
      </c>
      <c r="O4821" t="s">
        <v>34</v>
      </c>
      <c r="P4821">
        <v>7</v>
      </c>
      <c r="Q4821">
        <v>202112</v>
      </c>
      <c r="R4821">
        <v>20220422</v>
      </c>
      <c r="S4821" t="s">
        <v>9933</v>
      </c>
      <c r="T4821">
        <v>20220629</v>
      </c>
      <c r="U4821" t="s">
        <v>9934</v>
      </c>
      <c r="Z4821" t="s">
        <v>36</v>
      </c>
    </row>
    <row r="4822" spans="1:26" x14ac:dyDescent="0.25">
      <c r="A4822" t="s">
        <v>26</v>
      </c>
      <c r="B4822" t="s">
        <v>27</v>
      </c>
      <c r="C4822" t="s">
        <v>28</v>
      </c>
      <c r="D4822" t="s">
        <v>115</v>
      </c>
      <c r="E4822" t="str">
        <f>"009TNCZ15019"</f>
        <v>009TNCZ15019</v>
      </c>
      <c r="F4822" t="s">
        <v>30</v>
      </c>
      <c r="I4822" t="s">
        <v>89</v>
      </c>
      <c r="J4822" t="s">
        <v>90</v>
      </c>
      <c r="N4822" t="s">
        <v>9935</v>
      </c>
      <c r="O4822" t="s">
        <v>34</v>
      </c>
      <c r="P4822">
        <v>22</v>
      </c>
      <c r="Q4822">
        <v>202009</v>
      </c>
      <c r="R4822">
        <v>20220327</v>
      </c>
      <c r="S4822" t="s">
        <v>9936</v>
      </c>
      <c r="T4822">
        <v>20220629</v>
      </c>
      <c r="U4822" t="s">
        <v>205</v>
      </c>
      <c r="Z4822" t="s">
        <v>36</v>
      </c>
    </row>
    <row r="4823" spans="1:26" x14ac:dyDescent="0.25">
      <c r="A4823" t="s">
        <v>26</v>
      </c>
      <c r="B4823" t="s">
        <v>27</v>
      </c>
      <c r="C4823" t="s">
        <v>28</v>
      </c>
      <c r="D4823" t="s">
        <v>380</v>
      </c>
      <c r="E4823" t="str">
        <f>"202TNLE2U680"</f>
        <v>202TNLE2U680</v>
      </c>
      <c r="F4823" t="s">
        <v>30</v>
      </c>
      <c r="I4823" t="s">
        <v>129</v>
      </c>
      <c r="J4823" t="s">
        <v>58</v>
      </c>
      <c r="N4823" t="s">
        <v>9937</v>
      </c>
      <c r="O4823" t="s">
        <v>34</v>
      </c>
      <c r="P4823">
        <v>5</v>
      </c>
      <c r="Q4823">
        <v>202202</v>
      </c>
      <c r="R4823">
        <v>20220406</v>
      </c>
      <c r="S4823" t="s">
        <v>9938</v>
      </c>
      <c r="T4823">
        <v>20220629</v>
      </c>
      <c r="U4823" t="s">
        <v>5494</v>
      </c>
      <c r="V4823" t="s">
        <v>878</v>
      </c>
      <c r="Z4823" t="s">
        <v>36</v>
      </c>
    </row>
    <row r="4824" spans="1:26" x14ac:dyDescent="0.25">
      <c r="A4824" t="s">
        <v>26</v>
      </c>
      <c r="B4824" t="s">
        <v>27</v>
      </c>
      <c r="C4824" t="s">
        <v>28</v>
      </c>
      <c r="D4824" t="s">
        <v>29</v>
      </c>
      <c r="E4824" t="str">
        <f>"109TNSU1D478"</f>
        <v>109TNSU1D478</v>
      </c>
      <c r="F4824" t="s">
        <v>30</v>
      </c>
      <c r="I4824" t="s">
        <v>38</v>
      </c>
      <c r="J4824" t="s">
        <v>90</v>
      </c>
      <c r="N4824" t="s">
        <v>4583</v>
      </c>
      <c r="O4824" t="s">
        <v>34</v>
      </c>
      <c r="P4824">
        <v>10</v>
      </c>
      <c r="Q4824">
        <v>202109</v>
      </c>
      <c r="R4824">
        <v>20220406</v>
      </c>
      <c r="S4824" t="s">
        <v>9939</v>
      </c>
      <c r="T4824">
        <v>20220629</v>
      </c>
      <c r="U4824" t="s">
        <v>128</v>
      </c>
      <c r="V4824" t="s">
        <v>144</v>
      </c>
      <c r="Z4824" t="s">
        <v>36</v>
      </c>
    </row>
    <row r="4825" spans="1:26" x14ac:dyDescent="0.25">
      <c r="A4825" t="s">
        <v>26</v>
      </c>
      <c r="B4825" t="s">
        <v>27</v>
      </c>
      <c r="C4825" t="s">
        <v>28</v>
      </c>
      <c r="D4825" t="s">
        <v>166</v>
      </c>
      <c r="E4825" t="str">
        <f>"109TNEP0Q604"</f>
        <v>109TNEP0Q604</v>
      </c>
      <c r="F4825" t="s">
        <v>30</v>
      </c>
      <c r="I4825" t="s">
        <v>38</v>
      </c>
      <c r="J4825" t="s">
        <v>58</v>
      </c>
      <c r="N4825" t="s">
        <v>9940</v>
      </c>
      <c r="O4825" t="s">
        <v>34</v>
      </c>
      <c r="P4825">
        <v>10</v>
      </c>
      <c r="Q4825">
        <v>202109</v>
      </c>
      <c r="R4825">
        <v>20211109</v>
      </c>
      <c r="S4825" t="s">
        <v>9941</v>
      </c>
      <c r="T4825">
        <v>20220629</v>
      </c>
      <c r="U4825" t="s">
        <v>149</v>
      </c>
      <c r="V4825" t="s">
        <v>2433</v>
      </c>
      <c r="Z4825" t="s">
        <v>36</v>
      </c>
    </row>
    <row r="4826" spans="1:26" x14ac:dyDescent="0.25">
      <c r="A4826" t="s">
        <v>26</v>
      </c>
      <c r="B4826" t="s">
        <v>27</v>
      </c>
      <c r="C4826" t="s">
        <v>28</v>
      </c>
      <c r="D4826" t="s">
        <v>166</v>
      </c>
      <c r="E4826" t="str">
        <f>"108TNRL32846"</f>
        <v>108TNRL32846</v>
      </c>
      <c r="F4826" t="s">
        <v>30</v>
      </c>
      <c r="I4826" t="s">
        <v>31</v>
      </c>
      <c r="J4826" t="s">
        <v>32</v>
      </c>
      <c r="N4826" t="s">
        <v>9942</v>
      </c>
      <c r="O4826" t="s">
        <v>34</v>
      </c>
      <c r="P4826">
        <v>11</v>
      </c>
      <c r="Q4826">
        <v>202108</v>
      </c>
      <c r="R4826">
        <v>20211111</v>
      </c>
      <c r="S4826" t="s">
        <v>9943</v>
      </c>
      <c r="T4826">
        <v>20220629</v>
      </c>
      <c r="Z4826" t="s">
        <v>36</v>
      </c>
    </row>
    <row r="4827" spans="1:26" x14ac:dyDescent="0.25">
      <c r="A4827" t="s">
        <v>26</v>
      </c>
      <c r="B4827" t="s">
        <v>27</v>
      </c>
      <c r="C4827" t="s">
        <v>28</v>
      </c>
      <c r="D4827" t="s">
        <v>46</v>
      </c>
      <c r="E4827" t="str">
        <f>"201TNRL2D278"</f>
        <v>201TNRL2D278</v>
      </c>
      <c r="F4827" t="s">
        <v>30</v>
      </c>
      <c r="I4827" t="s">
        <v>76</v>
      </c>
      <c r="J4827" t="s">
        <v>77</v>
      </c>
      <c r="N4827" t="s">
        <v>9944</v>
      </c>
      <c r="O4827" t="s">
        <v>34</v>
      </c>
      <c r="P4827">
        <v>6</v>
      </c>
      <c r="Q4827">
        <v>202201</v>
      </c>
      <c r="R4827">
        <v>20220225</v>
      </c>
      <c r="S4827" t="s">
        <v>9945</v>
      </c>
      <c r="T4827">
        <v>20220629</v>
      </c>
      <c r="Z4827" t="s">
        <v>36</v>
      </c>
    </row>
    <row r="4828" spans="1:26" x14ac:dyDescent="0.25">
      <c r="A4828" t="s">
        <v>26</v>
      </c>
      <c r="B4828" t="s">
        <v>27</v>
      </c>
      <c r="C4828" t="s">
        <v>28</v>
      </c>
      <c r="D4828" t="s">
        <v>37</v>
      </c>
      <c r="E4828" t="str">
        <f>"111TNAB2Y000"</f>
        <v>111TNAB2Y000</v>
      </c>
      <c r="F4828" t="s">
        <v>30</v>
      </c>
      <c r="I4828" t="s">
        <v>31</v>
      </c>
      <c r="J4828" t="s">
        <v>90</v>
      </c>
      <c r="N4828" t="s">
        <v>9946</v>
      </c>
      <c r="O4828" t="s">
        <v>34</v>
      </c>
      <c r="P4828">
        <v>8</v>
      </c>
      <c r="Q4828">
        <v>202111</v>
      </c>
      <c r="R4828">
        <v>20220517</v>
      </c>
      <c r="S4828" t="s">
        <v>9947</v>
      </c>
      <c r="T4828">
        <v>20220629</v>
      </c>
      <c r="U4828" t="s">
        <v>180</v>
      </c>
      <c r="Z4828" t="s">
        <v>36</v>
      </c>
    </row>
    <row r="4829" spans="1:26" x14ac:dyDescent="0.25">
      <c r="A4829" t="s">
        <v>26</v>
      </c>
      <c r="B4829" t="s">
        <v>27</v>
      </c>
      <c r="C4829" t="s">
        <v>28</v>
      </c>
      <c r="D4829" t="s">
        <v>115</v>
      </c>
      <c r="E4829" t="str">
        <f>"104TNJJ05404"</f>
        <v>104TNJJ05404</v>
      </c>
      <c r="F4829" t="s">
        <v>30</v>
      </c>
      <c r="I4829" t="s">
        <v>82</v>
      </c>
      <c r="J4829" t="s">
        <v>90</v>
      </c>
      <c r="N4829" t="s">
        <v>9948</v>
      </c>
      <c r="O4829" t="s">
        <v>34</v>
      </c>
      <c r="P4829">
        <v>15</v>
      </c>
      <c r="Q4829">
        <v>202104</v>
      </c>
      <c r="R4829">
        <v>20211218</v>
      </c>
      <c r="S4829" t="s">
        <v>9949</v>
      </c>
      <c r="T4829">
        <v>20220629</v>
      </c>
      <c r="U4829" t="s">
        <v>5168</v>
      </c>
      <c r="Z4829" t="s">
        <v>36</v>
      </c>
    </row>
    <row r="4830" spans="1:26" x14ac:dyDescent="0.25">
      <c r="A4830" t="s">
        <v>26</v>
      </c>
      <c r="B4830" t="s">
        <v>27</v>
      </c>
      <c r="C4830" t="s">
        <v>28</v>
      </c>
      <c r="D4830" t="s">
        <v>29</v>
      </c>
      <c r="E4830" t="str">
        <f>"201TNQD1B716"</f>
        <v>201TNQD1B716</v>
      </c>
      <c r="F4830" t="s">
        <v>30</v>
      </c>
      <c r="I4830" t="s">
        <v>71</v>
      </c>
      <c r="J4830" t="s">
        <v>58</v>
      </c>
      <c r="N4830" t="s">
        <v>9950</v>
      </c>
      <c r="O4830" t="s">
        <v>34</v>
      </c>
      <c r="P4830">
        <v>6</v>
      </c>
      <c r="Q4830">
        <v>202201</v>
      </c>
      <c r="R4830">
        <v>20220401</v>
      </c>
      <c r="S4830" t="s">
        <v>9951</v>
      </c>
      <c r="T4830">
        <v>20220629</v>
      </c>
      <c r="U4830" t="s">
        <v>211</v>
      </c>
      <c r="Z4830" t="s">
        <v>36</v>
      </c>
    </row>
    <row r="4831" spans="1:26" x14ac:dyDescent="0.25">
      <c r="A4831" t="s">
        <v>26</v>
      </c>
      <c r="B4831" t="s">
        <v>27</v>
      </c>
      <c r="C4831" t="s">
        <v>28</v>
      </c>
      <c r="D4831" t="s">
        <v>46</v>
      </c>
      <c r="E4831" t="str">
        <f>"202TNBK21861"</f>
        <v>202TNBK21861</v>
      </c>
      <c r="F4831" t="s">
        <v>30</v>
      </c>
      <c r="I4831" t="s">
        <v>57</v>
      </c>
      <c r="J4831" t="s">
        <v>77</v>
      </c>
      <c r="N4831" t="s">
        <v>9952</v>
      </c>
      <c r="O4831" t="s">
        <v>34</v>
      </c>
      <c r="P4831">
        <v>5</v>
      </c>
      <c r="Q4831">
        <v>202202</v>
      </c>
      <c r="R4831">
        <v>20220502</v>
      </c>
      <c r="S4831" t="s">
        <v>9953</v>
      </c>
      <c r="T4831">
        <v>20220629</v>
      </c>
      <c r="Z4831" t="s">
        <v>36</v>
      </c>
    </row>
    <row r="4832" spans="1:26" x14ac:dyDescent="0.25">
      <c r="A4832" t="s">
        <v>26</v>
      </c>
      <c r="B4832" t="s">
        <v>27</v>
      </c>
      <c r="C4832" t="s">
        <v>28</v>
      </c>
      <c r="D4832" t="s">
        <v>6142</v>
      </c>
      <c r="E4832" t="str">
        <f>"204TNZN17349"</f>
        <v>204TNZN17349</v>
      </c>
      <c r="F4832" t="s">
        <v>30</v>
      </c>
      <c r="I4832" t="s">
        <v>157</v>
      </c>
      <c r="J4832" t="s">
        <v>39</v>
      </c>
      <c r="N4832" t="s">
        <v>9954</v>
      </c>
      <c r="O4832" t="s">
        <v>34</v>
      </c>
      <c r="P4832">
        <v>3</v>
      </c>
      <c r="Q4832">
        <v>202204</v>
      </c>
      <c r="R4832">
        <v>20220617</v>
      </c>
      <c r="S4832" t="s">
        <v>9955</v>
      </c>
      <c r="T4832">
        <v>20220629</v>
      </c>
      <c r="Z4832" t="s">
        <v>36</v>
      </c>
    </row>
    <row r="4833" spans="1:26" x14ac:dyDescent="0.25">
      <c r="A4833" t="s">
        <v>26</v>
      </c>
      <c r="B4833" t="s">
        <v>27</v>
      </c>
      <c r="C4833" t="s">
        <v>28</v>
      </c>
      <c r="D4833" t="s">
        <v>42</v>
      </c>
      <c r="E4833" t="str">
        <f>"110TNXROT106"</f>
        <v>110TNXROT106</v>
      </c>
      <c r="F4833" t="s">
        <v>30</v>
      </c>
      <c r="I4833" t="s">
        <v>38</v>
      </c>
      <c r="J4833" t="s">
        <v>58</v>
      </c>
      <c r="N4833" t="s">
        <v>9956</v>
      </c>
      <c r="O4833" t="s">
        <v>34</v>
      </c>
      <c r="P4833">
        <v>9</v>
      </c>
      <c r="Q4833">
        <v>202110</v>
      </c>
      <c r="R4833">
        <v>20211101</v>
      </c>
      <c r="S4833" t="s">
        <v>9957</v>
      </c>
      <c r="T4833">
        <v>20220629</v>
      </c>
      <c r="U4833" t="s">
        <v>1037</v>
      </c>
      <c r="Z4833" t="s">
        <v>36</v>
      </c>
    </row>
    <row r="4834" spans="1:26" x14ac:dyDescent="0.25">
      <c r="A4834" t="s">
        <v>26</v>
      </c>
      <c r="B4834" t="s">
        <v>27</v>
      </c>
      <c r="C4834" t="s">
        <v>28</v>
      </c>
      <c r="D4834" t="s">
        <v>133</v>
      </c>
      <c r="E4834" t="str">
        <f>"201TNHM22769"</f>
        <v>201TNHM22769</v>
      </c>
      <c r="F4834" t="s">
        <v>30</v>
      </c>
      <c r="I4834" t="s">
        <v>38</v>
      </c>
      <c r="J4834" t="s">
        <v>58</v>
      </c>
      <c r="N4834" t="s">
        <v>9958</v>
      </c>
      <c r="O4834" t="s">
        <v>34</v>
      </c>
      <c r="P4834">
        <v>6</v>
      </c>
      <c r="Q4834">
        <v>202201</v>
      </c>
      <c r="R4834">
        <v>20220311</v>
      </c>
      <c r="S4834" t="s">
        <v>9959</v>
      </c>
      <c r="T4834">
        <v>20220629</v>
      </c>
      <c r="U4834" t="s">
        <v>114</v>
      </c>
      <c r="V4834" t="s">
        <v>211</v>
      </c>
      <c r="Z4834" t="s">
        <v>36</v>
      </c>
    </row>
    <row r="4835" spans="1:26" x14ac:dyDescent="0.25">
      <c r="A4835" t="s">
        <v>26</v>
      </c>
      <c r="B4835" t="s">
        <v>27</v>
      </c>
      <c r="C4835" t="s">
        <v>28</v>
      </c>
      <c r="D4835" t="s">
        <v>29</v>
      </c>
      <c r="E4835" t="str">
        <f>"105TNCZ2M139"</f>
        <v>105TNCZ2M139</v>
      </c>
      <c r="F4835" t="s">
        <v>30</v>
      </c>
      <c r="I4835" t="s">
        <v>31</v>
      </c>
      <c r="J4835" t="s">
        <v>58</v>
      </c>
      <c r="N4835" t="s">
        <v>9960</v>
      </c>
      <c r="O4835" t="s">
        <v>34</v>
      </c>
      <c r="P4835">
        <v>14</v>
      </c>
      <c r="Q4835">
        <v>202105</v>
      </c>
      <c r="R4835">
        <v>20211026</v>
      </c>
      <c r="S4835" t="s">
        <v>9961</v>
      </c>
      <c r="T4835">
        <v>20220629</v>
      </c>
      <c r="U4835" t="s">
        <v>75</v>
      </c>
      <c r="V4835" t="s">
        <v>179</v>
      </c>
      <c r="Z4835" t="s">
        <v>36</v>
      </c>
    </row>
    <row r="4836" spans="1:26" x14ac:dyDescent="0.25">
      <c r="A4836" t="s">
        <v>26</v>
      </c>
      <c r="B4836" t="s">
        <v>27</v>
      </c>
      <c r="C4836" t="s">
        <v>28</v>
      </c>
      <c r="D4836" t="s">
        <v>380</v>
      </c>
      <c r="E4836" t="str">
        <f>"111TNWG2C169"</f>
        <v>111TNWG2C169</v>
      </c>
      <c r="F4836" t="s">
        <v>30</v>
      </c>
      <c r="I4836" t="s">
        <v>38</v>
      </c>
      <c r="J4836" t="s">
        <v>77</v>
      </c>
      <c r="N4836" t="s">
        <v>9962</v>
      </c>
      <c r="O4836" t="s">
        <v>34</v>
      </c>
      <c r="P4836">
        <v>8</v>
      </c>
      <c r="Q4836">
        <v>202111</v>
      </c>
      <c r="R4836">
        <v>20220420</v>
      </c>
      <c r="S4836" t="s">
        <v>9963</v>
      </c>
      <c r="T4836">
        <v>20220629</v>
      </c>
      <c r="Z4836" t="s">
        <v>36</v>
      </c>
    </row>
    <row r="4837" spans="1:26" x14ac:dyDescent="0.25">
      <c r="A4837" t="s">
        <v>26</v>
      </c>
      <c r="B4837" t="s">
        <v>27</v>
      </c>
      <c r="C4837" t="s">
        <v>28</v>
      </c>
      <c r="D4837" t="s">
        <v>46</v>
      </c>
      <c r="E4837" t="str">
        <f>"108TNEP11308"</f>
        <v>108TNEP11308</v>
      </c>
      <c r="F4837" t="s">
        <v>30</v>
      </c>
      <c r="I4837" t="s">
        <v>57</v>
      </c>
      <c r="J4837" t="s">
        <v>90</v>
      </c>
      <c r="N4837" t="s">
        <v>9964</v>
      </c>
      <c r="O4837" t="s">
        <v>34</v>
      </c>
      <c r="P4837">
        <v>11</v>
      </c>
      <c r="Q4837">
        <v>202108</v>
      </c>
      <c r="R4837">
        <v>20211120</v>
      </c>
      <c r="S4837" t="s">
        <v>9965</v>
      </c>
      <c r="T4837">
        <v>20220629</v>
      </c>
      <c r="U4837" t="s">
        <v>128</v>
      </c>
      <c r="V4837" t="s">
        <v>144</v>
      </c>
      <c r="Z4837" t="s">
        <v>36</v>
      </c>
    </row>
    <row r="4838" spans="1:26" x14ac:dyDescent="0.25">
      <c r="A4838" t="s">
        <v>26</v>
      </c>
      <c r="B4838" t="s">
        <v>27</v>
      </c>
      <c r="C4838" t="s">
        <v>28</v>
      </c>
      <c r="D4838" t="s">
        <v>166</v>
      </c>
      <c r="E4838" t="str">
        <f>"101TNUW1D398"</f>
        <v>101TNUW1D398</v>
      </c>
      <c r="F4838" t="s">
        <v>30</v>
      </c>
      <c r="I4838" t="s">
        <v>475</v>
      </c>
      <c r="J4838" t="s">
        <v>871</v>
      </c>
      <c r="N4838" t="s">
        <v>9966</v>
      </c>
      <c r="O4838" t="s">
        <v>34</v>
      </c>
      <c r="P4838">
        <v>18</v>
      </c>
      <c r="Q4838">
        <v>202101</v>
      </c>
      <c r="R4838">
        <v>20211025</v>
      </c>
      <c r="S4838" t="s">
        <v>9967</v>
      </c>
      <c r="T4838">
        <v>20220629</v>
      </c>
      <c r="Z4838" t="s">
        <v>36</v>
      </c>
    </row>
    <row r="4839" spans="1:26" x14ac:dyDescent="0.25">
      <c r="A4839" t="s">
        <v>26</v>
      </c>
      <c r="B4839" t="s">
        <v>27</v>
      </c>
      <c r="C4839" t="s">
        <v>28</v>
      </c>
      <c r="D4839" t="s">
        <v>46</v>
      </c>
      <c r="E4839" t="str">
        <f>"105TNBK2N381"</f>
        <v>105TNBK2N381</v>
      </c>
      <c r="F4839" t="s">
        <v>30</v>
      </c>
      <c r="I4839" t="s">
        <v>38</v>
      </c>
      <c r="J4839" t="s">
        <v>90</v>
      </c>
      <c r="N4839" t="s">
        <v>9968</v>
      </c>
      <c r="O4839" t="s">
        <v>34</v>
      </c>
      <c r="P4839">
        <v>14</v>
      </c>
      <c r="Q4839">
        <v>202105</v>
      </c>
      <c r="R4839">
        <v>20211005</v>
      </c>
      <c r="S4839" t="s">
        <v>9969</v>
      </c>
      <c r="T4839">
        <v>20220629</v>
      </c>
      <c r="Z4839" t="s">
        <v>36</v>
      </c>
    </row>
    <row r="4840" spans="1:26" x14ac:dyDescent="0.25">
      <c r="A4840" t="s">
        <v>26</v>
      </c>
      <c r="B4840" t="s">
        <v>27</v>
      </c>
      <c r="C4840" t="s">
        <v>28</v>
      </c>
      <c r="D4840" t="s">
        <v>37</v>
      </c>
      <c r="E4840" t="str">
        <f>"109TNLE21776"</f>
        <v>109TNLE21776</v>
      </c>
      <c r="F4840" t="s">
        <v>30</v>
      </c>
      <c r="I4840" t="s">
        <v>38</v>
      </c>
      <c r="J4840" t="s">
        <v>39</v>
      </c>
      <c r="N4840" t="s">
        <v>9970</v>
      </c>
      <c r="O4840" t="s">
        <v>34</v>
      </c>
      <c r="P4840">
        <v>10</v>
      </c>
      <c r="Q4840">
        <v>202109</v>
      </c>
      <c r="R4840">
        <v>20211019</v>
      </c>
      <c r="S4840" t="s">
        <v>9971</v>
      </c>
      <c r="T4840">
        <v>20220629</v>
      </c>
      <c r="Z4840" t="s">
        <v>36</v>
      </c>
    </row>
    <row r="4841" spans="1:26" x14ac:dyDescent="0.25">
      <c r="A4841" t="s">
        <v>26</v>
      </c>
      <c r="B4841" t="s">
        <v>27</v>
      </c>
      <c r="C4841" t="s">
        <v>28</v>
      </c>
      <c r="D4841" t="s">
        <v>115</v>
      </c>
      <c r="E4841" t="str">
        <f>"112TNVS1X695"</f>
        <v>112TNVS1X695</v>
      </c>
      <c r="F4841" t="s">
        <v>30</v>
      </c>
      <c r="I4841" t="s">
        <v>38</v>
      </c>
      <c r="J4841" t="s">
        <v>58</v>
      </c>
      <c r="N4841" t="s">
        <v>9972</v>
      </c>
      <c r="O4841" t="s">
        <v>34</v>
      </c>
      <c r="P4841">
        <v>7</v>
      </c>
      <c r="Q4841">
        <v>202112</v>
      </c>
      <c r="R4841">
        <v>20220126</v>
      </c>
      <c r="S4841" t="s">
        <v>9973</v>
      </c>
      <c r="T4841">
        <v>20220629</v>
      </c>
      <c r="Z4841" t="s">
        <v>36</v>
      </c>
    </row>
    <row r="4842" spans="1:26" x14ac:dyDescent="0.25">
      <c r="A4842" t="s">
        <v>26</v>
      </c>
      <c r="B4842" t="s">
        <v>27</v>
      </c>
      <c r="C4842" t="s">
        <v>28</v>
      </c>
      <c r="D4842" t="s">
        <v>6142</v>
      </c>
      <c r="E4842" t="str">
        <f>"205TNKF0U333"</f>
        <v>205TNKF0U333</v>
      </c>
      <c r="F4842" t="s">
        <v>30</v>
      </c>
      <c r="I4842" t="s">
        <v>38</v>
      </c>
      <c r="J4842" t="s">
        <v>39</v>
      </c>
      <c r="N4842" t="s">
        <v>9974</v>
      </c>
      <c r="O4842" t="s">
        <v>34</v>
      </c>
      <c r="P4842">
        <v>2</v>
      </c>
      <c r="Q4842">
        <v>202205</v>
      </c>
      <c r="R4842">
        <v>20220522</v>
      </c>
      <c r="S4842" t="s">
        <v>9975</v>
      </c>
      <c r="T4842">
        <v>20220629</v>
      </c>
      <c r="Z4842" t="s">
        <v>36</v>
      </c>
    </row>
    <row r="4843" spans="1:26" x14ac:dyDescent="0.25">
      <c r="A4843" t="s">
        <v>26</v>
      </c>
      <c r="B4843" t="s">
        <v>27</v>
      </c>
      <c r="C4843" t="s">
        <v>28</v>
      </c>
      <c r="D4843" t="s">
        <v>166</v>
      </c>
      <c r="E4843" t="str">
        <f>"110TNJJ1R644"</f>
        <v>110TNJJ1R644</v>
      </c>
      <c r="F4843" t="s">
        <v>30</v>
      </c>
      <c r="I4843" t="s">
        <v>31</v>
      </c>
      <c r="J4843" t="s">
        <v>32</v>
      </c>
      <c r="N4843" t="s">
        <v>9976</v>
      </c>
      <c r="O4843" t="s">
        <v>34</v>
      </c>
      <c r="P4843">
        <v>9</v>
      </c>
      <c r="Q4843">
        <v>202110</v>
      </c>
      <c r="R4843">
        <v>20211209</v>
      </c>
      <c r="S4843" t="s">
        <v>9977</v>
      </c>
      <c r="T4843">
        <v>20220629</v>
      </c>
      <c r="Z4843" t="s">
        <v>36</v>
      </c>
    </row>
    <row r="4844" spans="1:26" x14ac:dyDescent="0.25">
      <c r="A4844" t="s">
        <v>26</v>
      </c>
      <c r="B4844" t="s">
        <v>27</v>
      </c>
      <c r="C4844" t="s">
        <v>28</v>
      </c>
      <c r="D4844" t="s">
        <v>42</v>
      </c>
      <c r="E4844" t="str">
        <f>"109TNLE20456"</f>
        <v>109TNLE20456</v>
      </c>
      <c r="F4844" t="s">
        <v>30</v>
      </c>
      <c r="I4844" t="s">
        <v>38</v>
      </c>
      <c r="J4844" t="s">
        <v>90</v>
      </c>
      <c r="N4844" t="s">
        <v>9978</v>
      </c>
      <c r="O4844" t="s">
        <v>34</v>
      </c>
      <c r="P4844">
        <v>10</v>
      </c>
      <c r="Q4844">
        <v>202109</v>
      </c>
      <c r="R4844">
        <v>20220512</v>
      </c>
      <c r="S4844" t="s">
        <v>9979</v>
      </c>
      <c r="T4844">
        <v>20220629</v>
      </c>
      <c r="U4844" t="s">
        <v>211</v>
      </c>
      <c r="Z4844" t="s">
        <v>36</v>
      </c>
    </row>
    <row r="4845" spans="1:26" x14ac:dyDescent="0.25">
      <c r="A4845" t="s">
        <v>26</v>
      </c>
      <c r="B4845" t="s">
        <v>27</v>
      </c>
      <c r="C4845" t="s">
        <v>28</v>
      </c>
      <c r="D4845" t="s">
        <v>29</v>
      </c>
      <c r="E4845" t="str">
        <f>"105TNTQ1Q217"</f>
        <v>105TNTQ1Q217</v>
      </c>
      <c r="F4845" t="s">
        <v>30</v>
      </c>
      <c r="I4845" t="s">
        <v>31</v>
      </c>
      <c r="J4845" t="s">
        <v>163</v>
      </c>
      <c r="N4845" t="s">
        <v>9980</v>
      </c>
      <c r="O4845" t="s">
        <v>34</v>
      </c>
      <c r="P4845">
        <v>14</v>
      </c>
      <c r="Q4845">
        <v>202105</v>
      </c>
      <c r="R4845">
        <v>20220430</v>
      </c>
      <c r="S4845" t="s">
        <v>9981</v>
      </c>
      <c r="T4845">
        <v>20220629</v>
      </c>
      <c r="Z4845" t="s">
        <v>36</v>
      </c>
    </row>
    <row r="4846" spans="1:26" x14ac:dyDescent="0.25">
      <c r="A4846" t="s">
        <v>26</v>
      </c>
      <c r="B4846" t="s">
        <v>27</v>
      </c>
      <c r="C4846" t="s">
        <v>28</v>
      </c>
      <c r="D4846" t="s">
        <v>46</v>
      </c>
      <c r="E4846" t="str">
        <f>"111TNXR1S226"</f>
        <v>111TNXR1S226</v>
      </c>
      <c r="F4846" t="s">
        <v>30</v>
      </c>
      <c r="I4846" t="s">
        <v>646</v>
      </c>
      <c r="J4846" t="s">
        <v>90</v>
      </c>
      <c r="N4846" t="s">
        <v>9982</v>
      </c>
      <c r="O4846" t="s">
        <v>34</v>
      </c>
      <c r="P4846">
        <v>8</v>
      </c>
      <c r="Q4846">
        <v>202111</v>
      </c>
      <c r="R4846">
        <v>20220524</v>
      </c>
      <c r="S4846" t="s">
        <v>9983</v>
      </c>
      <c r="T4846">
        <v>20220629</v>
      </c>
      <c r="U4846" t="s">
        <v>151</v>
      </c>
      <c r="Z4846" t="s">
        <v>36</v>
      </c>
    </row>
    <row r="4847" spans="1:26" x14ac:dyDescent="0.25">
      <c r="A4847" t="s">
        <v>26</v>
      </c>
      <c r="B4847" t="s">
        <v>27</v>
      </c>
      <c r="C4847" t="s">
        <v>28</v>
      </c>
      <c r="D4847" t="s">
        <v>46</v>
      </c>
      <c r="E4847" t="str">
        <f>"202TNMX12803"</f>
        <v>202TNMX12803</v>
      </c>
      <c r="F4847" t="s">
        <v>30</v>
      </c>
      <c r="I4847" t="s">
        <v>89</v>
      </c>
      <c r="J4847" t="s">
        <v>90</v>
      </c>
      <c r="N4847" t="s">
        <v>9984</v>
      </c>
      <c r="O4847" t="s">
        <v>34</v>
      </c>
      <c r="P4847">
        <v>5</v>
      </c>
      <c r="Q4847">
        <v>202202</v>
      </c>
      <c r="R4847">
        <v>20220420</v>
      </c>
      <c r="S4847" t="s">
        <v>9985</v>
      </c>
      <c r="T4847">
        <v>20220629</v>
      </c>
      <c r="U4847" t="s">
        <v>128</v>
      </c>
      <c r="V4847" t="s">
        <v>75</v>
      </c>
      <c r="Z4847" t="s">
        <v>36</v>
      </c>
    </row>
    <row r="4848" spans="1:26" x14ac:dyDescent="0.25">
      <c r="A4848" t="s">
        <v>26</v>
      </c>
      <c r="B4848" t="s">
        <v>27</v>
      </c>
      <c r="C4848" t="s">
        <v>28</v>
      </c>
      <c r="D4848" t="s">
        <v>6922</v>
      </c>
      <c r="E4848" t="str">
        <f>"203TNNH1D951"</f>
        <v>203TNNH1D951</v>
      </c>
      <c r="F4848" t="s">
        <v>30</v>
      </c>
      <c r="I4848" t="s">
        <v>129</v>
      </c>
      <c r="J4848" t="s">
        <v>77</v>
      </c>
      <c r="N4848" t="s">
        <v>9986</v>
      </c>
      <c r="O4848" t="s">
        <v>34</v>
      </c>
      <c r="P4848">
        <v>4</v>
      </c>
      <c r="Q4848">
        <v>202203</v>
      </c>
      <c r="R4848">
        <v>20220625</v>
      </c>
      <c r="S4848" t="s">
        <v>9987</v>
      </c>
      <c r="T4848">
        <v>20220629</v>
      </c>
      <c r="Z4848" t="s">
        <v>36</v>
      </c>
    </row>
    <row r="4849" spans="1:26" x14ac:dyDescent="0.25">
      <c r="A4849" t="s">
        <v>26</v>
      </c>
      <c r="B4849" t="s">
        <v>27</v>
      </c>
      <c r="C4849" t="s">
        <v>28</v>
      </c>
      <c r="D4849" t="s">
        <v>46</v>
      </c>
      <c r="E4849" t="str">
        <f>"201TNVS0J519"</f>
        <v>201TNVS0J519</v>
      </c>
      <c r="F4849" t="s">
        <v>30</v>
      </c>
      <c r="I4849" t="s">
        <v>38</v>
      </c>
      <c r="J4849" t="s">
        <v>58</v>
      </c>
      <c r="N4849" t="s">
        <v>9988</v>
      </c>
      <c r="O4849" t="s">
        <v>34</v>
      </c>
      <c r="P4849">
        <v>6</v>
      </c>
      <c r="Q4849">
        <v>202201</v>
      </c>
      <c r="R4849">
        <v>20220125</v>
      </c>
      <c r="S4849" t="s">
        <v>9989</v>
      </c>
      <c r="T4849">
        <v>20220629</v>
      </c>
      <c r="U4849" t="s">
        <v>144</v>
      </c>
      <c r="Z4849" t="s">
        <v>36</v>
      </c>
    </row>
    <row r="4850" spans="1:26" x14ac:dyDescent="0.25">
      <c r="A4850" t="s">
        <v>26</v>
      </c>
      <c r="B4850" t="s">
        <v>27</v>
      </c>
      <c r="C4850" t="s">
        <v>28</v>
      </c>
      <c r="D4850" t="s">
        <v>166</v>
      </c>
      <c r="E4850" t="str">
        <f>"108TNJJ2X956"</f>
        <v>108TNJJ2X956</v>
      </c>
      <c r="F4850" t="s">
        <v>30</v>
      </c>
      <c r="I4850" t="s">
        <v>51</v>
      </c>
      <c r="J4850" t="s">
        <v>130</v>
      </c>
      <c r="N4850" t="s">
        <v>9990</v>
      </c>
      <c r="O4850" t="s">
        <v>34</v>
      </c>
      <c r="P4850">
        <v>11</v>
      </c>
      <c r="Q4850">
        <v>202108</v>
      </c>
      <c r="R4850">
        <v>20211028</v>
      </c>
      <c r="S4850" t="s">
        <v>9991</v>
      </c>
      <c r="T4850">
        <v>20220629</v>
      </c>
      <c r="U4850" t="s">
        <v>211</v>
      </c>
      <c r="Z4850" t="s">
        <v>36</v>
      </c>
    </row>
    <row r="4851" spans="1:26" x14ac:dyDescent="0.25">
      <c r="A4851" t="s">
        <v>26</v>
      </c>
      <c r="B4851" t="s">
        <v>27</v>
      </c>
      <c r="C4851" t="s">
        <v>28</v>
      </c>
      <c r="D4851" t="s">
        <v>7432</v>
      </c>
      <c r="E4851" t="str">
        <f>"202TNTQ22737"</f>
        <v>202TNTQ22737</v>
      </c>
      <c r="F4851" t="s">
        <v>30</v>
      </c>
      <c r="I4851" t="s">
        <v>31</v>
      </c>
      <c r="J4851" t="s">
        <v>58</v>
      </c>
      <c r="N4851" t="s">
        <v>9992</v>
      </c>
      <c r="O4851" t="s">
        <v>34</v>
      </c>
      <c r="P4851">
        <v>5</v>
      </c>
      <c r="Q4851">
        <v>202202</v>
      </c>
      <c r="R4851">
        <v>20220511</v>
      </c>
      <c r="S4851" t="s">
        <v>9993</v>
      </c>
      <c r="T4851">
        <v>20220629</v>
      </c>
      <c r="U4851" t="s">
        <v>452</v>
      </c>
      <c r="Z4851" t="s">
        <v>36</v>
      </c>
    </row>
    <row r="4852" spans="1:26" x14ac:dyDescent="0.25">
      <c r="A4852" t="s">
        <v>26</v>
      </c>
      <c r="B4852" t="s">
        <v>27</v>
      </c>
      <c r="C4852" t="s">
        <v>28</v>
      </c>
      <c r="D4852" t="s">
        <v>42</v>
      </c>
      <c r="E4852" t="str">
        <f>"109TNAB04816"</f>
        <v>109TNAB04816</v>
      </c>
      <c r="F4852" t="s">
        <v>30</v>
      </c>
      <c r="I4852" t="s">
        <v>38</v>
      </c>
      <c r="J4852" t="s">
        <v>58</v>
      </c>
      <c r="N4852" t="s">
        <v>9994</v>
      </c>
      <c r="O4852" t="s">
        <v>34</v>
      </c>
      <c r="P4852">
        <v>10</v>
      </c>
      <c r="Q4852">
        <v>202109</v>
      </c>
      <c r="R4852">
        <v>20211013</v>
      </c>
      <c r="S4852" t="s">
        <v>9995</v>
      </c>
      <c r="T4852">
        <v>20220629</v>
      </c>
      <c r="U4852" t="s">
        <v>328</v>
      </c>
      <c r="Z4852" t="s">
        <v>36</v>
      </c>
    </row>
    <row r="4853" spans="1:26" x14ac:dyDescent="0.25">
      <c r="A4853" t="s">
        <v>26</v>
      </c>
      <c r="B4853" t="s">
        <v>27</v>
      </c>
      <c r="C4853" t="s">
        <v>28</v>
      </c>
      <c r="D4853" t="s">
        <v>64</v>
      </c>
      <c r="E4853" t="str">
        <f>"105TNDV1R426"</f>
        <v>105TNDV1R426</v>
      </c>
      <c r="F4853" t="s">
        <v>30</v>
      </c>
      <c r="I4853" t="s">
        <v>38</v>
      </c>
      <c r="J4853" t="s">
        <v>77</v>
      </c>
      <c r="N4853" t="s">
        <v>9996</v>
      </c>
      <c r="O4853" t="s">
        <v>34</v>
      </c>
      <c r="P4853">
        <v>14</v>
      </c>
      <c r="Q4853">
        <v>202105</v>
      </c>
      <c r="R4853">
        <v>20220621</v>
      </c>
      <c r="S4853" t="s">
        <v>9997</v>
      </c>
      <c r="T4853">
        <v>20220629</v>
      </c>
      <c r="Z4853" t="s">
        <v>36</v>
      </c>
    </row>
    <row r="4854" spans="1:26" x14ac:dyDescent="0.25">
      <c r="A4854" t="s">
        <v>26</v>
      </c>
      <c r="B4854" t="s">
        <v>27</v>
      </c>
      <c r="C4854" t="s">
        <v>28</v>
      </c>
      <c r="D4854" t="s">
        <v>29</v>
      </c>
      <c r="E4854" t="str">
        <f>"202TNXR0A914"</f>
        <v>202TNXR0A914</v>
      </c>
      <c r="F4854" t="s">
        <v>30</v>
      </c>
      <c r="I4854" t="s">
        <v>97</v>
      </c>
      <c r="J4854" t="s">
        <v>58</v>
      </c>
      <c r="N4854" t="s">
        <v>9998</v>
      </c>
      <c r="O4854" t="s">
        <v>34</v>
      </c>
      <c r="P4854">
        <v>5</v>
      </c>
      <c r="Q4854">
        <v>202202</v>
      </c>
      <c r="R4854">
        <v>20220412</v>
      </c>
      <c r="S4854" t="s">
        <v>9999</v>
      </c>
      <c r="T4854">
        <v>20220629</v>
      </c>
      <c r="U4854" t="s">
        <v>61</v>
      </c>
      <c r="Z4854" t="s">
        <v>36</v>
      </c>
    </row>
    <row r="4855" spans="1:26" x14ac:dyDescent="0.25">
      <c r="A4855" t="s">
        <v>26</v>
      </c>
      <c r="B4855" t="s">
        <v>27</v>
      </c>
      <c r="C4855" t="s">
        <v>28</v>
      </c>
      <c r="D4855" t="s">
        <v>64</v>
      </c>
      <c r="E4855" t="str">
        <f>"112TNKF1L461"</f>
        <v>112TNKF1L461</v>
      </c>
      <c r="F4855" t="s">
        <v>30</v>
      </c>
      <c r="I4855" t="s">
        <v>97</v>
      </c>
      <c r="J4855" t="s">
        <v>58</v>
      </c>
      <c r="N4855" t="s">
        <v>10000</v>
      </c>
      <c r="O4855" t="s">
        <v>34</v>
      </c>
      <c r="P4855">
        <v>7</v>
      </c>
      <c r="Q4855">
        <v>202112</v>
      </c>
      <c r="R4855">
        <v>20220524</v>
      </c>
      <c r="S4855" t="s">
        <v>10001</v>
      </c>
      <c r="T4855">
        <v>20220629</v>
      </c>
      <c r="U4855" t="s">
        <v>211</v>
      </c>
      <c r="Z4855" t="s">
        <v>36</v>
      </c>
    </row>
    <row r="4856" spans="1:26" x14ac:dyDescent="0.25">
      <c r="A4856" t="s">
        <v>26</v>
      </c>
      <c r="B4856" t="s">
        <v>27</v>
      </c>
      <c r="C4856" t="s">
        <v>28</v>
      </c>
      <c r="D4856" t="s">
        <v>42</v>
      </c>
      <c r="E4856" t="str">
        <f>"109TNUW2H598"</f>
        <v>109TNUW2H598</v>
      </c>
      <c r="F4856" t="s">
        <v>30</v>
      </c>
      <c r="I4856" t="s">
        <v>97</v>
      </c>
      <c r="J4856" t="s">
        <v>90</v>
      </c>
      <c r="N4856" t="s">
        <v>10002</v>
      </c>
      <c r="O4856" t="s">
        <v>34</v>
      </c>
      <c r="P4856">
        <v>10</v>
      </c>
      <c r="Q4856">
        <v>202109</v>
      </c>
      <c r="R4856">
        <v>20211124</v>
      </c>
      <c r="S4856" t="s">
        <v>10003</v>
      </c>
      <c r="T4856">
        <v>20220629</v>
      </c>
      <c r="U4856" t="s">
        <v>114</v>
      </c>
      <c r="Z4856" t="s">
        <v>36</v>
      </c>
    </row>
    <row r="4857" spans="1:26" x14ac:dyDescent="0.25">
      <c r="A4857" t="s">
        <v>26</v>
      </c>
      <c r="B4857" t="s">
        <v>27</v>
      </c>
      <c r="C4857" t="s">
        <v>28</v>
      </c>
      <c r="D4857" t="s">
        <v>37</v>
      </c>
      <c r="E4857" t="str">
        <f>"202TNLE1T456"</f>
        <v>202TNLE1T456</v>
      </c>
      <c r="F4857" t="s">
        <v>30</v>
      </c>
      <c r="I4857" t="s">
        <v>57</v>
      </c>
      <c r="J4857" t="s">
        <v>58</v>
      </c>
      <c r="N4857" t="s">
        <v>10004</v>
      </c>
      <c r="O4857" t="s">
        <v>34</v>
      </c>
      <c r="P4857">
        <v>5</v>
      </c>
      <c r="Q4857">
        <v>202202</v>
      </c>
      <c r="R4857">
        <v>20220302</v>
      </c>
      <c r="S4857" t="s">
        <v>10005</v>
      </c>
      <c r="T4857">
        <v>20220630</v>
      </c>
      <c r="U4857" t="s">
        <v>1846</v>
      </c>
      <c r="V4857" t="s">
        <v>61</v>
      </c>
      <c r="Z4857" t="s">
        <v>36</v>
      </c>
    </row>
    <row r="4858" spans="1:26" x14ac:dyDescent="0.25">
      <c r="A4858" t="s">
        <v>26</v>
      </c>
      <c r="B4858" t="s">
        <v>27</v>
      </c>
      <c r="C4858" t="s">
        <v>28</v>
      </c>
      <c r="D4858" t="s">
        <v>37</v>
      </c>
      <c r="E4858" t="str">
        <f>"108TNSU1T638"</f>
        <v>108TNSU1T638</v>
      </c>
      <c r="F4858" t="s">
        <v>30</v>
      </c>
      <c r="I4858" t="s">
        <v>89</v>
      </c>
      <c r="J4858" t="s">
        <v>58</v>
      </c>
      <c r="N4858" t="s">
        <v>10006</v>
      </c>
      <c r="O4858" t="s">
        <v>34</v>
      </c>
      <c r="P4858">
        <v>11</v>
      </c>
      <c r="Q4858">
        <v>202108</v>
      </c>
      <c r="R4858">
        <v>20211001</v>
      </c>
      <c r="S4858" t="s">
        <v>10007</v>
      </c>
      <c r="T4858">
        <v>20220630</v>
      </c>
      <c r="U4858" t="s">
        <v>878</v>
      </c>
      <c r="V4858" t="s">
        <v>497</v>
      </c>
      <c r="W4858" t="s">
        <v>496</v>
      </c>
      <c r="X4858" t="s">
        <v>180</v>
      </c>
      <c r="Z4858" t="s">
        <v>36</v>
      </c>
    </row>
    <row r="4859" spans="1:26" x14ac:dyDescent="0.25">
      <c r="A4859" t="s">
        <v>26</v>
      </c>
      <c r="B4859" t="s">
        <v>27</v>
      </c>
      <c r="C4859" t="s">
        <v>28</v>
      </c>
      <c r="D4859" t="s">
        <v>42</v>
      </c>
      <c r="E4859" t="str">
        <f>"109TNVS24143"</f>
        <v>109TNVS24143</v>
      </c>
      <c r="F4859" t="s">
        <v>30</v>
      </c>
      <c r="I4859" t="s">
        <v>38</v>
      </c>
      <c r="J4859" t="s">
        <v>90</v>
      </c>
      <c r="N4859" t="s">
        <v>10008</v>
      </c>
      <c r="O4859" t="s">
        <v>34</v>
      </c>
      <c r="P4859">
        <v>10</v>
      </c>
      <c r="Q4859">
        <v>202109</v>
      </c>
      <c r="R4859">
        <v>20211129</v>
      </c>
      <c r="S4859" t="s">
        <v>10009</v>
      </c>
      <c r="T4859">
        <v>20220630</v>
      </c>
      <c r="U4859" t="s">
        <v>1012</v>
      </c>
      <c r="V4859" t="s">
        <v>180</v>
      </c>
      <c r="Z4859" t="s">
        <v>36</v>
      </c>
    </row>
    <row r="4860" spans="1:26" x14ac:dyDescent="0.25">
      <c r="A4860" t="s">
        <v>26</v>
      </c>
      <c r="B4860" t="s">
        <v>27</v>
      </c>
      <c r="C4860" t="s">
        <v>28</v>
      </c>
      <c r="D4860" t="s">
        <v>29</v>
      </c>
      <c r="E4860" t="str">
        <f>"101TNAB1A760"</f>
        <v>101TNAB1A760</v>
      </c>
      <c r="F4860" t="s">
        <v>30</v>
      </c>
      <c r="I4860" t="s">
        <v>31</v>
      </c>
      <c r="J4860" t="s">
        <v>90</v>
      </c>
      <c r="N4860" t="s">
        <v>10010</v>
      </c>
      <c r="O4860" t="s">
        <v>34</v>
      </c>
      <c r="P4860">
        <v>19</v>
      </c>
      <c r="Q4860">
        <v>202101</v>
      </c>
      <c r="R4860">
        <v>20220412</v>
      </c>
      <c r="S4860" t="s">
        <v>10011</v>
      </c>
      <c r="T4860">
        <v>20220701</v>
      </c>
      <c r="U4860" t="s">
        <v>3950</v>
      </c>
      <c r="Z4860" t="s">
        <v>36</v>
      </c>
    </row>
    <row r="4861" spans="1:26" x14ac:dyDescent="0.25">
      <c r="A4861" t="s">
        <v>26</v>
      </c>
      <c r="B4861" t="s">
        <v>27</v>
      </c>
      <c r="C4861" t="s">
        <v>28</v>
      </c>
      <c r="D4861" t="s">
        <v>46</v>
      </c>
      <c r="E4861" t="str">
        <f>"110TNNH2P975"</f>
        <v>110TNNH2P975</v>
      </c>
      <c r="F4861" t="s">
        <v>30</v>
      </c>
      <c r="I4861" t="s">
        <v>71</v>
      </c>
      <c r="J4861" t="s">
        <v>90</v>
      </c>
      <c r="N4861" t="s">
        <v>10012</v>
      </c>
      <c r="O4861" t="s">
        <v>34</v>
      </c>
      <c r="P4861">
        <v>10</v>
      </c>
      <c r="Q4861">
        <v>202110</v>
      </c>
      <c r="R4861">
        <v>20220215</v>
      </c>
      <c r="S4861" t="s">
        <v>10013</v>
      </c>
      <c r="T4861">
        <v>20220701</v>
      </c>
      <c r="U4861" t="s">
        <v>878</v>
      </c>
      <c r="V4861" t="s">
        <v>3950</v>
      </c>
      <c r="Z4861" t="s">
        <v>36</v>
      </c>
    </row>
    <row r="4862" spans="1:26" x14ac:dyDescent="0.25">
      <c r="A4862" t="s">
        <v>26</v>
      </c>
      <c r="B4862" t="s">
        <v>27</v>
      </c>
      <c r="C4862" t="s">
        <v>28</v>
      </c>
      <c r="D4862" t="s">
        <v>37</v>
      </c>
      <c r="E4862" t="str">
        <f>"111TNMX2K475"</f>
        <v>111TNMX2K475</v>
      </c>
      <c r="F4862" t="s">
        <v>30</v>
      </c>
      <c r="I4862" t="s">
        <v>31</v>
      </c>
      <c r="J4862" t="s">
        <v>58</v>
      </c>
      <c r="N4862" t="s">
        <v>10014</v>
      </c>
      <c r="O4862" t="s">
        <v>34</v>
      </c>
      <c r="P4862">
        <v>9</v>
      </c>
      <c r="Q4862">
        <v>202111</v>
      </c>
      <c r="R4862">
        <v>20211205</v>
      </c>
      <c r="S4862" t="s">
        <v>10015</v>
      </c>
      <c r="T4862">
        <v>20220701</v>
      </c>
      <c r="U4862" t="s">
        <v>180</v>
      </c>
      <c r="V4862" t="s">
        <v>5837</v>
      </c>
      <c r="Z4862" t="s">
        <v>36</v>
      </c>
    </row>
    <row r="4863" spans="1:26" x14ac:dyDescent="0.25">
      <c r="A4863" t="s">
        <v>26</v>
      </c>
      <c r="B4863" t="s">
        <v>27</v>
      </c>
      <c r="C4863" t="s">
        <v>28</v>
      </c>
      <c r="D4863" t="s">
        <v>46</v>
      </c>
      <c r="E4863" t="str">
        <f>"201TNAB2M704"</f>
        <v>201TNAB2M704</v>
      </c>
      <c r="F4863" t="s">
        <v>30</v>
      </c>
      <c r="I4863" t="s">
        <v>31</v>
      </c>
      <c r="J4863" t="s">
        <v>32</v>
      </c>
      <c r="N4863" t="s">
        <v>10016</v>
      </c>
      <c r="O4863" t="s">
        <v>34</v>
      </c>
      <c r="P4863">
        <v>7</v>
      </c>
      <c r="Q4863">
        <v>202201</v>
      </c>
      <c r="R4863">
        <v>20220331</v>
      </c>
      <c r="S4863" t="s">
        <v>10017</v>
      </c>
      <c r="T4863">
        <v>20220701</v>
      </c>
      <c r="Z4863" t="s">
        <v>36</v>
      </c>
    </row>
    <row r="4864" spans="1:26" x14ac:dyDescent="0.25">
      <c r="A4864" t="s">
        <v>26</v>
      </c>
      <c r="B4864" t="s">
        <v>27</v>
      </c>
      <c r="C4864" t="s">
        <v>28</v>
      </c>
      <c r="D4864" t="s">
        <v>133</v>
      </c>
      <c r="E4864" t="str">
        <f>"109TNSU10278"</f>
        <v>109TNSU10278</v>
      </c>
      <c r="F4864" t="s">
        <v>30</v>
      </c>
      <c r="I4864" t="s">
        <v>57</v>
      </c>
      <c r="J4864" t="s">
        <v>90</v>
      </c>
      <c r="N4864" t="s">
        <v>10018</v>
      </c>
      <c r="O4864" t="s">
        <v>34</v>
      </c>
      <c r="P4864">
        <v>11</v>
      </c>
      <c r="Q4864">
        <v>202109</v>
      </c>
      <c r="R4864">
        <v>20211217</v>
      </c>
      <c r="S4864" t="s">
        <v>10019</v>
      </c>
      <c r="T4864">
        <v>20220701</v>
      </c>
      <c r="U4864" t="s">
        <v>128</v>
      </c>
      <c r="V4864" t="s">
        <v>1811</v>
      </c>
      <c r="W4864" t="s">
        <v>206</v>
      </c>
      <c r="Z4864" t="s">
        <v>36</v>
      </c>
    </row>
    <row r="4865" spans="1:26" x14ac:dyDescent="0.25">
      <c r="A4865" t="s">
        <v>26</v>
      </c>
      <c r="B4865" t="s">
        <v>27</v>
      </c>
      <c r="C4865" t="s">
        <v>28</v>
      </c>
      <c r="D4865" t="s">
        <v>29</v>
      </c>
      <c r="E4865" t="str">
        <f>"111TNMX2B059"</f>
        <v>111TNMX2B059</v>
      </c>
      <c r="F4865" t="s">
        <v>30</v>
      </c>
      <c r="I4865" t="s">
        <v>31</v>
      </c>
      <c r="J4865" t="s">
        <v>90</v>
      </c>
      <c r="N4865" t="s">
        <v>7903</v>
      </c>
      <c r="O4865" t="s">
        <v>34</v>
      </c>
      <c r="P4865">
        <v>9</v>
      </c>
      <c r="Q4865">
        <v>202111</v>
      </c>
      <c r="R4865">
        <v>20220403</v>
      </c>
      <c r="S4865" t="s">
        <v>10020</v>
      </c>
      <c r="T4865">
        <v>20220701</v>
      </c>
      <c r="U4865" t="s">
        <v>1389</v>
      </c>
      <c r="V4865" t="s">
        <v>10021</v>
      </c>
      <c r="Z4865" t="s">
        <v>36</v>
      </c>
    </row>
    <row r="4866" spans="1:26" x14ac:dyDescent="0.25">
      <c r="A4866" t="s">
        <v>26</v>
      </c>
      <c r="B4866" t="s">
        <v>27</v>
      </c>
      <c r="C4866" t="s">
        <v>28</v>
      </c>
      <c r="D4866" t="s">
        <v>64</v>
      </c>
      <c r="E4866" t="str">
        <f>"204TNWGLE841"</f>
        <v>204TNWGLE841</v>
      </c>
      <c r="F4866" t="s">
        <v>30</v>
      </c>
      <c r="I4866" t="s">
        <v>82</v>
      </c>
      <c r="J4866" t="s">
        <v>39</v>
      </c>
      <c r="N4866" t="s">
        <v>10022</v>
      </c>
      <c r="O4866" t="s">
        <v>34</v>
      </c>
      <c r="P4866">
        <v>4</v>
      </c>
      <c r="Q4866">
        <v>202204</v>
      </c>
      <c r="R4866">
        <v>20220530</v>
      </c>
      <c r="S4866" t="s">
        <v>10023</v>
      </c>
      <c r="T4866">
        <v>20220701</v>
      </c>
      <c r="Z4866" t="s">
        <v>36</v>
      </c>
    </row>
    <row r="4867" spans="1:26" x14ac:dyDescent="0.25">
      <c r="A4867" t="s">
        <v>26</v>
      </c>
      <c r="B4867" t="s">
        <v>27</v>
      </c>
      <c r="C4867" t="s">
        <v>28</v>
      </c>
      <c r="D4867" t="s">
        <v>37</v>
      </c>
      <c r="E4867" t="str">
        <f>"108TNPC16720"</f>
        <v>108TNPC16720</v>
      </c>
      <c r="F4867" t="s">
        <v>30</v>
      </c>
      <c r="I4867" t="s">
        <v>57</v>
      </c>
      <c r="J4867" t="s">
        <v>90</v>
      </c>
      <c r="N4867" t="s">
        <v>10024</v>
      </c>
      <c r="O4867" t="s">
        <v>34</v>
      </c>
      <c r="P4867">
        <v>12</v>
      </c>
      <c r="Q4867">
        <v>202108</v>
      </c>
      <c r="R4867">
        <v>20211104</v>
      </c>
      <c r="S4867" t="s">
        <v>10025</v>
      </c>
      <c r="T4867">
        <v>20220701</v>
      </c>
      <c r="U4867" t="s">
        <v>144</v>
      </c>
      <c r="Z4867" t="s">
        <v>36</v>
      </c>
    </row>
    <row r="4868" spans="1:26" x14ac:dyDescent="0.25">
      <c r="A4868" t="s">
        <v>26</v>
      </c>
      <c r="B4868" t="s">
        <v>27</v>
      </c>
      <c r="C4868" t="s">
        <v>28</v>
      </c>
      <c r="D4868" t="s">
        <v>380</v>
      </c>
      <c r="E4868" t="str">
        <f>"110TNMX0R243"</f>
        <v>110TNMX0R243</v>
      </c>
      <c r="F4868" t="s">
        <v>30</v>
      </c>
      <c r="I4868" t="s">
        <v>38</v>
      </c>
      <c r="J4868" t="s">
        <v>43</v>
      </c>
      <c r="N4868" t="s">
        <v>10026</v>
      </c>
      <c r="O4868" t="s">
        <v>34</v>
      </c>
      <c r="P4868">
        <v>10</v>
      </c>
      <c r="Q4868">
        <v>202110</v>
      </c>
      <c r="R4868">
        <v>20211006</v>
      </c>
      <c r="S4868" t="s">
        <v>10027</v>
      </c>
      <c r="T4868">
        <v>20220701</v>
      </c>
      <c r="Z4868" t="s">
        <v>36</v>
      </c>
    </row>
    <row r="4869" spans="1:26" x14ac:dyDescent="0.25">
      <c r="A4869" t="s">
        <v>26</v>
      </c>
      <c r="B4869" t="s">
        <v>27</v>
      </c>
      <c r="C4869" t="s">
        <v>28</v>
      </c>
      <c r="D4869" t="s">
        <v>166</v>
      </c>
      <c r="E4869" t="str">
        <f>"111TNMX1V419"</f>
        <v>111TNMX1V419</v>
      </c>
      <c r="F4869" t="s">
        <v>30</v>
      </c>
      <c r="I4869" t="s">
        <v>38</v>
      </c>
      <c r="J4869" t="s">
        <v>90</v>
      </c>
      <c r="N4869" t="s">
        <v>10028</v>
      </c>
      <c r="O4869" t="s">
        <v>34</v>
      </c>
      <c r="P4869">
        <v>9</v>
      </c>
      <c r="Q4869">
        <v>202111</v>
      </c>
      <c r="R4869">
        <v>20220223</v>
      </c>
      <c r="S4869" t="s">
        <v>10029</v>
      </c>
      <c r="T4869">
        <v>20220701</v>
      </c>
      <c r="U4869" t="s">
        <v>144</v>
      </c>
      <c r="Z4869" t="s">
        <v>36</v>
      </c>
    </row>
    <row r="4870" spans="1:26" x14ac:dyDescent="0.25">
      <c r="A4870" t="s">
        <v>26</v>
      </c>
      <c r="B4870" t="s">
        <v>27</v>
      </c>
      <c r="C4870" t="s">
        <v>28</v>
      </c>
      <c r="D4870" t="s">
        <v>64</v>
      </c>
      <c r="E4870" t="str">
        <f>"203TNRL03678"</f>
        <v>203TNRL03678</v>
      </c>
      <c r="F4870" t="s">
        <v>30</v>
      </c>
      <c r="I4870" t="s">
        <v>57</v>
      </c>
      <c r="J4870" t="s">
        <v>58</v>
      </c>
      <c r="N4870" t="s">
        <v>10030</v>
      </c>
      <c r="O4870" t="s">
        <v>34</v>
      </c>
      <c r="P4870">
        <v>5</v>
      </c>
      <c r="Q4870">
        <v>202203</v>
      </c>
      <c r="R4870">
        <v>20220530</v>
      </c>
      <c r="S4870" t="s">
        <v>10031</v>
      </c>
      <c r="T4870">
        <v>20220701</v>
      </c>
      <c r="U4870" t="s">
        <v>1846</v>
      </c>
      <c r="V4870" t="s">
        <v>211</v>
      </c>
      <c r="Z4870" t="s">
        <v>36</v>
      </c>
    </row>
    <row r="4871" spans="1:26" x14ac:dyDescent="0.25">
      <c r="A4871" t="s">
        <v>26</v>
      </c>
      <c r="B4871" t="s">
        <v>27</v>
      </c>
      <c r="C4871" t="s">
        <v>28</v>
      </c>
      <c r="D4871" t="s">
        <v>42</v>
      </c>
      <c r="E4871" t="str">
        <f>"107TNYT29842"</f>
        <v>107TNYT29842</v>
      </c>
      <c r="F4871" t="s">
        <v>30</v>
      </c>
      <c r="I4871" t="s">
        <v>38</v>
      </c>
      <c r="J4871" t="s">
        <v>90</v>
      </c>
      <c r="N4871" t="s">
        <v>10032</v>
      </c>
      <c r="O4871" t="s">
        <v>34</v>
      </c>
      <c r="P4871">
        <v>13</v>
      </c>
      <c r="Q4871">
        <v>202107</v>
      </c>
      <c r="R4871">
        <v>20211211</v>
      </c>
      <c r="S4871" t="s">
        <v>10033</v>
      </c>
      <c r="T4871">
        <v>20220701</v>
      </c>
      <c r="U4871" t="s">
        <v>180</v>
      </c>
      <c r="Z4871" t="s">
        <v>36</v>
      </c>
    </row>
    <row r="4872" spans="1:26" x14ac:dyDescent="0.25">
      <c r="A4872" t="s">
        <v>26</v>
      </c>
      <c r="B4872" t="s">
        <v>27</v>
      </c>
      <c r="C4872" t="s">
        <v>28</v>
      </c>
      <c r="D4872" t="s">
        <v>29</v>
      </c>
      <c r="E4872" t="str">
        <f>"109TNHM0B041"</f>
        <v>109TNHM0B041</v>
      </c>
      <c r="F4872" t="s">
        <v>30</v>
      </c>
      <c r="I4872" t="s">
        <v>89</v>
      </c>
      <c r="J4872" t="s">
        <v>58</v>
      </c>
      <c r="N4872" t="s">
        <v>10034</v>
      </c>
      <c r="O4872" t="s">
        <v>34</v>
      </c>
      <c r="P4872">
        <v>11</v>
      </c>
      <c r="Q4872">
        <v>202109</v>
      </c>
      <c r="R4872">
        <v>20220418</v>
      </c>
      <c r="S4872" t="s">
        <v>10035</v>
      </c>
      <c r="T4872">
        <v>20220701</v>
      </c>
      <c r="U4872" t="s">
        <v>205</v>
      </c>
      <c r="V4872" t="s">
        <v>10036</v>
      </c>
      <c r="Z4872" t="s">
        <v>36</v>
      </c>
    </row>
    <row r="4873" spans="1:26" x14ac:dyDescent="0.25">
      <c r="A4873" t="s">
        <v>26</v>
      </c>
      <c r="B4873" t="s">
        <v>27</v>
      </c>
      <c r="C4873" t="s">
        <v>28</v>
      </c>
      <c r="D4873" t="s">
        <v>115</v>
      </c>
      <c r="E4873" t="str">
        <f>"109TNEP28404"</f>
        <v>109TNEP28404</v>
      </c>
      <c r="F4873" t="s">
        <v>30</v>
      </c>
      <c r="I4873" t="s">
        <v>89</v>
      </c>
      <c r="J4873" t="s">
        <v>271</v>
      </c>
      <c r="N4873" t="s">
        <v>10037</v>
      </c>
      <c r="O4873" t="s">
        <v>34</v>
      </c>
      <c r="P4873">
        <v>11</v>
      </c>
      <c r="Q4873">
        <v>202109</v>
      </c>
      <c r="R4873">
        <v>20211201</v>
      </c>
      <c r="S4873" t="s">
        <v>10038</v>
      </c>
      <c r="T4873">
        <v>20220701</v>
      </c>
      <c r="Z4873" t="s">
        <v>36</v>
      </c>
    </row>
    <row r="4874" spans="1:26" x14ac:dyDescent="0.25">
      <c r="A4874" t="s">
        <v>26</v>
      </c>
      <c r="B4874" t="s">
        <v>27</v>
      </c>
      <c r="C4874" t="s">
        <v>28</v>
      </c>
      <c r="D4874" t="s">
        <v>29</v>
      </c>
      <c r="E4874" t="str">
        <f>"105TNUW2L846"</f>
        <v>105TNUW2L846</v>
      </c>
      <c r="F4874" t="s">
        <v>30</v>
      </c>
      <c r="I4874" t="s">
        <v>47</v>
      </c>
      <c r="J4874" t="s">
        <v>130</v>
      </c>
      <c r="N4874" t="s">
        <v>10039</v>
      </c>
      <c r="O4874" t="s">
        <v>34</v>
      </c>
      <c r="P4874">
        <v>15</v>
      </c>
      <c r="Q4874">
        <v>202105</v>
      </c>
      <c r="R4874">
        <v>20220603</v>
      </c>
      <c r="S4874" t="s">
        <v>10040</v>
      </c>
      <c r="T4874">
        <v>20220701</v>
      </c>
      <c r="Z4874" t="s">
        <v>36</v>
      </c>
    </row>
    <row r="4875" spans="1:26" x14ac:dyDescent="0.25">
      <c r="A4875" t="s">
        <v>26</v>
      </c>
      <c r="B4875" t="s">
        <v>27</v>
      </c>
      <c r="C4875" t="s">
        <v>28</v>
      </c>
      <c r="D4875" t="s">
        <v>115</v>
      </c>
      <c r="E4875" t="str">
        <f>"110TNRLOC726"</f>
        <v>110TNRLOC726</v>
      </c>
      <c r="F4875" t="s">
        <v>30</v>
      </c>
      <c r="I4875" t="s">
        <v>38</v>
      </c>
      <c r="J4875" t="s">
        <v>58</v>
      </c>
      <c r="N4875" t="s">
        <v>10041</v>
      </c>
      <c r="O4875" t="s">
        <v>34</v>
      </c>
      <c r="P4875">
        <v>10</v>
      </c>
      <c r="Q4875">
        <v>202110</v>
      </c>
      <c r="R4875">
        <v>20211020</v>
      </c>
      <c r="S4875" t="s">
        <v>10042</v>
      </c>
      <c r="T4875">
        <v>20220701</v>
      </c>
      <c r="U4875" t="s">
        <v>144</v>
      </c>
      <c r="Z4875" t="s">
        <v>36</v>
      </c>
    </row>
    <row r="4876" spans="1:26" x14ac:dyDescent="0.25">
      <c r="A4876" t="s">
        <v>26</v>
      </c>
      <c r="B4876" t="s">
        <v>27</v>
      </c>
      <c r="C4876" t="s">
        <v>28</v>
      </c>
      <c r="D4876" t="s">
        <v>115</v>
      </c>
      <c r="E4876" t="str">
        <f>"108TNBK01261"</f>
        <v>108TNBK01261</v>
      </c>
      <c r="F4876" t="s">
        <v>30</v>
      </c>
      <c r="I4876" t="s">
        <v>129</v>
      </c>
      <c r="J4876" t="s">
        <v>58</v>
      </c>
      <c r="N4876" t="s">
        <v>10043</v>
      </c>
      <c r="O4876" t="s">
        <v>34</v>
      </c>
      <c r="P4876">
        <v>12</v>
      </c>
      <c r="Q4876">
        <v>202108</v>
      </c>
      <c r="R4876">
        <v>20211201</v>
      </c>
      <c r="S4876" t="s">
        <v>10044</v>
      </c>
      <c r="T4876">
        <v>20220701</v>
      </c>
      <c r="U4876" t="s">
        <v>1537</v>
      </c>
      <c r="Z4876" t="s">
        <v>36</v>
      </c>
    </row>
    <row r="4877" spans="1:26" x14ac:dyDescent="0.25">
      <c r="A4877" t="s">
        <v>26</v>
      </c>
      <c r="B4877" t="s">
        <v>27</v>
      </c>
      <c r="C4877" t="s">
        <v>28</v>
      </c>
      <c r="D4877" t="s">
        <v>46</v>
      </c>
      <c r="E4877" t="str">
        <f>"109TNYT2W618"</f>
        <v>109TNYT2W618</v>
      </c>
      <c r="F4877" t="s">
        <v>30</v>
      </c>
      <c r="I4877" t="s">
        <v>71</v>
      </c>
      <c r="J4877" t="s">
        <v>48</v>
      </c>
      <c r="N4877" t="s">
        <v>10045</v>
      </c>
      <c r="O4877" t="s">
        <v>34</v>
      </c>
      <c r="P4877">
        <v>11</v>
      </c>
      <c r="Q4877">
        <v>202109</v>
      </c>
      <c r="R4877">
        <v>20211119</v>
      </c>
      <c r="S4877" t="s">
        <v>10046</v>
      </c>
      <c r="T4877">
        <v>20220701</v>
      </c>
      <c r="Z4877" t="s">
        <v>36</v>
      </c>
    </row>
    <row r="4878" spans="1:26" x14ac:dyDescent="0.25">
      <c r="A4878" t="s">
        <v>26</v>
      </c>
      <c r="B4878" t="s">
        <v>27</v>
      </c>
      <c r="C4878" t="s">
        <v>28</v>
      </c>
      <c r="D4878" t="s">
        <v>29</v>
      </c>
      <c r="E4878" t="str">
        <f>"110TNRL2R006"</f>
        <v>110TNRL2R006</v>
      </c>
      <c r="F4878" t="s">
        <v>30</v>
      </c>
      <c r="I4878" t="s">
        <v>586</v>
      </c>
      <c r="J4878" t="s">
        <v>83</v>
      </c>
      <c r="N4878" t="s">
        <v>10047</v>
      </c>
      <c r="O4878" t="s">
        <v>34</v>
      </c>
      <c r="P4878">
        <v>10</v>
      </c>
      <c r="Q4878">
        <v>202110</v>
      </c>
      <c r="R4878">
        <v>20220212</v>
      </c>
      <c r="S4878" t="s">
        <v>10048</v>
      </c>
      <c r="T4878">
        <v>20220701</v>
      </c>
      <c r="Z4878" t="s">
        <v>36</v>
      </c>
    </row>
    <row r="4879" spans="1:26" x14ac:dyDescent="0.25">
      <c r="A4879" t="s">
        <v>26</v>
      </c>
      <c r="B4879" t="s">
        <v>27</v>
      </c>
      <c r="C4879" t="s">
        <v>28</v>
      </c>
      <c r="D4879" t="s">
        <v>585</v>
      </c>
      <c r="E4879" t="str">
        <f>"203TNXR0Y530"</f>
        <v>203TNXR0Y530</v>
      </c>
      <c r="F4879" t="s">
        <v>30</v>
      </c>
      <c r="I4879" t="s">
        <v>38</v>
      </c>
      <c r="J4879" t="s">
        <v>90</v>
      </c>
      <c r="N4879" t="s">
        <v>10049</v>
      </c>
      <c r="O4879" t="s">
        <v>34</v>
      </c>
      <c r="P4879">
        <v>5</v>
      </c>
      <c r="Q4879">
        <v>202203</v>
      </c>
      <c r="R4879">
        <v>20220408</v>
      </c>
      <c r="S4879" t="s">
        <v>10050</v>
      </c>
      <c r="T4879">
        <v>20220701</v>
      </c>
      <c r="U4879" t="s">
        <v>211</v>
      </c>
      <c r="Z4879" t="s">
        <v>36</v>
      </c>
    </row>
    <row r="4880" spans="1:26" x14ac:dyDescent="0.25">
      <c r="A4880" t="s">
        <v>26</v>
      </c>
      <c r="B4880" t="s">
        <v>27</v>
      </c>
      <c r="C4880" t="s">
        <v>28</v>
      </c>
      <c r="D4880" t="s">
        <v>37</v>
      </c>
      <c r="E4880" t="str">
        <f>"111TNMX1N699"</f>
        <v>111TNMX1N699</v>
      </c>
      <c r="F4880" t="s">
        <v>30</v>
      </c>
      <c r="I4880" t="s">
        <v>129</v>
      </c>
      <c r="J4880" t="s">
        <v>90</v>
      </c>
      <c r="N4880" t="s">
        <v>10051</v>
      </c>
      <c r="O4880" t="s">
        <v>34</v>
      </c>
      <c r="P4880">
        <v>9</v>
      </c>
      <c r="Q4880">
        <v>202111</v>
      </c>
      <c r="R4880">
        <v>20220603</v>
      </c>
      <c r="S4880" t="s">
        <v>10052</v>
      </c>
      <c r="T4880">
        <v>20220701</v>
      </c>
      <c r="U4880" t="s">
        <v>1210</v>
      </c>
      <c r="Z4880" t="s">
        <v>36</v>
      </c>
    </row>
    <row r="4881" spans="1:26" x14ac:dyDescent="0.25">
      <c r="A4881" t="s">
        <v>26</v>
      </c>
      <c r="B4881" t="s">
        <v>27</v>
      </c>
      <c r="C4881" t="s">
        <v>28</v>
      </c>
      <c r="D4881" t="s">
        <v>29</v>
      </c>
      <c r="E4881" t="str">
        <f>"201TNKF0W797"</f>
        <v>201TNKF0W797</v>
      </c>
      <c r="F4881" t="s">
        <v>30</v>
      </c>
      <c r="I4881" t="s">
        <v>129</v>
      </c>
      <c r="J4881" t="s">
        <v>32</v>
      </c>
      <c r="N4881" t="s">
        <v>10053</v>
      </c>
      <c r="O4881" t="s">
        <v>34</v>
      </c>
      <c r="P4881">
        <v>7</v>
      </c>
      <c r="Q4881">
        <v>202201</v>
      </c>
      <c r="R4881">
        <v>20220101</v>
      </c>
      <c r="S4881" t="s">
        <v>10054</v>
      </c>
      <c r="T4881">
        <v>20220701</v>
      </c>
      <c r="Z4881" t="s">
        <v>36</v>
      </c>
    </row>
    <row r="4882" spans="1:26" x14ac:dyDescent="0.25">
      <c r="A4882" t="s">
        <v>26</v>
      </c>
      <c r="B4882" t="s">
        <v>27</v>
      </c>
      <c r="C4882" t="s">
        <v>28</v>
      </c>
      <c r="D4882" t="s">
        <v>7160</v>
      </c>
      <c r="E4882" t="str">
        <f>"203TNQD2B092"</f>
        <v>203TNQD2B092</v>
      </c>
      <c r="F4882" t="s">
        <v>30</v>
      </c>
      <c r="I4882" t="s">
        <v>31</v>
      </c>
      <c r="J4882" t="s">
        <v>32</v>
      </c>
      <c r="N4882" t="s">
        <v>10055</v>
      </c>
      <c r="O4882" t="s">
        <v>34</v>
      </c>
      <c r="P4882">
        <v>5</v>
      </c>
      <c r="Q4882">
        <v>202203</v>
      </c>
      <c r="R4882">
        <v>20220503</v>
      </c>
      <c r="S4882" t="s">
        <v>10056</v>
      </c>
      <c r="T4882">
        <v>20220701</v>
      </c>
      <c r="Z4882" t="s">
        <v>36</v>
      </c>
    </row>
    <row r="4883" spans="1:26" x14ac:dyDescent="0.25">
      <c r="A4883" t="s">
        <v>26</v>
      </c>
      <c r="B4883" t="s">
        <v>27</v>
      </c>
      <c r="C4883" t="s">
        <v>28</v>
      </c>
      <c r="D4883" t="s">
        <v>380</v>
      </c>
      <c r="E4883" t="str">
        <f>"111TNJJ0J228"</f>
        <v>111TNJJ0J228</v>
      </c>
      <c r="F4883" t="s">
        <v>30</v>
      </c>
      <c r="I4883" t="s">
        <v>38</v>
      </c>
      <c r="J4883" t="s">
        <v>90</v>
      </c>
      <c r="N4883" t="s">
        <v>10057</v>
      </c>
      <c r="O4883" t="s">
        <v>34</v>
      </c>
      <c r="P4883">
        <v>9</v>
      </c>
      <c r="Q4883">
        <v>202111</v>
      </c>
      <c r="R4883">
        <v>20220326</v>
      </c>
      <c r="S4883" t="s">
        <v>10058</v>
      </c>
      <c r="T4883">
        <v>20220701</v>
      </c>
      <c r="U4883" t="s">
        <v>267</v>
      </c>
      <c r="Z4883" t="s">
        <v>36</v>
      </c>
    </row>
    <row r="4884" spans="1:26" x14ac:dyDescent="0.25">
      <c r="A4884" t="s">
        <v>26</v>
      </c>
      <c r="B4884" t="s">
        <v>27</v>
      </c>
      <c r="C4884" t="s">
        <v>28</v>
      </c>
      <c r="D4884" t="s">
        <v>29</v>
      </c>
      <c r="E4884" t="str">
        <f>"201TNTQ1X841"</f>
        <v>201TNTQ1X841</v>
      </c>
      <c r="F4884" t="s">
        <v>30</v>
      </c>
      <c r="I4884" t="s">
        <v>129</v>
      </c>
      <c r="J4884" t="s">
        <v>58</v>
      </c>
      <c r="N4884" t="s">
        <v>525</v>
      </c>
      <c r="O4884" t="s">
        <v>34</v>
      </c>
      <c r="P4884">
        <v>7</v>
      </c>
      <c r="Q4884">
        <v>202201</v>
      </c>
      <c r="R4884">
        <v>20220308</v>
      </c>
      <c r="S4884" t="s">
        <v>10059</v>
      </c>
      <c r="T4884">
        <v>20220701</v>
      </c>
      <c r="U4884" t="s">
        <v>111</v>
      </c>
      <c r="V4884" t="s">
        <v>1232</v>
      </c>
      <c r="W4884" t="s">
        <v>264</v>
      </c>
      <c r="Z4884" t="s">
        <v>36</v>
      </c>
    </row>
    <row r="4885" spans="1:26" x14ac:dyDescent="0.25">
      <c r="A4885" t="s">
        <v>26</v>
      </c>
      <c r="B4885" t="s">
        <v>27</v>
      </c>
      <c r="C4885" t="s">
        <v>28</v>
      </c>
      <c r="D4885" t="s">
        <v>42</v>
      </c>
      <c r="E4885" t="str">
        <f>"111TNLE2Q272"</f>
        <v>111TNLE2Q272</v>
      </c>
      <c r="F4885" t="s">
        <v>30</v>
      </c>
      <c r="I4885" t="s">
        <v>129</v>
      </c>
      <c r="J4885" t="s">
        <v>77</v>
      </c>
      <c r="N4885" t="s">
        <v>10060</v>
      </c>
      <c r="O4885" t="s">
        <v>34</v>
      </c>
      <c r="P4885">
        <v>9</v>
      </c>
      <c r="Q4885">
        <v>202111</v>
      </c>
      <c r="R4885">
        <v>20220218</v>
      </c>
      <c r="S4885" t="s">
        <v>10061</v>
      </c>
      <c r="T4885">
        <v>20220701</v>
      </c>
      <c r="Z4885" t="s">
        <v>36</v>
      </c>
    </row>
    <row r="4886" spans="1:26" x14ac:dyDescent="0.25">
      <c r="A4886" t="s">
        <v>26</v>
      </c>
      <c r="B4886" t="s">
        <v>27</v>
      </c>
      <c r="C4886" t="s">
        <v>28</v>
      </c>
      <c r="D4886" t="s">
        <v>6142</v>
      </c>
      <c r="E4886" t="str">
        <f>"204TNSU2T670"</f>
        <v>204TNSU2T670</v>
      </c>
      <c r="F4886" t="s">
        <v>30</v>
      </c>
      <c r="I4886" t="s">
        <v>31</v>
      </c>
      <c r="J4886" t="s">
        <v>32</v>
      </c>
      <c r="N4886" t="s">
        <v>10062</v>
      </c>
      <c r="O4886" t="s">
        <v>34</v>
      </c>
      <c r="P4886">
        <v>4</v>
      </c>
      <c r="Q4886">
        <v>202204</v>
      </c>
      <c r="R4886">
        <v>20220611</v>
      </c>
      <c r="S4886" t="s">
        <v>10063</v>
      </c>
      <c r="T4886">
        <v>20220701</v>
      </c>
      <c r="Z4886" t="s">
        <v>36</v>
      </c>
    </row>
    <row r="4887" spans="1:26" x14ac:dyDescent="0.25">
      <c r="A4887" t="s">
        <v>26</v>
      </c>
      <c r="B4887" t="s">
        <v>27</v>
      </c>
      <c r="C4887" t="s">
        <v>28</v>
      </c>
      <c r="D4887" t="s">
        <v>42</v>
      </c>
      <c r="E4887" t="str">
        <f>"110TNDV2V058"</f>
        <v>110TNDV2V058</v>
      </c>
      <c r="F4887" t="s">
        <v>30</v>
      </c>
      <c r="I4887" t="s">
        <v>57</v>
      </c>
      <c r="J4887" t="s">
        <v>58</v>
      </c>
      <c r="N4887" t="s">
        <v>244</v>
      </c>
      <c r="O4887" t="s">
        <v>34</v>
      </c>
      <c r="P4887">
        <v>10</v>
      </c>
      <c r="Q4887">
        <v>202110</v>
      </c>
      <c r="R4887">
        <v>20220326</v>
      </c>
      <c r="S4887" t="s">
        <v>10064</v>
      </c>
      <c r="T4887">
        <v>20220701</v>
      </c>
      <c r="U4887" t="s">
        <v>1528</v>
      </c>
      <c r="Z4887" t="s">
        <v>36</v>
      </c>
    </row>
    <row r="4888" spans="1:26" x14ac:dyDescent="0.25">
      <c r="A4888" t="s">
        <v>26</v>
      </c>
      <c r="B4888" t="s">
        <v>27</v>
      </c>
      <c r="C4888" t="s">
        <v>28</v>
      </c>
      <c r="D4888" t="s">
        <v>42</v>
      </c>
      <c r="E4888" t="str">
        <f>"107TNHM0F377"</f>
        <v>107TNHM0F377</v>
      </c>
      <c r="F4888" t="s">
        <v>30</v>
      </c>
      <c r="I4888" t="s">
        <v>31</v>
      </c>
      <c r="J4888" t="s">
        <v>32</v>
      </c>
      <c r="N4888" t="s">
        <v>10065</v>
      </c>
      <c r="O4888" t="s">
        <v>34</v>
      </c>
      <c r="P4888">
        <v>13</v>
      </c>
      <c r="Q4888">
        <v>202107</v>
      </c>
      <c r="R4888">
        <v>20220328</v>
      </c>
      <c r="S4888" t="s">
        <v>10066</v>
      </c>
      <c r="T4888">
        <v>20220701</v>
      </c>
      <c r="Z4888" t="s">
        <v>36</v>
      </c>
    </row>
    <row r="4889" spans="1:26" x14ac:dyDescent="0.25">
      <c r="A4889" t="s">
        <v>26</v>
      </c>
      <c r="B4889" t="s">
        <v>27</v>
      </c>
      <c r="C4889" t="s">
        <v>28</v>
      </c>
      <c r="D4889" t="s">
        <v>585</v>
      </c>
      <c r="E4889" t="str">
        <f>"203TNQD1J092"</f>
        <v>203TNQD1J092</v>
      </c>
      <c r="F4889" t="s">
        <v>30</v>
      </c>
      <c r="I4889" t="s">
        <v>82</v>
      </c>
      <c r="J4889" t="s">
        <v>39</v>
      </c>
      <c r="N4889" t="s">
        <v>10067</v>
      </c>
      <c r="O4889" t="s">
        <v>34</v>
      </c>
      <c r="P4889">
        <v>5</v>
      </c>
      <c r="Q4889">
        <v>202203</v>
      </c>
      <c r="R4889">
        <v>20220617</v>
      </c>
      <c r="S4889" t="s">
        <v>10068</v>
      </c>
      <c r="T4889">
        <v>20220701</v>
      </c>
      <c r="Z4889" t="s">
        <v>36</v>
      </c>
    </row>
    <row r="4890" spans="1:26" x14ac:dyDescent="0.25">
      <c r="A4890" t="s">
        <v>26</v>
      </c>
      <c r="B4890" t="s">
        <v>27</v>
      </c>
      <c r="C4890" t="s">
        <v>28</v>
      </c>
      <c r="D4890" t="s">
        <v>115</v>
      </c>
      <c r="E4890" t="str">
        <f>"009TNFA0H963"</f>
        <v>009TNFA0H963</v>
      </c>
      <c r="F4890" t="s">
        <v>30</v>
      </c>
      <c r="I4890" t="s">
        <v>123</v>
      </c>
      <c r="J4890" t="s">
        <v>52</v>
      </c>
      <c r="N4890" t="s">
        <v>10069</v>
      </c>
      <c r="O4890" t="s">
        <v>34</v>
      </c>
      <c r="P4890">
        <v>23</v>
      </c>
      <c r="Q4890">
        <v>202009</v>
      </c>
      <c r="R4890">
        <v>20220502</v>
      </c>
      <c r="S4890" t="s">
        <v>10070</v>
      </c>
      <c r="T4890">
        <v>20220701</v>
      </c>
      <c r="U4890" t="s">
        <v>5168</v>
      </c>
      <c r="V4890" t="s">
        <v>10071</v>
      </c>
      <c r="Z4890" t="s">
        <v>36</v>
      </c>
    </row>
    <row r="4891" spans="1:26" x14ac:dyDescent="0.25">
      <c r="A4891" t="s">
        <v>26</v>
      </c>
      <c r="B4891" t="s">
        <v>27</v>
      </c>
      <c r="C4891" t="s">
        <v>28</v>
      </c>
      <c r="D4891" t="s">
        <v>7160</v>
      </c>
      <c r="E4891" t="str">
        <f>"205TNFA0F339"</f>
        <v>205TNFA0F339</v>
      </c>
      <c r="F4891" t="s">
        <v>30</v>
      </c>
      <c r="I4891" t="s">
        <v>123</v>
      </c>
      <c r="J4891" t="s">
        <v>77</v>
      </c>
      <c r="N4891" t="s">
        <v>10072</v>
      </c>
      <c r="O4891" t="s">
        <v>34</v>
      </c>
      <c r="P4891">
        <v>3</v>
      </c>
      <c r="Q4891">
        <v>202205</v>
      </c>
      <c r="R4891">
        <v>20220526</v>
      </c>
      <c r="S4891" t="s">
        <v>10073</v>
      </c>
      <c r="T4891">
        <v>20220702</v>
      </c>
      <c r="Z4891" t="s">
        <v>36</v>
      </c>
    </row>
    <row r="4892" spans="1:26" x14ac:dyDescent="0.25">
      <c r="A4892" t="s">
        <v>26</v>
      </c>
      <c r="B4892" t="s">
        <v>27</v>
      </c>
      <c r="C4892" t="s">
        <v>28</v>
      </c>
      <c r="D4892" t="s">
        <v>29</v>
      </c>
      <c r="E4892" t="str">
        <f>"006TNDV07706"</f>
        <v>006TNDV07706</v>
      </c>
      <c r="F4892" t="s">
        <v>30</v>
      </c>
      <c r="I4892" t="s">
        <v>123</v>
      </c>
      <c r="J4892" t="s">
        <v>130</v>
      </c>
      <c r="N4892" t="s">
        <v>10074</v>
      </c>
      <c r="O4892" t="s">
        <v>34</v>
      </c>
      <c r="P4892">
        <v>26</v>
      </c>
      <c r="Q4892">
        <v>202006</v>
      </c>
      <c r="R4892">
        <v>20220608</v>
      </c>
      <c r="S4892" t="s">
        <v>10075</v>
      </c>
      <c r="T4892">
        <v>20220702</v>
      </c>
      <c r="Z4892" t="s">
        <v>36</v>
      </c>
    </row>
    <row r="4893" spans="1:26" x14ac:dyDescent="0.25">
      <c r="A4893" t="s">
        <v>2403</v>
      </c>
      <c r="B4893" t="s">
        <v>27</v>
      </c>
      <c r="C4893" t="s">
        <v>28</v>
      </c>
      <c r="D4893" t="s">
        <v>380</v>
      </c>
      <c r="E4893" t="str">
        <f>"110TNQD1N276"</f>
        <v>110TNQD1N276</v>
      </c>
      <c r="F4893" t="s">
        <v>2404</v>
      </c>
      <c r="N4893" t="s">
        <v>10076</v>
      </c>
      <c r="O4893" t="s">
        <v>34</v>
      </c>
      <c r="P4893">
        <v>10</v>
      </c>
      <c r="Q4893">
        <v>202110</v>
      </c>
      <c r="S4893">
        <v>917469427</v>
      </c>
      <c r="T4893">
        <v>20220705</v>
      </c>
      <c r="U4893" t="s">
        <v>2406</v>
      </c>
      <c r="V4893" t="s">
        <v>9034</v>
      </c>
      <c r="W4893" t="s">
        <v>2408</v>
      </c>
      <c r="X4893" t="s">
        <v>4891</v>
      </c>
      <c r="Y4893" t="s">
        <v>4892</v>
      </c>
      <c r="Z4893" t="s">
        <v>36</v>
      </c>
    </row>
    <row r="4894" spans="1:26" x14ac:dyDescent="0.25">
      <c r="A4894" t="s">
        <v>26</v>
      </c>
      <c r="B4894" t="s">
        <v>27</v>
      </c>
      <c r="C4894" t="s">
        <v>28</v>
      </c>
      <c r="D4894" t="s">
        <v>29</v>
      </c>
      <c r="E4894" t="str">
        <f>"109TNAB25408"</f>
        <v>109TNAB25408</v>
      </c>
      <c r="F4894" t="s">
        <v>30</v>
      </c>
      <c r="I4894" t="s">
        <v>31</v>
      </c>
      <c r="J4894" t="s">
        <v>39</v>
      </c>
      <c r="N4894" t="s">
        <v>401</v>
      </c>
      <c r="O4894" t="s">
        <v>34</v>
      </c>
      <c r="P4894">
        <v>11</v>
      </c>
      <c r="Q4894">
        <v>202109</v>
      </c>
      <c r="R4894">
        <v>20211019</v>
      </c>
      <c r="S4894" t="s">
        <v>10077</v>
      </c>
      <c r="T4894">
        <v>20220705</v>
      </c>
      <c r="Z4894" t="s">
        <v>36</v>
      </c>
    </row>
    <row r="4895" spans="1:26" x14ac:dyDescent="0.25">
      <c r="A4895" t="s">
        <v>26</v>
      </c>
      <c r="B4895" t="s">
        <v>27</v>
      </c>
      <c r="C4895" t="s">
        <v>28</v>
      </c>
      <c r="D4895" t="s">
        <v>37</v>
      </c>
      <c r="E4895" t="str">
        <f>"108TNQD0B204"</f>
        <v>108TNQD0B204</v>
      </c>
      <c r="F4895" t="s">
        <v>30</v>
      </c>
      <c r="I4895" t="s">
        <v>71</v>
      </c>
      <c r="J4895" t="s">
        <v>90</v>
      </c>
      <c r="N4895" t="s">
        <v>10078</v>
      </c>
      <c r="O4895" t="s">
        <v>34</v>
      </c>
      <c r="P4895">
        <v>12</v>
      </c>
      <c r="Q4895">
        <v>202108</v>
      </c>
      <c r="R4895">
        <v>20220316</v>
      </c>
      <c r="S4895" t="s">
        <v>10079</v>
      </c>
      <c r="T4895">
        <v>20220705</v>
      </c>
      <c r="U4895" t="s">
        <v>180</v>
      </c>
      <c r="Z4895" t="s">
        <v>36</v>
      </c>
    </row>
    <row r="4896" spans="1:26" x14ac:dyDescent="0.25">
      <c r="A4896" t="s">
        <v>26</v>
      </c>
      <c r="B4896" t="s">
        <v>27</v>
      </c>
      <c r="C4896" t="s">
        <v>28</v>
      </c>
      <c r="D4896" t="s">
        <v>42</v>
      </c>
      <c r="E4896" t="str">
        <f>"109TNPC20856"</f>
        <v>109TNPC20856</v>
      </c>
      <c r="F4896" t="s">
        <v>30</v>
      </c>
      <c r="I4896" t="s">
        <v>3995</v>
      </c>
      <c r="J4896" t="s">
        <v>7690</v>
      </c>
      <c r="N4896" t="s">
        <v>10080</v>
      </c>
      <c r="O4896" t="s">
        <v>34</v>
      </c>
      <c r="P4896">
        <v>11</v>
      </c>
      <c r="Q4896">
        <v>202109</v>
      </c>
      <c r="R4896">
        <v>20211201</v>
      </c>
      <c r="S4896" t="s">
        <v>10081</v>
      </c>
      <c r="T4896">
        <v>20220705</v>
      </c>
      <c r="Z4896" t="s">
        <v>36</v>
      </c>
    </row>
    <row r="4897" spans="1:26" x14ac:dyDescent="0.25">
      <c r="A4897" t="s">
        <v>26</v>
      </c>
      <c r="B4897" t="s">
        <v>27</v>
      </c>
      <c r="C4897" t="s">
        <v>28</v>
      </c>
      <c r="D4897" t="s">
        <v>133</v>
      </c>
      <c r="E4897" t="str">
        <f>"106TNGY26623"</f>
        <v>106TNGY26623</v>
      </c>
      <c r="F4897" t="s">
        <v>30</v>
      </c>
      <c r="I4897" t="s">
        <v>89</v>
      </c>
      <c r="J4897" t="s">
        <v>58</v>
      </c>
      <c r="N4897" t="s">
        <v>10082</v>
      </c>
      <c r="O4897" t="s">
        <v>34</v>
      </c>
      <c r="P4897">
        <v>14</v>
      </c>
      <c r="Q4897">
        <v>202106</v>
      </c>
      <c r="R4897">
        <v>20211120</v>
      </c>
      <c r="S4897" t="s">
        <v>10083</v>
      </c>
      <c r="T4897">
        <v>20220705</v>
      </c>
      <c r="U4897" t="s">
        <v>144</v>
      </c>
      <c r="Z4897" t="s">
        <v>36</v>
      </c>
    </row>
    <row r="4898" spans="1:26" x14ac:dyDescent="0.25">
      <c r="A4898" t="s">
        <v>26</v>
      </c>
      <c r="B4898" t="s">
        <v>27</v>
      </c>
      <c r="C4898" t="s">
        <v>28</v>
      </c>
      <c r="D4898" t="s">
        <v>46</v>
      </c>
      <c r="E4898" t="str">
        <f>"110TNFA08379"</f>
        <v>110TNFA08379</v>
      </c>
      <c r="F4898" t="s">
        <v>30</v>
      </c>
      <c r="I4898" t="s">
        <v>31</v>
      </c>
      <c r="J4898" t="s">
        <v>58</v>
      </c>
      <c r="N4898" t="s">
        <v>10084</v>
      </c>
      <c r="O4898" t="s">
        <v>34</v>
      </c>
      <c r="P4898">
        <v>10</v>
      </c>
      <c r="Q4898">
        <v>202110</v>
      </c>
      <c r="R4898">
        <v>20220520</v>
      </c>
      <c r="S4898" t="s">
        <v>10085</v>
      </c>
      <c r="T4898">
        <v>20220705</v>
      </c>
      <c r="U4898" t="s">
        <v>329</v>
      </c>
      <c r="Z4898" t="s">
        <v>36</v>
      </c>
    </row>
    <row r="4899" spans="1:26" x14ac:dyDescent="0.25">
      <c r="A4899" t="s">
        <v>26</v>
      </c>
      <c r="B4899" t="s">
        <v>27</v>
      </c>
      <c r="C4899" t="s">
        <v>28</v>
      </c>
      <c r="D4899" t="s">
        <v>29</v>
      </c>
      <c r="E4899" t="str">
        <f>"201TNUW11070"</f>
        <v>201TNUW11070</v>
      </c>
      <c r="F4899" t="s">
        <v>30</v>
      </c>
      <c r="I4899" t="s">
        <v>38</v>
      </c>
      <c r="J4899" t="s">
        <v>10086</v>
      </c>
      <c r="N4899" t="s">
        <v>10087</v>
      </c>
      <c r="O4899" t="s">
        <v>34</v>
      </c>
      <c r="P4899">
        <v>7</v>
      </c>
      <c r="Q4899">
        <v>202201</v>
      </c>
      <c r="R4899">
        <v>20220302</v>
      </c>
      <c r="S4899" t="s">
        <v>10088</v>
      </c>
      <c r="T4899">
        <v>20220705</v>
      </c>
      <c r="Z4899" t="s">
        <v>36</v>
      </c>
    </row>
    <row r="4900" spans="1:26" x14ac:dyDescent="0.25">
      <c r="A4900" t="s">
        <v>26</v>
      </c>
      <c r="B4900" t="s">
        <v>27</v>
      </c>
      <c r="C4900" t="s">
        <v>28</v>
      </c>
      <c r="D4900" t="s">
        <v>46</v>
      </c>
      <c r="E4900" t="str">
        <f>"111TNBK09565"</f>
        <v>111TNBK09565</v>
      </c>
      <c r="F4900" t="s">
        <v>30</v>
      </c>
      <c r="I4900" t="s">
        <v>129</v>
      </c>
      <c r="J4900" t="s">
        <v>58</v>
      </c>
      <c r="N4900" t="s">
        <v>10089</v>
      </c>
      <c r="O4900" t="s">
        <v>34</v>
      </c>
      <c r="P4900">
        <v>9</v>
      </c>
      <c r="Q4900">
        <v>202111</v>
      </c>
      <c r="R4900">
        <v>20220203</v>
      </c>
      <c r="S4900" t="s">
        <v>10090</v>
      </c>
      <c r="T4900">
        <v>20220705</v>
      </c>
      <c r="U4900" t="s">
        <v>265</v>
      </c>
      <c r="V4900" t="s">
        <v>313</v>
      </c>
      <c r="Z4900" t="s">
        <v>36</v>
      </c>
    </row>
    <row r="4901" spans="1:26" x14ac:dyDescent="0.25">
      <c r="A4901" t="s">
        <v>26</v>
      </c>
      <c r="B4901" t="s">
        <v>27</v>
      </c>
      <c r="C4901" t="s">
        <v>28</v>
      </c>
      <c r="D4901" t="s">
        <v>115</v>
      </c>
      <c r="E4901" t="str">
        <f>"202TNHM04705"</f>
        <v>202TNHM04705</v>
      </c>
      <c r="F4901" t="s">
        <v>30</v>
      </c>
      <c r="I4901" t="s">
        <v>38</v>
      </c>
      <c r="J4901" t="s">
        <v>58</v>
      </c>
      <c r="N4901" t="s">
        <v>10091</v>
      </c>
      <c r="O4901" t="s">
        <v>34</v>
      </c>
      <c r="P4901">
        <v>6</v>
      </c>
      <c r="Q4901">
        <v>202202</v>
      </c>
      <c r="R4901">
        <v>20220311</v>
      </c>
      <c r="S4901" t="s">
        <v>10092</v>
      </c>
      <c r="T4901">
        <v>20220705</v>
      </c>
      <c r="U4901" t="s">
        <v>236</v>
      </c>
      <c r="Z4901" t="s">
        <v>36</v>
      </c>
    </row>
    <row r="4902" spans="1:26" x14ac:dyDescent="0.25">
      <c r="A4902" t="s">
        <v>26</v>
      </c>
      <c r="B4902" t="s">
        <v>27</v>
      </c>
      <c r="C4902" t="s">
        <v>28</v>
      </c>
      <c r="D4902" t="s">
        <v>29</v>
      </c>
      <c r="E4902" t="str">
        <f>"109TNAB24952"</f>
        <v>109TNAB24952</v>
      </c>
      <c r="F4902" t="s">
        <v>30</v>
      </c>
      <c r="I4902" t="s">
        <v>38</v>
      </c>
      <c r="J4902" t="s">
        <v>840</v>
      </c>
      <c r="N4902" t="s">
        <v>10093</v>
      </c>
      <c r="O4902" t="s">
        <v>34</v>
      </c>
      <c r="P4902">
        <v>11</v>
      </c>
      <c r="Q4902">
        <v>202109</v>
      </c>
      <c r="R4902">
        <v>20220319</v>
      </c>
      <c r="S4902" t="s">
        <v>10094</v>
      </c>
      <c r="T4902">
        <v>20220705</v>
      </c>
      <c r="U4902" t="s">
        <v>264</v>
      </c>
      <c r="V4902" t="s">
        <v>114</v>
      </c>
      <c r="W4902" t="s">
        <v>265</v>
      </c>
      <c r="X4902" t="s">
        <v>496</v>
      </c>
      <c r="Y4902" t="s">
        <v>878</v>
      </c>
      <c r="Z4902" t="s">
        <v>36</v>
      </c>
    </row>
    <row r="4903" spans="1:26" x14ac:dyDescent="0.25">
      <c r="A4903" t="s">
        <v>26</v>
      </c>
      <c r="B4903" t="s">
        <v>27</v>
      </c>
      <c r="C4903" t="s">
        <v>28</v>
      </c>
      <c r="D4903" t="s">
        <v>166</v>
      </c>
      <c r="E4903" t="str">
        <f>"008TNCZ21875"</f>
        <v>008TNCZ21875</v>
      </c>
      <c r="F4903" t="s">
        <v>30</v>
      </c>
      <c r="I4903" t="s">
        <v>31</v>
      </c>
      <c r="J4903" t="s">
        <v>58</v>
      </c>
      <c r="N4903" t="s">
        <v>10095</v>
      </c>
      <c r="O4903" t="s">
        <v>34</v>
      </c>
      <c r="P4903">
        <v>24</v>
      </c>
      <c r="Q4903">
        <v>202008</v>
      </c>
      <c r="R4903">
        <v>20211201</v>
      </c>
      <c r="S4903" t="s">
        <v>10096</v>
      </c>
      <c r="T4903">
        <v>20220705</v>
      </c>
      <c r="U4903" t="s">
        <v>1172</v>
      </c>
      <c r="V4903" t="s">
        <v>1227</v>
      </c>
      <c r="Z4903" t="s">
        <v>36</v>
      </c>
    </row>
    <row r="4904" spans="1:26" x14ac:dyDescent="0.25">
      <c r="A4904" t="s">
        <v>26</v>
      </c>
      <c r="B4904" t="s">
        <v>27</v>
      </c>
      <c r="C4904" t="s">
        <v>28</v>
      </c>
      <c r="D4904" t="s">
        <v>64</v>
      </c>
      <c r="E4904" t="str">
        <f>"009TNJJ13284"</f>
        <v>009TNJJ13284</v>
      </c>
      <c r="F4904" t="s">
        <v>30</v>
      </c>
      <c r="I4904" t="s">
        <v>57</v>
      </c>
      <c r="J4904" t="s">
        <v>568</v>
      </c>
      <c r="N4904" t="s">
        <v>10097</v>
      </c>
      <c r="O4904" t="s">
        <v>34</v>
      </c>
      <c r="P4904">
        <v>23</v>
      </c>
      <c r="Q4904">
        <v>202009</v>
      </c>
      <c r="R4904">
        <v>20211109</v>
      </c>
      <c r="S4904" t="s">
        <v>10098</v>
      </c>
      <c r="T4904">
        <v>20220705</v>
      </c>
      <c r="U4904" t="s">
        <v>211</v>
      </c>
      <c r="Z4904" t="s">
        <v>36</v>
      </c>
    </row>
    <row r="4905" spans="1:26" x14ac:dyDescent="0.25">
      <c r="A4905" t="s">
        <v>26</v>
      </c>
      <c r="B4905" t="s">
        <v>27</v>
      </c>
      <c r="C4905" t="s">
        <v>28</v>
      </c>
      <c r="D4905" t="s">
        <v>6142</v>
      </c>
      <c r="E4905" t="str">
        <f>"205TNHM2P761"</f>
        <v>205TNHM2P761</v>
      </c>
      <c r="F4905" t="s">
        <v>30</v>
      </c>
      <c r="I4905" t="s">
        <v>162</v>
      </c>
      <c r="J4905" t="s">
        <v>7526</v>
      </c>
      <c r="N4905" t="s">
        <v>10099</v>
      </c>
      <c r="O4905" t="s">
        <v>34</v>
      </c>
      <c r="P4905">
        <v>3</v>
      </c>
      <c r="Q4905">
        <v>202205</v>
      </c>
      <c r="R4905">
        <v>20220614</v>
      </c>
      <c r="S4905" t="s">
        <v>10100</v>
      </c>
      <c r="T4905">
        <v>20220705</v>
      </c>
      <c r="Z4905" t="s">
        <v>36</v>
      </c>
    </row>
    <row r="4906" spans="1:26" x14ac:dyDescent="0.25">
      <c r="A4906" t="s">
        <v>26</v>
      </c>
      <c r="B4906" t="s">
        <v>27</v>
      </c>
      <c r="C4906" t="s">
        <v>28</v>
      </c>
      <c r="D4906" t="s">
        <v>46</v>
      </c>
      <c r="E4906" t="str">
        <f>"107TNQD11532"</f>
        <v>107TNQD11532</v>
      </c>
      <c r="F4906" t="s">
        <v>30</v>
      </c>
      <c r="I4906" t="s">
        <v>82</v>
      </c>
      <c r="J4906" t="s">
        <v>90</v>
      </c>
      <c r="N4906" t="s">
        <v>10101</v>
      </c>
      <c r="O4906" t="s">
        <v>34</v>
      </c>
      <c r="P4906">
        <v>13</v>
      </c>
      <c r="Q4906">
        <v>202107</v>
      </c>
      <c r="R4906">
        <v>20220311</v>
      </c>
      <c r="S4906" t="s">
        <v>10102</v>
      </c>
      <c r="T4906">
        <v>20220705</v>
      </c>
      <c r="U4906" t="s">
        <v>3950</v>
      </c>
      <c r="Z4906" t="s">
        <v>36</v>
      </c>
    </row>
    <row r="4907" spans="1:26" x14ac:dyDescent="0.25">
      <c r="A4907" t="s">
        <v>26</v>
      </c>
      <c r="B4907" t="s">
        <v>27</v>
      </c>
      <c r="C4907" t="s">
        <v>28</v>
      </c>
      <c r="D4907" t="s">
        <v>64</v>
      </c>
      <c r="E4907" t="str">
        <f>"203TNBK1D597"</f>
        <v>203TNBK1D597</v>
      </c>
      <c r="F4907" t="s">
        <v>30</v>
      </c>
      <c r="I4907" t="s">
        <v>31</v>
      </c>
      <c r="J4907" t="s">
        <v>90</v>
      </c>
      <c r="N4907" t="s">
        <v>10103</v>
      </c>
      <c r="O4907" t="s">
        <v>34</v>
      </c>
      <c r="P4907">
        <v>5</v>
      </c>
      <c r="Q4907">
        <v>202203</v>
      </c>
      <c r="R4907">
        <v>20220619</v>
      </c>
      <c r="S4907" t="s">
        <v>10104</v>
      </c>
      <c r="T4907">
        <v>20220705</v>
      </c>
      <c r="U4907" t="s">
        <v>149</v>
      </c>
      <c r="Z4907" t="s">
        <v>36</v>
      </c>
    </row>
    <row r="4908" spans="1:26" x14ac:dyDescent="0.25">
      <c r="A4908" t="s">
        <v>26</v>
      </c>
      <c r="B4908" t="s">
        <v>27</v>
      </c>
      <c r="C4908" t="s">
        <v>28</v>
      </c>
      <c r="D4908" t="s">
        <v>166</v>
      </c>
      <c r="E4908" t="str">
        <f>"110TNGY24999"</f>
        <v>110TNGY24999</v>
      </c>
      <c r="F4908" t="s">
        <v>30</v>
      </c>
      <c r="I4908" t="s">
        <v>71</v>
      </c>
      <c r="J4908" t="s">
        <v>90</v>
      </c>
      <c r="N4908" t="s">
        <v>10105</v>
      </c>
      <c r="O4908" t="s">
        <v>34</v>
      </c>
      <c r="P4908">
        <v>10</v>
      </c>
      <c r="Q4908">
        <v>202110</v>
      </c>
      <c r="R4908">
        <v>20220214</v>
      </c>
      <c r="S4908" t="s">
        <v>10106</v>
      </c>
      <c r="T4908">
        <v>20220705</v>
      </c>
      <c r="U4908" t="s">
        <v>793</v>
      </c>
      <c r="V4908" t="s">
        <v>10107</v>
      </c>
      <c r="Z4908" t="s">
        <v>36</v>
      </c>
    </row>
    <row r="4909" spans="1:26" x14ac:dyDescent="0.25">
      <c r="A4909" t="s">
        <v>26</v>
      </c>
      <c r="B4909" t="s">
        <v>27</v>
      </c>
      <c r="C4909" t="s">
        <v>28</v>
      </c>
      <c r="D4909" t="s">
        <v>46</v>
      </c>
      <c r="E4909" t="str">
        <f>"110TNNH00815"</f>
        <v>110TNNH00815</v>
      </c>
      <c r="F4909" t="s">
        <v>30</v>
      </c>
      <c r="I4909" t="s">
        <v>38</v>
      </c>
      <c r="J4909" t="s">
        <v>90</v>
      </c>
      <c r="N4909" t="s">
        <v>10108</v>
      </c>
      <c r="O4909" t="s">
        <v>34</v>
      </c>
      <c r="P4909">
        <v>10</v>
      </c>
      <c r="Q4909">
        <v>202110</v>
      </c>
      <c r="R4909">
        <v>20211105</v>
      </c>
      <c r="S4909" t="s">
        <v>10109</v>
      </c>
      <c r="T4909">
        <v>20220705</v>
      </c>
      <c r="U4909" t="s">
        <v>878</v>
      </c>
      <c r="V4909" t="s">
        <v>496</v>
      </c>
      <c r="W4909" t="s">
        <v>727</v>
      </c>
      <c r="Z4909" t="s">
        <v>36</v>
      </c>
    </row>
    <row r="4910" spans="1:26" x14ac:dyDescent="0.25">
      <c r="A4910" t="s">
        <v>26</v>
      </c>
      <c r="B4910" t="s">
        <v>27</v>
      </c>
      <c r="C4910" t="s">
        <v>28</v>
      </c>
      <c r="D4910" t="s">
        <v>166</v>
      </c>
      <c r="E4910" t="str">
        <f>"108TNXR32290"</f>
        <v>108TNXR32290</v>
      </c>
      <c r="F4910" t="s">
        <v>30</v>
      </c>
      <c r="I4910" t="s">
        <v>31</v>
      </c>
      <c r="J4910" t="s">
        <v>32</v>
      </c>
      <c r="N4910" t="s">
        <v>10110</v>
      </c>
      <c r="O4910" t="s">
        <v>34</v>
      </c>
      <c r="P4910">
        <v>12</v>
      </c>
      <c r="Q4910">
        <v>202108</v>
      </c>
      <c r="R4910">
        <v>20211031</v>
      </c>
      <c r="S4910" t="s">
        <v>10111</v>
      </c>
      <c r="T4910">
        <v>20220705</v>
      </c>
      <c r="Z4910" t="s">
        <v>36</v>
      </c>
    </row>
    <row r="4911" spans="1:26" x14ac:dyDescent="0.25">
      <c r="A4911" t="s">
        <v>26</v>
      </c>
      <c r="B4911" t="s">
        <v>27</v>
      </c>
      <c r="C4911" t="s">
        <v>28</v>
      </c>
      <c r="D4911" t="s">
        <v>115</v>
      </c>
      <c r="E4911" t="str">
        <f>"109TNAB0P640"</f>
        <v>109TNAB0P640</v>
      </c>
      <c r="F4911" t="s">
        <v>30</v>
      </c>
      <c r="I4911" t="s">
        <v>89</v>
      </c>
      <c r="J4911" t="s">
        <v>32</v>
      </c>
      <c r="N4911" t="s">
        <v>10112</v>
      </c>
      <c r="O4911" t="s">
        <v>34</v>
      </c>
      <c r="P4911">
        <v>11</v>
      </c>
      <c r="Q4911">
        <v>202109</v>
      </c>
      <c r="R4911">
        <v>20211018</v>
      </c>
      <c r="S4911" t="s">
        <v>10113</v>
      </c>
      <c r="T4911">
        <v>20220705</v>
      </c>
      <c r="Z4911" t="s">
        <v>36</v>
      </c>
    </row>
    <row r="4912" spans="1:26" x14ac:dyDescent="0.25">
      <c r="A4912" t="s">
        <v>26</v>
      </c>
      <c r="B4912" t="s">
        <v>27</v>
      </c>
      <c r="C4912" t="s">
        <v>28</v>
      </c>
      <c r="D4912" t="s">
        <v>42</v>
      </c>
      <c r="E4912" t="str">
        <f>"110TNFA15435"</f>
        <v>110TNFA15435</v>
      </c>
      <c r="F4912" t="s">
        <v>30</v>
      </c>
      <c r="I4912" t="s">
        <v>157</v>
      </c>
      <c r="J4912" t="s">
        <v>58</v>
      </c>
      <c r="N4912" t="s">
        <v>10114</v>
      </c>
      <c r="O4912" t="s">
        <v>34</v>
      </c>
      <c r="P4912">
        <v>10</v>
      </c>
      <c r="Q4912">
        <v>202110</v>
      </c>
      <c r="R4912">
        <v>20220308</v>
      </c>
      <c r="S4912" t="s">
        <v>10115</v>
      </c>
      <c r="T4912">
        <v>20220705</v>
      </c>
      <c r="U4912" t="s">
        <v>151</v>
      </c>
      <c r="Z4912" t="s">
        <v>36</v>
      </c>
    </row>
    <row r="4913" spans="1:26" x14ac:dyDescent="0.25">
      <c r="A4913" t="s">
        <v>26</v>
      </c>
      <c r="B4913" t="s">
        <v>27</v>
      </c>
      <c r="C4913" t="s">
        <v>28</v>
      </c>
      <c r="D4913" t="s">
        <v>166</v>
      </c>
      <c r="E4913" t="str">
        <f>"109TNSU2V526"</f>
        <v>109TNSU2V526</v>
      </c>
      <c r="F4913" t="s">
        <v>30</v>
      </c>
      <c r="I4913" t="s">
        <v>129</v>
      </c>
      <c r="J4913" t="s">
        <v>58</v>
      </c>
      <c r="N4913" t="s">
        <v>10116</v>
      </c>
      <c r="O4913" t="s">
        <v>34</v>
      </c>
      <c r="P4913">
        <v>11</v>
      </c>
      <c r="Q4913">
        <v>202109</v>
      </c>
      <c r="R4913">
        <v>20211116</v>
      </c>
      <c r="S4913" t="s">
        <v>10117</v>
      </c>
      <c r="T4913">
        <v>20220705</v>
      </c>
      <c r="Z4913" t="s">
        <v>36</v>
      </c>
    </row>
    <row r="4914" spans="1:26" x14ac:dyDescent="0.25">
      <c r="A4914" t="s">
        <v>26</v>
      </c>
      <c r="B4914" t="s">
        <v>27</v>
      </c>
      <c r="C4914" t="s">
        <v>28</v>
      </c>
      <c r="D4914" t="s">
        <v>46</v>
      </c>
      <c r="E4914" t="str">
        <f>"201TNCZ2M523"</f>
        <v>201TNCZ2M523</v>
      </c>
      <c r="F4914" t="s">
        <v>30</v>
      </c>
      <c r="I4914" t="s">
        <v>31</v>
      </c>
      <c r="J4914" t="s">
        <v>32</v>
      </c>
      <c r="N4914" t="s">
        <v>10118</v>
      </c>
      <c r="O4914" t="s">
        <v>34</v>
      </c>
      <c r="P4914">
        <v>7</v>
      </c>
      <c r="Q4914">
        <v>202201</v>
      </c>
      <c r="R4914">
        <v>20220601</v>
      </c>
      <c r="S4914" t="s">
        <v>10119</v>
      </c>
      <c r="T4914">
        <v>20220705</v>
      </c>
      <c r="Z4914" t="s">
        <v>36</v>
      </c>
    </row>
    <row r="4915" spans="1:26" x14ac:dyDescent="0.25">
      <c r="A4915" t="s">
        <v>26</v>
      </c>
      <c r="B4915" t="s">
        <v>27</v>
      </c>
      <c r="C4915" t="s">
        <v>28</v>
      </c>
      <c r="D4915" t="s">
        <v>29</v>
      </c>
      <c r="E4915" t="str">
        <f>"109TNBK0M509"</f>
        <v>109TNBK0M509</v>
      </c>
      <c r="F4915" t="s">
        <v>30</v>
      </c>
      <c r="I4915" t="s">
        <v>89</v>
      </c>
      <c r="J4915" t="s">
        <v>90</v>
      </c>
      <c r="N4915" t="s">
        <v>10120</v>
      </c>
      <c r="O4915" t="s">
        <v>34</v>
      </c>
      <c r="P4915">
        <v>11</v>
      </c>
      <c r="Q4915">
        <v>202109</v>
      </c>
      <c r="R4915">
        <v>20211209</v>
      </c>
      <c r="S4915" t="s">
        <v>10121</v>
      </c>
      <c r="T4915">
        <v>20220705</v>
      </c>
      <c r="U4915" t="s">
        <v>144</v>
      </c>
      <c r="V4915" t="s">
        <v>267</v>
      </c>
      <c r="Z4915" t="s">
        <v>36</v>
      </c>
    </row>
    <row r="4916" spans="1:26" x14ac:dyDescent="0.25">
      <c r="A4916" t="s">
        <v>26</v>
      </c>
      <c r="B4916" t="s">
        <v>27</v>
      </c>
      <c r="C4916" t="s">
        <v>28</v>
      </c>
      <c r="D4916" t="s">
        <v>46</v>
      </c>
      <c r="E4916" t="str">
        <f>"110TNBK2D389"</f>
        <v>110TNBK2D389</v>
      </c>
      <c r="F4916" t="s">
        <v>30</v>
      </c>
      <c r="I4916" t="s">
        <v>89</v>
      </c>
      <c r="J4916" t="s">
        <v>58</v>
      </c>
      <c r="N4916" t="s">
        <v>10122</v>
      </c>
      <c r="O4916" t="s">
        <v>34</v>
      </c>
      <c r="P4916">
        <v>10</v>
      </c>
      <c r="Q4916">
        <v>202110</v>
      </c>
      <c r="R4916">
        <v>20211220</v>
      </c>
      <c r="S4916" t="s">
        <v>10123</v>
      </c>
      <c r="T4916">
        <v>20220705</v>
      </c>
      <c r="U4916" t="s">
        <v>144</v>
      </c>
      <c r="Z4916" t="s">
        <v>36</v>
      </c>
    </row>
    <row r="4917" spans="1:26" x14ac:dyDescent="0.25">
      <c r="A4917" t="s">
        <v>26</v>
      </c>
      <c r="B4917" t="s">
        <v>27</v>
      </c>
      <c r="C4917" t="s">
        <v>28</v>
      </c>
      <c r="D4917" t="s">
        <v>115</v>
      </c>
      <c r="E4917" t="str">
        <f>"202TNFA03571"</f>
        <v>202TNFA03571</v>
      </c>
      <c r="F4917" t="s">
        <v>30</v>
      </c>
      <c r="I4917" t="s">
        <v>38</v>
      </c>
      <c r="J4917" t="s">
        <v>58</v>
      </c>
      <c r="N4917" t="s">
        <v>10124</v>
      </c>
      <c r="O4917" t="s">
        <v>34</v>
      </c>
      <c r="P4917">
        <v>6</v>
      </c>
      <c r="Q4917">
        <v>202202</v>
      </c>
      <c r="R4917">
        <v>20220623</v>
      </c>
      <c r="S4917" t="s">
        <v>10125</v>
      </c>
      <c r="T4917">
        <v>20220705</v>
      </c>
      <c r="U4917" t="s">
        <v>211</v>
      </c>
      <c r="Z4917" t="s">
        <v>36</v>
      </c>
    </row>
    <row r="4918" spans="1:26" x14ac:dyDescent="0.25">
      <c r="A4918" t="s">
        <v>26</v>
      </c>
      <c r="B4918" t="s">
        <v>27</v>
      </c>
      <c r="C4918" t="s">
        <v>28</v>
      </c>
      <c r="D4918" t="s">
        <v>37</v>
      </c>
      <c r="E4918" t="str">
        <f>"106TNNH2D327"</f>
        <v>106TNNH2D327</v>
      </c>
      <c r="F4918" t="s">
        <v>30</v>
      </c>
      <c r="I4918" t="s">
        <v>31</v>
      </c>
      <c r="J4918" t="s">
        <v>32</v>
      </c>
      <c r="N4918" t="s">
        <v>10126</v>
      </c>
      <c r="O4918" t="s">
        <v>34</v>
      </c>
      <c r="P4918">
        <v>14</v>
      </c>
      <c r="Q4918">
        <v>202106</v>
      </c>
      <c r="R4918">
        <v>20220401</v>
      </c>
      <c r="S4918" t="s">
        <v>10127</v>
      </c>
      <c r="T4918">
        <v>20220705</v>
      </c>
      <c r="Z4918" t="s">
        <v>36</v>
      </c>
    </row>
    <row r="4919" spans="1:26" x14ac:dyDescent="0.25">
      <c r="A4919" t="s">
        <v>26</v>
      </c>
      <c r="B4919" t="s">
        <v>27</v>
      </c>
      <c r="C4919" t="s">
        <v>28</v>
      </c>
      <c r="D4919" t="s">
        <v>29</v>
      </c>
      <c r="E4919" t="str">
        <f>"111TNXR2B090"</f>
        <v>111TNXR2B090</v>
      </c>
      <c r="F4919" t="s">
        <v>30</v>
      </c>
      <c r="I4919" t="s">
        <v>38</v>
      </c>
      <c r="J4919" t="s">
        <v>90</v>
      </c>
      <c r="N4919" t="s">
        <v>10128</v>
      </c>
      <c r="O4919" t="s">
        <v>34</v>
      </c>
      <c r="P4919">
        <v>9</v>
      </c>
      <c r="Q4919">
        <v>202111</v>
      </c>
      <c r="R4919">
        <v>20220219</v>
      </c>
      <c r="S4919" t="s">
        <v>10129</v>
      </c>
      <c r="T4919">
        <v>20220705</v>
      </c>
      <c r="U4919" t="s">
        <v>1037</v>
      </c>
      <c r="V4919" t="s">
        <v>3950</v>
      </c>
      <c r="Z4919" t="s">
        <v>36</v>
      </c>
    </row>
    <row r="4920" spans="1:26" x14ac:dyDescent="0.25">
      <c r="A4920" t="s">
        <v>26</v>
      </c>
      <c r="B4920" t="s">
        <v>27</v>
      </c>
      <c r="C4920" t="s">
        <v>28</v>
      </c>
      <c r="D4920" t="s">
        <v>115</v>
      </c>
      <c r="E4920" t="str">
        <f>"110TNHMOX313"</f>
        <v>110TNHMOX313</v>
      </c>
      <c r="F4920" t="s">
        <v>30</v>
      </c>
      <c r="I4920" t="s">
        <v>31</v>
      </c>
      <c r="J4920" t="s">
        <v>32</v>
      </c>
      <c r="N4920" t="s">
        <v>10130</v>
      </c>
      <c r="O4920" t="s">
        <v>34</v>
      </c>
      <c r="P4920">
        <v>10</v>
      </c>
      <c r="Q4920">
        <v>202110</v>
      </c>
      <c r="R4920">
        <v>20211101</v>
      </c>
      <c r="S4920" t="s">
        <v>10131</v>
      </c>
      <c r="T4920">
        <v>20220705</v>
      </c>
      <c r="Z4920" t="s">
        <v>36</v>
      </c>
    </row>
    <row r="4921" spans="1:26" x14ac:dyDescent="0.25">
      <c r="A4921" t="s">
        <v>26</v>
      </c>
      <c r="B4921" t="s">
        <v>27</v>
      </c>
      <c r="C4921" t="s">
        <v>28</v>
      </c>
      <c r="D4921" t="s">
        <v>166</v>
      </c>
      <c r="E4921" t="str">
        <f>"110TNGY2S095"</f>
        <v>110TNGY2S095</v>
      </c>
      <c r="F4921" t="s">
        <v>30</v>
      </c>
      <c r="I4921" t="s">
        <v>71</v>
      </c>
      <c r="J4921" t="s">
        <v>58</v>
      </c>
      <c r="N4921" t="s">
        <v>10132</v>
      </c>
      <c r="O4921" t="s">
        <v>34</v>
      </c>
      <c r="P4921">
        <v>10</v>
      </c>
      <c r="Q4921">
        <v>202110</v>
      </c>
      <c r="R4921">
        <v>20211115</v>
      </c>
      <c r="S4921" t="s">
        <v>10133</v>
      </c>
      <c r="T4921">
        <v>20220705</v>
      </c>
      <c r="U4921" t="s">
        <v>2433</v>
      </c>
      <c r="Z4921" t="s">
        <v>36</v>
      </c>
    </row>
    <row r="4922" spans="1:26" x14ac:dyDescent="0.25">
      <c r="A4922" t="s">
        <v>26</v>
      </c>
      <c r="B4922" t="s">
        <v>27</v>
      </c>
      <c r="C4922" t="s">
        <v>28</v>
      </c>
      <c r="D4922" t="s">
        <v>133</v>
      </c>
      <c r="E4922" t="str">
        <f>"107TNKF0J549"</f>
        <v>107TNKF0J549</v>
      </c>
      <c r="F4922" t="s">
        <v>30</v>
      </c>
      <c r="I4922" t="s">
        <v>38</v>
      </c>
      <c r="J4922" t="s">
        <v>39</v>
      </c>
      <c r="N4922" t="s">
        <v>10134</v>
      </c>
      <c r="O4922" t="s">
        <v>34</v>
      </c>
      <c r="P4922">
        <v>13</v>
      </c>
      <c r="Q4922">
        <v>202107</v>
      </c>
      <c r="R4922">
        <v>20220402</v>
      </c>
      <c r="S4922" t="s">
        <v>10135</v>
      </c>
      <c r="T4922">
        <v>20220705</v>
      </c>
      <c r="Z4922" t="s">
        <v>36</v>
      </c>
    </row>
    <row r="4923" spans="1:26" x14ac:dyDescent="0.25">
      <c r="A4923" t="s">
        <v>26</v>
      </c>
      <c r="B4923" t="s">
        <v>27</v>
      </c>
      <c r="C4923" t="s">
        <v>28</v>
      </c>
      <c r="D4923" t="s">
        <v>29</v>
      </c>
      <c r="E4923" t="str">
        <f>"108TNOD1R204"</f>
        <v>108TNOD1R204</v>
      </c>
      <c r="F4923" t="s">
        <v>30</v>
      </c>
      <c r="I4923" t="s">
        <v>38</v>
      </c>
      <c r="J4923" t="s">
        <v>90</v>
      </c>
      <c r="N4923" t="s">
        <v>10136</v>
      </c>
      <c r="O4923" t="s">
        <v>34</v>
      </c>
      <c r="P4923">
        <v>12</v>
      </c>
      <c r="Q4923">
        <v>202108</v>
      </c>
      <c r="R4923">
        <v>20211228</v>
      </c>
      <c r="S4923" t="s">
        <v>10137</v>
      </c>
      <c r="T4923">
        <v>20220705</v>
      </c>
      <c r="U4923" t="s">
        <v>211</v>
      </c>
      <c r="V4923" t="s">
        <v>878</v>
      </c>
      <c r="Z4923" t="s">
        <v>36</v>
      </c>
    </row>
    <row r="4924" spans="1:26" x14ac:dyDescent="0.25">
      <c r="A4924" t="s">
        <v>26</v>
      </c>
      <c r="B4924" t="s">
        <v>27</v>
      </c>
      <c r="C4924" t="s">
        <v>28</v>
      </c>
      <c r="D4924" t="s">
        <v>64</v>
      </c>
      <c r="E4924" t="str">
        <f>"203TNQD0V708"</f>
        <v>203TNQD0V708</v>
      </c>
      <c r="F4924" t="s">
        <v>30</v>
      </c>
      <c r="I4924" t="s">
        <v>89</v>
      </c>
      <c r="J4924" t="s">
        <v>90</v>
      </c>
      <c r="N4924" t="s">
        <v>10138</v>
      </c>
      <c r="O4924" t="s">
        <v>34</v>
      </c>
      <c r="P4924">
        <v>5</v>
      </c>
      <c r="Q4924">
        <v>202203</v>
      </c>
      <c r="R4924">
        <v>20220511</v>
      </c>
      <c r="S4924" t="s">
        <v>10139</v>
      </c>
      <c r="T4924">
        <v>20220705</v>
      </c>
      <c r="U4924" t="s">
        <v>211</v>
      </c>
      <c r="Z4924" t="s">
        <v>36</v>
      </c>
    </row>
    <row r="4925" spans="1:26" x14ac:dyDescent="0.25">
      <c r="A4925" t="s">
        <v>26</v>
      </c>
      <c r="B4925" t="s">
        <v>27</v>
      </c>
      <c r="C4925" t="s">
        <v>28</v>
      </c>
      <c r="D4925" t="s">
        <v>37</v>
      </c>
      <c r="E4925" t="str">
        <f>"109TNTQ21777"</f>
        <v>109TNTQ21777</v>
      </c>
      <c r="F4925" t="s">
        <v>30</v>
      </c>
      <c r="I4925" t="s">
        <v>57</v>
      </c>
      <c r="J4925" t="s">
        <v>58</v>
      </c>
      <c r="N4925" t="s">
        <v>10140</v>
      </c>
      <c r="O4925" t="s">
        <v>34</v>
      </c>
      <c r="P4925">
        <v>11</v>
      </c>
      <c r="Q4925">
        <v>202109</v>
      </c>
      <c r="R4925">
        <v>20220501</v>
      </c>
      <c r="S4925" t="s">
        <v>10141</v>
      </c>
      <c r="T4925">
        <v>20220705</v>
      </c>
      <c r="U4925" t="s">
        <v>144</v>
      </c>
      <c r="Z4925" t="s">
        <v>36</v>
      </c>
    </row>
    <row r="4926" spans="1:26" x14ac:dyDescent="0.25">
      <c r="A4926" t="s">
        <v>26</v>
      </c>
      <c r="B4926" t="s">
        <v>27</v>
      </c>
      <c r="C4926" t="s">
        <v>28</v>
      </c>
      <c r="D4926" t="s">
        <v>133</v>
      </c>
      <c r="E4926" t="str">
        <f>"108TNKF2W285"</f>
        <v>108TNKF2W285</v>
      </c>
      <c r="F4926" t="s">
        <v>30</v>
      </c>
      <c r="I4926" t="s">
        <v>89</v>
      </c>
      <c r="J4926" t="s">
        <v>58</v>
      </c>
      <c r="N4926" t="s">
        <v>10142</v>
      </c>
      <c r="O4926" t="s">
        <v>34</v>
      </c>
      <c r="P4926">
        <v>12</v>
      </c>
      <c r="Q4926">
        <v>202108</v>
      </c>
      <c r="R4926">
        <v>20211106</v>
      </c>
      <c r="S4926" t="s">
        <v>10143</v>
      </c>
      <c r="T4926">
        <v>20220705</v>
      </c>
      <c r="U4926" t="s">
        <v>144</v>
      </c>
      <c r="Z4926" t="s">
        <v>36</v>
      </c>
    </row>
    <row r="4927" spans="1:26" x14ac:dyDescent="0.25">
      <c r="A4927" t="s">
        <v>26</v>
      </c>
      <c r="B4927" t="s">
        <v>27</v>
      </c>
      <c r="C4927" t="s">
        <v>28</v>
      </c>
      <c r="D4927" t="s">
        <v>37</v>
      </c>
      <c r="E4927" t="str">
        <f>"111TNAB1G536"</f>
        <v>111TNAB1G536</v>
      </c>
      <c r="F4927" t="s">
        <v>30</v>
      </c>
      <c r="I4927" t="s">
        <v>129</v>
      </c>
      <c r="J4927" t="s">
        <v>77</v>
      </c>
      <c r="N4927" t="s">
        <v>10144</v>
      </c>
      <c r="O4927" t="s">
        <v>34</v>
      </c>
      <c r="P4927">
        <v>9</v>
      </c>
      <c r="Q4927">
        <v>202111</v>
      </c>
      <c r="R4927">
        <v>20211123</v>
      </c>
      <c r="S4927" t="s">
        <v>10145</v>
      </c>
      <c r="T4927">
        <v>20220705</v>
      </c>
      <c r="Z4927" t="s">
        <v>36</v>
      </c>
    </row>
    <row r="4928" spans="1:26" x14ac:dyDescent="0.25">
      <c r="A4928" t="s">
        <v>26</v>
      </c>
      <c r="B4928" t="s">
        <v>27</v>
      </c>
      <c r="C4928" t="s">
        <v>28</v>
      </c>
      <c r="D4928" t="s">
        <v>166</v>
      </c>
      <c r="E4928" t="str">
        <f>"202TNUW25166"</f>
        <v>202TNUW25166</v>
      </c>
      <c r="F4928" t="s">
        <v>30</v>
      </c>
      <c r="I4928" t="s">
        <v>31</v>
      </c>
      <c r="J4928" t="s">
        <v>32</v>
      </c>
      <c r="N4928" t="s">
        <v>10146</v>
      </c>
      <c r="O4928" t="s">
        <v>34</v>
      </c>
      <c r="P4928">
        <v>6</v>
      </c>
      <c r="Q4928">
        <v>202202</v>
      </c>
      <c r="R4928">
        <v>20220204</v>
      </c>
      <c r="S4928" t="s">
        <v>10147</v>
      </c>
      <c r="T4928">
        <v>20220705</v>
      </c>
      <c r="Z4928" t="s">
        <v>36</v>
      </c>
    </row>
    <row r="4929" spans="1:26" x14ac:dyDescent="0.25">
      <c r="A4929" t="s">
        <v>26</v>
      </c>
      <c r="B4929" t="s">
        <v>27</v>
      </c>
      <c r="C4929" t="s">
        <v>28</v>
      </c>
      <c r="D4929" t="s">
        <v>37</v>
      </c>
      <c r="E4929" t="str">
        <f>"108TNAB80144"</f>
        <v>108TNAB80144</v>
      </c>
      <c r="F4929" t="s">
        <v>30</v>
      </c>
      <c r="I4929" t="s">
        <v>47</v>
      </c>
      <c r="J4929" t="s">
        <v>163</v>
      </c>
      <c r="N4929" t="s">
        <v>10148</v>
      </c>
      <c r="O4929" t="s">
        <v>34</v>
      </c>
      <c r="P4929">
        <v>12</v>
      </c>
      <c r="Q4929">
        <v>202108</v>
      </c>
      <c r="R4929">
        <v>20220329</v>
      </c>
      <c r="S4929" t="s">
        <v>10149</v>
      </c>
      <c r="T4929">
        <v>20220705</v>
      </c>
      <c r="Z4929" t="s">
        <v>36</v>
      </c>
    </row>
    <row r="4930" spans="1:26" x14ac:dyDescent="0.25">
      <c r="A4930" t="s">
        <v>26</v>
      </c>
      <c r="B4930" t="s">
        <v>27</v>
      </c>
      <c r="C4930" t="s">
        <v>28</v>
      </c>
      <c r="D4930" t="s">
        <v>7432</v>
      </c>
      <c r="E4930" t="str">
        <f>"203TNPC0D328"</f>
        <v>203TNPC0D328</v>
      </c>
      <c r="F4930" t="s">
        <v>30</v>
      </c>
      <c r="I4930" t="s">
        <v>47</v>
      </c>
      <c r="J4930" t="s">
        <v>1719</v>
      </c>
      <c r="N4930" t="s">
        <v>10150</v>
      </c>
      <c r="O4930" t="s">
        <v>34</v>
      </c>
      <c r="P4930">
        <v>5</v>
      </c>
      <c r="Q4930">
        <v>202203</v>
      </c>
      <c r="R4930">
        <v>20220502</v>
      </c>
      <c r="S4930" t="s">
        <v>10151</v>
      </c>
      <c r="T4930">
        <v>20220705</v>
      </c>
      <c r="Z4930" t="s">
        <v>36</v>
      </c>
    </row>
    <row r="4931" spans="1:26" x14ac:dyDescent="0.25">
      <c r="A4931" t="s">
        <v>26</v>
      </c>
      <c r="B4931" t="s">
        <v>27</v>
      </c>
      <c r="C4931" t="s">
        <v>28</v>
      </c>
      <c r="D4931" t="s">
        <v>133</v>
      </c>
      <c r="E4931" t="str">
        <f>"010TNHM0K865"</f>
        <v>010TNHM0K865</v>
      </c>
      <c r="F4931" t="s">
        <v>30</v>
      </c>
      <c r="I4931" t="s">
        <v>71</v>
      </c>
      <c r="J4931" t="s">
        <v>90</v>
      </c>
      <c r="N4931" t="s">
        <v>10152</v>
      </c>
      <c r="O4931" t="s">
        <v>34</v>
      </c>
      <c r="P4931">
        <v>22</v>
      </c>
      <c r="Q4931">
        <v>202010</v>
      </c>
      <c r="R4931">
        <v>20220425</v>
      </c>
      <c r="S4931" t="s">
        <v>10153</v>
      </c>
      <c r="T4931">
        <v>20220705</v>
      </c>
      <c r="U4931" t="s">
        <v>1718</v>
      </c>
      <c r="V4931" t="s">
        <v>1575</v>
      </c>
      <c r="W4931" t="s">
        <v>206</v>
      </c>
      <c r="Z4931" t="s">
        <v>36</v>
      </c>
    </row>
    <row r="4932" spans="1:26" x14ac:dyDescent="0.25">
      <c r="A4932" t="s">
        <v>26</v>
      </c>
      <c r="B4932" t="s">
        <v>27</v>
      </c>
      <c r="C4932" t="s">
        <v>28</v>
      </c>
      <c r="D4932" t="s">
        <v>133</v>
      </c>
      <c r="E4932" t="str">
        <f>"111TNXR2P386"</f>
        <v>111TNXR2P386</v>
      </c>
      <c r="F4932" t="s">
        <v>30</v>
      </c>
      <c r="I4932" t="s">
        <v>89</v>
      </c>
      <c r="J4932" t="s">
        <v>90</v>
      </c>
      <c r="N4932" t="s">
        <v>10154</v>
      </c>
      <c r="O4932" t="s">
        <v>34</v>
      </c>
      <c r="P4932">
        <v>9</v>
      </c>
      <c r="Q4932">
        <v>202111</v>
      </c>
      <c r="R4932">
        <v>20220519</v>
      </c>
      <c r="S4932" t="s">
        <v>10155</v>
      </c>
      <c r="T4932">
        <v>20220705</v>
      </c>
      <c r="U4932" t="s">
        <v>144</v>
      </c>
      <c r="Z4932" t="s">
        <v>36</v>
      </c>
    </row>
    <row r="4933" spans="1:26" x14ac:dyDescent="0.25">
      <c r="A4933" t="s">
        <v>26</v>
      </c>
      <c r="B4933" t="s">
        <v>27</v>
      </c>
      <c r="C4933" t="s">
        <v>28</v>
      </c>
      <c r="D4933" t="s">
        <v>29</v>
      </c>
      <c r="E4933" t="str">
        <f>"111TNXROP682"</f>
        <v>111TNXROP682</v>
      </c>
      <c r="F4933" t="s">
        <v>30</v>
      </c>
      <c r="I4933" t="s">
        <v>38</v>
      </c>
      <c r="J4933" t="s">
        <v>48</v>
      </c>
      <c r="N4933" t="s">
        <v>10156</v>
      </c>
      <c r="O4933" t="s">
        <v>34</v>
      </c>
      <c r="P4933">
        <v>9</v>
      </c>
      <c r="Q4933">
        <v>202111</v>
      </c>
      <c r="R4933">
        <v>20220601</v>
      </c>
      <c r="S4933" t="s">
        <v>10157</v>
      </c>
      <c r="T4933">
        <v>20220705</v>
      </c>
      <c r="Z4933" t="s">
        <v>36</v>
      </c>
    </row>
    <row r="4934" spans="1:26" x14ac:dyDescent="0.25">
      <c r="A4934" t="s">
        <v>26</v>
      </c>
      <c r="B4934" t="s">
        <v>27</v>
      </c>
      <c r="C4934" t="s">
        <v>28</v>
      </c>
      <c r="D4934" t="s">
        <v>166</v>
      </c>
      <c r="E4934" t="str">
        <f>"103TNHM2P545"</f>
        <v>103TNHM2P545</v>
      </c>
      <c r="F4934" t="s">
        <v>30</v>
      </c>
      <c r="I4934" t="s">
        <v>1906</v>
      </c>
      <c r="J4934" t="s">
        <v>130</v>
      </c>
      <c r="N4934" t="s">
        <v>10158</v>
      </c>
      <c r="O4934" t="s">
        <v>34</v>
      </c>
      <c r="P4934">
        <v>17</v>
      </c>
      <c r="Q4934">
        <v>202103</v>
      </c>
      <c r="R4934">
        <v>20211102</v>
      </c>
      <c r="S4934" t="s">
        <v>10159</v>
      </c>
      <c r="T4934">
        <v>20220705</v>
      </c>
      <c r="Z4934" t="s">
        <v>36</v>
      </c>
    </row>
    <row r="4935" spans="1:26" x14ac:dyDescent="0.25">
      <c r="A4935" t="s">
        <v>26</v>
      </c>
      <c r="B4935" t="s">
        <v>27</v>
      </c>
      <c r="C4935" t="s">
        <v>28</v>
      </c>
      <c r="D4935" t="s">
        <v>133</v>
      </c>
      <c r="E4935" t="str">
        <f>"111TNJJ2P388"</f>
        <v>111TNJJ2P388</v>
      </c>
      <c r="F4935" t="s">
        <v>30</v>
      </c>
      <c r="I4935" t="s">
        <v>475</v>
      </c>
      <c r="J4935" t="s">
        <v>90</v>
      </c>
      <c r="N4935" t="s">
        <v>10160</v>
      </c>
      <c r="O4935" t="s">
        <v>34</v>
      </c>
      <c r="P4935">
        <v>9</v>
      </c>
      <c r="Q4935">
        <v>202111</v>
      </c>
      <c r="R4935">
        <v>20220516</v>
      </c>
      <c r="S4935" t="s">
        <v>10161</v>
      </c>
      <c r="T4935">
        <v>20220705</v>
      </c>
      <c r="U4935" t="s">
        <v>206</v>
      </c>
      <c r="V4935" t="s">
        <v>1718</v>
      </c>
      <c r="Z4935" t="s">
        <v>36</v>
      </c>
    </row>
    <row r="4936" spans="1:26" x14ac:dyDescent="0.25">
      <c r="A4936" t="s">
        <v>26</v>
      </c>
      <c r="B4936" t="s">
        <v>27</v>
      </c>
      <c r="C4936" t="s">
        <v>28</v>
      </c>
      <c r="D4936" t="s">
        <v>115</v>
      </c>
      <c r="E4936" t="str">
        <f>"101TNFA0M947"</f>
        <v>101TNFA0M947</v>
      </c>
      <c r="F4936" t="s">
        <v>30</v>
      </c>
      <c r="I4936" t="s">
        <v>2006</v>
      </c>
      <c r="J4936" t="s">
        <v>90</v>
      </c>
      <c r="N4936" t="s">
        <v>10162</v>
      </c>
      <c r="O4936" t="s">
        <v>34</v>
      </c>
      <c r="P4936">
        <v>19</v>
      </c>
      <c r="Q4936">
        <v>202101</v>
      </c>
      <c r="R4936">
        <v>20220606</v>
      </c>
      <c r="S4936" t="s">
        <v>10163</v>
      </c>
      <c r="T4936">
        <v>20220705</v>
      </c>
      <c r="U4936" t="s">
        <v>206</v>
      </c>
      <c r="Z4936" t="s">
        <v>36</v>
      </c>
    </row>
    <row r="4937" spans="1:26" x14ac:dyDescent="0.25">
      <c r="A4937" t="s">
        <v>26</v>
      </c>
      <c r="B4937" t="s">
        <v>27</v>
      </c>
      <c r="C4937" t="s">
        <v>28</v>
      </c>
      <c r="D4937" t="s">
        <v>29</v>
      </c>
      <c r="E4937" t="str">
        <f>"111TNFA27947"</f>
        <v>111TNFA27947</v>
      </c>
      <c r="F4937" t="s">
        <v>30</v>
      </c>
      <c r="I4937" t="s">
        <v>38</v>
      </c>
      <c r="J4937" t="s">
        <v>58</v>
      </c>
      <c r="N4937" t="s">
        <v>10164</v>
      </c>
      <c r="O4937" t="s">
        <v>34</v>
      </c>
      <c r="P4937">
        <v>9</v>
      </c>
      <c r="Q4937">
        <v>202111</v>
      </c>
      <c r="R4937">
        <v>20220601</v>
      </c>
      <c r="S4937" t="s">
        <v>10165</v>
      </c>
      <c r="T4937">
        <v>20220705</v>
      </c>
      <c r="U4937" t="s">
        <v>144</v>
      </c>
      <c r="Z4937" t="s">
        <v>36</v>
      </c>
    </row>
    <row r="4938" spans="1:26" x14ac:dyDescent="0.25">
      <c r="A4938" t="s">
        <v>26</v>
      </c>
      <c r="B4938" t="s">
        <v>27</v>
      </c>
      <c r="C4938" t="s">
        <v>28</v>
      </c>
      <c r="D4938" t="s">
        <v>29</v>
      </c>
      <c r="E4938" t="str">
        <f>"201TNDV2A506"</f>
        <v>201TNDV2A506</v>
      </c>
      <c r="F4938" t="s">
        <v>30</v>
      </c>
      <c r="I4938" t="s">
        <v>97</v>
      </c>
      <c r="J4938" t="s">
        <v>58</v>
      </c>
      <c r="N4938" t="s">
        <v>10166</v>
      </c>
      <c r="O4938" t="s">
        <v>34</v>
      </c>
      <c r="P4938">
        <v>7</v>
      </c>
      <c r="Q4938">
        <v>202201</v>
      </c>
      <c r="R4938">
        <v>20220314</v>
      </c>
      <c r="S4938" t="s">
        <v>10167</v>
      </c>
      <c r="T4938">
        <v>20220705</v>
      </c>
      <c r="U4938" t="s">
        <v>205</v>
      </c>
      <c r="Z4938" t="s">
        <v>36</v>
      </c>
    </row>
    <row r="4939" spans="1:26" x14ac:dyDescent="0.25">
      <c r="A4939" t="s">
        <v>26</v>
      </c>
      <c r="B4939" t="s">
        <v>27</v>
      </c>
      <c r="C4939" t="s">
        <v>28</v>
      </c>
      <c r="D4939" t="s">
        <v>133</v>
      </c>
      <c r="E4939" t="str">
        <f>"008TNPC1Z320"</f>
        <v>008TNPC1Z320</v>
      </c>
      <c r="F4939" t="s">
        <v>30</v>
      </c>
      <c r="I4939" t="s">
        <v>97</v>
      </c>
      <c r="J4939" t="s">
        <v>90</v>
      </c>
      <c r="N4939" t="s">
        <v>10168</v>
      </c>
      <c r="O4939" t="s">
        <v>34</v>
      </c>
      <c r="P4939">
        <v>24</v>
      </c>
      <c r="Q4939">
        <v>202008</v>
      </c>
      <c r="R4939">
        <v>20220505</v>
      </c>
      <c r="S4939" t="s">
        <v>10169</v>
      </c>
      <c r="T4939">
        <v>20220705</v>
      </c>
      <c r="U4939" t="s">
        <v>205</v>
      </c>
      <c r="Z4939" t="s">
        <v>36</v>
      </c>
    </row>
    <row r="4940" spans="1:26" x14ac:dyDescent="0.25">
      <c r="A4940" t="s">
        <v>26</v>
      </c>
      <c r="B4940" t="s">
        <v>27</v>
      </c>
      <c r="C4940" t="s">
        <v>28</v>
      </c>
      <c r="D4940" t="s">
        <v>29</v>
      </c>
      <c r="E4940" t="str">
        <f>"111TNUW1J326"</f>
        <v>111TNUW1J326</v>
      </c>
      <c r="F4940" t="s">
        <v>30</v>
      </c>
      <c r="I4940" t="s">
        <v>97</v>
      </c>
      <c r="J4940" t="s">
        <v>58</v>
      </c>
      <c r="N4940" t="s">
        <v>10170</v>
      </c>
      <c r="O4940" t="s">
        <v>34</v>
      </c>
      <c r="P4940">
        <v>9</v>
      </c>
      <c r="Q4940">
        <v>202111</v>
      </c>
      <c r="R4940">
        <v>20220330</v>
      </c>
      <c r="S4940" t="s">
        <v>10171</v>
      </c>
      <c r="T4940">
        <v>20220705</v>
      </c>
      <c r="U4940" t="s">
        <v>111</v>
      </c>
      <c r="Z4940" t="s">
        <v>36</v>
      </c>
    </row>
    <row r="4941" spans="1:26" x14ac:dyDescent="0.25">
      <c r="A4941" t="s">
        <v>26</v>
      </c>
      <c r="B4941" t="s">
        <v>27</v>
      </c>
      <c r="C4941" t="s">
        <v>28</v>
      </c>
      <c r="D4941" t="s">
        <v>29</v>
      </c>
      <c r="E4941" t="str">
        <f>"108TNTQ1E569"</f>
        <v>108TNTQ1E569</v>
      </c>
      <c r="F4941" t="s">
        <v>30</v>
      </c>
      <c r="I4941" t="s">
        <v>129</v>
      </c>
      <c r="J4941" t="s">
        <v>90</v>
      </c>
      <c r="N4941" t="s">
        <v>10172</v>
      </c>
      <c r="O4941" t="s">
        <v>34</v>
      </c>
      <c r="P4941">
        <v>12</v>
      </c>
      <c r="Q4941">
        <v>202108</v>
      </c>
      <c r="R4941">
        <v>20211208</v>
      </c>
      <c r="S4941" t="s">
        <v>10173</v>
      </c>
      <c r="T4941">
        <v>20220705</v>
      </c>
      <c r="U4941" t="s">
        <v>211</v>
      </c>
      <c r="Z4941" t="s">
        <v>36</v>
      </c>
    </row>
    <row r="4942" spans="1:26" x14ac:dyDescent="0.25">
      <c r="A4942" t="s">
        <v>2403</v>
      </c>
      <c r="B4942" t="s">
        <v>27</v>
      </c>
      <c r="C4942" t="s">
        <v>28</v>
      </c>
      <c r="D4942" t="s">
        <v>46</v>
      </c>
      <c r="E4942" t="str">
        <f>"202TNRL0A558"</f>
        <v>202TNRL0A558</v>
      </c>
      <c r="F4942" t="s">
        <v>2404</v>
      </c>
      <c r="N4942" t="s">
        <v>10174</v>
      </c>
      <c r="O4942" t="s">
        <v>34</v>
      </c>
      <c r="P4942">
        <v>6</v>
      </c>
      <c r="Q4942">
        <v>202202</v>
      </c>
      <c r="S4942">
        <v>917305341</v>
      </c>
      <c r="T4942">
        <v>20220706</v>
      </c>
      <c r="U4942" t="s">
        <v>2406</v>
      </c>
      <c r="V4942" t="s">
        <v>9034</v>
      </c>
      <c r="W4942" t="s">
        <v>2408</v>
      </c>
      <c r="X4942" t="s">
        <v>4891</v>
      </c>
      <c r="Y4942" t="s">
        <v>4892</v>
      </c>
      <c r="Z4942" t="s">
        <v>36</v>
      </c>
    </row>
    <row r="4943" spans="1:26" x14ac:dyDescent="0.25">
      <c r="A4943" t="s">
        <v>2403</v>
      </c>
      <c r="B4943" t="s">
        <v>27</v>
      </c>
      <c r="C4943" t="s">
        <v>28</v>
      </c>
      <c r="D4943" t="s">
        <v>585</v>
      </c>
      <c r="E4943" t="str">
        <f>"204TNMX1G939"</f>
        <v>204TNMX1G939</v>
      </c>
      <c r="F4943" t="s">
        <v>2404</v>
      </c>
      <c r="N4943" t="s">
        <v>7444</v>
      </c>
      <c r="O4943" t="s">
        <v>34</v>
      </c>
      <c r="P4943">
        <v>4</v>
      </c>
      <c r="Q4943">
        <v>202204</v>
      </c>
      <c r="S4943">
        <v>917368594</v>
      </c>
      <c r="T4943">
        <v>20220706</v>
      </c>
      <c r="U4943" t="s">
        <v>2406</v>
      </c>
      <c r="V4943" t="s">
        <v>2407</v>
      </c>
      <c r="W4943" t="s">
        <v>2408</v>
      </c>
      <c r="X4943" t="s">
        <v>2413</v>
      </c>
      <c r="Y4943" t="s">
        <v>2414</v>
      </c>
      <c r="Z4943" t="s">
        <v>36</v>
      </c>
    </row>
    <row r="4944" spans="1:26" x14ac:dyDescent="0.25">
      <c r="A4944" t="s">
        <v>2403</v>
      </c>
      <c r="B4944" t="s">
        <v>27</v>
      </c>
      <c r="C4944" t="s">
        <v>28</v>
      </c>
      <c r="D4944" t="s">
        <v>64</v>
      </c>
      <c r="E4944" t="str">
        <f>"111TNKF0B045"</f>
        <v>111TNKF0B045</v>
      </c>
      <c r="F4944" t="s">
        <v>2404</v>
      </c>
      <c r="N4944" t="s">
        <v>7443</v>
      </c>
      <c r="O4944" t="s">
        <v>34</v>
      </c>
      <c r="P4944">
        <v>9</v>
      </c>
      <c r="Q4944">
        <v>202111</v>
      </c>
      <c r="S4944">
        <v>917368646</v>
      </c>
      <c r="T4944">
        <v>20220706</v>
      </c>
      <c r="U4944" t="s">
        <v>2406</v>
      </c>
      <c r="V4944" t="s">
        <v>2407</v>
      </c>
      <c r="W4944" t="s">
        <v>2408</v>
      </c>
      <c r="X4944" t="s">
        <v>2413</v>
      </c>
      <c r="Y4944" t="s">
        <v>2414</v>
      </c>
      <c r="Z4944" t="s">
        <v>36</v>
      </c>
    </row>
    <row r="4945" spans="1:26" x14ac:dyDescent="0.25">
      <c r="A4945" t="s">
        <v>2403</v>
      </c>
      <c r="B4945" t="s">
        <v>27</v>
      </c>
      <c r="C4945" t="s">
        <v>28</v>
      </c>
      <c r="D4945" t="s">
        <v>585</v>
      </c>
      <c r="E4945" t="str">
        <f>"201TNMX2U243"</f>
        <v>201TNMX2U243</v>
      </c>
      <c r="F4945" t="s">
        <v>2404</v>
      </c>
      <c r="N4945" t="s">
        <v>7444</v>
      </c>
      <c r="O4945" t="s">
        <v>34</v>
      </c>
      <c r="P4945">
        <v>7</v>
      </c>
      <c r="Q4945">
        <v>202201</v>
      </c>
      <c r="S4945">
        <v>917390487</v>
      </c>
      <c r="T4945">
        <v>20220706</v>
      </c>
      <c r="U4945" t="s">
        <v>2406</v>
      </c>
      <c r="V4945" t="s">
        <v>2407</v>
      </c>
      <c r="W4945" t="s">
        <v>2408</v>
      </c>
      <c r="X4945" t="s">
        <v>2413</v>
      </c>
      <c r="Y4945" t="s">
        <v>2414</v>
      </c>
      <c r="Z4945" t="s">
        <v>36</v>
      </c>
    </row>
    <row r="4946" spans="1:26" x14ac:dyDescent="0.25">
      <c r="A4946" t="s">
        <v>2403</v>
      </c>
      <c r="B4946" t="s">
        <v>27</v>
      </c>
      <c r="C4946" t="s">
        <v>28</v>
      </c>
      <c r="D4946" t="s">
        <v>585</v>
      </c>
      <c r="E4946" t="str">
        <f>"204TNUW1G966"</f>
        <v>204TNUW1G966</v>
      </c>
      <c r="F4946" t="s">
        <v>2404</v>
      </c>
      <c r="N4946" t="s">
        <v>10175</v>
      </c>
      <c r="O4946" t="s">
        <v>34</v>
      </c>
      <c r="P4946">
        <v>4</v>
      </c>
      <c r="Q4946">
        <v>202204</v>
      </c>
      <c r="S4946">
        <v>917390500</v>
      </c>
      <c r="T4946">
        <v>20220706</v>
      </c>
      <c r="U4946" t="s">
        <v>2406</v>
      </c>
      <c r="V4946" t="s">
        <v>2407</v>
      </c>
      <c r="W4946" t="s">
        <v>2408</v>
      </c>
      <c r="X4946" t="s">
        <v>2413</v>
      </c>
      <c r="Y4946" t="s">
        <v>2414</v>
      </c>
      <c r="Z4946" t="s">
        <v>36</v>
      </c>
    </row>
    <row r="4947" spans="1:26" x14ac:dyDescent="0.25">
      <c r="A4947" t="s">
        <v>2403</v>
      </c>
      <c r="B4947" t="s">
        <v>27</v>
      </c>
      <c r="C4947" t="s">
        <v>28</v>
      </c>
      <c r="D4947" t="s">
        <v>380</v>
      </c>
      <c r="E4947" t="str">
        <f>"205TNZN0J461"</f>
        <v>205TNZN0J461</v>
      </c>
      <c r="F4947" t="s">
        <v>2404</v>
      </c>
      <c r="N4947" t="s">
        <v>10176</v>
      </c>
      <c r="O4947" t="s">
        <v>34</v>
      </c>
      <c r="P4947">
        <v>3</v>
      </c>
      <c r="Q4947">
        <v>202205</v>
      </c>
      <c r="S4947">
        <v>917390523</v>
      </c>
      <c r="T4947">
        <v>20220706</v>
      </c>
      <c r="U4947" t="s">
        <v>2406</v>
      </c>
      <c r="V4947" t="s">
        <v>2407</v>
      </c>
      <c r="W4947" t="s">
        <v>2408</v>
      </c>
      <c r="X4947" t="s">
        <v>2413</v>
      </c>
      <c r="Y4947" t="s">
        <v>2414</v>
      </c>
      <c r="Z4947" t="s">
        <v>36</v>
      </c>
    </row>
    <row r="4948" spans="1:26" x14ac:dyDescent="0.25">
      <c r="A4948" t="s">
        <v>2403</v>
      </c>
      <c r="B4948" t="s">
        <v>27</v>
      </c>
      <c r="C4948" t="s">
        <v>28</v>
      </c>
      <c r="D4948" t="s">
        <v>7432</v>
      </c>
      <c r="E4948" t="str">
        <f>"203TNJJ0H308"</f>
        <v>203TNJJ0H308</v>
      </c>
      <c r="F4948" t="s">
        <v>2404</v>
      </c>
      <c r="N4948" t="s">
        <v>10177</v>
      </c>
      <c r="O4948" t="s">
        <v>34</v>
      </c>
      <c r="P4948">
        <v>5</v>
      </c>
      <c r="Q4948">
        <v>202203</v>
      </c>
      <c r="S4948">
        <v>917392221</v>
      </c>
      <c r="T4948">
        <v>20220706</v>
      </c>
      <c r="U4948" t="s">
        <v>2406</v>
      </c>
      <c r="V4948" t="s">
        <v>2407</v>
      </c>
      <c r="W4948" t="s">
        <v>2408</v>
      </c>
      <c r="X4948" t="s">
        <v>2413</v>
      </c>
      <c r="Y4948" t="s">
        <v>2414</v>
      </c>
      <c r="Z4948" t="s">
        <v>36</v>
      </c>
    </row>
    <row r="4949" spans="1:26" x14ac:dyDescent="0.25">
      <c r="A4949" t="s">
        <v>2403</v>
      </c>
      <c r="B4949" t="s">
        <v>27</v>
      </c>
      <c r="C4949" t="s">
        <v>28</v>
      </c>
      <c r="D4949" t="s">
        <v>64</v>
      </c>
      <c r="E4949" t="str">
        <f>"112TNYT0C290"</f>
        <v>112TNYT0C290</v>
      </c>
      <c r="F4949" t="s">
        <v>2404</v>
      </c>
      <c r="N4949" t="s">
        <v>10178</v>
      </c>
      <c r="O4949" t="s">
        <v>34</v>
      </c>
      <c r="P4949">
        <v>8</v>
      </c>
      <c r="Q4949">
        <v>202112</v>
      </c>
      <c r="S4949">
        <v>917392234</v>
      </c>
      <c r="T4949">
        <v>20220706</v>
      </c>
      <c r="U4949" t="s">
        <v>2406</v>
      </c>
      <c r="V4949" t="s">
        <v>2407</v>
      </c>
      <c r="W4949" t="s">
        <v>2408</v>
      </c>
      <c r="X4949" t="s">
        <v>2413</v>
      </c>
      <c r="Y4949" t="s">
        <v>2414</v>
      </c>
      <c r="Z4949" t="s">
        <v>36</v>
      </c>
    </row>
    <row r="4950" spans="1:26" x14ac:dyDescent="0.25">
      <c r="A4950" t="s">
        <v>2403</v>
      </c>
      <c r="B4950" t="s">
        <v>27</v>
      </c>
      <c r="C4950" t="s">
        <v>28</v>
      </c>
      <c r="D4950" t="s">
        <v>585</v>
      </c>
      <c r="E4950" t="str">
        <f>"203TNDV0H346"</f>
        <v>203TNDV0H346</v>
      </c>
      <c r="F4950" t="s">
        <v>2404</v>
      </c>
      <c r="N4950" t="s">
        <v>10179</v>
      </c>
      <c r="O4950" t="s">
        <v>34</v>
      </c>
      <c r="P4950">
        <v>5</v>
      </c>
      <c r="Q4950">
        <v>202203</v>
      </c>
      <c r="S4950">
        <v>917409626</v>
      </c>
      <c r="T4950">
        <v>20220706</v>
      </c>
      <c r="U4950" t="s">
        <v>2406</v>
      </c>
      <c r="V4950" t="s">
        <v>2407</v>
      </c>
      <c r="W4950" t="s">
        <v>2408</v>
      </c>
      <c r="X4950" t="s">
        <v>2413</v>
      </c>
      <c r="Y4950" t="s">
        <v>2414</v>
      </c>
      <c r="Z4950" t="s">
        <v>36</v>
      </c>
    </row>
    <row r="4951" spans="1:26" x14ac:dyDescent="0.25">
      <c r="A4951" t="s">
        <v>2403</v>
      </c>
      <c r="B4951" t="s">
        <v>27</v>
      </c>
      <c r="C4951" t="s">
        <v>28</v>
      </c>
      <c r="D4951" t="s">
        <v>380</v>
      </c>
      <c r="E4951" t="str">
        <f>"202TNMX1G323"</f>
        <v>202TNMX1G323</v>
      </c>
      <c r="F4951" t="s">
        <v>2404</v>
      </c>
      <c r="N4951" t="s">
        <v>10180</v>
      </c>
      <c r="O4951" t="s">
        <v>34</v>
      </c>
      <c r="P4951">
        <v>6</v>
      </c>
      <c r="Q4951">
        <v>202202</v>
      </c>
      <c r="S4951">
        <v>917409682</v>
      </c>
      <c r="T4951">
        <v>20220706</v>
      </c>
      <c r="U4951" t="s">
        <v>2406</v>
      </c>
      <c r="V4951" t="s">
        <v>2407</v>
      </c>
      <c r="W4951" t="s">
        <v>2408</v>
      </c>
      <c r="X4951" t="s">
        <v>2413</v>
      </c>
      <c r="Y4951" t="s">
        <v>2414</v>
      </c>
      <c r="Z4951" t="s">
        <v>36</v>
      </c>
    </row>
    <row r="4952" spans="1:26" x14ac:dyDescent="0.25">
      <c r="A4952" t="s">
        <v>2403</v>
      </c>
      <c r="B4952" t="s">
        <v>27</v>
      </c>
      <c r="C4952" t="s">
        <v>28</v>
      </c>
      <c r="D4952" t="s">
        <v>46</v>
      </c>
      <c r="E4952" t="str">
        <f>"202TNCZ2D171"</f>
        <v>202TNCZ2D171</v>
      </c>
      <c r="F4952" t="s">
        <v>2404</v>
      </c>
      <c r="N4952" t="s">
        <v>10180</v>
      </c>
      <c r="O4952" t="s">
        <v>34</v>
      </c>
      <c r="P4952">
        <v>6</v>
      </c>
      <c r="Q4952">
        <v>202202</v>
      </c>
      <c r="S4952">
        <v>917409716</v>
      </c>
      <c r="T4952">
        <v>20220706</v>
      </c>
      <c r="U4952" t="s">
        <v>2406</v>
      </c>
      <c r="V4952" t="s">
        <v>2407</v>
      </c>
      <c r="W4952" t="s">
        <v>2408</v>
      </c>
      <c r="X4952" t="s">
        <v>2413</v>
      </c>
      <c r="Y4952" t="s">
        <v>2414</v>
      </c>
      <c r="Z4952" t="s">
        <v>36</v>
      </c>
    </row>
    <row r="4953" spans="1:26" x14ac:dyDescent="0.25">
      <c r="A4953" t="s">
        <v>2403</v>
      </c>
      <c r="B4953" t="s">
        <v>27</v>
      </c>
      <c r="C4953" t="s">
        <v>28</v>
      </c>
      <c r="D4953" t="s">
        <v>7432</v>
      </c>
      <c r="E4953" t="str">
        <f>"203TNQD13548"</f>
        <v>203TNQD13548</v>
      </c>
      <c r="F4953" t="s">
        <v>2404</v>
      </c>
      <c r="N4953" t="s">
        <v>10179</v>
      </c>
      <c r="O4953" t="s">
        <v>34</v>
      </c>
      <c r="P4953">
        <v>5</v>
      </c>
      <c r="Q4953">
        <v>202203</v>
      </c>
      <c r="S4953">
        <v>917409747</v>
      </c>
      <c r="T4953">
        <v>20220706</v>
      </c>
      <c r="U4953" t="s">
        <v>2406</v>
      </c>
      <c r="V4953" t="s">
        <v>2407</v>
      </c>
      <c r="W4953" t="s">
        <v>2408</v>
      </c>
      <c r="X4953" t="s">
        <v>2413</v>
      </c>
      <c r="Y4953" t="s">
        <v>2414</v>
      </c>
      <c r="Z4953" t="s">
        <v>36</v>
      </c>
    </row>
    <row r="4954" spans="1:26" x14ac:dyDescent="0.25">
      <c r="A4954" t="s">
        <v>2403</v>
      </c>
      <c r="B4954" t="s">
        <v>27</v>
      </c>
      <c r="C4954" t="s">
        <v>28</v>
      </c>
      <c r="D4954" t="s">
        <v>64</v>
      </c>
      <c r="E4954" t="str">
        <f>"112TNMX14915"</f>
        <v>112TNMX14915</v>
      </c>
      <c r="F4954" t="s">
        <v>2404</v>
      </c>
      <c r="N4954" t="s">
        <v>10179</v>
      </c>
      <c r="O4954" t="s">
        <v>34</v>
      </c>
      <c r="P4954">
        <v>8</v>
      </c>
      <c r="Q4954">
        <v>202112</v>
      </c>
      <c r="S4954">
        <v>917409763</v>
      </c>
      <c r="T4954">
        <v>20220706</v>
      </c>
      <c r="U4954" t="s">
        <v>2406</v>
      </c>
      <c r="V4954" t="s">
        <v>2407</v>
      </c>
      <c r="W4954" t="s">
        <v>2408</v>
      </c>
      <c r="X4954" t="s">
        <v>2413</v>
      </c>
      <c r="Y4954" t="s">
        <v>2414</v>
      </c>
      <c r="Z4954" t="s">
        <v>36</v>
      </c>
    </row>
    <row r="4955" spans="1:26" x14ac:dyDescent="0.25">
      <c r="A4955" t="s">
        <v>2403</v>
      </c>
      <c r="B4955" t="s">
        <v>27</v>
      </c>
      <c r="C4955" t="s">
        <v>28</v>
      </c>
      <c r="D4955" t="s">
        <v>585</v>
      </c>
      <c r="E4955" t="str">
        <f>"201TNWG2U009"</f>
        <v>201TNWG2U009</v>
      </c>
      <c r="F4955" t="s">
        <v>2404</v>
      </c>
      <c r="N4955" t="s">
        <v>10180</v>
      </c>
      <c r="O4955" t="s">
        <v>34</v>
      </c>
      <c r="P4955">
        <v>7</v>
      </c>
      <c r="Q4955">
        <v>202201</v>
      </c>
      <c r="S4955">
        <v>917424276</v>
      </c>
      <c r="T4955">
        <v>20220706</v>
      </c>
      <c r="U4955" t="s">
        <v>2406</v>
      </c>
      <c r="V4955" t="s">
        <v>2407</v>
      </c>
      <c r="W4955" t="s">
        <v>2408</v>
      </c>
      <c r="X4955" t="s">
        <v>2413</v>
      </c>
      <c r="Y4955" t="s">
        <v>2414</v>
      </c>
      <c r="Z4955" t="s">
        <v>36</v>
      </c>
    </row>
    <row r="4956" spans="1:26" x14ac:dyDescent="0.25">
      <c r="A4956" t="s">
        <v>2403</v>
      </c>
      <c r="B4956" t="s">
        <v>27</v>
      </c>
      <c r="C4956" t="s">
        <v>28</v>
      </c>
      <c r="D4956" t="s">
        <v>7432</v>
      </c>
      <c r="E4956" t="str">
        <f>"203TNWG0H329"</f>
        <v>203TNWG0H329</v>
      </c>
      <c r="F4956" t="s">
        <v>2404</v>
      </c>
      <c r="N4956" t="s">
        <v>10181</v>
      </c>
      <c r="O4956" t="s">
        <v>34</v>
      </c>
      <c r="P4956">
        <v>5</v>
      </c>
      <c r="Q4956">
        <v>202203</v>
      </c>
      <c r="S4956">
        <v>917424288</v>
      </c>
      <c r="T4956">
        <v>20220706</v>
      </c>
      <c r="U4956" t="s">
        <v>2406</v>
      </c>
      <c r="V4956" t="s">
        <v>2407</v>
      </c>
      <c r="W4956" t="s">
        <v>2408</v>
      </c>
      <c r="X4956" t="s">
        <v>2413</v>
      </c>
      <c r="Y4956" t="s">
        <v>2414</v>
      </c>
      <c r="Z4956" t="s">
        <v>36</v>
      </c>
    </row>
    <row r="4957" spans="1:26" x14ac:dyDescent="0.25">
      <c r="A4957" t="s">
        <v>26</v>
      </c>
      <c r="B4957" t="s">
        <v>27</v>
      </c>
      <c r="C4957" t="s">
        <v>28</v>
      </c>
      <c r="D4957" t="s">
        <v>37</v>
      </c>
      <c r="E4957" t="str">
        <f>"110TNVS1A359"</f>
        <v>110TNVS1A359</v>
      </c>
      <c r="F4957" t="s">
        <v>30</v>
      </c>
      <c r="I4957" t="s">
        <v>38</v>
      </c>
      <c r="J4957" t="s">
        <v>58</v>
      </c>
      <c r="N4957" t="s">
        <v>10182</v>
      </c>
      <c r="O4957" t="s">
        <v>34</v>
      </c>
      <c r="P4957">
        <v>10</v>
      </c>
      <c r="Q4957">
        <v>202110</v>
      </c>
      <c r="R4957">
        <v>20211106</v>
      </c>
      <c r="S4957" t="s">
        <v>10183</v>
      </c>
      <c r="T4957">
        <v>20220706</v>
      </c>
      <c r="U4957" t="s">
        <v>144</v>
      </c>
      <c r="Z4957" t="s">
        <v>36</v>
      </c>
    </row>
    <row r="4958" spans="1:26" x14ac:dyDescent="0.25">
      <c r="A4958" t="s">
        <v>26</v>
      </c>
      <c r="B4958" t="s">
        <v>27</v>
      </c>
      <c r="C4958" t="s">
        <v>28</v>
      </c>
      <c r="D4958" t="s">
        <v>6142</v>
      </c>
      <c r="E4958" t="str">
        <f>"204TNHM2S721"</f>
        <v>204TNHM2S721</v>
      </c>
      <c r="F4958" t="s">
        <v>30</v>
      </c>
      <c r="I4958" t="s">
        <v>31</v>
      </c>
      <c r="J4958" t="s">
        <v>32</v>
      </c>
      <c r="N4958" t="s">
        <v>10184</v>
      </c>
      <c r="O4958" t="s">
        <v>34</v>
      </c>
      <c r="P4958">
        <v>4</v>
      </c>
      <c r="Q4958">
        <v>202204</v>
      </c>
      <c r="R4958">
        <v>20220528</v>
      </c>
      <c r="S4958" t="s">
        <v>10185</v>
      </c>
      <c r="T4958">
        <v>20220706</v>
      </c>
      <c r="Z4958" t="s">
        <v>36</v>
      </c>
    </row>
    <row r="4959" spans="1:26" x14ac:dyDescent="0.25">
      <c r="A4959" t="s">
        <v>26</v>
      </c>
      <c r="B4959" t="s">
        <v>27</v>
      </c>
      <c r="C4959" t="s">
        <v>28</v>
      </c>
      <c r="D4959" t="s">
        <v>29</v>
      </c>
      <c r="E4959" t="str">
        <f>"109TNXR0K882"</f>
        <v>109TNXR0K882</v>
      </c>
      <c r="F4959" t="s">
        <v>30</v>
      </c>
      <c r="I4959" t="s">
        <v>31</v>
      </c>
      <c r="J4959" t="s">
        <v>32</v>
      </c>
      <c r="N4959" t="s">
        <v>10186</v>
      </c>
      <c r="O4959" t="s">
        <v>34</v>
      </c>
      <c r="P4959">
        <v>11</v>
      </c>
      <c r="Q4959">
        <v>202109</v>
      </c>
      <c r="R4959">
        <v>20220120</v>
      </c>
      <c r="S4959" t="s">
        <v>10187</v>
      </c>
      <c r="T4959">
        <v>20220706</v>
      </c>
      <c r="Z4959" t="s">
        <v>36</v>
      </c>
    </row>
    <row r="4960" spans="1:26" x14ac:dyDescent="0.25">
      <c r="A4960" t="s">
        <v>26</v>
      </c>
      <c r="B4960" t="s">
        <v>27</v>
      </c>
      <c r="C4960" t="s">
        <v>28</v>
      </c>
      <c r="D4960" t="s">
        <v>7432</v>
      </c>
      <c r="E4960" t="str">
        <f>"204TNKF0B093"</f>
        <v>204TNKF0B093</v>
      </c>
      <c r="F4960" t="s">
        <v>30</v>
      </c>
      <c r="I4960" t="s">
        <v>82</v>
      </c>
      <c r="J4960" t="s">
        <v>39</v>
      </c>
      <c r="N4960" t="s">
        <v>10188</v>
      </c>
      <c r="O4960" t="s">
        <v>34</v>
      </c>
      <c r="P4960">
        <v>4</v>
      </c>
      <c r="Q4960">
        <v>202204</v>
      </c>
      <c r="R4960">
        <v>20220602</v>
      </c>
      <c r="S4960" t="s">
        <v>10189</v>
      </c>
      <c r="T4960">
        <v>20220706</v>
      </c>
      <c r="Z4960" t="s">
        <v>36</v>
      </c>
    </row>
    <row r="4961" spans="1:26" x14ac:dyDescent="0.25">
      <c r="A4961" t="s">
        <v>26</v>
      </c>
      <c r="B4961" t="s">
        <v>27</v>
      </c>
      <c r="C4961" t="s">
        <v>28</v>
      </c>
      <c r="D4961" t="s">
        <v>64</v>
      </c>
      <c r="E4961" t="str">
        <f>"202TNTQ28377"</f>
        <v>202TNTQ28377</v>
      </c>
      <c r="F4961" t="s">
        <v>30</v>
      </c>
      <c r="I4961" t="s">
        <v>129</v>
      </c>
      <c r="J4961" t="s">
        <v>163</v>
      </c>
      <c r="N4961" t="s">
        <v>10190</v>
      </c>
      <c r="O4961" t="s">
        <v>34</v>
      </c>
      <c r="P4961">
        <v>6</v>
      </c>
      <c r="Q4961">
        <v>202202</v>
      </c>
      <c r="R4961">
        <v>20220623</v>
      </c>
      <c r="S4961" t="s">
        <v>10191</v>
      </c>
      <c r="T4961">
        <v>20220706</v>
      </c>
      <c r="Z4961" t="s">
        <v>36</v>
      </c>
    </row>
    <row r="4962" spans="1:26" x14ac:dyDescent="0.25">
      <c r="A4962" t="s">
        <v>26</v>
      </c>
      <c r="B4962" t="s">
        <v>27</v>
      </c>
      <c r="C4962" t="s">
        <v>28</v>
      </c>
      <c r="D4962" t="s">
        <v>6142</v>
      </c>
      <c r="E4962" t="str">
        <f>"205TNRL0S590"</f>
        <v>205TNRL0S590</v>
      </c>
      <c r="F4962" t="s">
        <v>30</v>
      </c>
      <c r="I4962" t="s">
        <v>646</v>
      </c>
      <c r="J4962" t="s">
        <v>39</v>
      </c>
      <c r="N4962" t="s">
        <v>10192</v>
      </c>
      <c r="O4962" t="s">
        <v>34</v>
      </c>
      <c r="P4962">
        <v>3</v>
      </c>
      <c r="Q4962">
        <v>202205</v>
      </c>
      <c r="R4962">
        <v>20220612</v>
      </c>
      <c r="S4962" t="s">
        <v>10193</v>
      </c>
      <c r="T4962">
        <v>20220706</v>
      </c>
      <c r="U4962" t="s">
        <v>211</v>
      </c>
      <c r="V4962" t="s">
        <v>10194</v>
      </c>
      <c r="W4962" t="s">
        <v>8014</v>
      </c>
      <c r="Z4962" t="s">
        <v>36</v>
      </c>
    </row>
    <row r="4963" spans="1:26" x14ac:dyDescent="0.25">
      <c r="A4963" t="s">
        <v>26</v>
      </c>
      <c r="B4963" t="s">
        <v>27</v>
      </c>
      <c r="C4963" t="s">
        <v>28</v>
      </c>
      <c r="D4963" t="s">
        <v>29</v>
      </c>
      <c r="E4963" t="str">
        <f>"108TNLE1E520"</f>
        <v>108TNLE1E520</v>
      </c>
      <c r="F4963" t="s">
        <v>30</v>
      </c>
      <c r="I4963" t="s">
        <v>89</v>
      </c>
      <c r="J4963" t="s">
        <v>58</v>
      </c>
      <c r="N4963" t="s">
        <v>10195</v>
      </c>
      <c r="O4963" t="s">
        <v>34</v>
      </c>
      <c r="P4963">
        <v>12</v>
      </c>
      <c r="Q4963">
        <v>202108</v>
      </c>
      <c r="R4963">
        <v>20211130</v>
      </c>
      <c r="S4963" t="s">
        <v>10196</v>
      </c>
      <c r="T4963">
        <v>20220706</v>
      </c>
      <c r="U4963" t="s">
        <v>1037</v>
      </c>
      <c r="Z4963" t="s">
        <v>36</v>
      </c>
    </row>
    <row r="4964" spans="1:26" x14ac:dyDescent="0.25">
      <c r="A4964" t="s">
        <v>26</v>
      </c>
      <c r="B4964" t="s">
        <v>27</v>
      </c>
      <c r="C4964" t="s">
        <v>28</v>
      </c>
      <c r="D4964" t="s">
        <v>46</v>
      </c>
      <c r="E4964" t="str">
        <f>"202TNUW0W830"</f>
        <v>202TNUW0W830</v>
      </c>
      <c r="F4964" t="s">
        <v>30</v>
      </c>
      <c r="I4964" t="s">
        <v>633</v>
      </c>
      <c r="J4964" t="s">
        <v>90</v>
      </c>
      <c r="N4964" t="s">
        <v>10197</v>
      </c>
      <c r="O4964" t="s">
        <v>34</v>
      </c>
      <c r="P4964">
        <v>6</v>
      </c>
      <c r="Q4964">
        <v>202202</v>
      </c>
      <c r="R4964">
        <v>20220627</v>
      </c>
      <c r="S4964" t="s">
        <v>10198</v>
      </c>
      <c r="T4964">
        <v>20220706</v>
      </c>
      <c r="U4964" t="s">
        <v>3950</v>
      </c>
      <c r="Z4964" t="s">
        <v>36</v>
      </c>
    </row>
    <row r="4965" spans="1:26" x14ac:dyDescent="0.25">
      <c r="A4965" t="s">
        <v>26</v>
      </c>
      <c r="B4965" t="s">
        <v>27</v>
      </c>
      <c r="C4965" t="s">
        <v>28</v>
      </c>
      <c r="D4965" t="s">
        <v>115</v>
      </c>
      <c r="E4965" t="str">
        <f>"105TNDV10658"</f>
        <v>105TNDV10658</v>
      </c>
      <c r="F4965" t="s">
        <v>30</v>
      </c>
      <c r="I4965" t="s">
        <v>71</v>
      </c>
      <c r="J4965" t="s">
        <v>90</v>
      </c>
      <c r="N4965" t="s">
        <v>10199</v>
      </c>
      <c r="O4965" t="s">
        <v>34</v>
      </c>
      <c r="P4965">
        <v>15</v>
      </c>
      <c r="Q4965">
        <v>202105</v>
      </c>
      <c r="R4965">
        <v>20220101</v>
      </c>
      <c r="S4965" t="s">
        <v>10200</v>
      </c>
      <c r="T4965">
        <v>20220706</v>
      </c>
      <c r="U4965" t="s">
        <v>239</v>
      </c>
      <c r="V4965" t="s">
        <v>5902</v>
      </c>
      <c r="W4965" t="s">
        <v>369</v>
      </c>
      <c r="Z4965" t="s">
        <v>36</v>
      </c>
    </row>
    <row r="4966" spans="1:26" x14ac:dyDescent="0.25">
      <c r="A4966" t="s">
        <v>26</v>
      </c>
      <c r="B4966" t="s">
        <v>27</v>
      </c>
      <c r="C4966" t="s">
        <v>28</v>
      </c>
      <c r="D4966" t="s">
        <v>115</v>
      </c>
      <c r="E4966" t="str">
        <f>"105TNCZ0X323"</f>
        <v>105TNCZ0X323</v>
      </c>
      <c r="F4966" t="s">
        <v>30</v>
      </c>
      <c r="I4966" t="s">
        <v>71</v>
      </c>
      <c r="J4966" t="s">
        <v>90</v>
      </c>
      <c r="N4966" t="s">
        <v>10201</v>
      </c>
      <c r="O4966" t="s">
        <v>34</v>
      </c>
      <c r="P4966">
        <v>15</v>
      </c>
      <c r="Q4966">
        <v>202105</v>
      </c>
      <c r="R4966">
        <v>20211023</v>
      </c>
      <c r="S4966" t="s">
        <v>10202</v>
      </c>
      <c r="T4966">
        <v>20220706</v>
      </c>
      <c r="U4966" t="s">
        <v>5168</v>
      </c>
      <c r="Z4966" t="s">
        <v>36</v>
      </c>
    </row>
    <row r="4967" spans="1:26" x14ac:dyDescent="0.25">
      <c r="A4967" t="s">
        <v>26</v>
      </c>
      <c r="B4967" t="s">
        <v>27</v>
      </c>
      <c r="C4967" t="s">
        <v>28</v>
      </c>
      <c r="D4967" t="s">
        <v>380</v>
      </c>
      <c r="E4967" t="str">
        <f>"112TNMX1R291"</f>
        <v>112TNMX1R291</v>
      </c>
      <c r="F4967" t="s">
        <v>30</v>
      </c>
      <c r="I4967" t="s">
        <v>123</v>
      </c>
      <c r="J4967" t="s">
        <v>52</v>
      </c>
      <c r="N4967" t="s">
        <v>10203</v>
      </c>
      <c r="O4967" t="s">
        <v>34</v>
      </c>
      <c r="P4967">
        <v>8</v>
      </c>
      <c r="Q4967">
        <v>202112</v>
      </c>
      <c r="R4967">
        <v>20220617</v>
      </c>
      <c r="S4967" t="s">
        <v>10204</v>
      </c>
      <c r="T4967">
        <v>20220706</v>
      </c>
      <c r="U4967" t="s">
        <v>1537</v>
      </c>
      <c r="Z4967" t="s">
        <v>36</v>
      </c>
    </row>
    <row r="4968" spans="1:26" x14ac:dyDescent="0.25">
      <c r="A4968" t="s">
        <v>26</v>
      </c>
      <c r="B4968" t="s">
        <v>27</v>
      </c>
      <c r="C4968" t="s">
        <v>28</v>
      </c>
      <c r="D4968" t="s">
        <v>42</v>
      </c>
      <c r="E4968" t="str">
        <f>"108TNPC25792"</f>
        <v>108TNPC25792</v>
      </c>
      <c r="F4968" t="s">
        <v>30</v>
      </c>
      <c r="I4968" t="s">
        <v>38</v>
      </c>
      <c r="J4968" t="s">
        <v>58</v>
      </c>
      <c r="N4968" t="s">
        <v>10205</v>
      </c>
      <c r="O4968" t="s">
        <v>34</v>
      </c>
      <c r="P4968">
        <v>12</v>
      </c>
      <c r="Q4968">
        <v>202108</v>
      </c>
      <c r="R4968">
        <v>20211110</v>
      </c>
      <c r="S4968" t="s">
        <v>10206</v>
      </c>
      <c r="T4968">
        <v>20220706</v>
      </c>
      <c r="U4968" t="s">
        <v>205</v>
      </c>
      <c r="V4968" t="s">
        <v>10207</v>
      </c>
      <c r="Z4968" t="s">
        <v>36</v>
      </c>
    </row>
    <row r="4969" spans="1:26" x14ac:dyDescent="0.25">
      <c r="A4969" t="s">
        <v>26</v>
      </c>
      <c r="B4969" t="s">
        <v>27</v>
      </c>
      <c r="C4969" t="s">
        <v>28</v>
      </c>
      <c r="D4969" t="s">
        <v>29</v>
      </c>
      <c r="E4969" t="str">
        <f>"201TNWG0Y513"</f>
        <v>201TNWG0Y513</v>
      </c>
      <c r="F4969" t="s">
        <v>30</v>
      </c>
      <c r="I4969" t="s">
        <v>38</v>
      </c>
      <c r="J4969" t="s">
        <v>163</v>
      </c>
      <c r="N4969" t="s">
        <v>10208</v>
      </c>
      <c r="O4969" t="s">
        <v>34</v>
      </c>
      <c r="P4969">
        <v>7</v>
      </c>
      <c r="Q4969">
        <v>202201</v>
      </c>
      <c r="R4969">
        <v>20220304</v>
      </c>
      <c r="S4969" t="s">
        <v>10209</v>
      </c>
      <c r="T4969">
        <v>20220706</v>
      </c>
      <c r="Z4969" t="s">
        <v>36</v>
      </c>
    </row>
    <row r="4970" spans="1:26" x14ac:dyDescent="0.25">
      <c r="A4970" t="s">
        <v>26</v>
      </c>
      <c r="B4970" t="s">
        <v>27</v>
      </c>
      <c r="C4970" t="s">
        <v>28</v>
      </c>
      <c r="D4970" t="s">
        <v>133</v>
      </c>
      <c r="E4970" t="str">
        <f>"106TNJJ0E724"</f>
        <v>106TNJJ0E724</v>
      </c>
      <c r="F4970" t="s">
        <v>30</v>
      </c>
      <c r="I4970" t="s">
        <v>123</v>
      </c>
      <c r="J4970" t="s">
        <v>77</v>
      </c>
      <c r="N4970" t="s">
        <v>10210</v>
      </c>
      <c r="O4970" t="s">
        <v>34</v>
      </c>
      <c r="P4970">
        <v>14</v>
      </c>
      <c r="Q4970">
        <v>202106</v>
      </c>
      <c r="R4970">
        <v>20220204</v>
      </c>
      <c r="S4970" t="s">
        <v>10211</v>
      </c>
      <c r="T4970">
        <v>20220706</v>
      </c>
      <c r="Z4970" t="s">
        <v>36</v>
      </c>
    </row>
    <row r="4971" spans="1:26" x14ac:dyDescent="0.25">
      <c r="A4971" t="s">
        <v>26</v>
      </c>
      <c r="B4971" t="s">
        <v>27</v>
      </c>
      <c r="C4971" t="s">
        <v>28</v>
      </c>
      <c r="D4971" t="s">
        <v>380</v>
      </c>
      <c r="E4971" t="str">
        <f>"201TNQD2W036"</f>
        <v>201TNQD2W036</v>
      </c>
      <c r="F4971" t="s">
        <v>30</v>
      </c>
      <c r="I4971" t="s">
        <v>129</v>
      </c>
      <c r="J4971" t="s">
        <v>90</v>
      </c>
      <c r="N4971" t="s">
        <v>10212</v>
      </c>
      <c r="O4971" t="s">
        <v>34</v>
      </c>
      <c r="P4971">
        <v>7</v>
      </c>
      <c r="Q4971">
        <v>202201</v>
      </c>
      <c r="R4971">
        <v>20220207</v>
      </c>
      <c r="S4971" t="s">
        <v>10213</v>
      </c>
      <c r="T4971">
        <v>20220706</v>
      </c>
      <c r="U4971" t="s">
        <v>211</v>
      </c>
      <c r="V4971" t="s">
        <v>595</v>
      </c>
      <c r="Z4971" t="s">
        <v>36</v>
      </c>
    </row>
    <row r="4972" spans="1:26" x14ac:dyDescent="0.25">
      <c r="A4972" t="s">
        <v>26</v>
      </c>
      <c r="B4972" t="s">
        <v>27</v>
      </c>
      <c r="C4972" t="s">
        <v>28</v>
      </c>
      <c r="D4972" t="s">
        <v>115</v>
      </c>
      <c r="E4972" t="str">
        <f>"110TNYT11386"</f>
        <v>110TNYT11386</v>
      </c>
      <c r="F4972" t="s">
        <v>30</v>
      </c>
      <c r="I4972" t="s">
        <v>38</v>
      </c>
      <c r="J4972" t="s">
        <v>90</v>
      </c>
      <c r="N4972" t="s">
        <v>5583</v>
      </c>
      <c r="O4972" t="s">
        <v>34</v>
      </c>
      <c r="P4972">
        <v>10</v>
      </c>
      <c r="Q4972">
        <v>202110</v>
      </c>
      <c r="R4972">
        <v>20220622</v>
      </c>
      <c r="S4972" t="s">
        <v>10214</v>
      </c>
      <c r="T4972">
        <v>20220706</v>
      </c>
      <c r="U4972" t="s">
        <v>211</v>
      </c>
      <c r="Z4972" t="s">
        <v>36</v>
      </c>
    </row>
    <row r="4973" spans="1:26" x14ac:dyDescent="0.25">
      <c r="A4973" t="s">
        <v>26</v>
      </c>
      <c r="B4973" t="s">
        <v>27</v>
      </c>
      <c r="C4973" t="s">
        <v>28</v>
      </c>
      <c r="D4973" t="s">
        <v>133</v>
      </c>
      <c r="E4973" t="str">
        <f>"108TNRL2V774"</f>
        <v>108TNRL2V774</v>
      </c>
      <c r="F4973" t="s">
        <v>30</v>
      </c>
      <c r="I4973" t="s">
        <v>71</v>
      </c>
      <c r="J4973" t="s">
        <v>39</v>
      </c>
      <c r="N4973" t="s">
        <v>10215</v>
      </c>
      <c r="O4973" t="s">
        <v>34</v>
      </c>
      <c r="P4973">
        <v>12</v>
      </c>
      <c r="Q4973">
        <v>202108</v>
      </c>
      <c r="R4973">
        <v>20220107</v>
      </c>
      <c r="S4973" t="s">
        <v>10216</v>
      </c>
      <c r="T4973">
        <v>20220706</v>
      </c>
      <c r="Z4973" t="s">
        <v>36</v>
      </c>
    </row>
    <row r="4974" spans="1:26" x14ac:dyDescent="0.25">
      <c r="A4974" t="s">
        <v>26</v>
      </c>
      <c r="B4974" t="s">
        <v>27</v>
      </c>
      <c r="C4974" t="s">
        <v>28</v>
      </c>
      <c r="D4974" t="s">
        <v>42</v>
      </c>
      <c r="E4974" t="str">
        <f>"110TNEP2U356"</f>
        <v>110TNEP2U356</v>
      </c>
      <c r="F4974" t="s">
        <v>30</v>
      </c>
      <c r="I4974" t="s">
        <v>129</v>
      </c>
      <c r="J4974" t="s">
        <v>39</v>
      </c>
      <c r="N4974" t="s">
        <v>10217</v>
      </c>
      <c r="O4974" t="s">
        <v>34</v>
      </c>
      <c r="P4974">
        <v>10</v>
      </c>
      <c r="Q4974">
        <v>202110</v>
      </c>
      <c r="R4974">
        <v>20220613</v>
      </c>
      <c r="S4974" t="s">
        <v>10218</v>
      </c>
      <c r="T4974">
        <v>20220706</v>
      </c>
      <c r="U4974" t="s">
        <v>56</v>
      </c>
      <c r="Z4974" t="s">
        <v>36</v>
      </c>
    </row>
    <row r="4975" spans="1:26" x14ac:dyDescent="0.25">
      <c r="A4975" t="s">
        <v>26</v>
      </c>
      <c r="B4975" t="s">
        <v>27</v>
      </c>
      <c r="C4975" t="s">
        <v>28</v>
      </c>
      <c r="D4975" t="s">
        <v>29</v>
      </c>
      <c r="E4975" t="str">
        <f>"104TNRLOX934"</f>
        <v>104TNRLOX934</v>
      </c>
      <c r="F4975" t="s">
        <v>30</v>
      </c>
      <c r="I4975" t="s">
        <v>134</v>
      </c>
      <c r="J4975" t="s">
        <v>90</v>
      </c>
      <c r="N4975" t="s">
        <v>10219</v>
      </c>
      <c r="O4975" t="s">
        <v>34</v>
      </c>
      <c r="P4975">
        <v>16</v>
      </c>
      <c r="Q4975">
        <v>202104</v>
      </c>
      <c r="R4975">
        <v>20211102</v>
      </c>
      <c r="S4975" t="s">
        <v>10220</v>
      </c>
      <c r="T4975">
        <v>20220706</v>
      </c>
      <c r="U4975" t="s">
        <v>75</v>
      </c>
      <c r="V4975" t="s">
        <v>10221</v>
      </c>
      <c r="Z4975" t="s">
        <v>36</v>
      </c>
    </row>
    <row r="4976" spans="1:26" x14ac:dyDescent="0.25">
      <c r="A4976" t="s">
        <v>26</v>
      </c>
      <c r="B4976" t="s">
        <v>27</v>
      </c>
      <c r="C4976" t="s">
        <v>28</v>
      </c>
      <c r="D4976" t="s">
        <v>64</v>
      </c>
      <c r="E4976" t="str">
        <f>"202TNBK0J117"</f>
        <v>202TNBK0J117</v>
      </c>
      <c r="F4976" t="s">
        <v>30</v>
      </c>
      <c r="I4976" t="s">
        <v>57</v>
      </c>
      <c r="J4976" t="s">
        <v>840</v>
      </c>
      <c r="N4976" t="s">
        <v>10222</v>
      </c>
      <c r="O4976" t="s">
        <v>34</v>
      </c>
      <c r="P4976">
        <v>6</v>
      </c>
      <c r="Q4976">
        <v>202202</v>
      </c>
      <c r="R4976">
        <v>20220615</v>
      </c>
      <c r="S4976" t="s">
        <v>10223</v>
      </c>
      <c r="T4976">
        <v>20220706</v>
      </c>
      <c r="Z4976" t="s">
        <v>36</v>
      </c>
    </row>
    <row r="4977" spans="1:26" x14ac:dyDescent="0.25">
      <c r="A4977" t="s">
        <v>26</v>
      </c>
      <c r="B4977" t="s">
        <v>27</v>
      </c>
      <c r="C4977" t="s">
        <v>28</v>
      </c>
      <c r="D4977" t="s">
        <v>46</v>
      </c>
      <c r="E4977" t="str">
        <f>"906TNGY0L199"</f>
        <v>906TNGY0L199</v>
      </c>
      <c r="F4977" t="s">
        <v>30</v>
      </c>
      <c r="I4977" t="s">
        <v>38</v>
      </c>
      <c r="J4977" t="s">
        <v>90</v>
      </c>
      <c r="N4977" t="s">
        <v>10224</v>
      </c>
      <c r="O4977" t="s">
        <v>34</v>
      </c>
      <c r="P4977">
        <v>38</v>
      </c>
      <c r="Q4977">
        <v>201906</v>
      </c>
      <c r="R4977">
        <v>20211212</v>
      </c>
      <c r="S4977" t="s">
        <v>10225</v>
      </c>
      <c r="T4977">
        <v>20220706</v>
      </c>
      <c r="U4977" t="s">
        <v>74</v>
      </c>
      <c r="V4977" t="s">
        <v>1818</v>
      </c>
      <c r="Z4977" t="s">
        <v>36</v>
      </c>
    </row>
    <row r="4978" spans="1:26" x14ac:dyDescent="0.25">
      <c r="A4978" t="s">
        <v>26</v>
      </c>
      <c r="B4978" t="s">
        <v>27</v>
      </c>
      <c r="C4978" t="s">
        <v>28</v>
      </c>
      <c r="D4978" t="s">
        <v>42</v>
      </c>
      <c r="E4978" t="str">
        <f>"110TNPC2J984"</f>
        <v>110TNPC2J984</v>
      </c>
      <c r="F4978" t="s">
        <v>30</v>
      </c>
      <c r="I4978" t="s">
        <v>129</v>
      </c>
      <c r="J4978" t="s">
        <v>58</v>
      </c>
      <c r="N4978" t="s">
        <v>10226</v>
      </c>
      <c r="O4978" t="s">
        <v>34</v>
      </c>
      <c r="P4978">
        <v>10</v>
      </c>
      <c r="Q4978">
        <v>202110</v>
      </c>
      <c r="R4978">
        <v>20220222</v>
      </c>
      <c r="S4978" t="s">
        <v>10227</v>
      </c>
      <c r="T4978">
        <v>20220706</v>
      </c>
      <c r="U4978" t="s">
        <v>1528</v>
      </c>
      <c r="Z4978" t="s">
        <v>36</v>
      </c>
    </row>
    <row r="4979" spans="1:26" x14ac:dyDescent="0.25">
      <c r="A4979" t="s">
        <v>26</v>
      </c>
      <c r="B4979" t="s">
        <v>27</v>
      </c>
      <c r="C4979" t="s">
        <v>28</v>
      </c>
      <c r="D4979" t="s">
        <v>29</v>
      </c>
      <c r="E4979" t="str">
        <f>"108TNVS25119"</f>
        <v>108TNVS25119</v>
      </c>
      <c r="F4979" t="s">
        <v>30</v>
      </c>
      <c r="I4979" t="s">
        <v>47</v>
      </c>
      <c r="J4979" t="s">
        <v>90</v>
      </c>
      <c r="N4979" t="s">
        <v>10228</v>
      </c>
      <c r="O4979" t="s">
        <v>34</v>
      </c>
      <c r="P4979">
        <v>12</v>
      </c>
      <c r="Q4979">
        <v>202108</v>
      </c>
      <c r="R4979">
        <v>20211126</v>
      </c>
      <c r="S4979" t="s">
        <v>10229</v>
      </c>
      <c r="T4979">
        <v>20220706</v>
      </c>
      <c r="U4979" t="s">
        <v>3950</v>
      </c>
      <c r="Z4979" t="s">
        <v>36</v>
      </c>
    </row>
    <row r="4980" spans="1:26" x14ac:dyDescent="0.25">
      <c r="A4980" t="s">
        <v>26</v>
      </c>
      <c r="B4980" t="s">
        <v>27</v>
      </c>
      <c r="C4980" t="s">
        <v>28</v>
      </c>
      <c r="D4980" t="s">
        <v>6142</v>
      </c>
      <c r="E4980" t="str">
        <f>"206TNBK1D669"</f>
        <v>206TNBK1D669</v>
      </c>
      <c r="F4980" t="s">
        <v>30</v>
      </c>
      <c r="I4980" t="s">
        <v>38</v>
      </c>
      <c r="J4980" t="s">
        <v>77</v>
      </c>
      <c r="N4980" t="s">
        <v>10230</v>
      </c>
      <c r="O4980" t="s">
        <v>34</v>
      </c>
      <c r="P4980">
        <v>2</v>
      </c>
      <c r="Q4980">
        <v>202206</v>
      </c>
      <c r="R4980">
        <v>20220703</v>
      </c>
      <c r="S4980" t="s">
        <v>10231</v>
      </c>
      <c r="T4980">
        <v>20220706</v>
      </c>
      <c r="Z4980" t="s">
        <v>36</v>
      </c>
    </row>
    <row r="4981" spans="1:26" x14ac:dyDescent="0.25">
      <c r="A4981" t="s">
        <v>26</v>
      </c>
      <c r="B4981" t="s">
        <v>27</v>
      </c>
      <c r="C4981" t="s">
        <v>28</v>
      </c>
      <c r="D4981" t="s">
        <v>42</v>
      </c>
      <c r="E4981" t="str">
        <f>"905TNHM06393"</f>
        <v>905TNHM06393</v>
      </c>
      <c r="F4981" t="s">
        <v>30</v>
      </c>
      <c r="I4981" t="s">
        <v>38</v>
      </c>
      <c r="J4981" t="s">
        <v>58</v>
      </c>
      <c r="N4981" t="s">
        <v>10232</v>
      </c>
      <c r="O4981" t="s">
        <v>34</v>
      </c>
      <c r="P4981">
        <v>39</v>
      </c>
      <c r="Q4981">
        <v>201905</v>
      </c>
      <c r="R4981">
        <v>20220414</v>
      </c>
      <c r="S4981" t="s">
        <v>10233</v>
      </c>
      <c r="T4981">
        <v>20220706</v>
      </c>
      <c r="U4981" t="s">
        <v>144</v>
      </c>
      <c r="Z4981" t="s">
        <v>36</v>
      </c>
    </row>
    <row r="4982" spans="1:26" x14ac:dyDescent="0.25">
      <c r="A4982" t="s">
        <v>26</v>
      </c>
      <c r="B4982" t="s">
        <v>27</v>
      </c>
      <c r="C4982" t="s">
        <v>28</v>
      </c>
      <c r="D4982" t="s">
        <v>37</v>
      </c>
      <c r="E4982" t="str">
        <f>"106TNKF0C109"</f>
        <v>106TNKF0C109</v>
      </c>
      <c r="F4982" t="s">
        <v>30</v>
      </c>
      <c r="I4982" t="s">
        <v>129</v>
      </c>
      <c r="J4982" t="s">
        <v>163</v>
      </c>
      <c r="N4982" t="s">
        <v>10234</v>
      </c>
      <c r="O4982" t="s">
        <v>34</v>
      </c>
      <c r="P4982">
        <v>14</v>
      </c>
      <c r="Q4982">
        <v>202106</v>
      </c>
      <c r="R4982">
        <v>20220624</v>
      </c>
      <c r="S4982" t="s">
        <v>10235</v>
      </c>
      <c r="T4982">
        <v>20220706</v>
      </c>
      <c r="Z4982" t="s">
        <v>36</v>
      </c>
    </row>
    <row r="4983" spans="1:26" x14ac:dyDescent="0.25">
      <c r="A4983" t="s">
        <v>26</v>
      </c>
      <c r="B4983" t="s">
        <v>27</v>
      </c>
      <c r="C4983" t="s">
        <v>28</v>
      </c>
      <c r="D4983" t="s">
        <v>37</v>
      </c>
      <c r="E4983" t="str">
        <f>"201TNYT31578"</f>
        <v>201TNYT31578</v>
      </c>
      <c r="F4983" t="s">
        <v>30</v>
      </c>
      <c r="I4983" t="s">
        <v>38</v>
      </c>
      <c r="J4983" t="s">
        <v>43</v>
      </c>
      <c r="N4983" t="s">
        <v>10236</v>
      </c>
      <c r="O4983" t="s">
        <v>34</v>
      </c>
      <c r="P4983">
        <v>7</v>
      </c>
      <c r="Q4983">
        <v>202201</v>
      </c>
      <c r="R4983">
        <v>20220616</v>
      </c>
      <c r="S4983" t="s">
        <v>10237</v>
      </c>
      <c r="T4983">
        <v>20220706</v>
      </c>
      <c r="Z4983" t="s">
        <v>36</v>
      </c>
    </row>
    <row r="4984" spans="1:26" x14ac:dyDescent="0.25">
      <c r="A4984" t="s">
        <v>26</v>
      </c>
      <c r="B4984" t="s">
        <v>27</v>
      </c>
      <c r="C4984" t="s">
        <v>28</v>
      </c>
      <c r="D4984" t="s">
        <v>380</v>
      </c>
      <c r="E4984" t="str">
        <f>"205TNXR1B666"</f>
        <v>205TNXR1B666</v>
      </c>
      <c r="F4984" t="s">
        <v>30</v>
      </c>
      <c r="I4984" t="s">
        <v>38</v>
      </c>
      <c r="J4984" t="s">
        <v>39</v>
      </c>
      <c r="N4984" t="s">
        <v>10238</v>
      </c>
      <c r="O4984" t="s">
        <v>34</v>
      </c>
      <c r="P4984">
        <v>3</v>
      </c>
      <c r="Q4984">
        <v>202205</v>
      </c>
      <c r="R4984">
        <v>20220607</v>
      </c>
      <c r="S4984" t="s">
        <v>10239</v>
      </c>
      <c r="T4984">
        <v>20220706</v>
      </c>
      <c r="Z4984" t="s">
        <v>36</v>
      </c>
    </row>
    <row r="4985" spans="1:26" x14ac:dyDescent="0.25">
      <c r="A4985" t="s">
        <v>26</v>
      </c>
      <c r="B4985" t="s">
        <v>27</v>
      </c>
      <c r="C4985" t="s">
        <v>28</v>
      </c>
      <c r="D4985" t="s">
        <v>380</v>
      </c>
      <c r="E4985" t="str">
        <f>"201TNXR2W050"</f>
        <v>201TNXR2W050</v>
      </c>
      <c r="F4985" t="s">
        <v>30</v>
      </c>
      <c r="I4985" t="s">
        <v>71</v>
      </c>
      <c r="J4985" t="s">
        <v>58</v>
      </c>
      <c r="N4985" t="s">
        <v>10240</v>
      </c>
      <c r="O4985" t="s">
        <v>34</v>
      </c>
      <c r="P4985">
        <v>7</v>
      </c>
      <c r="Q4985">
        <v>202201</v>
      </c>
      <c r="R4985">
        <v>20220209</v>
      </c>
      <c r="S4985" t="s">
        <v>10241</v>
      </c>
      <c r="T4985">
        <v>20220706</v>
      </c>
      <c r="U4985" t="s">
        <v>144</v>
      </c>
      <c r="Z4985" t="s">
        <v>36</v>
      </c>
    </row>
    <row r="4986" spans="1:26" x14ac:dyDescent="0.25">
      <c r="A4986" t="s">
        <v>26</v>
      </c>
      <c r="B4986" t="s">
        <v>27</v>
      </c>
      <c r="C4986" t="s">
        <v>28</v>
      </c>
      <c r="D4986" t="s">
        <v>42</v>
      </c>
      <c r="E4986" t="str">
        <f>"202TNEP00972"</f>
        <v>202TNEP00972</v>
      </c>
      <c r="F4986" t="s">
        <v>30</v>
      </c>
      <c r="I4986" t="s">
        <v>38</v>
      </c>
      <c r="J4986" t="s">
        <v>77</v>
      </c>
      <c r="N4986" t="s">
        <v>10242</v>
      </c>
      <c r="O4986" t="s">
        <v>34</v>
      </c>
      <c r="P4986">
        <v>6</v>
      </c>
      <c r="Q4986">
        <v>202202</v>
      </c>
      <c r="R4986">
        <v>20220224</v>
      </c>
      <c r="S4986" t="s">
        <v>10243</v>
      </c>
      <c r="T4986">
        <v>20220706</v>
      </c>
      <c r="Z4986" t="s">
        <v>36</v>
      </c>
    </row>
    <row r="4987" spans="1:26" x14ac:dyDescent="0.25">
      <c r="A4987" t="s">
        <v>2403</v>
      </c>
      <c r="B4987" t="s">
        <v>27</v>
      </c>
      <c r="C4987" t="s">
        <v>28</v>
      </c>
      <c r="D4987" t="s">
        <v>29</v>
      </c>
      <c r="E4987" t="str">
        <f>"202TNZN0C101"</f>
        <v>202TNZN0C101</v>
      </c>
      <c r="F4987" t="s">
        <v>2404</v>
      </c>
      <c r="N4987" t="s">
        <v>10244</v>
      </c>
      <c r="O4987" t="s">
        <v>34</v>
      </c>
      <c r="P4987">
        <v>6</v>
      </c>
      <c r="Q4987">
        <v>202202</v>
      </c>
      <c r="S4987">
        <v>917335608</v>
      </c>
      <c r="T4987">
        <v>20220707</v>
      </c>
      <c r="U4987" t="s">
        <v>2406</v>
      </c>
      <c r="V4987" t="s">
        <v>9036</v>
      </c>
      <c r="W4987" t="s">
        <v>2408</v>
      </c>
      <c r="X4987" t="s">
        <v>2409</v>
      </c>
      <c r="Y4987" t="s">
        <v>2410</v>
      </c>
      <c r="Z4987" t="s">
        <v>36</v>
      </c>
    </row>
    <row r="4988" spans="1:26" x14ac:dyDescent="0.25">
      <c r="A4988" t="s">
        <v>2403</v>
      </c>
      <c r="B4988" t="s">
        <v>27</v>
      </c>
      <c r="C4988" t="s">
        <v>28</v>
      </c>
      <c r="D4988" t="s">
        <v>380</v>
      </c>
      <c r="E4988" t="str">
        <f>"111TNDV0J026"</f>
        <v>111TNDV0J026</v>
      </c>
      <c r="F4988" t="s">
        <v>2404</v>
      </c>
      <c r="N4988" t="s">
        <v>7443</v>
      </c>
      <c r="O4988" t="s">
        <v>34</v>
      </c>
      <c r="P4988">
        <v>9</v>
      </c>
      <c r="Q4988">
        <v>202111</v>
      </c>
      <c r="S4988">
        <v>917347013</v>
      </c>
      <c r="T4988">
        <v>20220707</v>
      </c>
      <c r="U4988" t="s">
        <v>2406</v>
      </c>
      <c r="V4988" t="s">
        <v>2407</v>
      </c>
      <c r="W4988" t="s">
        <v>2408</v>
      </c>
      <c r="X4988" t="s">
        <v>2413</v>
      </c>
      <c r="Y4988" t="s">
        <v>2414</v>
      </c>
      <c r="Z4988" t="s">
        <v>36</v>
      </c>
    </row>
    <row r="4989" spans="1:26" x14ac:dyDescent="0.25">
      <c r="A4989" t="s">
        <v>2403</v>
      </c>
      <c r="B4989" t="s">
        <v>27</v>
      </c>
      <c r="C4989" t="s">
        <v>28</v>
      </c>
      <c r="D4989" t="s">
        <v>64</v>
      </c>
      <c r="E4989" t="str">
        <f>"111TNFA0B003"</f>
        <v>111TNFA0B003</v>
      </c>
      <c r="F4989" t="s">
        <v>2404</v>
      </c>
      <c r="N4989" t="s">
        <v>7444</v>
      </c>
      <c r="O4989" t="s">
        <v>34</v>
      </c>
      <c r="P4989">
        <v>9</v>
      </c>
      <c r="Q4989">
        <v>202111</v>
      </c>
      <c r="S4989">
        <v>917347032</v>
      </c>
      <c r="T4989">
        <v>20220707</v>
      </c>
      <c r="U4989" t="s">
        <v>2406</v>
      </c>
      <c r="V4989" t="s">
        <v>2407</v>
      </c>
      <c r="W4989" t="s">
        <v>2408</v>
      </c>
      <c r="X4989" t="s">
        <v>2413</v>
      </c>
      <c r="Y4989" t="s">
        <v>2414</v>
      </c>
      <c r="Z4989" t="s">
        <v>36</v>
      </c>
    </row>
    <row r="4990" spans="1:26" x14ac:dyDescent="0.25">
      <c r="A4990" t="s">
        <v>2403</v>
      </c>
      <c r="B4990" t="s">
        <v>27</v>
      </c>
      <c r="C4990" t="s">
        <v>28</v>
      </c>
      <c r="D4990" t="s">
        <v>29</v>
      </c>
      <c r="E4990" t="str">
        <f>"112TNCZ1H123"</f>
        <v>112TNCZ1H123</v>
      </c>
      <c r="F4990" t="s">
        <v>2404</v>
      </c>
      <c r="N4990" t="s">
        <v>10245</v>
      </c>
      <c r="O4990" t="s">
        <v>34</v>
      </c>
      <c r="P4990">
        <v>8</v>
      </c>
      <c r="Q4990">
        <v>202112</v>
      </c>
      <c r="S4990">
        <v>917374086</v>
      </c>
      <c r="T4990">
        <v>20220707</v>
      </c>
      <c r="U4990" t="s">
        <v>2406</v>
      </c>
      <c r="V4990" t="s">
        <v>3583</v>
      </c>
      <c r="W4990" t="s">
        <v>2408</v>
      </c>
      <c r="X4990" t="s">
        <v>2409</v>
      </c>
      <c r="Y4990" t="s">
        <v>2410</v>
      </c>
      <c r="Z4990" t="s">
        <v>36</v>
      </c>
    </row>
    <row r="4991" spans="1:26" x14ac:dyDescent="0.25">
      <c r="A4991" t="s">
        <v>2403</v>
      </c>
      <c r="B4991" t="s">
        <v>27</v>
      </c>
      <c r="C4991" t="s">
        <v>28</v>
      </c>
      <c r="D4991" t="s">
        <v>42</v>
      </c>
      <c r="E4991" t="str">
        <f>"110TNBK2F461"</f>
        <v>110TNBK2F461</v>
      </c>
      <c r="F4991" t="s">
        <v>2404</v>
      </c>
      <c r="N4991" t="s">
        <v>10246</v>
      </c>
      <c r="O4991" t="s">
        <v>34</v>
      </c>
      <c r="P4991">
        <v>10</v>
      </c>
      <c r="Q4991">
        <v>202110</v>
      </c>
      <c r="S4991">
        <v>917450325</v>
      </c>
      <c r="T4991">
        <v>20220707</v>
      </c>
      <c r="U4991" t="s">
        <v>2406</v>
      </c>
      <c r="V4991" t="s">
        <v>3583</v>
      </c>
      <c r="W4991" t="s">
        <v>2408</v>
      </c>
      <c r="X4991" t="s">
        <v>2409</v>
      </c>
      <c r="Y4991" t="s">
        <v>2410</v>
      </c>
      <c r="Z4991" t="s">
        <v>36</v>
      </c>
    </row>
    <row r="4992" spans="1:26" x14ac:dyDescent="0.25">
      <c r="A4992" t="s">
        <v>2403</v>
      </c>
      <c r="B4992" t="s">
        <v>27</v>
      </c>
      <c r="C4992" t="s">
        <v>28</v>
      </c>
      <c r="D4992" t="s">
        <v>380</v>
      </c>
      <c r="E4992" t="str">
        <f>"205TNQD0J460"</f>
        <v>205TNQD0J460</v>
      </c>
      <c r="F4992" t="s">
        <v>2404</v>
      </c>
      <c r="N4992" t="s">
        <v>10247</v>
      </c>
      <c r="O4992" t="s">
        <v>34</v>
      </c>
      <c r="P4992">
        <v>3</v>
      </c>
      <c r="Q4992">
        <v>202205</v>
      </c>
      <c r="S4992">
        <v>917457666</v>
      </c>
      <c r="T4992">
        <v>20220707</v>
      </c>
      <c r="U4992" t="s">
        <v>2406</v>
      </c>
      <c r="V4992" t="s">
        <v>2407</v>
      </c>
      <c r="W4992" t="s">
        <v>2408</v>
      </c>
      <c r="X4992" t="s">
        <v>2413</v>
      </c>
      <c r="Y4992" t="s">
        <v>2414</v>
      </c>
      <c r="Z4992" t="s">
        <v>36</v>
      </c>
    </row>
    <row r="4993" spans="1:26" x14ac:dyDescent="0.25">
      <c r="A4993" t="s">
        <v>2403</v>
      </c>
      <c r="B4993" t="s">
        <v>27</v>
      </c>
      <c r="C4993" t="s">
        <v>28</v>
      </c>
      <c r="D4993" t="s">
        <v>37</v>
      </c>
      <c r="E4993" t="str">
        <f>"202TNGY0H479"</f>
        <v>202TNGY0H479</v>
      </c>
      <c r="F4993" t="s">
        <v>2404</v>
      </c>
      <c r="N4993" t="s">
        <v>7443</v>
      </c>
      <c r="O4993" t="s">
        <v>34</v>
      </c>
      <c r="P4993">
        <v>6</v>
      </c>
      <c r="Q4993">
        <v>202202</v>
      </c>
      <c r="S4993">
        <v>917457688</v>
      </c>
      <c r="T4993">
        <v>20220707</v>
      </c>
      <c r="U4993" t="s">
        <v>2406</v>
      </c>
      <c r="V4993" t="s">
        <v>2407</v>
      </c>
      <c r="W4993" t="s">
        <v>2408</v>
      </c>
      <c r="X4993" t="s">
        <v>2413</v>
      </c>
      <c r="Y4993" t="s">
        <v>2414</v>
      </c>
      <c r="Z4993" t="s">
        <v>36</v>
      </c>
    </row>
    <row r="4994" spans="1:26" x14ac:dyDescent="0.25">
      <c r="A4994" t="s">
        <v>2403</v>
      </c>
      <c r="B4994" t="s">
        <v>27</v>
      </c>
      <c r="C4994" t="s">
        <v>28</v>
      </c>
      <c r="D4994" t="s">
        <v>64</v>
      </c>
      <c r="E4994" t="str">
        <f>"111TNQD0B036"</f>
        <v>111TNQD0B036</v>
      </c>
      <c r="F4994" t="s">
        <v>2404</v>
      </c>
      <c r="N4994" t="s">
        <v>7443</v>
      </c>
      <c r="O4994" t="s">
        <v>34</v>
      </c>
      <c r="P4994">
        <v>9</v>
      </c>
      <c r="Q4994">
        <v>202111</v>
      </c>
      <c r="S4994">
        <v>917457714</v>
      </c>
      <c r="T4994">
        <v>20220707</v>
      </c>
      <c r="U4994" t="s">
        <v>2406</v>
      </c>
      <c r="V4994" t="s">
        <v>2407</v>
      </c>
      <c r="W4994" t="s">
        <v>2408</v>
      </c>
      <c r="X4994" t="s">
        <v>2413</v>
      </c>
      <c r="Y4994" t="s">
        <v>2414</v>
      </c>
      <c r="Z4994" t="s">
        <v>36</v>
      </c>
    </row>
    <row r="4995" spans="1:26" x14ac:dyDescent="0.25">
      <c r="A4995" t="s">
        <v>2403</v>
      </c>
      <c r="B4995" t="s">
        <v>27</v>
      </c>
      <c r="C4995" t="s">
        <v>28</v>
      </c>
      <c r="D4995" t="s">
        <v>7432</v>
      </c>
      <c r="E4995" t="str">
        <f>"203TNNH1R111"</f>
        <v>203TNNH1R111</v>
      </c>
      <c r="F4995" t="s">
        <v>2404</v>
      </c>
      <c r="N4995" t="s">
        <v>7443</v>
      </c>
      <c r="O4995" t="s">
        <v>34</v>
      </c>
      <c r="P4995">
        <v>5</v>
      </c>
      <c r="Q4995">
        <v>202203</v>
      </c>
      <c r="S4995">
        <v>917458009</v>
      </c>
      <c r="T4995">
        <v>20220707</v>
      </c>
      <c r="U4995" t="s">
        <v>2406</v>
      </c>
      <c r="V4995" t="s">
        <v>2407</v>
      </c>
      <c r="W4995" t="s">
        <v>2408</v>
      </c>
      <c r="X4995" t="s">
        <v>2413</v>
      </c>
      <c r="Y4995" t="s">
        <v>2414</v>
      </c>
      <c r="Z4995" t="s">
        <v>36</v>
      </c>
    </row>
    <row r="4996" spans="1:26" x14ac:dyDescent="0.25">
      <c r="A4996" t="s">
        <v>2403</v>
      </c>
      <c r="B4996" t="s">
        <v>27</v>
      </c>
      <c r="C4996" t="s">
        <v>28</v>
      </c>
      <c r="D4996" t="s">
        <v>7432</v>
      </c>
      <c r="E4996" t="str">
        <f>"202TNPC1F712"</f>
        <v>202TNPC1F712</v>
      </c>
      <c r="F4996" t="s">
        <v>2404</v>
      </c>
      <c r="N4996" t="s">
        <v>10181</v>
      </c>
      <c r="O4996" t="s">
        <v>34</v>
      </c>
      <c r="P4996">
        <v>6</v>
      </c>
      <c r="Q4996">
        <v>202202</v>
      </c>
      <c r="S4996">
        <v>917458139</v>
      </c>
      <c r="T4996">
        <v>20220707</v>
      </c>
      <c r="U4996" t="s">
        <v>2406</v>
      </c>
      <c r="V4996" t="s">
        <v>2407</v>
      </c>
      <c r="W4996" t="s">
        <v>2408</v>
      </c>
      <c r="X4996" t="s">
        <v>2413</v>
      </c>
      <c r="Y4996" t="s">
        <v>2414</v>
      </c>
      <c r="Z4996" t="s">
        <v>36</v>
      </c>
    </row>
    <row r="4997" spans="1:26" x14ac:dyDescent="0.25">
      <c r="A4997" t="s">
        <v>2403</v>
      </c>
      <c r="B4997" t="s">
        <v>27</v>
      </c>
      <c r="C4997" t="s">
        <v>28</v>
      </c>
      <c r="D4997" t="s">
        <v>585</v>
      </c>
      <c r="E4997" t="str">
        <f>"205TNLE37976"</f>
        <v>205TNLE37976</v>
      </c>
      <c r="F4997" t="s">
        <v>2404</v>
      </c>
      <c r="N4997" t="s">
        <v>10176</v>
      </c>
      <c r="O4997" t="s">
        <v>34</v>
      </c>
      <c r="P4997">
        <v>3</v>
      </c>
      <c r="Q4997">
        <v>202205</v>
      </c>
      <c r="S4997">
        <v>917462350</v>
      </c>
      <c r="T4997">
        <v>20220707</v>
      </c>
      <c r="U4997" t="s">
        <v>2406</v>
      </c>
      <c r="V4997" t="s">
        <v>2407</v>
      </c>
      <c r="W4997" t="s">
        <v>2408</v>
      </c>
      <c r="X4997" t="s">
        <v>2413</v>
      </c>
      <c r="Y4997" t="s">
        <v>2414</v>
      </c>
      <c r="Z4997" t="s">
        <v>36</v>
      </c>
    </row>
    <row r="4998" spans="1:26" x14ac:dyDescent="0.25">
      <c r="A4998" t="s">
        <v>2403</v>
      </c>
      <c r="B4998" t="s">
        <v>27</v>
      </c>
      <c r="C4998" t="s">
        <v>28</v>
      </c>
      <c r="D4998" t="s">
        <v>585</v>
      </c>
      <c r="E4998" t="str">
        <f>"203TNDV0T122"</f>
        <v>203TNDV0T122</v>
      </c>
      <c r="F4998" t="s">
        <v>2404</v>
      </c>
      <c r="N4998" t="s">
        <v>10181</v>
      </c>
      <c r="O4998" t="s">
        <v>34</v>
      </c>
      <c r="P4998">
        <v>5</v>
      </c>
      <c r="Q4998">
        <v>202203</v>
      </c>
      <c r="S4998">
        <v>917462355</v>
      </c>
      <c r="T4998">
        <v>20220707</v>
      </c>
      <c r="U4998" t="s">
        <v>2406</v>
      </c>
      <c r="V4998" t="s">
        <v>2407</v>
      </c>
      <c r="W4998" t="s">
        <v>2408</v>
      </c>
      <c r="X4998" t="s">
        <v>2413</v>
      </c>
      <c r="Y4998" t="s">
        <v>2414</v>
      </c>
      <c r="Z4998" t="s">
        <v>36</v>
      </c>
    </row>
    <row r="4999" spans="1:26" x14ac:dyDescent="0.25">
      <c r="A4999" t="s">
        <v>2403</v>
      </c>
      <c r="B4999" t="s">
        <v>27</v>
      </c>
      <c r="C4999" t="s">
        <v>28</v>
      </c>
      <c r="D4999" t="s">
        <v>7432</v>
      </c>
      <c r="E4999" t="str">
        <f>"205TNKF16597"</f>
        <v>205TNKF16597</v>
      </c>
      <c r="F4999" t="s">
        <v>2404</v>
      </c>
      <c r="N4999" t="s">
        <v>7443</v>
      </c>
      <c r="O4999" t="s">
        <v>34</v>
      </c>
      <c r="P4999">
        <v>3</v>
      </c>
      <c r="Q4999">
        <v>202205</v>
      </c>
      <c r="S4999">
        <v>917462370</v>
      </c>
      <c r="T4999">
        <v>20220707</v>
      </c>
      <c r="U4999" t="s">
        <v>2406</v>
      </c>
      <c r="V4999" t="s">
        <v>2407</v>
      </c>
      <c r="W4999" t="s">
        <v>2408</v>
      </c>
      <c r="X4999" t="s">
        <v>2413</v>
      </c>
      <c r="Y4999" t="s">
        <v>2414</v>
      </c>
      <c r="Z4999" t="s">
        <v>36</v>
      </c>
    </row>
    <row r="5000" spans="1:26" x14ac:dyDescent="0.25">
      <c r="A5000" t="s">
        <v>26</v>
      </c>
      <c r="B5000" t="s">
        <v>27</v>
      </c>
      <c r="C5000" t="s">
        <v>28</v>
      </c>
      <c r="D5000" t="s">
        <v>37</v>
      </c>
      <c r="E5000" t="str">
        <f>"104TNHM26937"</f>
        <v>104TNHM26937</v>
      </c>
      <c r="F5000" t="s">
        <v>30</v>
      </c>
      <c r="I5000" t="s">
        <v>31</v>
      </c>
      <c r="J5000" t="s">
        <v>32</v>
      </c>
      <c r="N5000" t="s">
        <v>10248</v>
      </c>
      <c r="O5000" t="s">
        <v>34</v>
      </c>
      <c r="P5000">
        <v>16</v>
      </c>
      <c r="Q5000">
        <v>202104</v>
      </c>
      <c r="R5000">
        <v>20220319</v>
      </c>
      <c r="S5000" t="s">
        <v>10249</v>
      </c>
      <c r="T5000">
        <v>20220707</v>
      </c>
      <c r="Z5000" t="s">
        <v>36</v>
      </c>
    </row>
    <row r="5001" spans="1:26" x14ac:dyDescent="0.25">
      <c r="A5001" t="s">
        <v>26</v>
      </c>
      <c r="B5001" t="s">
        <v>27</v>
      </c>
      <c r="C5001" t="s">
        <v>28</v>
      </c>
      <c r="D5001" t="s">
        <v>585</v>
      </c>
      <c r="E5001" t="str">
        <f>"203TNJJ18532"</f>
        <v>203TNJJ18532</v>
      </c>
      <c r="F5001" t="s">
        <v>30</v>
      </c>
      <c r="I5001" t="s">
        <v>71</v>
      </c>
      <c r="J5001" t="s">
        <v>58</v>
      </c>
      <c r="N5001" t="s">
        <v>10250</v>
      </c>
      <c r="O5001" t="s">
        <v>34</v>
      </c>
      <c r="P5001">
        <v>5</v>
      </c>
      <c r="Q5001">
        <v>202203</v>
      </c>
      <c r="R5001">
        <v>20220408</v>
      </c>
      <c r="S5001" t="s">
        <v>10251</v>
      </c>
      <c r="T5001">
        <v>20220707</v>
      </c>
      <c r="U5001" t="s">
        <v>270</v>
      </c>
      <c r="V5001" t="s">
        <v>8976</v>
      </c>
      <c r="Z5001" t="s">
        <v>36</v>
      </c>
    </row>
    <row r="5002" spans="1:26" x14ac:dyDescent="0.25">
      <c r="A5002" t="s">
        <v>26</v>
      </c>
      <c r="B5002" t="s">
        <v>27</v>
      </c>
      <c r="C5002" t="s">
        <v>28</v>
      </c>
      <c r="D5002" t="s">
        <v>133</v>
      </c>
      <c r="E5002" t="str">
        <f>"110TNLE05896"</f>
        <v>110TNLE05896</v>
      </c>
      <c r="F5002" t="s">
        <v>30</v>
      </c>
      <c r="I5002" t="s">
        <v>38</v>
      </c>
      <c r="J5002" t="s">
        <v>58</v>
      </c>
      <c r="N5002" t="s">
        <v>10252</v>
      </c>
      <c r="O5002" t="s">
        <v>34</v>
      </c>
      <c r="P5002">
        <v>10</v>
      </c>
      <c r="Q5002">
        <v>202110</v>
      </c>
      <c r="R5002">
        <v>20220111</v>
      </c>
      <c r="S5002" t="s">
        <v>10253</v>
      </c>
      <c r="T5002">
        <v>20220707</v>
      </c>
      <c r="U5002" t="s">
        <v>206</v>
      </c>
      <c r="Z5002" t="s">
        <v>36</v>
      </c>
    </row>
    <row r="5003" spans="1:26" x14ac:dyDescent="0.25">
      <c r="A5003" t="s">
        <v>26</v>
      </c>
      <c r="B5003" t="s">
        <v>27</v>
      </c>
      <c r="C5003" t="s">
        <v>28</v>
      </c>
      <c r="D5003" t="s">
        <v>42</v>
      </c>
      <c r="E5003" t="str">
        <f>"004TNLE07640"</f>
        <v>004TNLE07640</v>
      </c>
      <c r="F5003" t="s">
        <v>30</v>
      </c>
      <c r="I5003" t="s">
        <v>475</v>
      </c>
      <c r="J5003" t="s">
        <v>90</v>
      </c>
      <c r="N5003" t="s">
        <v>10254</v>
      </c>
      <c r="O5003" t="s">
        <v>34</v>
      </c>
      <c r="P5003">
        <v>28</v>
      </c>
      <c r="Q5003">
        <v>202004</v>
      </c>
      <c r="R5003">
        <v>20220407</v>
      </c>
      <c r="S5003" t="s">
        <v>10255</v>
      </c>
      <c r="T5003">
        <v>20220707</v>
      </c>
      <c r="U5003" t="s">
        <v>1012</v>
      </c>
      <c r="Z5003" t="s">
        <v>36</v>
      </c>
    </row>
    <row r="5004" spans="1:26" x14ac:dyDescent="0.25">
      <c r="A5004" t="s">
        <v>26</v>
      </c>
      <c r="B5004" t="s">
        <v>27</v>
      </c>
      <c r="C5004" t="s">
        <v>28</v>
      </c>
      <c r="D5004" t="s">
        <v>380</v>
      </c>
      <c r="E5004" t="str">
        <f>"201TNFA2P507"</f>
        <v>201TNFA2P507</v>
      </c>
      <c r="F5004" t="s">
        <v>30</v>
      </c>
      <c r="I5004" t="s">
        <v>31</v>
      </c>
      <c r="J5004" t="s">
        <v>32</v>
      </c>
      <c r="N5004" t="s">
        <v>10256</v>
      </c>
      <c r="O5004" t="s">
        <v>34</v>
      </c>
      <c r="P5004">
        <v>7</v>
      </c>
      <c r="Q5004">
        <v>202201</v>
      </c>
      <c r="R5004">
        <v>20220505</v>
      </c>
      <c r="S5004" t="s">
        <v>10257</v>
      </c>
      <c r="T5004">
        <v>20220707</v>
      </c>
      <c r="Z5004" t="s">
        <v>36</v>
      </c>
    </row>
    <row r="5005" spans="1:26" x14ac:dyDescent="0.25">
      <c r="A5005" t="s">
        <v>26</v>
      </c>
      <c r="B5005" t="s">
        <v>27</v>
      </c>
      <c r="C5005" t="s">
        <v>28</v>
      </c>
      <c r="D5005" t="s">
        <v>7432</v>
      </c>
      <c r="E5005" t="str">
        <f>"202TNSU27654"</f>
        <v>202TNSU27654</v>
      </c>
      <c r="F5005" t="s">
        <v>30</v>
      </c>
      <c r="I5005" t="s">
        <v>38</v>
      </c>
      <c r="J5005" t="s">
        <v>77</v>
      </c>
      <c r="N5005" t="s">
        <v>10258</v>
      </c>
      <c r="O5005" t="s">
        <v>34</v>
      </c>
      <c r="P5005">
        <v>6</v>
      </c>
      <c r="Q5005">
        <v>202202</v>
      </c>
      <c r="R5005">
        <v>20220505</v>
      </c>
      <c r="S5005" t="s">
        <v>10259</v>
      </c>
      <c r="T5005">
        <v>20220707</v>
      </c>
      <c r="Z5005" t="s">
        <v>36</v>
      </c>
    </row>
    <row r="5006" spans="1:26" x14ac:dyDescent="0.25">
      <c r="A5006" t="s">
        <v>26</v>
      </c>
      <c r="B5006" t="s">
        <v>27</v>
      </c>
      <c r="C5006" t="s">
        <v>28</v>
      </c>
      <c r="D5006" t="s">
        <v>64</v>
      </c>
      <c r="E5006" t="str">
        <f>"112TNKF0V757"</f>
        <v>112TNKF0V757</v>
      </c>
      <c r="F5006" t="s">
        <v>30</v>
      </c>
      <c r="I5006" t="s">
        <v>31</v>
      </c>
      <c r="J5006" t="s">
        <v>58</v>
      </c>
      <c r="N5006" t="s">
        <v>10260</v>
      </c>
      <c r="O5006" t="s">
        <v>34</v>
      </c>
      <c r="P5006">
        <v>8</v>
      </c>
      <c r="Q5006">
        <v>202112</v>
      </c>
      <c r="R5006">
        <v>20220311</v>
      </c>
      <c r="S5006" t="s">
        <v>10261</v>
      </c>
      <c r="T5006">
        <v>20220707</v>
      </c>
      <c r="U5006" t="s">
        <v>5236</v>
      </c>
      <c r="Z5006" t="s">
        <v>36</v>
      </c>
    </row>
    <row r="5007" spans="1:26" x14ac:dyDescent="0.25">
      <c r="A5007" t="s">
        <v>26</v>
      </c>
      <c r="B5007" t="s">
        <v>27</v>
      </c>
      <c r="C5007" t="s">
        <v>28</v>
      </c>
      <c r="D5007" t="s">
        <v>115</v>
      </c>
      <c r="E5007" t="str">
        <f>"101TNUW15742"</f>
        <v>101TNUW15742</v>
      </c>
      <c r="F5007" t="s">
        <v>30</v>
      </c>
      <c r="I5007" t="s">
        <v>71</v>
      </c>
      <c r="J5007" t="s">
        <v>58</v>
      </c>
      <c r="N5007" t="s">
        <v>10262</v>
      </c>
      <c r="O5007" t="s">
        <v>34</v>
      </c>
      <c r="P5007">
        <v>19</v>
      </c>
      <c r="Q5007">
        <v>202101</v>
      </c>
      <c r="R5007">
        <v>20211015</v>
      </c>
      <c r="S5007" t="s">
        <v>10263</v>
      </c>
      <c r="T5007">
        <v>20220707</v>
      </c>
      <c r="U5007" t="s">
        <v>179</v>
      </c>
      <c r="Z5007" t="s">
        <v>36</v>
      </c>
    </row>
    <row r="5008" spans="1:26" x14ac:dyDescent="0.25">
      <c r="A5008" t="s">
        <v>26</v>
      </c>
      <c r="B5008" t="s">
        <v>27</v>
      </c>
      <c r="C5008" t="s">
        <v>28</v>
      </c>
      <c r="D5008" t="s">
        <v>46</v>
      </c>
      <c r="E5008" t="str">
        <f>"202TNYT2X274"</f>
        <v>202TNYT2X274</v>
      </c>
      <c r="F5008" t="s">
        <v>30</v>
      </c>
      <c r="I5008" t="s">
        <v>89</v>
      </c>
      <c r="J5008" t="s">
        <v>58</v>
      </c>
      <c r="N5008" t="s">
        <v>10264</v>
      </c>
      <c r="O5008" t="s">
        <v>34</v>
      </c>
      <c r="P5008">
        <v>6</v>
      </c>
      <c r="Q5008">
        <v>202202</v>
      </c>
      <c r="R5008">
        <v>20220413</v>
      </c>
      <c r="S5008" t="s">
        <v>10265</v>
      </c>
      <c r="T5008">
        <v>20220707</v>
      </c>
      <c r="U5008" t="s">
        <v>144</v>
      </c>
      <c r="Z5008" t="s">
        <v>36</v>
      </c>
    </row>
    <row r="5009" spans="1:26" x14ac:dyDescent="0.25">
      <c r="A5009" t="s">
        <v>26</v>
      </c>
      <c r="B5009" t="s">
        <v>27</v>
      </c>
      <c r="C5009" t="s">
        <v>28</v>
      </c>
      <c r="D5009" t="s">
        <v>585</v>
      </c>
      <c r="E5009" t="str">
        <f>"202TNFA2Z267"</f>
        <v>202TNFA2Z267</v>
      </c>
      <c r="F5009" t="s">
        <v>30</v>
      </c>
      <c r="I5009" t="s">
        <v>475</v>
      </c>
      <c r="J5009" t="s">
        <v>90</v>
      </c>
      <c r="N5009" t="s">
        <v>10266</v>
      </c>
      <c r="O5009" t="s">
        <v>34</v>
      </c>
      <c r="P5009">
        <v>6</v>
      </c>
      <c r="Q5009">
        <v>202202</v>
      </c>
      <c r="R5009">
        <v>20220402</v>
      </c>
      <c r="S5009" t="s">
        <v>10267</v>
      </c>
      <c r="T5009">
        <v>20220707</v>
      </c>
      <c r="U5009" t="s">
        <v>496</v>
      </c>
      <c r="V5009" t="s">
        <v>497</v>
      </c>
      <c r="W5009" t="s">
        <v>10268</v>
      </c>
      <c r="Z5009" t="s">
        <v>36</v>
      </c>
    </row>
    <row r="5010" spans="1:26" x14ac:dyDescent="0.25">
      <c r="A5010" t="s">
        <v>26</v>
      </c>
      <c r="B5010" t="s">
        <v>27</v>
      </c>
      <c r="C5010" t="s">
        <v>28</v>
      </c>
      <c r="D5010" t="s">
        <v>64</v>
      </c>
      <c r="E5010" t="str">
        <f>"203TNHM0J393"</f>
        <v>203TNHM0J393</v>
      </c>
      <c r="F5010" t="s">
        <v>30</v>
      </c>
      <c r="I5010" t="s">
        <v>129</v>
      </c>
      <c r="J5010" t="s">
        <v>58</v>
      </c>
      <c r="N5010" t="s">
        <v>10269</v>
      </c>
      <c r="O5010" t="s">
        <v>34</v>
      </c>
      <c r="P5010">
        <v>5</v>
      </c>
      <c r="Q5010">
        <v>202203</v>
      </c>
      <c r="R5010">
        <v>20220607</v>
      </c>
      <c r="S5010" t="s">
        <v>10270</v>
      </c>
      <c r="T5010">
        <v>20220707</v>
      </c>
      <c r="U5010" t="s">
        <v>10271</v>
      </c>
      <c r="V5010" t="s">
        <v>56</v>
      </c>
      <c r="Z5010" t="s">
        <v>36</v>
      </c>
    </row>
    <row r="5011" spans="1:26" x14ac:dyDescent="0.25">
      <c r="A5011" t="s">
        <v>26</v>
      </c>
      <c r="B5011" t="s">
        <v>27</v>
      </c>
      <c r="C5011" t="s">
        <v>28</v>
      </c>
      <c r="D5011" t="s">
        <v>37</v>
      </c>
      <c r="E5011" t="str">
        <f>"202TNTQ1T001"</f>
        <v>202TNTQ1T001</v>
      </c>
      <c r="F5011" t="s">
        <v>30</v>
      </c>
      <c r="I5011" t="s">
        <v>162</v>
      </c>
      <c r="J5011" t="s">
        <v>39</v>
      </c>
      <c r="N5011" t="s">
        <v>520</v>
      </c>
      <c r="O5011" t="s">
        <v>34</v>
      </c>
      <c r="P5011">
        <v>6</v>
      </c>
      <c r="Q5011">
        <v>202202</v>
      </c>
      <c r="R5011">
        <v>20220603</v>
      </c>
      <c r="S5011" t="s">
        <v>10272</v>
      </c>
      <c r="T5011">
        <v>20220707</v>
      </c>
      <c r="Z5011" t="s">
        <v>36</v>
      </c>
    </row>
    <row r="5012" spans="1:26" x14ac:dyDescent="0.25">
      <c r="A5012" t="s">
        <v>26</v>
      </c>
      <c r="B5012" t="s">
        <v>27</v>
      </c>
      <c r="C5012" t="s">
        <v>28</v>
      </c>
      <c r="D5012" t="s">
        <v>380</v>
      </c>
      <c r="E5012" t="str">
        <f>"204TNGY0J359"</f>
        <v>204TNGY0J359</v>
      </c>
      <c r="F5012" t="s">
        <v>30</v>
      </c>
      <c r="I5012" t="s">
        <v>1511</v>
      </c>
      <c r="J5012" t="s">
        <v>77</v>
      </c>
      <c r="N5012" t="s">
        <v>10273</v>
      </c>
      <c r="O5012" t="s">
        <v>34</v>
      </c>
      <c r="P5012">
        <v>4</v>
      </c>
      <c r="Q5012">
        <v>202204</v>
      </c>
      <c r="R5012">
        <v>20220414</v>
      </c>
      <c r="S5012" t="s">
        <v>10274</v>
      </c>
      <c r="T5012">
        <v>20220707</v>
      </c>
      <c r="Z5012" t="s">
        <v>36</v>
      </c>
    </row>
    <row r="5013" spans="1:26" x14ac:dyDescent="0.25">
      <c r="A5013" t="s">
        <v>26</v>
      </c>
      <c r="B5013" t="s">
        <v>27</v>
      </c>
      <c r="C5013" t="s">
        <v>28</v>
      </c>
      <c r="D5013" t="s">
        <v>37</v>
      </c>
      <c r="E5013" t="str">
        <f>"201TNGY1H407"</f>
        <v>201TNGY1H407</v>
      </c>
      <c r="F5013" t="s">
        <v>30</v>
      </c>
      <c r="I5013" t="s">
        <v>71</v>
      </c>
      <c r="J5013" t="s">
        <v>48</v>
      </c>
      <c r="N5013" t="s">
        <v>10275</v>
      </c>
      <c r="O5013" t="s">
        <v>34</v>
      </c>
      <c r="P5013">
        <v>7</v>
      </c>
      <c r="Q5013">
        <v>202201</v>
      </c>
      <c r="R5013">
        <v>20220322</v>
      </c>
      <c r="S5013" t="s">
        <v>10276</v>
      </c>
      <c r="T5013">
        <v>20220707</v>
      </c>
      <c r="Z5013" t="s">
        <v>36</v>
      </c>
    </row>
    <row r="5014" spans="1:26" x14ac:dyDescent="0.25">
      <c r="A5014" t="s">
        <v>26</v>
      </c>
      <c r="B5014" t="s">
        <v>27</v>
      </c>
      <c r="C5014" t="s">
        <v>28</v>
      </c>
      <c r="D5014" t="s">
        <v>64</v>
      </c>
      <c r="E5014" t="str">
        <f>"111TNFA23147"</f>
        <v>111TNFA23147</v>
      </c>
      <c r="F5014" t="s">
        <v>30</v>
      </c>
      <c r="I5014" t="s">
        <v>129</v>
      </c>
      <c r="J5014" t="s">
        <v>58</v>
      </c>
      <c r="N5014" t="s">
        <v>10277</v>
      </c>
      <c r="O5014" t="s">
        <v>34</v>
      </c>
      <c r="P5014">
        <v>9</v>
      </c>
      <c r="Q5014">
        <v>202111</v>
      </c>
      <c r="R5014">
        <v>20220520</v>
      </c>
      <c r="S5014" t="s">
        <v>10278</v>
      </c>
      <c r="T5014">
        <v>20220707</v>
      </c>
      <c r="U5014" t="s">
        <v>313</v>
      </c>
      <c r="V5014" t="s">
        <v>56</v>
      </c>
      <c r="Z5014" t="s">
        <v>36</v>
      </c>
    </row>
    <row r="5015" spans="1:26" x14ac:dyDescent="0.25">
      <c r="A5015" t="s">
        <v>26</v>
      </c>
      <c r="B5015" t="s">
        <v>27</v>
      </c>
      <c r="C5015" t="s">
        <v>28</v>
      </c>
      <c r="D5015" t="s">
        <v>29</v>
      </c>
      <c r="E5015" t="str">
        <f>"111TNWG0T089"</f>
        <v>111TNWG0T089</v>
      </c>
      <c r="F5015" t="s">
        <v>30</v>
      </c>
      <c r="I5015" t="s">
        <v>38</v>
      </c>
      <c r="J5015" t="s">
        <v>58</v>
      </c>
      <c r="N5015" t="s">
        <v>10279</v>
      </c>
      <c r="O5015" t="s">
        <v>34</v>
      </c>
      <c r="P5015">
        <v>9</v>
      </c>
      <c r="Q5015">
        <v>202111</v>
      </c>
      <c r="R5015">
        <v>20211211</v>
      </c>
      <c r="S5015" t="s">
        <v>10280</v>
      </c>
      <c r="T5015">
        <v>20220707</v>
      </c>
      <c r="U5015" t="s">
        <v>878</v>
      </c>
      <c r="V5015" t="s">
        <v>75</v>
      </c>
      <c r="Z5015" t="s">
        <v>36</v>
      </c>
    </row>
    <row r="5016" spans="1:26" x14ac:dyDescent="0.25">
      <c r="A5016" t="s">
        <v>26</v>
      </c>
      <c r="B5016" t="s">
        <v>27</v>
      </c>
      <c r="C5016" t="s">
        <v>28</v>
      </c>
      <c r="D5016" t="s">
        <v>380</v>
      </c>
      <c r="E5016" t="str">
        <f>"110TNXR2B106"</f>
        <v>110TNXR2B106</v>
      </c>
      <c r="F5016" t="s">
        <v>30</v>
      </c>
      <c r="I5016" t="s">
        <v>38</v>
      </c>
      <c r="J5016" t="s">
        <v>90</v>
      </c>
      <c r="N5016" t="s">
        <v>10281</v>
      </c>
      <c r="O5016" t="s">
        <v>34</v>
      </c>
      <c r="P5016">
        <v>10</v>
      </c>
      <c r="Q5016">
        <v>202110</v>
      </c>
      <c r="R5016">
        <v>20211120</v>
      </c>
      <c r="S5016" t="s">
        <v>10282</v>
      </c>
      <c r="T5016">
        <v>20220707</v>
      </c>
      <c r="U5016" t="s">
        <v>643</v>
      </c>
      <c r="Z5016" t="s">
        <v>36</v>
      </c>
    </row>
    <row r="5017" spans="1:26" x14ac:dyDescent="0.25">
      <c r="A5017" t="s">
        <v>26</v>
      </c>
      <c r="B5017" t="s">
        <v>27</v>
      </c>
      <c r="C5017" t="s">
        <v>28</v>
      </c>
      <c r="D5017" t="s">
        <v>42</v>
      </c>
      <c r="E5017" t="str">
        <f>"110TNMX1A635"</f>
        <v>110TNMX1A635</v>
      </c>
      <c r="F5017" t="s">
        <v>30</v>
      </c>
      <c r="I5017" t="s">
        <v>38</v>
      </c>
      <c r="J5017" t="s">
        <v>58</v>
      </c>
      <c r="N5017" t="s">
        <v>10283</v>
      </c>
      <c r="O5017" t="s">
        <v>34</v>
      </c>
      <c r="P5017">
        <v>10</v>
      </c>
      <c r="Q5017">
        <v>202110</v>
      </c>
      <c r="R5017">
        <v>20220124</v>
      </c>
      <c r="S5017" t="s">
        <v>10284</v>
      </c>
      <c r="T5017">
        <v>20220707</v>
      </c>
      <c r="U5017" t="s">
        <v>61</v>
      </c>
      <c r="V5017" t="s">
        <v>1846</v>
      </c>
      <c r="Z5017" t="s">
        <v>36</v>
      </c>
    </row>
    <row r="5018" spans="1:26" x14ac:dyDescent="0.25">
      <c r="A5018" t="s">
        <v>26</v>
      </c>
      <c r="B5018" t="s">
        <v>27</v>
      </c>
      <c r="C5018" t="s">
        <v>28</v>
      </c>
      <c r="D5018" t="s">
        <v>115</v>
      </c>
      <c r="E5018" t="str">
        <f>"108TNBK2A709"</f>
        <v>108TNBK2A709</v>
      </c>
      <c r="F5018" t="s">
        <v>30</v>
      </c>
      <c r="I5018" t="s">
        <v>38</v>
      </c>
      <c r="J5018" t="s">
        <v>58</v>
      </c>
      <c r="N5018" t="s">
        <v>10285</v>
      </c>
      <c r="O5018" t="s">
        <v>34</v>
      </c>
      <c r="P5018">
        <v>12</v>
      </c>
      <c r="Q5018">
        <v>202108</v>
      </c>
      <c r="R5018">
        <v>20220114</v>
      </c>
      <c r="S5018" t="s">
        <v>10286</v>
      </c>
      <c r="T5018">
        <v>20220707</v>
      </c>
      <c r="U5018" t="s">
        <v>5168</v>
      </c>
      <c r="V5018" t="s">
        <v>206</v>
      </c>
      <c r="Z5018" t="s">
        <v>36</v>
      </c>
    </row>
    <row r="5019" spans="1:26" x14ac:dyDescent="0.25">
      <c r="A5019" t="s">
        <v>26</v>
      </c>
      <c r="B5019" t="s">
        <v>27</v>
      </c>
      <c r="C5019" t="s">
        <v>28</v>
      </c>
      <c r="D5019" t="s">
        <v>3477</v>
      </c>
      <c r="E5019" t="str">
        <f>"910TNWG0V353"</f>
        <v>910TNWG0V353</v>
      </c>
      <c r="F5019" t="s">
        <v>30</v>
      </c>
      <c r="I5019" t="s">
        <v>38</v>
      </c>
      <c r="J5019" t="s">
        <v>90</v>
      </c>
      <c r="N5019" t="s">
        <v>10287</v>
      </c>
      <c r="O5019" t="s">
        <v>34</v>
      </c>
      <c r="P5019">
        <v>34</v>
      </c>
      <c r="Q5019">
        <v>201910</v>
      </c>
      <c r="R5019">
        <v>20211019</v>
      </c>
      <c r="S5019" t="s">
        <v>10288</v>
      </c>
      <c r="T5019">
        <v>20220707</v>
      </c>
      <c r="U5019" t="s">
        <v>9903</v>
      </c>
      <c r="V5019" t="s">
        <v>1793</v>
      </c>
      <c r="Z5019" t="s">
        <v>36</v>
      </c>
    </row>
    <row r="5020" spans="1:26" x14ac:dyDescent="0.25">
      <c r="A5020" t="s">
        <v>26</v>
      </c>
      <c r="B5020" t="s">
        <v>27</v>
      </c>
      <c r="C5020" t="s">
        <v>28</v>
      </c>
      <c r="D5020" t="s">
        <v>46</v>
      </c>
      <c r="E5020" t="str">
        <f>"105TNMX1B579"</f>
        <v>105TNMX1B579</v>
      </c>
      <c r="F5020" t="s">
        <v>30</v>
      </c>
      <c r="I5020" t="s">
        <v>57</v>
      </c>
      <c r="J5020" t="s">
        <v>77</v>
      </c>
      <c r="N5020" t="s">
        <v>10289</v>
      </c>
      <c r="O5020" t="s">
        <v>34</v>
      </c>
      <c r="P5020">
        <v>15</v>
      </c>
      <c r="Q5020">
        <v>202105</v>
      </c>
      <c r="R5020">
        <v>20211115</v>
      </c>
      <c r="S5020" t="s">
        <v>10290</v>
      </c>
      <c r="T5020">
        <v>20220707</v>
      </c>
      <c r="Z5020" t="s">
        <v>36</v>
      </c>
    </row>
    <row r="5021" spans="1:26" x14ac:dyDescent="0.25">
      <c r="A5021" t="s">
        <v>26</v>
      </c>
      <c r="B5021" t="s">
        <v>27</v>
      </c>
      <c r="C5021" t="s">
        <v>28</v>
      </c>
      <c r="D5021" t="s">
        <v>29</v>
      </c>
      <c r="E5021" t="str">
        <f>"107TNZN2G045"</f>
        <v>107TNZN2G045</v>
      </c>
      <c r="F5021" t="s">
        <v>30</v>
      </c>
      <c r="I5021" t="s">
        <v>38</v>
      </c>
      <c r="J5021" t="s">
        <v>90</v>
      </c>
      <c r="N5021" t="s">
        <v>10291</v>
      </c>
      <c r="O5021" t="s">
        <v>34</v>
      </c>
      <c r="P5021">
        <v>13</v>
      </c>
      <c r="Q5021">
        <v>202107</v>
      </c>
      <c r="R5021">
        <v>20211021</v>
      </c>
      <c r="S5021" t="s">
        <v>10292</v>
      </c>
      <c r="T5021">
        <v>20220707</v>
      </c>
      <c r="U5021" t="s">
        <v>5954</v>
      </c>
      <c r="V5021" t="s">
        <v>179</v>
      </c>
      <c r="W5021" t="s">
        <v>3950</v>
      </c>
      <c r="Z5021" t="s">
        <v>36</v>
      </c>
    </row>
    <row r="5022" spans="1:26" x14ac:dyDescent="0.25">
      <c r="A5022" t="s">
        <v>26</v>
      </c>
      <c r="B5022" t="s">
        <v>27</v>
      </c>
      <c r="C5022" t="s">
        <v>28</v>
      </c>
      <c r="D5022" t="s">
        <v>37</v>
      </c>
      <c r="E5022" t="str">
        <f>"108TNEP16636"</f>
        <v>108TNEP16636</v>
      </c>
      <c r="F5022" t="s">
        <v>30</v>
      </c>
      <c r="I5022" t="s">
        <v>38</v>
      </c>
      <c r="J5022" t="s">
        <v>130</v>
      </c>
      <c r="N5022" t="s">
        <v>10293</v>
      </c>
      <c r="O5022" t="s">
        <v>34</v>
      </c>
      <c r="P5022">
        <v>12</v>
      </c>
      <c r="Q5022">
        <v>202108</v>
      </c>
      <c r="R5022">
        <v>20211003</v>
      </c>
      <c r="S5022" t="s">
        <v>10294</v>
      </c>
      <c r="T5022">
        <v>20220707</v>
      </c>
      <c r="Z5022" t="s">
        <v>36</v>
      </c>
    </row>
    <row r="5023" spans="1:26" x14ac:dyDescent="0.25">
      <c r="A5023" t="s">
        <v>26</v>
      </c>
      <c r="B5023" t="s">
        <v>27</v>
      </c>
      <c r="C5023" t="s">
        <v>28</v>
      </c>
      <c r="D5023" t="s">
        <v>46</v>
      </c>
      <c r="E5023" t="str">
        <f>"201TNDV2S946"</f>
        <v>201TNDV2S946</v>
      </c>
      <c r="F5023" t="s">
        <v>30</v>
      </c>
      <c r="I5023" t="s">
        <v>89</v>
      </c>
      <c r="J5023" t="s">
        <v>90</v>
      </c>
      <c r="N5023" t="s">
        <v>10295</v>
      </c>
      <c r="O5023" t="s">
        <v>34</v>
      </c>
      <c r="P5023">
        <v>7</v>
      </c>
      <c r="Q5023">
        <v>202201</v>
      </c>
      <c r="R5023">
        <v>20220315</v>
      </c>
      <c r="S5023" t="s">
        <v>10296</v>
      </c>
      <c r="T5023">
        <v>20220707</v>
      </c>
      <c r="U5023" t="s">
        <v>61</v>
      </c>
      <c r="V5023" t="s">
        <v>211</v>
      </c>
      <c r="Z5023" t="s">
        <v>36</v>
      </c>
    </row>
    <row r="5024" spans="1:26" x14ac:dyDescent="0.25">
      <c r="A5024" t="s">
        <v>26</v>
      </c>
      <c r="B5024" t="s">
        <v>27</v>
      </c>
      <c r="C5024" t="s">
        <v>28</v>
      </c>
      <c r="D5024" t="s">
        <v>8170</v>
      </c>
      <c r="E5024" t="str">
        <f>"205TNMX02747"</f>
        <v>205TNMX02747</v>
      </c>
      <c r="F5024" t="s">
        <v>30</v>
      </c>
      <c r="I5024" t="s">
        <v>38</v>
      </c>
      <c r="J5024" t="s">
        <v>271</v>
      </c>
      <c r="N5024" t="s">
        <v>10297</v>
      </c>
      <c r="O5024" t="s">
        <v>34</v>
      </c>
      <c r="P5024">
        <v>3</v>
      </c>
      <c r="Q5024">
        <v>202205</v>
      </c>
      <c r="R5024">
        <v>20220608</v>
      </c>
      <c r="S5024" t="s">
        <v>10298</v>
      </c>
      <c r="T5024">
        <v>20220707</v>
      </c>
      <c r="Z5024" t="s">
        <v>36</v>
      </c>
    </row>
    <row r="5025" spans="1:26" x14ac:dyDescent="0.25">
      <c r="A5025" t="s">
        <v>26</v>
      </c>
      <c r="B5025" t="s">
        <v>27</v>
      </c>
      <c r="C5025" t="s">
        <v>28</v>
      </c>
      <c r="D5025" t="s">
        <v>6142</v>
      </c>
      <c r="E5025" t="str">
        <f>"204TNHM02657"</f>
        <v>204TNHM02657</v>
      </c>
      <c r="F5025" t="s">
        <v>30</v>
      </c>
      <c r="I5025" t="s">
        <v>38</v>
      </c>
      <c r="J5025" t="s">
        <v>439</v>
      </c>
      <c r="N5025" t="s">
        <v>10299</v>
      </c>
      <c r="O5025" t="s">
        <v>34</v>
      </c>
      <c r="P5025">
        <v>4</v>
      </c>
      <c r="Q5025">
        <v>202204</v>
      </c>
      <c r="R5025">
        <v>20220603</v>
      </c>
      <c r="S5025" t="s">
        <v>10300</v>
      </c>
      <c r="T5025">
        <v>20220707</v>
      </c>
      <c r="Z5025" t="s">
        <v>36</v>
      </c>
    </row>
    <row r="5026" spans="1:26" x14ac:dyDescent="0.25">
      <c r="A5026" t="s">
        <v>26</v>
      </c>
      <c r="B5026" t="s">
        <v>27</v>
      </c>
      <c r="C5026" t="s">
        <v>28</v>
      </c>
      <c r="D5026" t="s">
        <v>133</v>
      </c>
      <c r="E5026" t="str">
        <f>"106TNUW26198"</f>
        <v>106TNUW26198</v>
      </c>
      <c r="F5026" t="s">
        <v>30</v>
      </c>
      <c r="I5026" t="s">
        <v>89</v>
      </c>
      <c r="J5026" t="s">
        <v>90</v>
      </c>
      <c r="N5026" t="s">
        <v>10301</v>
      </c>
      <c r="O5026" t="s">
        <v>34</v>
      </c>
      <c r="P5026">
        <v>14</v>
      </c>
      <c r="Q5026">
        <v>202106</v>
      </c>
      <c r="R5026">
        <v>20211114</v>
      </c>
      <c r="S5026" t="s">
        <v>10302</v>
      </c>
      <c r="T5026">
        <v>20220707</v>
      </c>
      <c r="U5026" t="s">
        <v>211</v>
      </c>
      <c r="V5026" t="s">
        <v>267</v>
      </c>
      <c r="Z5026" t="s">
        <v>36</v>
      </c>
    </row>
    <row r="5027" spans="1:26" x14ac:dyDescent="0.25">
      <c r="A5027" t="s">
        <v>26</v>
      </c>
      <c r="B5027" t="s">
        <v>27</v>
      </c>
      <c r="C5027" t="s">
        <v>28</v>
      </c>
      <c r="D5027" t="s">
        <v>133</v>
      </c>
      <c r="E5027" t="str">
        <f>"010TNMX1W163"</f>
        <v>010TNMX1W163</v>
      </c>
      <c r="F5027" t="s">
        <v>30</v>
      </c>
      <c r="I5027" t="s">
        <v>38</v>
      </c>
      <c r="J5027" t="s">
        <v>555</v>
      </c>
      <c r="N5027" t="s">
        <v>10303</v>
      </c>
      <c r="O5027" t="s">
        <v>34</v>
      </c>
      <c r="P5027">
        <v>22</v>
      </c>
      <c r="Q5027">
        <v>202010</v>
      </c>
      <c r="R5027">
        <v>20211124</v>
      </c>
      <c r="S5027" t="s">
        <v>10304</v>
      </c>
      <c r="T5027">
        <v>20220707</v>
      </c>
      <c r="U5027" t="s">
        <v>1718</v>
      </c>
      <c r="Z5027" t="s">
        <v>36</v>
      </c>
    </row>
    <row r="5028" spans="1:26" x14ac:dyDescent="0.25">
      <c r="A5028" t="s">
        <v>26</v>
      </c>
      <c r="B5028" t="s">
        <v>27</v>
      </c>
      <c r="C5028" t="s">
        <v>28</v>
      </c>
      <c r="D5028" t="s">
        <v>585</v>
      </c>
      <c r="E5028" t="str">
        <f>"109TNLE2C552"</f>
        <v>109TNLE2C552</v>
      </c>
      <c r="F5028" t="s">
        <v>30</v>
      </c>
      <c r="I5028" t="s">
        <v>89</v>
      </c>
      <c r="J5028" t="s">
        <v>58</v>
      </c>
      <c r="N5028" t="s">
        <v>10305</v>
      </c>
      <c r="O5028" t="s">
        <v>34</v>
      </c>
      <c r="P5028">
        <v>11</v>
      </c>
      <c r="Q5028">
        <v>202109</v>
      </c>
      <c r="R5028">
        <v>20220503</v>
      </c>
      <c r="S5028" t="s">
        <v>10306</v>
      </c>
      <c r="T5028">
        <v>20220707</v>
      </c>
      <c r="U5028" t="s">
        <v>496</v>
      </c>
      <c r="V5028" t="s">
        <v>497</v>
      </c>
      <c r="Z5028" t="s">
        <v>36</v>
      </c>
    </row>
    <row r="5029" spans="1:26" x14ac:dyDescent="0.25">
      <c r="A5029" t="s">
        <v>26</v>
      </c>
      <c r="B5029" t="s">
        <v>27</v>
      </c>
      <c r="C5029" t="s">
        <v>28</v>
      </c>
      <c r="D5029" t="s">
        <v>380</v>
      </c>
      <c r="E5029" t="str">
        <f>"201TNSU23182"</f>
        <v>201TNSU23182</v>
      </c>
      <c r="F5029" t="s">
        <v>30</v>
      </c>
      <c r="I5029" t="s">
        <v>57</v>
      </c>
      <c r="J5029" t="s">
        <v>83</v>
      </c>
      <c r="N5029" t="s">
        <v>10307</v>
      </c>
      <c r="O5029" t="s">
        <v>34</v>
      </c>
      <c r="P5029">
        <v>7</v>
      </c>
      <c r="Q5029">
        <v>202201</v>
      </c>
      <c r="R5029">
        <v>20220416</v>
      </c>
      <c r="S5029" t="s">
        <v>10308</v>
      </c>
      <c r="T5029">
        <v>20220707</v>
      </c>
      <c r="Z5029" t="s">
        <v>36</v>
      </c>
    </row>
    <row r="5030" spans="1:26" x14ac:dyDescent="0.25">
      <c r="A5030" t="s">
        <v>26</v>
      </c>
      <c r="B5030" t="s">
        <v>27</v>
      </c>
      <c r="C5030" t="s">
        <v>28</v>
      </c>
      <c r="D5030" t="s">
        <v>6142</v>
      </c>
      <c r="E5030" t="str">
        <f>"204TNRL2F638"</f>
        <v>204TNRL2F638</v>
      </c>
      <c r="F5030" t="s">
        <v>30</v>
      </c>
      <c r="I5030" t="s">
        <v>123</v>
      </c>
      <c r="J5030" t="s">
        <v>271</v>
      </c>
      <c r="N5030" t="s">
        <v>3915</v>
      </c>
      <c r="O5030" t="s">
        <v>34</v>
      </c>
      <c r="P5030">
        <v>4</v>
      </c>
      <c r="Q5030">
        <v>202204</v>
      </c>
      <c r="R5030">
        <v>20220522</v>
      </c>
      <c r="S5030" t="s">
        <v>10309</v>
      </c>
      <c r="T5030">
        <v>20220707</v>
      </c>
      <c r="U5030" t="s">
        <v>211</v>
      </c>
      <c r="Z5030" t="s">
        <v>36</v>
      </c>
    </row>
    <row r="5031" spans="1:26" x14ac:dyDescent="0.25">
      <c r="A5031" t="s">
        <v>26</v>
      </c>
      <c r="B5031" t="s">
        <v>27</v>
      </c>
      <c r="C5031" t="s">
        <v>28</v>
      </c>
      <c r="D5031" t="s">
        <v>133</v>
      </c>
      <c r="E5031" t="str">
        <f>"107TNTQ05201"</f>
        <v>107TNTQ05201</v>
      </c>
      <c r="F5031" t="s">
        <v>30</v>
      </c>
      <c r="I5031" t="s">
        <v>71</v>
      </c>
      <c r="J5031" t="s">
        <v>90</v>
      </c>
      <c r="N5031" t="s">
        <v>10310</v>
      </c>
      <c r="O5031" t="s">
        <v>34</v>
      </c>
      <c r="P5031">
        <v>13</v>
      </c>
      <c r="Q5031">
        <v>202107</v>
      </c>
      <c r="R5031">
        <v>20220107</v>
      </c>
      <c r="S5031" t="s">
        <v>10311</v>
      </c>
      <c r="T5031">
        <v>20220707</v>
      </c>
      <c r="Z5031" t="s">
        <v>36</v>
      </c>
    </row>
    <row r="5032" spans="1:26" x14ac:dyDescent="0.25">
      <c r="A5032" t="s">
        <v>26</v>
      </c>
      <c r="B5032" t="s">
        <v>27</v>
      </c>
      <c r="C5032" t="s">
        <v>28</v>
      </c>
      <c r="D5032" t="s">
        <v>64</v>
      </c>
      <c r="E5032" t="str">
        <f>"112TNJJ14372"</f>
        <v>112TNJJ14372</v>
      </c>
      <c r="F5032" t="s">
        <v>30</v>
      </c>
      <c r="I5032" t="s">
        <v>31</v>
      </c>
      <c r="J5032" t="s">
        <v>58</v>
      </c>
      <c r="N5032" t="s">
        <v>10312</v>
      </c>
      <c r="O5032" t="s">
        <v>34</v>
      </c>
      <c r="P5032">
        <v>8</v>
      </c>
      <c r="Q5032">
        <v>202112</v>
      </c>
      <c r="R5032">
        <v>20220406</v>
      </c>
      <c r="S5032" t="s">
        <v>10313</v>
      </c>
      <c r="T5032">
        <v>20220707</v>
      </c>
      <c r="U5032" t="s">
        <v>144</v>
      </c>
      <c r="Z5032" t="s">
        <v>36</v>
      </c>
    </row>
    <row r="5033" spans="1:26" x14ac:dyDescent="0.25">
      <c r="A5033" t="s">
        <v>26</v>
      </c>
      <c r="B5033" t="s">
        <v>27</v>
      </c>
      <c r="C5033" t="s">
        <v>28</v>
      </c>
      <c r="D5033" t="s">
        <v>115</v>
      </c>
      <c r="E5033" t="str">
        <f>"110TNUW06718"</f>
        <v>110TNUW06718</v>
      </c>
      <c r="F5033" t="s">
        <v>30</v>
      </c>
      <c r="I5033" t="s">
        <v>57</v>
      </c>
      <c r="J5033" t="s">
        <v>39</v>
      </c>
      <c r="N5033" t="s">
        <v>10314</v>
      </c>
      <c r="O5033" t="s">
        <v>34</v>
      </c>
      <c r="P5033">
        <v>10</v>
      </c>
      <c r="Q5033">
        <v>202110</v>
      </c>
      <c r="R5033">
        <v>20220409</v>
      </c>
      <c r="S5033" t="s">
        <v>10315</v>
      </c>
      <c r="T5033">
        <v>20220707</v>
      </c>
      <c r="Z5033" t="s">
        <v>36</v>
      </c>
    </row>
    <row r="5034" spans="1:26" x14ac:dyDescent="0.25">
      <c r="A5034" t="s">
        <v>26</v>
      </c>
      <c r="B5034" t="s">
        <v>27</v>
      </c>
      <c r="C5034" t="s">
        <v>28</v>
      </c>
      <c r="D5034" t="s">
        <v>380</v>
      </c>
      <c r="E5034" t="str">
        <f>"111TNUW1A262"</f>
        <v>111TNUW1A262</v>
      </c>
      <c r="F5034" t="s">
        <v>30</v>
      </c>
      <c r="I5034" t="s">
        <v>38</v>
      </c>
      <c r="J5034" t="s">
        <v>58</v>
      </c>
      <c r="N5034" t="s">
        <v>10316</v>
      </c>
      <c r="O5034" t="s">
        <v>34</v>
      </c>
      <c r="P5034">
        <v>9</v>
      </c>
      <c r="Q5034">
        <v>202111</v>
      </c>
      <c r="R5034">
        <v>20220527</v>
      </c>
      <c r="S5034" t="s">
        <v>10317</v>
      </c>
      <c r="T5034">
        <v>20220707</v>
      </c>
      <c r="U5034" t="s">
        <v>211</v>
      </c>
      <c r="Z5034" t="s">
        <v>36</v>
      </c>
    </row>
    <row r="5035" spans="1:26" x14ac:dyDescent="0.25">
      <c r="A5035" t="s">
        <v>2403</v>
      </c>
      <c r="B5035" t="s">
        <v>27</v>
      </c>
      <c r="C5035" t="s">
        <v>28</v>
      </c>
      <c r="D5035" t="s">
        <v>585</v>
      </c>
      <c r="E5035" t="str">
        <f>"202TNCZ1N891"</f>
        <v>202TNCZ1N891</v>
      </c>
      <c r="F5035" t="s">
        <v>2404</v>
      </c>
      <c r="N5035" t="s">
        <v>10318</v>
      </c>
      <c r="O5035" t="s">
        <v>34</v>
      </c>
      <c r="P5035">
        <v>6</v>
      </c>
      <c r="Q5035">
        <v>202202</v>
      </c>
      <c r="S5035">
        <v>917411941</v>
      </c>
      <c r="T5035">
        <v>20220708</v>
      </c>
      <c r="U5035" t="s">
        <v>2406</v>
      </c>
      <c r="V5035" t="s">
        <v>9036</v>
      </c>
      <c r="W5035" t="s">
        <v>2408</v>
      </c>
      <c r="X5035" t="s">
        <v>10319</v>
      </c>
      <c r="Y5035" t="s">
        <v>10320</v>
      </c>
      <c r="Z5035" t="s">
        <v>36</v>
      </c>
    </row>
    <row r="5036" spans="1:26" x14ac:dyDescent="0.25">
      <c r="A5036" t="s">
        <v>26</v>
      </c>
      <c r="B5036" t="s">
        <v>27</v>
      </c>
      <c r="C5036" t="s">
        <v>28</v>
      </c>
      <c r="D5036" t="s">
        <v>29</v>
      </c>
      <c r="E5036" t="str">
        <f>"201TNRL0B918"</f>
        <v>201TNRL0B918</v>
      </c>
      <c r="F5036" t="s">
        <v>30</v>
      </c>
      <c r="I5036" t="s">
        <v>31</v>
      </c>
      <c r="J5036" t="s">
        <v>58</v>
      </c>
      <c r="N5036" t="s">
        <v>10321</v>
      </c>
      <c r="O5036" t="s">
        <v>34</v>
      </c>
      <c r="P5036">
        <v>7</v>
      </c>
      <c r="Q5036">
        <v>202201</v>
      </c>
      <c r="R5036">
        <v>20220124</v>
      </c>
      <c r="S5036" t="s">
        <v>10322</v>
      </c>
      <c r="T5036">
        <v>20220708</v>
      </c>
      <c r="U5036" t="s">
        <v>74</v>
      </c>
      <c r="V5036" t="s">
        <v>179</v>
      </c>
      <c r="Z5036" t="s">
        <v>36</v>
      </c>
    </row>
    <row r="5037" spans="1:26" x14ac:dyDescent="0.25">
      <c r="A5037" t="s">
        <v>26</v>
      </c>
      <c r="B5037" t="s">
        <v>27</v>
      </c>
      <c r="C5037" t="s">
        <v>28</v>
      </c>
      <c r="D5037" t="s">
        <v>42</v>
      </c>
      <c r="E5037" t="str">
        <f>"112TNGY1J135"</f>
        <v>112TNGY1J135</v>
      </c>
      <c r="F5037" t="s">
        <v>30</v>
      </c>
      <c r="I5037" t="s">
        <v>302</v>
      </c>
      <c r="J5037" t="s">
        <v>58</v>
      </c>
      <c r="N5037" t="s">
        <v>10323</v>
      </c>
      <c r="O5037" t="s">
        <v>34</v>
      </c>
      <c r="P5037">
        <v>8</v>
      </c>
      <c r="Q5037">
        <v>202112</v>
      </c>
      <c r="R5037">
        <v>20220315</v>
      </c>
      <c r="S5037" t="s">
        <v>10324</v>
      </c>
      <c r="T5037">
        <v>20220708</v>
      </c>
      <c r="U5037" t="s">
        <v>680</v>
      </c>
      <c r="Z5037" t="s">
        <v>36</v>
      </c>
    </row>
    <row r="5038" spans="1:26" x14ac:dyDescent="0.25">
      <c r="A5038" t="s">
        <v>26</v>
      </c>
      <c r="B5038" t="s">
        <v>27</v>
      </c>
      <c r="C5038" t="s">
        <v>28</v>
      </c>
      <c r="D5038" t="s">
        <v>64</v>
      </c>
      <c r="E5038" t="str">
        <f>"109TNGY11647"</f>
        <v>109TNGY11647</v>
      </c>
      <c r="F5038" t="s">
        <v>30</v>
      </c>
      <c r="I5038" t="s">
        <v>31</v>
      </c>
      <c r="J5038" t="s">
        <v>58</v>
      </c>
      <c r="N5038" t="s">
        <v>10325</v>
      </c>
      <c r="O5038" t="s">
        <v>34</v>
      </c>
      <c r="P5038">
        <v>11</v>
      </c>
      <c r="Q5038">
        <v>202109</v>
      </c>
      <c r="R5038">
        <v>20211024</v>
      </c>
      <c r="S5038" t="s">
        <v>10326</v>
      </c>
      <c r="T5038">
        <v>20220708</v>
      </c>
      <c r="U5038" t="s">
        <v>313</v>
      </c>
      <c r="Z5038" t="s">
        <v>36</v>
      </c>
    </row>
    <row r="5039" spans="1:26" x14ac:dyDescent="0.25">
      <c r="A5039" t="s">
        <v>26</v>
      </c>
      <c r="B5039" t="s">
        <v>27</v>
      </c>
      <c r="C5039" t="s">
        <v>28</v>
      </c>
      <c r="D5039" t="s">
        <v>29</v>
      </c>
      <c r="E5039" t="str">
        <f>"105TNVS20103"</f>
        <v>105TNVS20103</v>
      </c>
      <c r="F5039" t="s">
        <v>30</v>
      </c>
      <c r="I5039" t="s">
        <v>38</v>
      </c>
      <c r="J5039" t="s">
        <v>58</v>
      </c>
      <c r="N5039" t="s">
        <v>10327</v>
      </c>
      <c r="O5039" t="s">
        <v>34</v>
      </c>
      <c r="P5039">
        <v>15</v>
      </c>
      <c r="Q5039">
        <v>202105</v>
      </c>
      <c r="R5039">
        <v>20211109</v>
      </c>
      <c r="S5039" t="s">
        <v>10328</v>
      </c>
      <c r="T5039">
        <v>20220708</v>
      </c>
      <c r="U5039" t="s">
        <v>264</v>
      </c>
      <c r="V5039" t="s">
        <v>111</v>
      </c>
      <c r="Z5039" t="s">
        <v>36</v>
      </c>
    </row>
    <row r="5040" spans="1:26" x14ac:dyDescent="0.25">
      <c r="A5040" t="s">
        <v>26</v>
      </c>
      <c r="B5040" t="s">
        <v>27</v>
      </c>
      <c r="C5040" t="s">
        <v>28</v>
      </c>
      <c r="D5040" t="s">
        <v>115</v>
      </c>
      <c r="E5040" t="str">
        <f>"109TNCZ28635"</f>
        <v>109TNCZ28635</v>
      </c>
      <c r="F5040" t="s">
        <v>30</v>
      </c>
      <c r="I5040" t="s">
        <v>162</v>
      </c>
      <c r="J5040" t="s">
        <v>39</v>
      </c>
      <c r="N5040" t="s">
        <v>10329</v>
      </c>
      <c r="O5040" t="s">
        <v>34</v>
      </c>
      <c r="P5040">
        <v>11</v>
      </c>
      <c r="Q5040">
        <v>202109</v>
      </c>
      <c r="R5040">
        <v>20220303</v>
      </c>
      <c r="S5040" t="s">
        <v>10330</v>
      </c>
      <c r="T5040">
        <v>20220708</v>
      </c>
      <c r="Z5040" t="s">
        <v>36</v>
      </c>
    </row>
    <row r="5041" spans="1:26" x14ac:dyDescent="0.25">
      <c r="A5041" t="s">
        <v>26</v>
      </c>
      <c r="B5041" t="s">
        <v>27</v>
      </c>
      <c r="C5041" t="s">
        <v>28</v>
      </c>
      <c r="D5041" t="s">
        <v>42</v>
      </c>
      <c r="E5041" t="str">
        <f>"109TNDV1P498"</f>
        <v>109TNDV1P498</v>
      </c>
      <c r="F5041" t="s">
        <v>30</v>
      </c>
      <c r="I5041" t="s">
        <v>71</v>
      </c>
      <c r="J5041" t="s">
        <v>90</v>
      </c>
      <c r="N5041" t="s">
        <v>10331</v>
      </c>
      <c r="O5041" t="s">
        <v>34</v>
      </c>
      <c r="P5041">
        <v>11</v>
      </c>
      <c r="Q5041">
        <v>202109</v>
      </c>
      <c r="R5041">
        <v>20211209</v>
      </c>
      <c r="S5041" t="s">
        <v>10332</v>
      </c>
      <c r="T5041">
        <v>20220708</v>
      </c>
      <c r="U5041" t="s">
        <v>180</v>
      </c>
      <c r="V5041" t="s">
        <v>1012</v>
      </c>
      <c r="Z5041" t="s">
        <v>36</v>
      </c>
    </row>
    <row r="5042" spans="1:26" x14ac:dyDescent="0.25">
      <c r="A5042" t="s">
        <v>26</v>
      </c>
      <c r="B5042" t="s">
        <v>27</v>
      </c>
      <c r="C5042" t="s">
        <v>28</v>
      </c>
      <c r="D5042" t="s">
        <v>380</v>
      </c>
      <c r="E5042" t="str">
        <f>"110TNTQ2B361"</f>
        <v>110TNTQ2B361</v>
      </c>
      <c r="F5042" t="s">
        <v>30</v>
      </c>
      <c r="I5042" t="s">
        <v>38</v>
      </c>
      <c r="J5042" t="s">
        <v>90</v>
      </c>
      <c r="N5042" t="s">
        <v>10333</v>
      </c>
      <c r="O5042" t="s">
        <v>34</v>
      </c>
      <c r="P5042">
        <v>10</v>
      </c>
      <c r="Q5042">
        <v>202110</v>
      </c>
      <c r="R5042">
        <v>20211124</v>
      </c>
      <c r="S5042" t="s">
        <v>10334</v>
      </c>
      <c r="T5042">
        <v>20220708</v>
      </c>
      <c r="U5042" t="s">
        <v>205</v>
      </c>
      <c r="Z5042" t="s">
        <v>36</v>
      </c>
    </row>
    <row r="5043" spans="1:26" x14ac:dyDescent="0.25">
      <c r="A5043" t="s">
        <v>26</v>
      </c>
      <c r="B5043" t="s">
        <v>27</v>
      </c>
      <c r="C5043" t="s">
        <v>28</v>
      </c>
      <c r="D5043" t="s">
        <v>115</v>
      </c>
      <c r="E5043" t="str">
        <f>"202TNGY0U831"</f>
        <v>202TNGY0U831</v>
      </c>
      <c r="F5043" t="s">
        <v>30</v>
      </c>
      <c r="I5043" t="s">
        <v>129</v>
      </c>
      <c r="J5043" t="s">
        <v>90</v>
      </c>
      <c r="N5043" t="s">
        <v>10335</v>
      </c>
      <c r="O5043" t="s">
        <v>34</v>
      </c>
      <c r="P5043">
        <v>6</v>
      </c>
      <c r="Q5043">
        <v>202202</v>
      </c>
      <c r="R5043">
        <v>20220624</v>
      </c>
      <c r="S5043" t="s">
        <v>10336</v>
      </c>
      <c r="T5043">
        <v>20220708</v>
      </c>
      <c r="U5043" t="s">
        <v>1210</v>
      </c>
      <c r="Z5043" t="s">
        <v>36</v>
      </c>
    </row>
    <row r="5044" spans="1:26" x14ac:dyDescent="0.25">
      <c r="A5044" t="s">
        <v>26</v>
      </c>
      <c r="B5044" t="s">
        <v>27</v>
      </c>
      <c r="C5044" t="s">
        <v>28</v>
      </c>
      <c r="D5044" t="s">
        <v>7432</v>
      </c>
      <c r="E5044" t="str">
        <f>"203TNVS16591"</f>
        <v>203TNVS16591</v>
      </c>
      <c r="F5044" t="s">
        <v>30</v>
      </c>
      <c r="I5044" t="s">
        <v>57</v>
      </c>
      <c r="J5044" t="s">
        <v>58</v>
      </c>
      <c r="N5044" t="s">
        <v>10337</v>
      </c>
      <c r="O5044" t="s">
        <v>34</v>
      </c>
      <c r="P5044">
        <v>5</v>
      </c>
      <c r="Q5044">
        <v>202203</v>
      </c>
      <c r="R5044">
        <v>20220501</v>
      </c>
      <c r="S5044" t="s">
        <v>10338</v>
      </c>
      <c r="T5044">
        <v>20220708</v>
      </c>
      <c r="U5044" t="s">
        <v>114</v>
      </c>
      <c r="Z5044" t="s">
        <v>36</v>
      </c>
    </row>
    <row r="5045" spans="1:26" x14ac:dyDescent="0.25">
      <c r="A5045" t="s">
        <v>26</v>
      </c>
      <c r="B5045" t="s">
        <v>27</v>
      </c>
      <c r="C5045" t="s">
        <v>28</v>
      </c>
      <c r="D5045" t="s">
        <v>7432</v>
      </c>
      <c r="E5045" t="str">
        <f>"205TNFA30979"</f>
        <v>205TNFA30979</v>
      </c>
      <c r="F5045" t="s">
        <v>30</v>
      </c>
      <c r="I5045" t="s">
        <v>123</v>
      </c>
      <c r="J5045" t="s">
        <v>271</v>
      </c>
      <c r="N5045" t="s">
        <v>10339</v>
      </c>
      <c r="O5045" t="s">
        <v>34</v>
      </c>
      <c r="P5045">
        <v>3</v>
      </c>
      <c r="Q5045">
        <v>202205</v>
      </c>
      <c r="R5045">
        <v>20220501</v>
      </c>
      <c r="S5045" t="s">
        <v>10340</v>
      </c>
      <c r="T5045">
        <v>20220708</v>
      </c>
      <c r="Z5045" t="s">
        <v>36</v>
      </c>
    </row>
    <row r="5046" spans="1:26" x14ac:dyDescent="0.25">
      <c r="A5046" t="s">
        <v>26</v>
      </c>
      <c r="B5046" t="s">
        <v>27</v>
      </c>
      <c r="C5046" t="s">
        <v>28</v>
      </c>
      <c r="D5046" t="s">
        <v>585</v>
      </c>
      <c r="E5046" t="str">
        <f>"203TNTQ13169"</f>
        <v>203TNTQ13169</v>
      </c>
      <c r="F5046" t="s">
        <v>30</v>
      </c>
      <c r="I5046" t="s">
        <v>57</v>
      </c>
      <c r="J5046" t="s">
        <v>39</v>
      </c>
      <c r="N5046" t="s">
        <v>10341</v>
      </c>
      <c r="O5046" t="s">
        <v>34</v>
      </c>
      <c r="P5046">
        <v>5</v>
      </c>
      <c r="Q5046">
        <v>202203</v>
      </c>
      <c r="R5046">
        <v>20220517</v>
      </c>
      <c r="S5046" t="s">
        <v>10342</v>
      </c>
      <c r="T5046">
        <v>20220708</v>
      </c>
      <c r="Z5046" t="s">
        <v>36</v>
      </c>
    </row>
    <row r="5047" spans="1:26" x14ac:dyDescent="0.25">
      <c r="A5047" t="s">
        <v>26</v>
      </c>
      <c r="B5047" t="s">
        <v>27</v>
      </c>
      <c r="C5047" t="s">
        <v>28</v>
      </c>
      <c r="D5047" t="s">
        <v>7432</v>
      </c>
      <c r="E5047" t="str">
        <f>"205TNPC22584"</f>
        <v>205TNPC22584</v>
      </c>
      <c r="F5047" t="s">
        <v>30</v>
      </c>
      <c r="I5047" t="s">
        <v>47</v>
      </c>
      <c r="J5047" t="s">
        <v>90</v>
      </c>
      <c r="N5047" t="s">
        <v>10343</v>
      </c>
      <c r="O5047" t="s">
        <v>34</v>
      </c>
      <c r="P5047">
        <v>3</v>
      </c>
      <c r="Q5047">
        <v>202205</v>
      </c>
      <c r="R5047">
        <v>20220627</v>
      </c>
      <c r="S5047" t="s">
        <v>10344</v>
      </c>
      <c r="T5047">
        <v>20220708</v>
      </c>
      <c r="U5047" t="s">
        <v>179</v>
      </c>
      <c r="V5047" t="s">
        <v>8014</v>
      </c>
      <c r="Z5047" t="s">
        <v>36</v>
      </c>
    </row>
    <row r="5048" spans="1:26" x14ac:dyDescent="0.25">
      <c r="A5048" t="s">
        <v>26</v>
      </c>
      <c r="B5048" t="s">
        <v>27</v>
      </c>
      <c r="C5048" t="s">
        <v>28</v>
      </c>
      <c r="D5048" t="s">
        <v>585</v>
      </c>
      <c r="E5048" t="str">
        <f>"203TNRLOZ214"</f>
        <v>203TNRLOZ214</v>
      </c>
      <c r="F5048" t="s">
        <v>30</v>
      </c>
      <c r="I5048" t="s">
        <v>38</v>
      </c>
      <c r="J5048" t="s">
        <v>90</v>
      </c>
      <c r="N5048" t="s">
        <v>10345</v>
      </c>
      <c r="O5048" t="s">
        <v>34</v>
      </c>
      <c r="P5048">
        <v>5</v>
      </c>
      <c r="Q5048">
        <v>202203</v>
      </c>
      <c r="R5048">
        <v>20220423</v>
      </c>
      <c r="S5048" t="s">
        <v>10346</v>
      </c>
      <c r="T5048">
        <v>20220708</v>
      </c>
      <c r="U5048" t="s">
        <v>211</v>
      </c>
      <c r="V5048" t="s">
        <v>4638</v>
      </c>
      <c r="Z5048" t="s">
        <v>36</v>
      </c>
    </row>
    <row r="5049" spans="1:26" x14ac:dyDescent="0.25">
      <c r="A5049" t="s">
        <v>26</v>
      </c>
      <c r="B5049" t="s">
        <v>27</v>
      </c>
      <c r="C5049" t="s">
        <v>28</v>
      </c>
      <c r="D5049" t="s">
        <v>29</v>
      </c>
      <c r="E5049" t="str">
        <f>"105TNYT20994"</f>
        <v>105TNYT20994</v>
      </c>
      <c r="F5049" t="s">
        <v>30</v>
      </c>
      <c r="I5049" t="s">
        <v>38</v>
      </c>
      <c r="J5049" t="s">
        <v>58</v>
      </c>
      <c r="N5049" t="s">
        <v>10347</v>
      </c>
      <c r="O5049" t="s">
        <v>34</v>
      </c>
      <c r="P5049">
        <v>15</v>
      </c>
      <c r="Q5049">
        <v>202105</v>
      </c>
      <c r="R5049">
        <v>20211120</v>
      </c>
      <c r="S5049" t="s">
        <v>10348</v>
      </c>
      <c r="T5049">
        <v>20220708</v>
      </c>
      <c r="U5049" t="s">
        <v>595</v>
      </c>
      <c r="Z5049" t="s">
        <v>36</v>
      </c>
    </row>
    <row r="5050" spans="1:26" x14ac:dyDescent="0.25">
      <c r="A5050" t="s">
        <v>26</v>
      </c>
      <c r="B5050" t="s">
        <v>27</v>
      </c>
      <c r="C5050" t="s">
        <v>28</v>
      </c>
      <c r="D5050" t="s">
        <v>6142</v>
      </c>
      <c r="E5050" t="str">
        <f>"203TNKF0E989"</f>
        <v>203TNKF0E989</v>
      </c>
      <c r="F5050" t="s">
        <v>30</v>
      </c>
      <c r="I5050" t="s">
        <v>38</v>
      </c>
      <c r="J5050" t="s">
        <v>58</v>
      </c>
      <c r="N5050" t="s">
        <v>10349</v>
      </c>
      <c r="O5050" t="s">
        <v>34</v>
      </c>
      <c r="P5050">
        <v>5</v>
      </c>
      <c r="Q5050">
        <v>202203</v>
      </c>
      <c r="R5050">
        <v>20220626</v>
      </c>
      <c r="S5050" t="s">
        <v>10350</v>
      </c>
      <c r="T5050">
        <v>20220708</v>
      </c>
      <c r="U5050" t="s">
        <v>56</v>
      </c>
      <c r="Z5050" t="s">
        <v>36</v>
      </c>
    </row>
    <row r="5051" spans="1:26" x14ac:dyDescent="0.25">
      <c r="A5051" t="s">
        <v>26</v>
      </c>
      <c r="B5051" t="s">
        <v>27</v>
      </c>
      <c r="C5051" t="s">
        <v>28</v>
      </c>
      <c r="D5051" t="s">
        <v>42</v>
      </c>
      <c r="E5051" t="str">
        <f>"109TNCZ05499"</f>
        <v>109TNCZ05499</v>
      </c>
      <c r="F5051" t="s">
        <v>30</v>
      </c>
      <c r="I5051" t="s">
        <v>123</v>
      </c>
      <c r="J5051" t="s">
        <v>271</v>
      </c>
      <c r="N5051" t="s">
        <v>10351</v>
      </c>
      <c r="O5051" t="s">
        <v>34</v>
      </c>
      <c r="P5051">
        <v>11</v>
      </c>
      <c r="Q5051">
        <v>202109</v>
      </c>
      <c r="R5051">
        <v>20220511</v>
      </c>
      <c r="S5051" t="s">
        <v>10352</v>
      </c>
      <c r="T5051">
        <v>20220708</v>
      </c>
      <c r="U5051" t="s">
        <v>211</v>
      </c>
      <c r="Z5051" t="s">
        <v>36</v>
      </c>
    </row>
    <row r="5052" spans="1:26" x14ac:dyDescent="0.25">
      <c r="A5052" t="s">
        <v>26</v>
      </c>
      <c r="B5052" t="s">
        <v>27</v>
      </c>
      <c r="C5052" t="s">
        <v>28</v>
      </c>
      <c r="D5052" t="s">
        <v>6142</v>
      </c>
      <c r="E5052" t="str">
        <f>"204TNDV2S658"</f>
        <v>204TNDV2S658</v>
      </c>
      <c r="F5052" t="s">
        <v>30</v>
      </c>
      <c r="I5052" t="s">
        <v>38</v>
      </c>
      <c r="J5052" t="s">
        <v>77</v>
      </c>
      <c r="N5052" t="s">
        <v>10353</v>
      </c>
      <c r="O5052" t="s">
        <v>34</v>
      </c>
      <c r="P5052">
        <v>4</v>
      </c>
      <c r="Q5052">
        <v>202204</v>
      </c>
      <c r="R5052">
        <v>20220624</v>
      </c>
      <c r="S5052" t="s">
        <v>10354</v>
      </c>
      <c r="T5052">
        <v>20220708</v>
      </c>
      <c r="Z5052" t="s">
        <v>36</v>
      </c>
    </row>
    <row r="5053" spans="1:26" x14ac:dyDescent="0.25">
      <c r="A5053" t="s">
        <v>26</v>
      </c>
      <c r="B5053" t="s">
        <v>27</v>
      </c>
      <c r="C5053" t="s">
        <v>28</v>
      </c>
      <c r="D5053" t="s">
        <v>380</v>
      </c>
      <c r="E5053" t="str">
        <f>"204TNEP2U268"</f>
        <v>204TNEP2U268</v>
      </c>
      <c r="F5053" t="s">
        <v>30</v>
      </c>
      <c r="I5053" t="s">
        <v>129</v>
      </c>
      <c r="J5053" t="s">
        <v>77</v>
      </c>
      <c r="N5053" t="s">
        <v>10355</v>
      </c>
      <c r="O5053" t="s">
        <v>34</v>
      </c>
      <c r="P5053">
        <v>4</v>
      </c>
      <c r="Q5053">
        <v>202204</v>
      </c>
      <c r="R5053">
        <v>20220512</v>
      </c>
      <c r="S5053" t="s">
        <v>10356</v>
      </c>
      <c r="T5053">
        <v>20220708</v>
      </c>
      <c r="Z5053" t="s">
        <v>36</v>
      </c>
    </row>
    <row r="5054" spans="1:26" x14ac:dyDescent="0.25">
      <c r="A5054" t="s">
        <v>26</v>
      </c>
      <c r="B5054" t="s">
        <v>27</v>
      </c>
      <c r="C5054" t="s">
        <v>28</v>
      </c>
      <c r="D5054" t="s">
        <v>64</v>
      </c>
      <c r="E5054" t="str">
        <f>"204TNEP1N556"</f>
        <v>204TNEP1N556</v>
      </c>
      <c r="F5054" t="s">
        <v>30</v>
      </c>
      <c r="I5054" t="s">
        <v>633</v>
      </c>
      <c r="J5054" t="s">
        <v>90</v>
      </c>
      <c r="N5054" t="s">
        <v>10357</v>
      </c>
      <c r="O5054" t="s">
        <v>34</v>
      </c>
      <c r="P5054">
        <v>4</v>
      </c>
      <c r="Q5054">
        <v>202204</v>
      </c>
      <c r="R5054">
        <v>20220503</v>
      </c>
      <c r="S5054" t="s">
        <v>10358</v>
      </c>
      <c r="T5054">
        <v>20220708</v>
      </c>
      <c r="U5054" t="s">
        <v>149</v>
      </c>
      <c r="Z5054" t="s">
        <v>36</v>
      </c>
    </row>
    <row r="5055" spans="1:26" x14ac:dyDescent="0.25">
      <c r="A5055" t="s">
        <v>26</v>
      </c>
      <c r="B5055" t="s">
        <v>27</v>
      </c>
      <c r="C5055" t="s">
        <v>28</v>
      </c>
      <c r="D5055" t="s">
        <v>133</v>
      </c>
      <c r="E5055" t="str">
        <f>"112TNLE08792"</f>
        <v>112TNLE08792</v>
      </c>
      <c r="F5055" t="s">
        <v>30</v>
      </c>
      <c r="I5055" t="s">
        <v>129</v>
      </c>
      <c r="J5055" t="s">
        <v>163</v>
      </c>
      <c r="N5055" t="s">
        <v>10359</v>
      </c>
      <c r="O5055" t="s">
        <v>34</v>
      </c>
      <c r="P5055">
        <v>8</v>
      </c>
      <c r="Q5055">
        <v>202112</v>
      </c>
      <c r="R5055">
        <v>20220621</v>
      </c>
      <c r="S5055" t="s">
        <v>10360</v>
      </c>
      <c r="T5055">
        <v>20220708</v>
      </c>
      <c r="Z5055" t="s">
        <v>36</v>
      </c>
    </row>
    <row r="5056" spans="1:26" x14ac:dyDescent="0.25">
      <c r="A5056" t="s">
        <v>26</v>
      </c>
      <c r="B5056" t="s">
        <v>27</v>
      </c>
      <c r="C5056" t="s">
        <v>28</v>
      </c>
      <c r="D5056" t="s">
        <v>6922</v>
      </c>
      <c r="E5056" t="str">
        <f>"205TNHM06625"</f>
        <v>205TNHM06625</v>
      </c>
      <c r="F5056" t="s">
        <v>30</v>
      </c>
      <c r="I5056" t="s">
        <v>31</v>
      </c>
      <c r="J5056" t="s">
        <v>32</v>
      </c>
      <c r="N5056" t="s">
        <v>10361</v>
      </c>
      <c r="O5056" t="s">
        <v>34</v>
      </c>
      <c r="P5056">
        <v>3</v>
      </c>
      <c r="Q5056">
        <v>202205</v>
      </c>
      <c r="R5056">
        <v>20220621</v>
      </c>
      <c r="S5056" t="s">
        <v>10362</v>
      </c>
      <c r="T5056">
        <v>20220708</v>
      </c>
      <c r="Z5056" t="s">
        <v>36</v>
      </c>
    </row>
    <row r="5057" spans="1:26" x14ac:dyDescent="0.25">
      <c r="A5057" t="s">
        <v>26</v>
      </c>
      <c r="B5057" t="s">
        <v>27</v>
      </c>
      <c r="C5057" t="s">
        <v>28</v>
      </c>
      <c r="D5057" t="s">
        <v>37</v>
      </c>
      <c r="E5057" t="str">
        <f>"106TNXR29106"</f>
        <v>106TNXR29106</v>
      </c>
      <c r="F5057" t="s">
        <v>30</v>
      </c>
      <c r="I5057" t="s">
        <v>38</v>
      </c>
      <c r="J5057" t="s">
        <v>83</v>
      </c>
      <c r="N5057" t="s">
        <v>10363</v>
      </c>
      <c r="O5057" t="s">
        <v>34</v>
      </c>
      <c r="P5057">
        <v>14</v>
      </c>
      <c r="Q5057">
        <v>202106</v>
      </c>
      <c r="R5057">
        <v>20211201</v>
      </c>
      <c r="S5057" t="s">
        <v>10364</v>
      </c>
      <c r="T5057">
        <v>20220708</v>
      </c>
      <c r="Z5057" t="s">
        <v>36</v>
      </c>
    </row>
    <row r="5058" spans="1:26" x14ac:dyDescent="0.25">
      <c r="A5058" t="s">
        <v>26</v>
      </c>
      <c r="B5058" t="s">
        <v>27</v>
      </c>
      <c r="C5058" t="s">
        <v>28</v>
      </c>
      <c r="D5058" t="s">
        <v>29</v>
      </c>
      <c r="E5058" t="str">
        <f>"106TNGY06559"</f>
        <v>106TNGY06559</v>
      </c>
      <c r="F5058" t="s">
        <v>30</v>
      </c>
      <c r="I5058" t="s">
        <v>1927</v>
      </c>
      <c r="J5058" t="s">
        <v>39</v>
      </c>
      <c r="N5058" t="s">
        <v>10365</v>
      </c>
      <c r="O5058" t="s">
        <v>34</v>
      </c>
      <c r="P5058">
        <v>14</v>
      </c>
      <c r="Q5058">
        <v>202106</v>
      </c>
      <c r="R5058">
        <v>20220506</v>
      </c>
      <c r="S5058" t="s">
        <v>10366</v>
      </c>
      <c r="T5058">
        <v>20220708</v>
      </c>
      <c r="U5058" t="s">
        <v>878</v>
      </c>
      <c r="Z5058" t="s">
        <v>36</v>
      </c>
    </row>
    <row r="5059" spans="1:26" x14ac:dyDescent="0.25">
      <c r="A5059" t="s">
        <v>26</v>
      </c>
      <c r="B5059" t="s">
        <v>27</v>
      </c>
      <c r="C5059" t="s">
        <v>28</v>
      </c>
      <c r="D5059" t="s">
        <v>29</v>
      </c>
      <c r="E5059" t="str">
        <f>"110TNAB0B136"</f>
        <v>110TNAB0B136</v>
      </c>
      <c r="F5059" t="s">
        <v>30</v>
      </c>
      <c r="I5059" t="s">
        <v>97</v>
      </c>
      <c r="J5059" t="s">
        <v>58</v>
      </c>
      <c r="N5059" t="s">
        <v>10367</v>
      </c>
      <c r="O5059" t="s">
        <v>34</v>
      </c>
      <c r="P5059">
        <v>10</v>
      </c>
      <c r="Q5059">
        <v>202110</v>
      </c>
      <c r="R5059">
        <v>20211029</v>
      </c>
      <c r="S5059" t="s">
        <v>10368</v>
      </c>
      <c r="T5059">
        <v>20220708</v>
      </c>
      <c r="U5059" t="s">
        <v>10369</v>
      </c>
      <c r="Z5059" t="s">
        <v>36</v>
      </c>
    </row>
    <row r="5060" spans="1:26" x14ac:dyDescent="0.25">
      <c r="A5060" t="s">
        <v>26</v>
      </c>
      <c r="B5060" t="s">
        <v>27</v>
      </c>
      <c r="C5060" t="s">
        <v>28</v>
      </c>
      <c r="D5060" t="s">
        <v>7432</v>
      </c>
      <c r="E5060" t="str">
        <f>"203TNEP1L876"</f>
        <v>203TNEP1L876</v>
      </c>
      <c r="F5060" t="s">
        <v>30</v>
      </c>
      <c r="I5060" t="s">
        <v>1153</v>
      </c>
      <c r="J5060" t="s">
        <v>83</v>
      </c>
      <c r="N5060" t="s">
        <v>10370</v>
      </c>
      <c r="O5060" t="s">
        <v>34</v>
      </c>
      <c r="P5060">
        <v>5</v>
      </c>
      <c r="Q5060">
        <v>202203</v>
      </c>
      <c r="R5060">
        <v>20220607</v>
      </c>
      <c r="S5060" t="s">
        <v>10371</v>
      </c>
      <c r="T5060">
        <v>20220708</v>
      </c>
      <c r="Z5060" t="s">
        <v>36</v>
      </c>
    </row>
    <row r="5061" spans="1:26" x14ac:dyDescent="0.25">
      <c r="A5061" t="s">
        <v>26</v>
      </c>
      <c r="B5061" t="s">
        <v>27</v>
      </c>
      <c r="C5061" t="s">
        <v>28</v>
      </c>
      <c r="D5061" t="s">
        <v>380</v>
      </c>
      <c r="E5061" t="str">
        <f>"201TNFA08507"</f>
        <v>201TNFA08507</v>
      </c>
      <c r="F5061" t="s">
        <v>30</v>
      </c>
      <c r="I5061" t="s">
        <v>97</v>
      </c>
      <c r="J5061" t="s">
        <v>39</v>
      </c>
      <c r="N5061" t="s">
        <v>10372</v>
      </c>
      <c r="O5061" t="s">
        <v>34</v>
      </c>
      <c r="P5061">
        <v>7</v>
      </c>
      <c r="Q5061">
        <v>202201</v>
      </c>
      <c r="R5061">
        <v>20220301</v>
      </c>
      <c r="S5061" t="s">
        <v>10373</v>
      </c>
      <c r="T5061">
        <v>20220708</v>
      </c>
      <c r="Z5061" t="s">
        <v>36</v>
      </c>
    </row>
    <row r="5062" spans="1:26" x14ac:dyDescent="0.25">
      <c r="A5062" t="s">
        <v>26</v>
      </c>
      <c r="B5062" t="s">
        <v>27</v>
      </c>
      <c r="C5062" t="s">
        <v>28</v>
      </c>
      <c r="D5062" t="s">
        <v>46</v>
      </c>
      <c r="E5062" t="str">
        <f>"111TNLE1K560"</f>
        <v>111TNLE1K560</v>
      </c>
      <c r="F5062" t="s">
        <v>30</v>
      </c>
      <c r="I5062" t="s">
        <v>129</v>
      </c>
      <c r="J5062" t="s">
        <v>58</v>
      </c>
      <c r="N5062" t="s">
        <v>10374</v>
      </c>
      <c r="O5062" t="s">
        <v>34</v>
      </c>
      <c r="P5062">
        <v>9</v>
      </c>
      <c r="Q5062">
        <v>202111</v>
      </c>
      <c r="R5062">
        <v>20220119</v>
      </c>
      <c r="S5062" t="s">
        <v>10375</v>
      </c>
      <c r="T5062">
        <v>20220708</v>
      </c>
      <c r="Z5062" t="s">
        <v>36</v>
      </c>
    </row>
    <row r="5063" spans="1:26" x14ac:dyDescent="0.25">
      <c r="A5063" t="s">
        <v>26</v>
      </c>
      <c r="B5063" t="s">
        <v>27</v>
      </c>
      <c r="C5063" t="s">
        <v>28</v>
      </c>
      <c r="D5063" t="s">
        <v>115</v>
      </c>
      <c r="E5063" t="str">
        <f>"111TNQDOK812"</f>
        <v>111TNQDOK812</v>
      </c>
      <c r="F5063" t="s">
        <v>30</v>
      </c>
      <c r="I5063" t="s">
        <v>31</v>
      </c>
      <c r="J5063" t="s">
        <v>90</v>
      </c>
      <c r="N5063" t="s">
        <v>10376</v>
      </c>
      <c r="O5063" t="s">
        <v>34</v>
      </c>
      <c r="P5063">
        <v>9</v>
      </c>
      <c r="Q5063">
        <v>202111</v>
      </c>
      <c r="R5063">
        <v>20220411</v>
      </c>
      <c r="S5063" t="s">
        <v>10377</v>
      </c>
      <c r="T5063">
        <v>20220708</v>
      </c>
      <c r="U5063" t="s">
        <v>211</v>
      </c>
      <c r="Z5063" t="s">
        <v>36</v>
      </c>
    </row>
    <row r="5064" spans="1:26" x14ac:dyDescent="0.25">
      <c r="A5064" t="s">
        <v>26</v>
      </c>
      <c r="B5064" t="s">
        <v>27</v>
      </c>
      <c r="C5064" t="s">
        <v>28</v>
      </c>
      <c r="D5064" t="s">
        <v>37</v>
      </c>
      <c r="E5064" t="str">
        <f>"202TNRL1U158"</f>
        <v>202TNRL1U158</v>
      </c>
      <c r="F5064" t="s">
        <v>30</v>
      </c>
      <c r="I5064" t="s">
        <v>129</v>
      </c>
      <c r="J5064" t="s">
        <v>39</v>
      </c>
      <c r="N5064" t="s">
        <v>10378</v>
      </c>
      <c r="O5064" t="s">
        <v>34</v>
      </c>
      <c r="P5064">
        <v>6</v>
      </c>
      <c r="Q5064">
        <v>202202</v>
      </c>
      <c r="R5064">
        <v>20220316</v>
      </c>
      <c r="S5064" t="s">
        <v>10379</v>
      </c>
      <c r="T5064">
        <v>20220708</v>
      </c>
      <c r="Z5064" t="s">
        <v>36</v>
      </c>
    </row>
    <row r="5065" spans="1:26" x14ac:dyDescent="0.25">
      <c r="A5065" t="s">
        <v>26</v>
      </c>
      <c r="B5065" t="s">
        <v>27</v>
      </c>
      <c r="C5065" t="s">
        <v>28</v>
      </c>
      <c r="D5065" t="s">
        <v>115</v>
      </c>
      <c r="E5065" t="str">
        <f>"109TNLE0F352"</f>
        <v>109TNLE0F352</v>
      </c>
      <c r="F5065" t="s">
        <v>30</v>
      </c>
      <c r="I5065" t="s">
        <v>31</v>
      </c>
      <c r="J5065" t="s">
        <v>90</v>
      </c>
      <c r="N5065" t="s">
        <v>10380</v>
      </c>
      <c r="O5065" t="s">
        <v>34</v>
      </c>
      <c r="P5065">
        <v>11</v>
      </c>
      <c r="Q5065">
        <v>202109</v>
      </c>
      <c r="R5065">
        <v>20211221</v>
      </c>
      <c r="S5065" t="s">
        <v>10381</v>
      </c>
      <c r="T5065">
        <v>20220708</v>
      </c>
      <c r="U5065" t="s">
        <v>206</v>
      </c>
      <c r="Z5065" t="s">
        <v>36</v>
      </c>
    </row>
    <row r="5066" spans="1:26" x14ac:dyDescent="0.25">
      <c r="A5066" t="s">
        <v>26</v>
      </c>
      <c r="B5066" t="s">
        <v>27</v>
      </c>
      <c r="C5066" t="s">
        <v>28</v>
      </c>
      <c r="D5066" t="s">
        <v>42</v>
      </c>
      <c r="E5066" t="str">
        <f>"108TNVS1B255"</f>
        <v>108TNVS1B255</v>
      </c>
      <c r="F5066" t="s">
        <v>30</v>
      </c>
      <c r="I5066" t="s">
        <v>129</v>
      </c>
      <c r="J5066" t="s">
        <v>90</v>
      </c>
      <c r="N5066" t="s">
        <v>10382</v>
      </c>
      <c r="O5066" t="s">
        <v>34</v>
      </c>
      <c r="P5066">
        <v>12</v>
      </c>
      <c r="Q5066">
        <v>202108</v>
      </c>
      <c r="R5066">
        <v>20220224</v>
      </c>
      <c r="S5066" t="s">
        <v>10383</v>
      </c>
      <c r="T5066">
        <v>20220708</v>
      </c>
      <c r="U5066" t="s">
        <v>680</v>
      </c>
      <c r="V5066" t="s">
        <v>111</v>
      </c>
      <c r="Z5066" t="s">
        <v>36</v>
      </c>
    </row>
    <row r="5067" spans="1:26" x14ac:dyDescent="0.25">
      <c r="A5067" t="s">
        <v>26</v>
      </c>
      <c r="B5067" t="s">
        <v>27</v>
      </c>
      <c r="C5067" t="s">
        <v>28</v>
      </c>
      <c r="D5067" t="s">
        <v>37</v>
      </c>
      <c r="E5067" t="str">
        <f>"201TNLE1W704"</f>
        <v>201TNLE1W704</v>
      </c>
      <c r="F5067" t="s">
        <v>30</v>
      </c>
      <c r="I5067" t="s">
        <v>31</v>
      </c>
      <c r="J5067" t="s">
        <v>58</v>
      </c>
      <c r="N5067" t="s">
        <v>10384</v>
      </c>
      <c r="O5067" t="s">
        <v>34</v>
      </c>
      <c r="P5067">
        <v>7</v>
      </c>
      <c r="Q5067">
        <v>202201</v>
      </c>
      <c r="R5067">
        <v>20220413</v>
      </c>
      <c r="S5067" t="s">
        <v>10385</v>
      </c>
      <c r="T5067">
        <v>20220709</v>
      </c>
      <c r="U5067" t="s">
        <v>264</v>
      </c>
      <c r="V5067" t="s">
        <v>111</v>
      </c>
      <c r="Z5067" t="s">
        <v>36</v>
      </c>
    </row>
    <row r="5068" spans="1:26" x14ac:dyDescent="0.25">
      <c r="A5068" t="s">
        <v>26</v>
      </c>
      <c r="B5068" t="s">
        <v>27</v>
      </c>
      <c r="C5068" t="s">
        <v>28</v>
      </c>
      <c r="D5068" t="s">
        <v>29</v>
      </c>
      <c r="E5068" t="str">
        <f>"109TNEP2D972"</f>
        <v>109TNEP2D972</v>
      </c>
      <c r="F5068" t="s">
        <v>30</v>
      </c>
      <c r="I5068" t="s">
        <v>38</v>
      </c>
      <c r="J5068" t="s">
        <v>58</v>
      </c>
      <c r="N5068" t="s">
        <v>10386</v>
      </c>
      <c r="O5068" t="s">
        <v>34</v>
      </c>
      <c r="P5068">
        <v>11</v>
      </c>
      <c r="Q5068">
        <v>202109</v>
      </c>
      <c r="R5068">
        <v>20211130</v>
      </c>
      <c r="S5068" t="s">
        <v>10387</v>
      </c>
      <c r="T5068">
        <v>20220710</v>
      </c>
      <c r="U5068" t="s">
        <v>144</v>
      </c>
      <c r="V5068" t="s">
        <v>75</v>
      </c>
      <c r="Z5068" t="s">
        <v>36</v>
      </c>
    </row>
    <row r="5069" spans="1:26" x14ac:dyDescent="0.25">
      <c r="A5069" t="s">
        <v>2403</v>
      </c>
      <c r="B5069" t="s">
        <v>27</v>
      </c>
      <c r="C5069" t="s">
        <v>28</v>
      </c>
      <c r="D5069" t="s">
        <v>380</v>
      </c>
      <c r="E5069" t="str">
        <f>"112TNBK1D325"</f>
        <v>112TNBK1D325</v>
      </c>
      <c r="F5069" t="s">
        <v>2404</v>
      </c>
      <c r="N5069" t="s">
        <v>10388</v>
      </c>
      <c r="O5069" t="s">
        <v>34</v>
      </c>
      <c r="P5069">
        <v>8</v>
      </c>
      <c r="Q5069">
        <v>202112</v>
      </c>
      <c r="S5069">
        <v>917487075</v>
      </c>
      <c r="T5069">
        <v>20220711</v>
      </c>
      <c r="U5069" t="s">
        <v>2406</v>
      </c>
      <c r="V5069" t="s">
        <v>3583</v>
      </c>
      <c r="W5069" t="s">
        <v>2408</v>
      </c>
      <c r="X5069" t="s">
        <v>2409</v>
      </c>
      <c r="Y5069" t="s">
        <v>2410</v>
      </c>
      <c r="Z5069" t="s">
        <v>36</v>
      </c>
    </row>
    <row r="5070" spans="1:26" x14ac:dyDescent="0.25">
      <c r="A5070" t="s">
        <v>26</v>
      </c>
      <c r="B5070" t="s">
        <v>27</v>
      </c>
      <c r="C5070" t="s">
        <v>28</v>
      </c>
      <c r="D5070" t="s">
        <v>37</v>
      </c>
      <c r="E5070" t="str">
        <f>"106TNDV1T818"</f>
        <v>106TNDV1T818</v>
      </c>
      <c r="F5070" t="s">
        <v>30</v>
      </c>
      <c r="I5070" t="s">
        <v>38</v>
      </c>
      <c r="J5070" t="s">
        <v>58</v>
      </c>
      <c r="N5070" t="s">
        <v>10389</v>
      </c>
      <c r="O5070" t="s">
        <v>34</v>
      </c>
      <c r="P5070">
        <v>14</v>
      </c>
      <c r="Q5070">
        <v>202106</v>
      </c>
      <c r="R5070">
        <v>20220414</v>
      </c>
      <c r="S5070" t="s">
        <v>10390</v>
      </c>
      <c r="T5070">
        <v>20220711</v>
      </c>
      <c r="U5070" t="s">
        <v>114</v>
      </c>
      <c r="Z5070" t="s">
        <v>36</v>
      </c>
    </row>
    <row r="5071" spans="1:26" x14ac:dyDescent="0.25">
      <c r="A5071" t="s">
        <v>26</v>
      </c>
      <c r="B5071" t="s">
        <v>27</v>
      </c>
      <c r="C5071" t="s">
        <v>28</v>
      </c>
      <c r="D5071" t="s">
        <v>29</v>
      </c>
      <c r="E5071" t="str">
        <f>"109TNZN2Q541"</f>
        <v>109TNZN2Q541</v>
      </c>
      <c r="F5071" t="s">
        <v>30</v>
      </c>
      <c r="I5071" t="s">
        <v>31</v>
      </c>
      <c r="J5071" t="s">
        <v>58</v>
      </c>
      <c r="N5071" t="s">
        <v>10391</v>
      </c>
      <c r="O5071" t="s">
        <v>34</v>
      </c>
      <c r="P5071">
        <v>11</v>
      </c>
      <c r="Q5071">
        <v>202109</v>
      </c>
      <c r="R5071">
        <v>20211222</v>
      </c>
      <c r="S5071" t="s">
        <v>10392</v>
      </c>
      <c r="T5071">
        <v>20220711</v>
      </c>
      <c r="U5071" t="s">
        <v>211</v>
      </c>
      <c r="Z5071" t="s">
        <v>36</v>
      </c>
    </row>
    <row r="5072" spans="1:26" x14ac:dyDescent="0.25">
      <c r="A5072" t="s">
        <v>26</v>
      </c>
      <c r="B5072" t="s">
        <v>27</v>
      </c>
      <c r="C5072" t="s">
        <v>28</v>
      </c>
      <c r="D5072" t="s">
        <v>29</v>
      </c>
      <c r="E5072" t="str">
        <f>"109TNVS2Q055"</f>
        <v>109TNVS2Q055</v>
      </c>
      <c r="F5072" t="s">
        <v>30</v>
      </c>
      <c r="I5072" t="s">
        <v>31</v>
      </c>
      <c r="J5072" t="s">
        <v>58</v>
      </c>
      <c r="N5072" t="s">
        <v>10393</v>
      </c>
      <c r="O5072" t="s">
        <v>34</v>
      </c>
      <c r="P5072">
        <v>11</v>
      </c>
      <c r="Q5072">
        <v>202109</v>
      </c>
      <c r="R5072">
        <v>20220123</v>
      </c>
      <c r="S5072" t="s">
        <v>10394</v>
      </c>
      <c r="T5072">
        <v>20220711</v>
      </c>
      <c r="U5072" t="s">
        <v>267</v>
      </c>
      <c r="Z5072" t="s">
        <v>36</v>
      </c>
    </row>
    <row r="5073" spans="1:26" x14ac:dyDescent="0.25">
      <c r="A5073" t="s">
        <v>26</v>
      </c>
      <c r="B5073" t="s">
        <v>27</v>
      </c>
      <c r="C5073" t="s">
        <v>28</v>
      </c>
      <c r="D5073" t="s">
        <v>42</v>
      </c>
      <c r="E5073" t="str">
        <f>"201TNYT1M922"</f>
        <v>201TNYT1M922</v>
      </c>
      <c r="F5073" t="s">
        <v>30</v>
      </c>
      <c r="I5073" t="s">
        <v>31</v>
      </c>
      <c r="J5073" t="s">
        <v>32</v>
      </c>
      <c r="N5073" t="s">
        <v>10395</v>
      </c>
      <c r="O5073" t="s">
        <v>34</v>
      </c>
      <c r="P5073">
        <v>7</v>
      </c>
      <c r="Q5073">
        <v>202201</v>
      </c>
      <c r="R5073">
        <v>20220220</v>
      </c>
      <c r="S5073" t="s">
        <v>10396</v>
      </c>
      <c r="T5073">
        <v>20220711</v>
      </c>
      <c r="Z5073" t="s">
        <v>36</v>
      </c>
    </row>
    <row r="5074" spans="1:26" x14ac:dyDescent="0.25">
      <c r="A5074" t="s">
        <v>26</v>
      </c>
      <c r="B5074" t="s">
        <v>27</v>
      </c>
      <c r="C5074" t="s">
        <v>28</v>
      </c>
      <c r="D5074" t="s">
        <v>42</v>
      </c>
      <c r="E5074" t="str">
        <f>"202TNDV01426"</f>
        <v>202TNDV01426</v>
      </c>
      <c r="F5074" t="s">
        <v>30</v>
      </c>
      <c r="I5074" t="s">
        <v>31</v>
      </c>
      <c r="J5074" t="s">
        <v>58</v>
      </c>
      <c r="N5074" t="s">
        <v>10397</v>
      </c>
      <c r="O5074" t="s">
        <v>34</v>
      </c>
      <c r="P5074">
        <v>6</v>
      </c>
      <c r="Q5074">
        <v>202202</v>
      </c>
      <c r="R5074">
        <v>20220401</v>
      </c>
      <c r="S5074" t="s">
        <v>10398</v>
      </c>
      <c r="T5074">
        <v>20220711</v>
      </c>
      <c r="U5074" t="s">
        <v>94</v>
      </c>
      <c r="Z5074" t="s">
        <v>36</v>
      </c>
    </row>
    <row r="5075" spans="1:26" x14ac:dyDescent="0.25">
      <c r="A5075" t="s">
        <v>26</v>
      </c>
      <c r="B5075" t="s">
        <v>27</v>
      </c>
      <c r="C5075" t="s">
        <v>28</v>
      </c>
      <c r="D5075" t="s">
        <v>133</v>
      </c>
      <c r="E5075" t="str">
        <f>"108TNLE2G824"</f>
        <v>108TNLE2G824</v>
      </c>
      <c r="F5075" t="s">
        <v>30</v>
      </c>
      <c r="I5075" t="s">
        <v>71</v>
      </c>
      <c r="J5075" t="s">
        <v>58</v>
      </c>
      <c r="N5075" t="s">
        <v>10399</v>
      </c>
      <c r="O5075" t="s">
        <v>34</v>
      </c>
      <c r="P5075">
        <v>12</v>
      </c>
      <c r="Q5075">
        <v>202108</v>
      </c>
      <c r="R5075">
        <v>20211126</v>
      </c>
      <c r="S5075" t="s">
        <v>10400</v>
      </c>
      <c r="T5075">
        <v>20220711</v>
      </c>
      <c r="U5075" t="s">
        <v>206</v>
      </c>
      <c r="V5075" t="s">
        <v>211</v>
      </c>
      <c r="Z5075" t="s">
        <v>36</v>
      </c>
    </row>
    <row r="5076" spans="1:26" x14ac:dyDescent="0.25">
      <c r="A5076" t="s">
        <v>26</v>
      </c>
      <c r="B5076" t="s">
        <v>27</v>
      </c>
      <c r="C5076" t="s">
        <v>28</v>
      </c>
      <c r="D5076" t="s">
        <v>585</v>
      </c>
      <c r="E5076" t="str">
        <f>"203TNWG14041"</f>
        <v>203TNWG14041</v>
      </c>
      <c r="F5076" t="s">
        <v>30</v>
      </c>
      <c r="I5076" t="s">
        <v>31</v>
      </c>
      <c r="J5076" t="s">
        <v>32</v>
      </c>
      <c r="N5076" t="s">
        <v>10401</v>
      </c>
      <c r="O5076" t="s">
        <v>34</v>
      </c>
      <c r="P5076">
        <v>5</v>
      </c>
      <c r="Q5076">
        <v>202203</v>
      </c>
      <c r="R5076">
        <v>20220507</v>
      </c>
      <c r="S5076" t="s">
        <v>10402</v>
      </c>
      <c r="T5076">
        <v>20220711</v>
      </c>
      <c r="Z5076" t="s">
        <v>36</v>
      </c>
    </row>
    <row r="5077" spans="1:26" x14ac:dyDescent="0.25">
      <c r="A5077" t="s">
        <v>26</v>
      </c>
      <c r="B5077" t="s">
        <v>27</v>
      </c>
      <c r="C5077" t="s">
        <v>28</v>
      </c>
      <c r="D5077" t="s">
        <v>6142</v>
      </c>
      <c r="E5077" t="str">
        <f>"205TNSU2V238"</f>
        <v>205TNSU2V238</v>
      </c>
      <c r="F5077" t="s">
        <v>30</v>
      </c>
      <c r="I5077" t="s">
        <v>162</v>
      </c>
      <c r="J5077" t="s">
        <v>39</v>
      </c>
      <c r="N5077" t="s">
        <v>10403</v>
      </c>
      <c r="O5077" t="s">
        <v>34</v>
      </c>
      <c r="P5077">
        <v>3</v>
      </c>
      <c r="Q5077">
        <v>202205</v>
      </c>
      <c r="R5077">
        <v>20220619</v>
      </c>
      <c r="S5077" t="s">
        <v>10404</v>
      </c>
      <c r="T5077">
        <v>20220711</v>
      </c>
      <c r="Z5077" t="s">
        <v>36</v>
      </c>
    </row>
    <row r="5078" spans="1:26" x14ac:dyDescent="0.25">
      <c r="A5078" t="s">
        <v>26</v>
      </c>
      <c r="B5078" t="s">
        <v>27</v>
      </c>
      <c r="C5078" t="s">
        <v>28</v>
      </c>
      <c r="D5078" t="s">
        <v>380</v>
      </c>
      <c r="E5078" t="str">
        <f>"201TNLE02088"</f>
        <v>201TNLE02088</v>
      </c>
      <c r="F5078" t="s">
        <v>30</v>
      </c>
      <c r="I5078" t="s">
        <v>82</v>
      </c>
      <c r="J5078" t="s">
        <v>43</v>
      </c>
      <c r="N5078" t="s">
        <v>10405</v>
      </c>
      <c r="O5078" t="s">
        <v>34</v>
      </c>
      <c r="P5078">
        <v>7</v>
      </c>
      <c r="Q5078">
        <v>202201</v>
      </c>
      <c r="R5078">
        <v>20220402</v>
      </c>
      <c r="S5078" t="s">
        <v>10406</v>
      </c>
      <c r="T5078">
        <v>20220711</v>
      </c>
      <c r="Z5078" t="s">
        <v>36</v>
      </c>
    </row>
    <row r="5079" spans="1:26" x14ac:dyDescent="0.25">
      <c r="A5079" t="s">
        <v>26</v>
      </c>
      <c r="B5079" t="s">
        <v>27</v>
      </c>
      <c r="C5079" t="s">
        <v>28</v>
      </c>
      <c r="D5079" t="s">
        <v>7432</v>
      </c>
      <c r="E5079" t="str">
        <f>"205TNLE35000"</f>
        <v>205TNLE35000</v>
      </c>
      <c r="F5079" t="s">
        <v>30</v>
      </c>
      <c r="I5079" t="s">
        <v>31</v>
      </c>
      <c r="J5079" t="s">
        <v>43</v>
      </c>
      <c r="N5079" t="s">
        <v>10407</v>
      </c>
      <c r="O5079" t="s">
        <v>34</v>
      </c>
      <c r="P5079">
        <v>3</v>
      </c>
      <c r="Q5079">
        <v>202205</v>
      </c>
      <c r="R5079">
        <v>20220619</v>
      </c>
      <c r="S5079" t="s">
        <v>10408</v>
      </c>
      <c r="T5079">
        <v>20220711</v>
      </c>
      <c r="Z5079" t="s">
        <v>36</v>
      </c>
    </row>
    <row r="5080" spans="1:26" x14ac:dyDescent="0.25">
      <c r="A5080" t="s">
        <v>26</v>
      </c>
      <c r="B5080" t="s">
        <v>27</v>
      </c>
      <c r="C5080" t="s">
        <v>28</v>
      </c>
      <c r="D5080" t="s">
        <v>585</v>
      </c>
      <c r="E5080" t="str">
        <f>"203TNRL13926"</f>
        <v>203TNRL13926</v>
      </c>
      <c r="F5080" t="s">
        <v>30</v>
      </c>
      <c r="I5080" t="s">
        <v>2006</v>
      </c>
      <c r="J5080" t="s">
        <v>90</v>
      </c>
      <c r="N5080" t="s">
        <v>10409</v>
      </c>
      <c r="O5080" t="s">
        <v>34</v>
      </c>
      <c r="P5080">
        <v>5</v>
      </c>
      <c r="Q5080">
        <v>202203</v>
      </c>
      <c r="R5080">
        <v>20220331</v>
      </c>
      <c r="S5080" t="s">
        <v>10410</v>
      </c>
      <c r="T5080">
        <v>20220711</v>
      </c>
      <c r="U5080" t="s">
        <v>211</v>
      </c>
      <c r="Z5080" t="s">
        <v>36</v>
      </c>
    </row>
    <row r="5081" spans="1:26" x14ac:dyDescent="0.25">
      <c r="A5081" t="s">
        <v>26</v>
      </c>
      <c r="B5081" t="s">
        <v>27</v>
      </c>
      <c r="C5081" t="s">
        <v>28</v>
      </c>
      <c r="D5081" t="s">
        <v>115</v>
      </c>
      <c r="E5081" t="str">
        <f>"101TNUW15743"</f>
        <v>101TNUW15743</v>
      </c>
      <c r="F5081" t="s">
        <v>30</v>
      </c>
      <c r="I5081" t="s">
        <v>31</v>
      </c>
      <c r="J5081" t="s">
        <v>58</v>
      </c>
      <c r="N5081" t="s">
        <v>10411</v>
      </c>
      <c r="O5081" t="s">
        <v>34</v>
      </c>
      <c r="P5081">
        <v>19</v>
      </c>
      <c r="Q5081">
        <v>202101</v>
      </c>
      <c r="R5081">
        <v>20211015</v>
      </c>
      <c r="S5081" t="s">
        <v>10412</v>
      </c>
      <c r="T5081">
        <v>20220711</v>
      </c>
      <c r="U5081" t="s">
        <v>226</v>
      </c>
      <c r="V5081" t="s">
        <v>206</v>
      </c>
      <c r="Z5081" t="s">
        <v>36</v>
      </c>
    </row>
    <row r="5082" spans="1:26" x14ac:dyDescent="0.25">
      <c r="A5082" t="s">
        <v>26</v>
      </c>
      <c r="B5082" t="s">
        <v>27</v>
      </c>
      <c r="C5082" t="s">
        <v>28</v>
      </c>
      <c r="D5082" t="s">
        <v>115</v>
      </c>
      <c r="E5082" t="str">
        <f>"202TNKF0F981"</f>
        <v>202TNKF0F981</v>
      </c>
      <c r="F5082" t="s">
        <v>30</v>
      </c>
      <c r="I5082" t="s">
        <v>38</v>
      </c>
      <c r="J5082" t="s">
        <v>90</v>
      </c>
      <c r="N5082" t="s">
        <v>10413</v>
      </c>
      <c r="O5082" t="s">
        <v>34</v>
      </c>
      <c r="P5082">
        <v>6</v>
      </c>
      <c r="Q5082">
        <v>202202</v>
      </c>
      <c r="R5082">
        <v>20220430</v>
      </c>
      <c r="S5082" t="s">
        <v>10414</v>
      </c>
      <c r="T5082">
        <v>20220711</v>
      </c>
      <c r="U5082" t="s">
        <v>144</v>
      </c>
      <c r="V5082" t="s">
        <v>206</v>
      </c>
      <c r="Z5082" t="s">
        <v>36</v>
      </c>
    </row>
    <row r="5083" spans="1:26" x14ac:dyDescent="0.25">
      <c r="A5083" t="s">
        <v>26</v>
      </c>
      <c r="B5083" t="s">
        <v>27</v>
      </c>
      <c r="C5083" t="s">
        <v>28</v>
      </c>
      <c r="D5083" t="s">
        <v>42</v>
      </c>
      <c r="E5083" t="str">
        <f>"110TNHM12033"</f>
        <v>110TNHM12033</v>
      </c>
      <c r="F5083" t="s">
        <v>30</v>
      </c>
      <c r="I5083" t="s">
        <v>38</v>
      </c>
      <c r="J5083" t="s">
        <v>58</v>
      </c>
      <c r="N5083" t="s">
        <v>10415</v>
      </c>
      <c r="O5083" t="s">
        <v>34</v>
      </c>
      <c r="P5083">
        <v>10</v>
      </c>
      <c r="Q5083">
        <v>202110</v>
      </c>
      <c r="R5083">
        <v>20220509</v>
      </c>
      <c r="S5083" t="s">
        <v>10416</v>
      </c>
      <c r="T5083">
        <v>20220711</v>
      </c>
      <c r="U5083" t="s">
        <v>211</v>
      </c>
      <c r="Z5083" t="s">
        <v>36</v>
      </c>
    </row>
    <row r="5084" spans="1:26" x14ac:dyDescent="0.25">
      <c r="A5084" t="s">
        <v>26</v>
      </c>
      <c r="B5084" t="s">
        <v>27</v>
      </c>
      <c r="C5084" t="s">
        <v>28</v>
      </c>
      <c r="D5084" t="s">
        <v>29</v>
      </c>
      <c r="E5084" t="str">
        <f>"105TNAB2B856"</f>
        <v>105TNAB2B856</v>
      </c>
      <c r="F5084" t="s">
        <v>30</v>
      </c>
      <c r="I5084" t="s">
        <v>38</v>
      </c>
      <c r="J5084" t="s">
        <v>58</v>
      </c>
      <c r="N5084" t="s">
        <v>10417</v>
      </c>
      <c r="O5084" t="s">
        <v>34</v>
      </c>
      <c r="P5084">
        <v>15</v>
      </c>
      <c r="Q5084">
        <v>202105</v>
      </c>
      <c r="R5084">
        <v>20220406</v>
      </c>
      <c r="S5084" t="s">
        <v>10418</v>
      </c>
      <c r="T5084">
        <v>20220711</v>
      </c>
      <c r="U5084" t="s">
        <v>3950</v>
      </c>
      <c r="V5084" t="s">
        <v>205</v>
      </c>
      <c r="W5084" t="s">
        <v>4974</v>
      </c>
      <c r="Z5084" t="s">
        <v>36</v>
      </c>
    </row>
    <row r="5085" spans="1:26" x14ac:dyDescent="0.25">
      <c r="A5085" t="s">
        <v>26</v>
      </c>
      <c r="B5085" t="s">
        <v>27</v>
      </c>
      <c r="C5085" t="s">
        <v>28</v>
      </c>
      <c r="D5085" t="s">
        <v>29</v>
      </c>
      <c r="E5085" t="str">
        <f>"109TNNH1D367"</f>
        <v>109TNNH1D367</v>
      </c>
      <c r="F5085" t="s">
        <v>30</v>
      </c>
      <c r="I5085" t="s">
        <v>38</v>
      </c>
      <c r="J5085" t="s">
        <v>39</v>
      </c>
      <c r="N5085" t="s">
        <v>10419</v>
      </c>
      <c r="O5085" t="s">
        <v>34</v>
      </c>
      <c r="P5085">
        <v>11</v>
      </c>
      <c r="Q5085">
        <v>202109</v>
      </c>
      <c r="R5085">
        <v>20211109</v>
      </c>
      <c r="S5085" t="s">
        <v>10420</v>
      </c>
      <c r="T5085">
        <v>20220711</v>
      </c>
      <c r="Z5085" t="s">
        <v>36</v>
      </c>
    </row>
    <row r="5086" spans="1:26" x14ac:dyDescent="0.25">
      <c r="A5086" t="s">
        <v>26</v>
      </c>
      <c r="B5086" t="s">
        <v>27</v>
      </c>
      <c r="C5086" t="s">
        <v>28</v>
      </c>
      <c r="D5086" t="s">
        <v>115</v>
      </c>
      <c r="E5086" t="str">
        <f>"112TNTQ1Y377"</f>
        <v>112TNTQ1Y377</v>
      </c>
      <c r="F5086" t="s">
        <v>30</v>
      </c>
      <c r="I5086" t="s">
        <v>129</v>
      </c>
      <c r="J5086" t="s">
        <v>58</v>
      </c>
      <c r="N5086" t="s">
        <v>10421</v>
      </c>
      <c r="O5086" t="s">
        <v>34</v>
      </c>
      <c r="P5086">
        <v>8</v>
      </c>
      <c r="Q5086">
        <v>202112</v>
      </c>
      <c r="R5086">
        <v>20220301</v>
      </c>
      <c r="S5086" t="s">
        <v>10422</v>
      </c>
      <c r="T5086">
        <v>20220711</v>
      </c>
      <c r="U5086" t="s">
        <v>496</v>
      </c>
      <c r="V5086" t="s">
        <v>878</v>
      </c>
      <c r="W5086" t="s">
        <v>328</v>
      </c>
      <c r="Z5086" t="s">
        <v>36</v>
      </c>
    </row>
    <row r="5087" spans="1:26" x14ac:dyDescent="0.25">
      <c r="A5087" t="s">
        <v>26</v>
      </c>
      <c r="B5087" t="s">
        <v>27</v>
      </c>
      <c r="C5087" t="s">
        <v>28</v>
      </c>
      <c r="D5087" t="s">
        <v>46</v>
      </c>
      <c r="E5087" t="str">
        <f>"201TNVS0Y063"</f>
        <v>201TNVS0Y063</v>
      </c>
      <c r="F5087" t="s">
        <v>30</v>
      </c>
      <c r="I5087" t="s">
        <v>76</v>
      </c>
      <c r="J5087" t="s">
        <v>163</v>
      </c>
      <c r="N5087" t="s">
        <v>10423</v>
      </c>
      <c r="O5087" t="s">
        <v>34</v>
      </c>
      <c r="P5087">
        <v>7</v>
      </c>
      <c r="Q5087">
        <v>202201</v>
      </c>
      <c r="R5087">
        <v>20220204</v>
      </c>
      <c r="S5087" t="s">
        <v>10424</v>
      </c>
      <c r="T5087">
        <v>20220711</v>
      </c>
      <c r="Z5087" t="s">
        <v>36</v>
      </c>
    </row>
    <row r="5088" spans="1:26" x14ac:dyDescent="0.25">
      <c r="A5088" t="s">
        <v>26</v>
      </c>
      <c r="B5088" t="s">
        <v>27</v>
      </c>
      <c r="C5088" t="s">
        <v>28</v>
      </c>
      <c r="D5088" t="s">
        <v>133</v>
      </c>
      <c r="E5088" t="str">
        <f>"108TNEP2G612"</f>
        <v>108TNEP2G612</v>
      </c>
      <c r="F5088" t="s">
        <v>30</v>
      </c>
      <c r="I5088" t="s">
        <v>129</v>
      </c>
      <c r="J5088" t="s">
        <v>58</v>
      </c>
      <c r="N5088" t="s">
        <v>6539</v>
      </c>
      <c r="O5088" t="s">
        <v>34</v>
      </c>
      <c r="P5088">
        <v>12</v>
      </c>
      <c r="Q5088">
        <v>202108</v>
      </c>
      <c r="R5088">
        <v>20211222</v>
      </c>
      <c r="S5088" t="s">
        <v>10425</v>
      </c>
      <c r="T5088">
        <v>20220711</v>
      </c>
      <c r="U5088" t="s">
        <v>211</v>
      </c>
      <c r="Z5088" t="s">
        <v>36</v>
      </c>
    </row>
    <row r="5089" spans="1:26" x14ac:dyDescent="0.25">
      <c r="A5089" t="s">
        <v>26</v>
      </c>
      <c r="B5089" t="s">
        <v>27</v>
      </c>
      <c r="C5089" t="s">
        <v>28</v>
      </c>
      <c r="D5089" t="s">
        <v>7432</v>
      </c>
      <c r="E5089" t="str">
        <f>"203TNPC0H264"</f>
        <v>203TNPC0H264</v>
      </c>
      <c r="F5089" t="s">
        <v>30</v>
      </c>
      <c r="I5089" t="s">
        <v>89</v>
      </c>
      <c r="J5089" t="s">
        <v>58</v>
      </c>
      <c r="N5089" t="s">
        <v>10426</v>
      </c>
      <c r="O5089" t="s">
        <v>34</v>
      </c>
      <c r="P5089">
        <v>5</v>
      </c>
      <c r="Q5089">
        <v>202203</v>
      </c>
      <c r="R5089">
        <v>20220522</v>
      </c>
      <c r="S5089" t="s">
        <v>10427</v>
      </c>
      <c r="T5089">
        <v>20220711</v>
      </c>
      <c r="U5089" t="s">
        <v>56</v>
      </c>
      <c r="Z5089" t="s">
        <v>36</v>
      </c>
    </row>
    <row r="5090" spans="1:26" x14ac:dyDescent="0.25">
      <c r="A5090" t="s">
        <v>26</v>
      </c>
      <c r="B5090" t="s">
        <v>27</v>
      </c>
      <c r="C5090" t="s">
        <v>28</v>
      </c>
      <c r="D5090" t="s">
        <v>29</v>
      </c>
      <c r="E5090" t="str">
        <f>"107TNCZ1H611"</f>
        <v>107TNCZ1H611</v>
      </c>
      <c r="F5090" t="s">
        <v>30</v>
      </c>
      <c r="I5090" t="s">
        <v>57</v>
      </c>
      <c r="J5090" t="s">
        <v>43</v>
      </c>
      <c r="N5090" t="s">
        <v>10428</v>
      </c>
      <c r="O5090" t="s">
        <v>34</v>
      </c>
      <c r="P5090">
        <v>13</v>
      </c>
      <c r="Q5090">
        <v>202107</v>
      </c>
      <c r="R5090">
        <v>20211031</v>
      </c>
      <c r="S5090" t="s">
        <v>10429</v>
      </c>
      <c r="T5090">
        <v>20220711</v>
      </c>
      <c r="Z5090" t="s">
        <v>36</v>
      </c>
    </row>
    <row r="5091" spans="1:26" x14ac:dyDescent="0.25">
      <c r="A5091" t="s">
        <v>26</v>
      </c>
      <c r="B5091" t="s">
        <v>27</v>
      </c>
      <c r="C5091" t="s">
        <v>28</v>
      </c>
      <c r="D5091" t="s">
        <v>380</v>
      </c>
      <c r="E5091" t="str">
        <f>"110TNFA0Q691"</f>
        <v>110TNFA0Q691</v>
      </c>
      <c r="F5091" t="s">
        <v>30</v>
      </c>
      <c r="I5091" t="s">
        <v>38</v>
      </c>
      <c r="J5091" t="s">
        <v>39</v>
      </c>
      <c r="N5091" t="s">
        <v>10430</v>
      </c>
      <c r="O5091" t="s">
        <v>34</v>
      </c>
      <c r="P5091">
        <v>10</v>
      </c>
      <c r="Q5091">
        <v>202110</v>
      </c>
      <c r="R5091">
        <v>20211129</v>
      </c>
      <c r="S5091" t="s">
        <v>10431</v>
      </c>
      <c r="T5091">
        <v>20220711</v>
      </c>
      <c r="Z5091" t="s">
        <v>36</v>
      </c>
    </row>
    <row r="5092" spans="1:26" x14ac:dyDescent="0.25">
      <c r="A5092" t="s">
        <v>26</v>
      </c>
      <c r="B5092" t="s">
        <v>27</v>
      </c>
      <c r="C5092" t="s">
        <v>28</v>
      </c>
      <c r="D5092" t="s">
        <v>6142</v>
      </c>
      <c r="E5092" t="str">
        <f>"205TNHM39577"</f>
        <v>205TNHM39577</v>
      </c>
      <c r="F5092" t="s">
        <v>30</v>
      </c>
      <c r="I5092" t="s">
        <v>89</v>
      </c>
      <c r="J5092" t="s">
        <v>819</v>
      </c>
      <c r="N5092" t="s">
        <v>10432</v>
      </c>
      <c r="O5092" t="s">
        <v>34</v>
      </c>
      <c r="P5092">
        <v>3</v>
      </c>
      <c r="Q5092">
        <v>202205</v>
      </c>
      <c r="R5092">
        <v>20220619</v>
      </c>
      <c r="S5092" t="s">
        <v>10433</v>
      </c>
      <c r="T5092">
        <v>20220711</v>
      </c>
      <c r="U5092" t="s">
        <v>144</v>
      </c>
      <c r="Z5092" t="s">
        <v>36</v>
      </c>
    </row>
    <row r="5093" spans="1:26" x14ac:dyDescent="0.25">
      <c r="A5093" t="s">
        <v>26</v>
      </c>
      <c r="B5093" t="s">
        <v>27</v>
      </c>
      <c r="C5093" t="s">
        <v>28</v>
      </c>
      <c r="D5093" t="s">
        <v>64</v>
      </c>
      <c r="E5093" t="str">
        <f>"110TNQD25860"</f>
        <v>110TNQD25860</v>
      </c>
      <c r="F5093" t="s">
        <v>30</v>
      </c>
      <c r="I5093" t="s">
        <v>38</v>
      </c>
      <c r="J5093" t="s">
        <v>90</v>
      </c>
      <c r="N5093" t="s">
        <v>10434</v>
      </c>
      <c r="O5093" t="s">
        <v>34</v>
      </c>
      <c r="P5093">
        <v>10</v>
      </c>
      <c r="Q5093">
        <v>202110</v>
      </c>
      <c r="R5093">
        <v>20211025</v>
      </c>
      <c r="S5093" t="s">
        <v>10435</v>
      </c>
      <c r="T5093">
        <v>20220711</v>
      </c>
      <c r="U5093" t="s">
        <v>144</v>
      </c>
      <c r="Z5093" t="s">
        <v>36</v>
      </c>
    </row>
    <row r="5094" spans="1:26" x14ac:dyDescent="0.25">
      <c r="A5094" t="s">
        <v>26</v>
      </c>
      <c r="B5094" t="s">
        <v>27</v>
      </c>
      <c r="C5094" t="s">
        <v>28</v>
      </c>
      <c r="D5094" t="s">
        <v>37</v>
      </c>
      <c r="E5094" t="str">
        <f>"202TNGY1U887"</f>
        <v>202TNGY1U887</v>
      </c>
      <c r="F5094" t="s">
        <v>30</v>
      </c>
      <c r="I5094" t="s">
        <v>82</v>
      </c>
      <c r="J5094" t="s">
        <v>90</v>
      </c>
      <c r="N5094" t="s">
        <v>10436</v>
      </c>
      <c r="O5094" t="s">
        <v>34</v>
      </c>
      <c r="P5094">
        <v>6</v>
      </c>
      <c r="Q5094">
        <v>202202</v>
      </c>
      <c r="R5094">
        <v>20220616</v>
      </c>
      <c r="S5094" t="s">
        <v>10437</v>
      </c>
      <c r="T5094">
        <v>20220711</v>
      </c>
      <c r="U5094" t="s">
        <v>180</v>
      </c>
      <c r="V5094" t="s">
        <v>179</v>
      </c>
      <c r="Z5094" t="s">
        <v>36</v>
      </c>
    </row>
    <row r="5095" spans="1:26" x14ac:dyDescent="0.25">
      <c r="A5095" t="s">
        <v>26</v>
      </c>
      <c r="B5095" t="s">
        <v>27</v>
      </c>
      <c r="C5095" t="s">
        <v>28</v>
      </c>
      <c r="D5095" t="s">
        <v>46</v>
      </c>
      <c r="E5095" t="str">
        <f>"202TNSU2Y214"</f>
        <v>202TNSU2Y214</v>
      </c>
      <c r="F5095" t="s">
        <v>30</v>
      </c>
      <c r="I5095" t="s">
        <v>31</v>
      </c>
      <c r="J5095" t="s">
        <v>32</v>
      </c>
      <c r="N5095" t="s">
        <v>10438</v>
      </c>
      <c r="O5095" t="s">
        <v>34</v>
      </c>
      <c r="P5095">
        <v>6</v>
      </c>
      <c r="Q5095">
        <v>202202</v>
      </c>
      <c r="R5095">
        <v>20220325</v>
      </c>
      <c r="S5095" t="s">
        <v>10439</v>
      </c>
      <c r="T5095">
        <v>20220711</v>
      </c>
      <c r="Z5095" t="s">
        <v>36</v>
      </c>
    </row>
    <row r="5096" spans="1:26" x14ac:dyDescent="0.25">
      <c r="A5096" t="s">
        <v>26</v>
      </c>
      <c r="B5096" t="s">
        <v>27</v>
      </c>
      <c r="C5096" t="s">
        <v>28</v>
      </c>
      <c r="D5096" t="s">
        <v>37</v>
      </c>
      <c r="E5096" t="str">
        <f>"111TNAB1L984"</f>
        <v>111TNAB1L984</v>
      </c>
      <c r="F5096" t="s">
        <v>30</v>
      </c>
      <c r="I5096" t="s">
        <v>38</v>
      </c>
      <c r="J5096" t="s">
        <v>90</v>
      </c>
      <c r="N5096" t="s">
        <v>10440</v>
      </c>
      <c r="O5096" t="s">
        <v>34</v>
      </c>
      <c r="P5096">
        <v>9</v>
      </c>
      <c r="Q5096">
        <v>202111</v>
      </c>
      <c r="R5096">
        <v>20220105</v>
      </c>
      <c r="S5096" t="s">
        <v>10441</v>
      </c>
      <c r="T5096">
        <v>20220711</v>
      </c>
      <c r="U5096" t="s">
        <v>180</v>
      </c>
      <c r="V5096" t="s">
        <v>179</v>
      </c>
      <c r="Z5096" t="s">
        <v>36</v>
      </c>
    </row>
    <row r="5097" spans="1:26" x14ac:dyDescent="0.25">
      <c r="A5097" t="s">
        <v>26</v>
      </c>
      <c r="B5097" t="s">
        <v>27</v>
      </c>
      <c r="C5097" t="s">
        <v>28</v>
      </c>
      <c r="D5097" t="s">
        <v>46</v>
      </c>
      <c r="E5097" t="str">
        <f>"202TNPC0W024"</f>
        <v>202TNPC0W024</v>
      </c>
      <c r="F5097" t="s">
        <v>30</v>
      </c>
      <c r="I5097" t="s">
        <v>31</v>
      </c>
      <c r="J5097" t="s">
        <v>32</v>
      </c>
      <c r="N5097" t="s">
        <v>10442</v>
      </c>
      <c r="O5097" t="s">
        <v>34</v>
      </c>
      <c r="P5097">
        <v>6</v>
      </c>
      <c r="Q5097">
        <v>202202</v>
      </c>
      <c r="R5097">
        <v>20220317</v>
      </c>
      <c r="S5097" t="s">
        <v>10443</v>
      </c>
      <c r="T5097">
        <v>20220711</v>
      </c>
      <c r="Z5097" t="s">
        <v>36</v>
      </c>
    </row>
    <row r="5098" spans="1:26" x14ac:dyDescent="0.25">
      <c r="A5098" t="s">
        <v>26</v>
      </c>
      <c r="B5098" t="s">
        <v>27</v>
      </c>
      <c r="C5098" t="s">
        <v>28</v>
      </c>
      <c r="D5098" t="s">
        <v>115</v>
      </c>
      <c r="E5098" t="str">
        <f>"107TNGY1E319"</f>
        <v>107TNGY1E319</v>
      </c>
      <c r="F5098" t="s">
        <v>30</v>
      </c>
      <c r="I5098" t="s">
        <v>31</v>
      </c>
      <c r="J5098" t="s">
        <v>32</v>
      </c>
      <c r="N5098" t="s">
        <v>10444</v>
      </c>
      <c r="O5098" t="s">
        <v>34</v>
      </c>
      <c r="P5098">
        <v>13</v>
      </c>
      <c r="Q5098">
        <v>202107</v>
      </c>
      <c r="R5098">
        <v>20211120</v>
      </c>
      <c r="S5098" t="s">
        <v>10445</v>
      </c>
      <c r="T5098">
        <v>20220711</v>
      </c>
      <c r="Z5098" t="s">
        <v>36</v>
      </c>
    </row>
    <row r="5099" spans="1:26" x14ac:dyDescent="0.25">
      <c r="A5099" t="s">
        <v>26</v>
      </c>
      <c r="B5099" t="s">
        <v>27</v>
      </c>
      <c r="C5099" t="s">
        <v>28</v>
      </c>
      <c r="D5099" t="s">
        <v>7432</v>
      </c>
      <c r="E5099" t="str">
        <f>"203TNFA1P155"</f>
        <v>203TNFA1P155</v>
      </c>
      <c r="F5099" t="s">
        <v>30</v>
      </c>
      <c r="I5099" t="s">
        <v>646</v>
      </c>
      <c r="J5099" t="s">
        <v>77</v>
      </c>
      <c r="N5099" t="s">
        <v>10446</v>
      </c>
      <c r="O5099" t="s">
        <v>34</v>
      </c>
      <c r="P5099">
        <v>5</v>
      </c>
      <c r="Q5099">
        <v>202203</v>
      </c>
      <c r="R5099">
        <v>20220531</v>
      </c>
      <c r="S5099" t="s">
        <v>10447</v>
      </c>
      <c r="T5099">
        <v>20220711</v>
      </c>
      <c r="Z5099" t="s">
        <v>36</v>
      </c>
    </row>
    <row r="5100" spans="1:26" x14ac:dyDescent="0.25">
      <c r="A5100" t="s">
        <v>26</v>
      </c>
      <c r="B5100" t="s">
        <v>27</v>
      </c>
      <c r="C5100" t="s">
        <v>28</v>
      </c>
      <c r="D5100" t="s">
        <v>29</v>
      </c>
      <c r="E5100" t="str">
        <f>"111TNUW0S166"</f>
        <v>111TNUW0S166</v>
      </c>
      <c r="F5100" t="s">
        <v>30</v>
      </c>
      <c r="I5100" t="s">
        <v>38</v>
      </c>
      <c r="J5100" t="s">
        <v>271</v>
      </c>
      <c r="N5100" t="s">
        <v>10448</v>
      </c>
      <c r="O5100" t="s">
        <v>34</v>
      </c>
      <c r="P5100">
        <v>9</v>
      </c>
      <c r="Q5100">
        <v>202111</v>
      </c>
      <c r="R5100">
        <v>20211221</v>
      </c>
      <c r="S5100" t="s">
        <v>10449</v>
      </c>
      <c r="T5100">
        <v>20220711</v>
      </c>
      <c r="Z5100" t="s">
        <v>36</v>
      </c>
    </row>
    <row r="5101" spans="1:26" x14ac:dyDescent="0.25">
      <c r="A5101" t="s">
        <v>26</v>
      </c>
      <c r="B5101" t="s">
        <v>27</v>
      </c>
      <c r="C5101" t="s">
        <v>28</v>
      </c>
      <c r="D5101" t="s">
        <v>7432</v>
      </c>
      <c r="E5101" t="str">
        <f>"204TNHM12137"</f>
        <v>204TNHM12137</v>
      </c>
      <c r="F5101" t="s">
        <v>30</v>
      </c>
      <c r="I5101" t="s">
        <v>38</v>
      </c>
      <c r="J5101" t="s">
        <v>58</v>
      </c>
      <c r="N5101" t="s">
        <v>10450</v>
      </c>
      <c r="O5101" t="s">
        <v>34</v>
      </c>
      <c r="P5101">
        <v>4</v>
      </c>
      <c r="Q5101">
        <v>202204</v>
      </c>
      <c r="R5101">
        <v>20220701</v>
      </c>
      <c r="S5101" t="s">
        <v>10451</v>
      </c>
      <c r="T5101">
        <v>20220711</v>
      </c>
      <c r="U5101" t="s">
        <v>6244</v>
      </c>
      <c r="V5101" t="s">
        <v>144</v>
      </c>
      <c r="W5101" t="s">
        <v>8014</v>
      </c>
      <c r="Z5101" t="s">
        <v>36</v>
      </c>
    </row>
    <row r="5102" spans="1:26" x14ac:dyDescent="0.25">
      <c r="A5102" t="s">
        <v>26</v>
      </c>
      <c r="B5102" t="s">
        <v>27</v>
      </c>
      <c r="C5102" t="s">
        <v>28</v>
      </c>
      <c r="D5102" t="s">
        <v>6922</v>
      </c>
      <c r="E5102" t="str">
        <f>"205TNKF0Q269"</f>
        <v>205TNKF0Q269</v>
      </c>
      <c r="F5102" t="s">
        <v>30</v>
      </c>
      <c r="I5102" t="s">
        <v>38</v>
      </c>
      <c r="J5102" t="s">
        <v>77</v>
      </c>
      <c r="N5102" t="s">
        <v>10452</v>
      </c>
      <c r="O5102" t="s">
        <v>34</v>
      </c>
      <c r="P5102">
        <v>3</v>
      </c>
      <c r="Q5102">
        <v>202205</v>
      </c>
      <c r="R5102">
        <v>20220503</v>
      </c>
      <c r="S5102" t="s">
        <v>10453</v>
      </c>
      <c r="T5102">
        <v>20220711</v>
      </c>
      <c r="U5102" t="s">
        <v>144</v>
      </c>
      <c r="Z5102" t="s">
        <v>36</v>
      </c>
    </row>
    <row r="5103" spans="1:26" x14ac:dyDescent="0.25">
      <c r="A5103" t="s">
        <v>26</v>
      </c>
      <c r="B5103" t="s">
        <v>27</v>
      </c>
      <c r="C5103" t="s">
        <v>28</v>
      </c>
      <c r="D5103" t="s">
        <v>6922</v>
      </c>
      <c r="E5103" t="str">
        <f>"204TNBK0S149"</f>
        <v>204TNBK0S149</v>
      </c>
      <c r="F5103" t="s">
        <v>30</v>
      </c>
      <c r="I5103" t="s">
        <v>129</v>
      </c>
      <c r="J5103" t="s">
        <v>43</v>
      </c>
      <c r="N5103" t="s">
        <v>10454</v>
      </c>
      <c r="O5103" t="s">
        <v>34</v>
      </c>
      <c r="P5103">
        <v>4</v>
      </c>
      <c r="Q5103">
        <v>202204</v>
      </c>
      <c r="R5103">
        <v>20220620</v>
      </c>
      <c r="S5103" t="s">
        <v>10455</v>
      </c>
      <c r="T5103">
        <v>20220711</v>
      </c>
      <c r="U5103" t="s">
        <v>56</v>
      </c>
      <c r="Z5103" t="s">
        <v>36</v>
      </c>
    </row>
    <row r="5104" spans="1:26" x14ac:dyDescent="0.25">
      <c r="A5104" t="s">
        <v>26</v>
      </c>
      <c r="B5104" t="s">
        <v>27</v>
      </c>
      <c r="C5104" t="s">
        <v>28</v>
      </c>
      <c r="D5104" t="s">
        <v>29</v>
      </c>
      <c r="E5104" t="str">
        <f>"201TNMX1D907"</f>
        <v>201TNMX1D907</v>
      </c>
      <c r="F5104" t="s">
        <v>30</v>
      </c>
      <c r="I5104" t="s">
        <v>76</v>
      </c>
      <c r="J5104" t="s">
        <v>163</v>
      </c>
      <c r="N5104" t="s">
        <v>10456</v>
      </c>
      <c r="O5104" t="s">
        <v>34</v>
      </c>
      <c r="P5104">
        <v>7</v>
      </c>
      <c r="Q5104">
        <v>202201</v>
      </c>
      <c r="R5104">
        <v>20220213</v>
      </c>
      <c r="S5104" t="s">
        <v>10457</v>
      </c>
      <c r="T5104">
        <v>20220711</v>
      </c>
      <c r="Z5104" t="s">
        <v>36</v>
      </c>
    </row>
    <row r="5105" spans="1:26" x14ac:dyDescent="0.25">
      <c r="A5105" t="s">
        <v>26</v>
      </c>
      <c r="B5105" t="s">
        <v>27</v>
      </c>
      <c r="C5105" t="s">
        <v>28</v>
      </c>
      <c r="D5105" t="s">
        <v>42</v>
      </c>
      <c r="E5105" t="str">
        <f>"109TNHM2H369"</f>
        <v>109TNHM2H369</v>
      </c>
      <c r="F5105" t="s">
        <v>30</v>
      </c>
      <c r="I5105" t="s">
        <v>71</v>
      </c>
      <c r="J5105" t="s">
        <v>39</v>
      </c>
      <c r="N5105" t="s">
        <v>10458</v>
      </c>
      <c r="O5105" t="s">
        <v>34</v>
      </c>
      <c r="P5105">
        <v>11</v>
      </c>
      <c r="Q5105">
        <v>202109</v>
      </c>
      <c r="R5105">
        <v>20211201</v>
      </c>
      <c r="S5105" t="s">
        <v>10459</v>
      </c>
      <c r="T5105">
        <v>20220711</v>
      </c>
      <c r="Z5105" t="s">
        <v>36</v>
      </c>
    </row>
    <row r="5106" spans="1:26" x14ac:dyDescent="0.25">
      <c r="A5106" t="s">
        <v>26</v>
      </c>
      <c r="B5106" t="s">
        <v>27</v>
      </c>
      <c r="C5106" t="s">
        <v>28</v>
      </c>
      <c r="D5106" t="s">
        <v>29</v>
      </c>
      <c r="E5106" t="str">
        <f>"201TNUW1E046"</f>
        <v>201TNUW1E046</v>
      </c>
      <c r="F5106" t="s">
        <v>30</v>
      </c>
      <c r="I5106" t="s">
        <v>82</v>
      </c>
      <c r="J5106" t="s">
        <v>90</v>
      </c>
      <c r="N5106" t="s">
        <v>10460</v>
      </c>
      <c r="O5106" t="s">
        <v>34</v>
      </c>
      <c r="P5106">
        <v>7</v>
      </c>
      <c r="Q5106">
        <v>202201</v>
      </c>
      <c r="R5106">
        <v>20220219</v>
      </c>
      <c r="S5106" t="s">
        <v>10461</v>
      </c>
      <c r="T5106">
        <v>20220711</v>
      </c>
      <c r="U5106" t="s">
        <v>313</v>
      </c>
      <c r="Z5106" t="s">
        <v>36</v>
      </c>
    </row>
    <row r="5107" spans="1:26" x14ac:dyDescent="0.25">
      <c r="A5107" t="s">
        <v>26</v>
      </c>
      <c r="B5107" t="s">
        <v>27</v>
      </c>
      <c r="C5107" t="s">
        <v>28</v>
      </c>
      <c r="D5107" t="s">
        <v>29</v>
      </c>
      <c r="E5107" t="str">
        <f>"108TNGY21599"</f>
        <v>108TNGY21599</v>
      </c>
      <c r="F5107" t="s">
        <v>30</v>
      </c>
      <c r="I5107" t="s">
        <v>82</v>
      </c>
      <c r="J5107" t="s">
        <v>39</v>
      </c>
      <c r="N5107" t="s">
        <v>10462</v>
      </c>
      <c r="O5107" t="s">
        <v>34</v>
      </c>
      <c r="P5107">
        <v>12</v>
      </c>
      <c r="Q5107">
        <v>202108</v>
      </c>
      <c r="R5107">
        <v>20220312</v>
      </c>
      <c r="S5107" t="s">
        <v>10463</v>
      </c>
      <c r="T5107">
        <v>20220711</v>
      </c>
      <c r="Z5107" t="s">
        <v>36</v>
      </c>
    </row>
    <row r="5108" spans="1:26" x14ac:dyDescent="0.25">
      <c r="A5108" t="s">
        <v>26</v>
      </c>
      <c r="B5108" t="s">
        <v>27</v>
      </c>
      <c r="C5108" t="s">
        <v>28</v>
      </c>
      <c r="D5108" t="s">
        <v>6142</v>
      </c>
      <c r="E5108" t="str">
        <f>"202TNXR2C442"</f>
        <v>202TNXR2C442</v>
      </c>
      <c r="F5108" t="s">
        <v>30</v>
      </c>
      <c r="I5108" t="s">
        <v>97</v>
      </c>
      <c r="J5108" t="s">
        <v>90</v>
      </c>
      <c r="N5108" t="s">
        <v>10464</v>
      </c>
      <c r="O5108" t="s">
        <v>34</v>
      </c>
      <c r="P5108">
        <v>6</v>
      </c>
      <c r="Q5108">
        <v>202202</v>
      </c>
      <c r="R5108">
        <v>20220513</v>
      </c>
      <c r="S5108" t="s">
        <v>10465</v>
      </c>
      <c r="T5108">
        <v>20220711</v>
      </c>
      <c r="U5108" t="s">
        <v>211</v>
      </c>
      <c r="V5108" t="s">
        <v>10466</v>
      </c>
      <c r="Z5108" t="s">
        <v>36</v>
      </c>
    </row>
    <row r="5109" spans="1:26" x14ac:dyDescent="0.25">
      <c r="A5109" t="s">
        <v>26</v>
      </c>
      <c r="B5109" t="s">
        <v>27</v>
      </c>
      <c r="C5109" t="s">
        <v>28</v>
      </c>
      <c r="D5109" t="s">
        <v>42</v>
      </c>
      <c r="E5109" t="str">
        <f>"111TNABOE544"</f>
        <v>111TNABOE544</v>
      </c>
      <c r="F5109" t="s">
        <v>30</v>
      </c>
      <c r="I5109" t="s">
        <v>97</v>
      </c>
      <c r="J5109" t="s">
        <v>90</v>
      </c>
      <c r="N5109" t="s">
        <v>10467</v>
      </c>
      <c r="O5109" t="s">
        <v>34</v>
      </c>
      <c r="P5109">
        <v>9</v>
      </c>
      <c r="Q5109">
        <v>202111</v>
      </c>
      <c r="R5109">
        <v>20211127</v>
      </c>
      <c r="S5109" t="s">
        <v>10468</v>
      </c>
      <c r="T5109">
        <v>20220711</v>
      </c>
      <c r="U5109" t="s">
        <v>879</v>
      </c>
      <c r="V5109" t="s">
        <v>267</v>
      </c>
      <c r="Z5109" t="s">
        <v>36</v>
      </c>
    </row>
    <row r="5110" spans="1:26" x14ac:dyDescent="0.25">
      <c r="A5110" t="s">
        <v>26</v>
      </c>
      <c r="B5110" t="s">
        <v>27</v>
      </c>
      <c r="C5110" t="s">
        <v>28</v>
      </c>
      <c r="D5110" t="s">
        <v>29</v>
      </c>
      <c r="E5110" t="str">
        <f>"110TNYT0A930"</f>
        <v>110TNYT0A930</v>
      </c>
      <c r="F5110" t="s">
        <v>30</v>
      </c>
      <c r="I5110" t="s">
        <v>97</v>
      </c>
      <c r="J5110" t="s">
        <v>83</v>
      </c>
      <c r="N5110" t="s">
        <v>10469</v>
      </c>
      <c r="O5110" t="s">
        <v>34</v>
      </c>
      <c r="P5110">
        <v>10</v>
      </c>
      <c r="Q5110">
        <v>202110</v>
      </c>
      <c r="R5110">
        <v>20211101</v>
      </c>
      <c r="S5110" t="s">
        <v>10470</v>
      </c>
      <c r="T5110">
        <v>20220711</v>
      </c>
      <c r="Z5110" t="s">
        <v>36</v>
      </c>
    </row>
    <row r="5111" spans="1:26" x14ac:dyDescent="0.25">
      <c r="A5111" t="s">
        <v>26</v>
      </c>
      <c r="B5111" t="s">
        <v>27</v>
      </c>
      <c r="C5111" t="s">
        <v>28</v>
      </c>
      <c r="D5111" t="s">
        <v>46</v>
      </c>
      <c r="E5111" t="str">
        <f>"111TNZN08877"</f>
        <v>111TNZN08877</v>
      </c>
      <c r="F5111" t="s">
        <v>30</v>
      </c>
      <c r="I5111" t="s">
        <v>157</v>
      </c>
      <c r="J5111" t="s">
        <v>58</v>
      </c>
      <c r="N5111" t="s">
        <v>10471</v>
      </c>
      <c r="O5111" t="s">
        <v>34</v>
      </c>
      <c r="P5111">
        <v>9</v>
      </c>
      <c r="Q5111">
        <v>202111</v>
      </c>
      <c r="R5111">
        <v>20211121</v>
      </c>
      <c r="S5111" t="s">
        <v>10472</v>
      </c>
      <c r="T5111">
        <v>20220711</v>
      </c>
      <c r="U5111" t="s">
        <v>151</v>
      </c>
      <c r="Z5111" t="s">
        <v>36</v>
      </c>
    </row>
    <row r="5112" spans="1:26" x14ac:dyDescent="0.25">
      <c r="A5112" t="s">
        <v>26</v>
      </c>
      <c r="B5112" t="s">
        <v>27</v>
      </c>
      <c r="C5112" t="s">
        <v>28</v>
      </c>
      <c r="D5112" t="s">
        <v>29</v>
      </c>
      <c r="E5112" t="str">
        <f>"107TNVS0R927"</f>
        <v>107TNVS0R927</v>
      </c>
      <c r="F5112" t="s">
        <v>30</v>
      </c>
      <c r="I5112" t="s">
        <v>38</v>
      </c>
      <c r="J5112" t="s">
        <v>39</v>
      </c>
      <c r="N5112" t="s">
        <v>10473</v>
      </c>
      <c r="O5112" t="s">
        <v>34</v>
      </c>
      <c r="P5112">
        <v>13</v>
      </c>
      <c r="Q5112">
        <v>202107</v>
      </c>
      <c r="R5112">
        <v>20211123</v>
      </c>
      <c r="S5112" t="s">
        <v>10474</v>
      </c>
      <c r="T5112">
        <v>20220711</v>
      </c>
      <c r="Z5112" t="s">
        <v>36</v>
      </c>
    </row>
    <row r="5113" spans="1:26" x14ac:dyDescent="0.25">
      <c r="A5113" t="s">
        <v>26</v>
      </c>
      <c r="B5113" t="s">
        <v>27</v>
      </c>
      <c r="C5113" t="s">
        <v>28</v>
      </c>
      <c r="D5113" t="s">
        <v>46</v>
      </c>
      <c r="E5113" t="str">
        <f>"202TNHM22537"</f>
        <v>202TNHM22537</v>
      </c>
      <c r="F5113" t="s">
        <v>30</v>
      </c>
      <c r="I5113" t="s">
        <v>38</v>
      </c>
      <c r="J5113" t="s">
        <v>48</v>
      </c>
      <c r="N5113" t="s">
        <v>10475</v>
      </c>
      <c r="O5113" t="s">
        <v>34</v>
      </c>
      <c r="P5113">
        <v>6</v>
      </c>
      <c r="Q5113">
        <v>202202</v>
      </c>
      <c r="R5113">
        <v>20220412</v>
      </c>
      <c r="S5113" t="s">
        <v>10476</v>
      </c>
      <c r="T5113">
        <v>20220711</v>
      </c>
      <c r="Z5113" t="s">
        <v>36</v>
      </c>
    </row>
    <row r="5114" spans="1:26" x14ac:dyDescent="0.25">
      <c r="A5114" t="s">
        <v>26</v>
      </c>
      <c r="B5114" t="s">
        <v>27</v>
      </c>
      <c r="C5114" t="s">
        <v>28</v>
      </c>
      <c r="D5114" t="s">
        <v>115</v>
      </c>
      <c r="E5114" t="str">
        <f>"108TNEP0K652"</f>
        <v>108TNEP0K652</v>
      </c>
      <c r="F5114" t="s">
        <v>30</v>
      </c>
      <c r="I5114" t="s">
        <v>38</v>
      </c>
      <c r="J5114" t="s">
        <v>58</v>
      </c>
      <c r="N5114" t="s">
        <v>10477</v>
      </c>
      <c r="O5114" t="s">
        <v>34</v>
      </c>
      <c r="P5114">
        <v>12</v>
      </c>
      <c r="Q5114">
        <v>202108</v>
      </c>
      <c r="R5114">
        <v>20211204</v>
      </c>
      <c r="S5114" t="s">
        <v>10478</v>
      </c>
      <c r="T5114">
        <v>20220711</v>
      </c>
      <c r="U5114" t="s">
        <v>205</v>
      </c>
      <c r="Z5114" t="s">
        <v>36</v>
      </c>
    </row>
    <row r="5115" spans="1:26" x14ac:dyDescent="0.25">
      <c r="A5115" t="s">
        <v>26</v>
      </c>
      <c r="B5115" t="s">
        <v>27</v>
      </c>
      <c r="C5115" t="s">
        <v>28</v>
      </c>
      <c r="D5115" t="s">
        <v>29</v>
      </c>
      <c r="E5115" t="str">
        <f>"105TNMX25251"</f>
        <v>105TNMX25251</v>
      </c>
      <c r="F5115" t="s">
        <v>30</v>
      </c>
      <c r="I5115" t="s">
        <v>38</v>
      </c>
      <c r="J5115" t="s">
        <v>58</v>
      </c>
      <c r="N5115" t="s">
        <v>10479</v>
      </c>
      <c r="O5115" t="s">
        <v>34</v>
      </c>
      <c r="P5115">
        <v>15</v>
      </c>
      <c r="Q5115">
        <v>202105</v>
      </c>
      <c r="R5115">
        <v>20220406</v>
      </c>
      <c r="S5115" t="s">
        <v>10480</v>
      </c>
      <c r="T5115">
        <v>20220711</v>
      </c>
      <c r="U5115" t="s">
        <v>114</v>
      </c>
      <c r="Z5115" t="s">
        <v>36</v>
      </c>
    </row>
    <row r="5116" spans="1:26" x14ac:dyDescent="0.25">
      <c r="A5116" t="s">
        <v>26</v>
      </c>
      <c r="B5116" t="s">
        <v>27</v>
      </c>
      <c r="C5116" t="s">
        <v>28</v>
      </c>
      <c r="D5116" t="s">
        <v>115</v>
      </c>
      <c r="E5116" t="str">
        <f>"109TNVS0F583"</f>
        <v>109TNVS0F583</v>
      </c>
      <c r="F5116" t="s">
        <v>30</v>
      </c>
      <c r="I5116" t="s">
        <v>31</v>
      </c>
      <c r="J5116" t="s">
        <v>90</v>
      </c>
      <c r="N5116" t="s">
        <v>10481</v>
      </c>
      <c r="O5116" t="s">
        <v>34</v>
      </c>
      <c r="P5116">
        <v>11</v>
      </c>
      <c r="Q5116">
        <v>202109</v>
      </c>
      <c r="R5116">
        <v>20211023</v>
      </c>
      <c r="S5116" t="s">
        <v>10482</v>
      </c>
      <c r="T5116">
        <v>20220711</v>
      </c>
      <c r="U5116" t="s">
        <v>328</v>
      </c>
      <c r="V5116" t="s">
        <v>497</v>
      </c>
      <c r="Z5116" t="s">
        <v>36</v>
      </c>
    </row>
    <row r="5117" spans="1:26" x14ac:dyDescent="0.25">
      <c r="A5117" t="s">
        <v>26</v>
      </c>
      <c r="B5117" t="s">
        <v>27</v>
      </c>
      <c r="C5117" t="s">
        <v>28</v>
      </c>
      <c r="D5117" t="s">
        <v>115</v>
      </c>
      <c r="E5117" t="str">
        <f>"109TNJJQF868"</f>
        <v>109TNJJQF868</v>
      </c>
      <c r="F5117" t="s">
        <v>30</v>
      </c>
      <c r="I5117" t="s">
        <v>1561</v>
      </c>
      <c r="J5117" t="s">
        <v>39</v>
      </c>
      <c r="N5117" t="s">
        <v>10483</v>
      </c>
      <c r="O5117" t="s">
        <v>34</v>
      </c>
      <c r="P5117">
        <v>11</v>
      </c>
      <c r="Q5117">
        <v>202109</v>
      </c>
      <c r="R5117">
        <v>20211208</v>
      </c>
      <c r="S5117" t="s">
        <v>10484</v>
      </c>
      <c r="T5117">
        <v>20220711</v>
      </c>
      <c r="Z5117" t="s">
        <v>36</v>
      </c>
    </row>
    <row r="5118" spans="1:26" x14ac:dyDescent="0.25">
      <c r="A5118" t="s">
        <v>26</v>
      </c>
      <c r="B5118" t="s">
        <v>27</v>
      </c>
      <c r="C5118" t="s">
        <v>28</v>
      </c>
      <c r="D5118" t="s">
        <v>133</v>
      </c>
      <c r="E5118" t="str">
        <f>"111TNEP2P524"</f>
        <v>111TNEP2P524</v>
      </c>
      <c r="F5118" t="s">
        <v>30</v>
      </c>
      <c r="I5118" t="s">
        <v>57</v>
      </c>
      <c r="J5118" t="s">
        <v>39</v>
      </c>
      <c r="N5118" t="s">
        <v>5145</v>
      </c>
      <c r="O5118" t="s">
        <v>34</v>
      </c>
      <c r="P5118">
        <v>9</v>
      </c>
      <c r="Q5118">
        <v>202111</v>
      </c>
      <c r="R5118">
        <v>20220322</v>
      </c>
      <c r="S5118" t="s">
        <v>10485</v>
      </c>
      <c r="T5118">
        <v>20220711</v>
      </c>
      <c r="Z5118" t="s">
        <v>36</v>
      </c>
    </row>
    <row r="5119" spans="1:26" x14ac:dyDescent="0.25">
      <c r="A5119" t="s">
        <v>26</v>
      </c>
      <c r="B5119" t="s">
        <v>27</v>
      </c>
      <c r="C5119" t="s">
        <v>28</v>
      </c>
      <c r="D5119" t="s">
        <v>380</v>
      </c>
      <c r="E5119" t="str">
        <f>"111TNKF1P757"</f>
        <v>111TNKF1P757</v>
      </c>
      <c r="F5119" t="s">
        <v>30</v>
      </c>
      <c r="I5119" t="s">
        <v>57</v>
      </c>
      <c r="J5119" t="s">
        <v>39</v>
      </c>
      <c r="N5119" t="s">
        <v>9363</v>
      </c>
      <c r="O5119" t="s">
        <v>34</v>
      </c>
      <c r="P5119">
        <v>9</v>
      </c>
      <c r="Q5119">
        <v>202111</v>
      </c>
      <c r="R5119">
        <v>20220610</v>
      </c>
      <c r="S5119" t="s">
        <v>10486</v>
      </c>
      <c r="T5119">
        <v>20220711</v>
      </c>
      <c r="Z5119" t="s">
        <v>36</v>
      </c>
    </row>
    <row r="5120" spans="1:26" x14ac:dyDescent="0.25">
      <c r="A5120" t="s">
        <v>26</v>
      </c>
      <c r="B5120" t="s">
        <v>27</v>
      </c>
      <c r="C5120" t="s">
        <v>28</v>
      </c>
      <c r="D5120" t="s">
        <v>64</v>
      </c>
      <c r="E5120" t="str">
        <f>"110TNHM0U113"</f>
        <v>110TNHM0U113</v>
      </c>
      <c r="F5120" t="s">
        <v>30</v>
      </c>
      <c r="I5120" t="s">
        <v>57</v>
      </c>
      <c r="J5120" t="s">
        <v>58</v>
      </c>
      <c r="N5120" t="s">
        <v>10487</v>
      </c>
      <c r="O5120" t="s">
        <v>34</v>
      </c>
      <c r="P5120">
        <v>10</v>
      </c>
      <c r="Q5120">
        <v>202110</v>
      </c>
      <c r="R5120">
        <v>20211105</v>
      </c>
      <c r="S5120" t="s">
        <v>10488</v>
      </c>
      <c r="T5120">
        <v>20220711</v>
      </c>
      <c r="U5120" t="s">
        <v>144</v>
      </c>
      <c r="Z5120" t="s">
        <v>36</v>
      </c>
    </row>
    <row r="5121" spans="1:26" x14ac:dyDescent="0.25">
      <c r="A5121" t="s">
        <v>26</v>
      </c>
      <c r="B5121" t="s">
        <v>27</v>
      </c>
      <c r="C5121" t="s">
        <v>28</v>
      </c>
      <c r="D5121" t="s">
        <v>6922</v>
      </c>
      <c r="E5121" t="str">
        <f>"205TNEPOV852"</f>
        <v>205TNEPOV852</v>
      </c>
      <c r="F5121" t="s">
        <v>30</v>
      </c>
      <c r="I5121" t="s">
        <v>123</v>
      </c>
      <c r="J5121" t="s">
        <v>52</v>
      </c>
      <c r="N5121" t="s">
        <v>10489</v>
      </c>
      <c r="O5121" t="s">
        <v>34</v>
      </c>
      <c r="P5121">
        <v>3</v>
      </c>
      <c r="Q5121">
        <v>202205</v>
      </c>
      <c r="R5121">
        <v>20220620</v>
      </c>
      <c r="S5121" t="s">
        <v>10490</v>
      </c>
      <c r="T5121">
        <v>20220711</v>
      </c>
      <c r="U5121" t="s">
        <v>1537</v>
      </c>
      <c r="Z5121" t="s">
        <v>36</v>
      </c>
    </row>
    <row r="5122" spans="1:26" x14ac:dyDescent="0.25">
      <c r="A5122" t="s">
        <v>26</v>
      </c>
      <c r="B5122" t="s">
        <v>27</v>
      </c>
      <c r="C5122" t="s">
        <v>28</v>
      </c>
      <c r="D5122" t="s">
        <v>42</v>
      </c>
      <c r="E5122" t="str">
        <f>"112TNWG0F337"</f>
        <v>112TNWG0F337</v>
      </c>
      <c r="F5122" t="s">
        <v>30</v>
      </c>
      <c r="I5122" t="s">
        <v>31</v>
      </c>
      <c r="J5122" t="s">
        <v>48</v>
      </c>
      <c r="N5122" t="s">
        <v>10491</v>
      </c>
      <c r="O5122" t="s">
        <v>34</v>
      </c>
      <c r="P5122">
        <v>8</v>
      </c>
      <c r="Q5122">
        <v>202112</v>
      </c>
      <c r="R5122">
        <v>20220113</v>
      </c>
      <c r="S5122" t="s">
        <v>10492</v>
      </c>
      <c r="T5122">
        <v>20220711</v>
      </c>
      <c r="Z5122" t="s">
        <v>36</v>
      </c>
    </row>
    <row r="5123" spans="1:26" x14ac:dyDescent="0.25">
      <c r="A5123" t="s">
        <v>26</v>
      </c>
      <c r="B5123" t="s">
        <v>27</v>
      </c>
      <c r="C5123" t="s">
        <v>28</v>
      </c>
      <c r="D5123" t="s">
        <v>37</v>
      </c>
      <c r="E5123" t="str">
        <f>"105TNDV2C882"</f>
        <v>105TNDV2C882</v>
      </c>
      <c r="F5123" t="s">
        <v>30</v>
      </c>
      <c r="I5123" t="s">
        <v>97</v>
      </c>
      <c r="J5123" t="s">
        <v>58</v>
      </c>
      <c r="N5123" t="s">
        <v>10493</v>
      </c>
      <c r="O5123" t="s">
        <v>34</v>
      </c>
      <c r="P5123">
        <v>15</v>
      </c>
      <c r="Q5123">
        <v>202105</v>
      </c>
      <c r="R5123">
        <v>20211124</v>
      </c>
      <c r="S5123" t="s">
        <v>10494</v>
      </c>
      <c r="T5123">
        <v>20220711</v>
      </c>
      <c r="U5123" t="s">
        <v>264</v>
      </c>
      <c r="V5123" t="s">
        <v>265</v>
      </c>
      <c r="W5123" t="s">
        <v>111</v>
      </c>
      <c r="Z5123" t="s">
        <v>36</v>
      </c>
    </row>
    <row r="5124" spans="1:26" x14ac:dyDescent="0.25">
      <c r="A5124" t="s">
        <v>26</v>
      </c>
      <c r="B5124" t="s">
        <v>27</v>
      </c>
      <c r="C5124" t="s">
        <v>28</v>
      </c>
      <c r="D5124" t="s">
        <v>133</v>
      </c>
      <c r="E5124" t="str">
        <f>"011TNHM0P057"</f>
        <v>011TNHM0P057</v>
      </c>
      <c r="F5124" t="s">
        <v>30</v>
      </c>
      <c r="I5124" t="s">
        <v>82</v>
      </c>
      <c r="J5124" t="s">
        <v>90</v>
      </c>
      <c r="N5124" t="s">
        <v>10495</v>
      </c>
      <c r="O5124" t="s">
        <v>34</v>
      </c>
      <c r="P5124">
        <v>21</v>
      </c>
      <c r="Q5124">
        <v>202011</v>
      </c>
      <c r="R5124">
        <v>20211126</v>
      </c>
      <c r="S5124" t="s">
        <v>10496</v>
      </c>
      <c r="T5124">
        <v>20220711</v>
      </c>
      <c r="U5124" t="s">
        <v>3472</v>
      </c>
      <c r="V5124" t="s">
        <v>1718</v>
      </c>
      <c r="Z5124" t="s">
        <v>36</v>
      </c>
    </row>
    <row r="5125" spans="1:26" x14ac:dyDescent="0.25">
      <c r="A5125" t="s">
        <v>26</v>
      </c>
      <c r="B5125" t="s">
        <v>27</v>
      </c>
      <c r="C5125" t="s">
        <v>28</v>
      </c>
      <c r="D5125" t="s">
        <v>380</v>
      </c>
      <c r="E5125" t="str">
        <f>"205TNNH20439"</f>
        <v>205TNNH20439</v>
      </c>
      <c r="F5125" t="s">
        <v>30</v>
      </c>
      <c r="I5125" t="s">
        <v>97</v>
      </c>
      <c r="J5125" t="s">
        <v>39</v>
      </c>
      <c r="N5125" t="s">
        <v>10497</v>
      </c>
      <c r="O5125" t="s">
        <v>34</v>
      </c>
      <c r="P5125">
        <v>3</v>
      </c>
      <c r="Q5125">
        <v>202205</v>
      </c>
      <c r="R5125">
        <v>20220705</v>
      </c>
      <c r="S5125" t="s">
        <v>10498</v>
      </c>
      <c r="T5125">
        <v>20220711</v>
      </c>
      <c r="Z5125" t="s">
        <v>36</v>
      </c>
    </row>
    <row r="5126" spans="1:26" x14ac:dyDescent="0.25">
      <c r="A5126" t="s">
        <v>2403</v>
      </c>
      <c r="B5126" t="s">
        <v>27</v>
      </c>
      <c r="C5126" t="s">
        <v>28</v>
      </c>
      <c r="D5126" t="s">
        <v>585</v>
      </c>
      <c r="E5126" t="str">
        <f>"203TNRL0Y558"</f>
        <v>203TNRL0Y558</v>
      </c>
      <c r="F5126" t="s">
        <v>2404</v>
      </c>
      <c r="N5126" t="s">
        <v>10499</v>
      </c>
      <c r="O5126" t="s">
        <v>34</v>
      </c>
      <c r="P5126">
        <v>5</v>
      </c>
      <c r="Q5126">
        <v>202203</v>
      </c>
      <c r="S5126">
        <v>917481132</v>
      </c>
      <c r="T5126">
        <v>20220712</v>
      </c>
      <c r="U5126" t="s">
        <v>2406</v>
      </c>
      <c r="V5126" t="s">
        <v>3583</v>
      </c>
      <c r="W5126" t="s">
        <v>2408</v>
      </c>
      <c r="X5126" t="s">
        <v>2409</v>
      </c>
      <c r="Y5126" t="s">
        <v>2410</v>
      </c>
      <c r="Z5126" t="s">
        <v>36</v>
      </c>
    </row>
    <row r="5127" spans="1:26" x14ac:dyDescent="0.25">
      <c r="A5127" t="s">
        <v>26</v>
      </c>
      <c r="B5127" t="s">
        <v>27</v>
      </c>
      <c r="C5127" t="s">
        <v>28</v>
      </c>
      <c r="D5127" t="s">
        <v>380</v>
      </c>
      <c r="E5127" t="str">
        <f>"111TNQD1Y652"</f>
        <v>111TNQD1Y652</v>
      </c>
      <c r="F5127" t="s">
        <v>30</v>
      </c>
      <c r="I5127" t="s">
        <v>38</v>
      </c>
      <c r="J5127" t="s">
        <v>58</v>
      </c>
      <c r="N5127" t="s">
        <v>10500</v>
      </c>
      <c r="O5127" t="s">
        <v>34</v>
      </c>
      <c r="P5127">
        <v>9</v>
      </c>
      <c r="Q5127">
        <v>202111</v>
      </c>
      <c r="R5127">
        <v>20220101</v>
      </c>
      <c r="S5127" t="s">
        <v>10501</v>
      </c>
      <c r="T5127">
        <v>20220712</v>
      </c>
      <c r="U5127" t="s">
        <v>1753</v>
      </c>
      <c r="V5127" t="s">
        <v>3626</v>
      </c>
      <c r="Z5127" t="s">
        <v>36</v>
      </c>
    </row>
    <row r="5128" spans="1:26" x14ac:dyDescent="0.25">
      <c r="A5128" t="s">
        <v>26</v>
      </c>
      <c r="B5128" t="s">
        <v>27</v>
      </c>
      <c r="C5128" t="s">
        <v>28</v>
      </c>
      <c r="D5128" t="s">
        <v>7432</v>
      </c>
      <c r="E5128" t="str">
        <f>"203TNQD0K900"</f>
        <v>203TNQD0K900</v>
      </c>
      <c r="F5128" t="s">
        <v>30</v>
      </c>
      <c r="I5128" t="s">
        <v>38</v>
      </c>
      <c r="J5128" t="s">
        <v>90</v>
      </c>
      <c r="N5128" t="s">
        <v>10502</v>
      </c>
      <c r="O5128" t="s">
        <v>34</v>
      </c>
      <c r="P5128">
        <v>5</v>
      </c>
      <c r="Q5128">
        <v>202203</v>
      </c>
      <c r="R5128">
        <v>20220604</v>
      </c>
      <c r="S5128" t="s">
        <v>10503</v>
      </c>
      <c r="T5128">
        <v>20220712</v>
      </c>
      <c r="U5128" t="s">
        <v>10504</v>
      </c>
      <c r="V5128" t="s">
        <v>8014</v>
      </c>
      <c r="Z5128" t="s">
        <v>36</v>
      </c>
    </row>
    <row r="5129" spans="1:26" x14ac:dyDescent="0.25">
      <c r="A5129" t="s">
        <v>26</v>
      </c>
      <c r="B5129" t="s">
        <v>27</v>
      </c>
      <c r="C5129" t="s">
        <v>28</v>
      </c>
      <c r="D5129" t="s">
        <v>37</v>
      </c>
      <c r="E5129" t="str">
        <f>"112TNQD0G812"</f>
        <v>112TNQD0G812</v>
      </c>
      <c r="F5129" t="s">
        <v>30</v>
      </c>
      <c r="I5129" t="s">
        <v>31</v>
      </c>
      <c r="J5129" t="s">
        <v>58</v>
      </c>
      <c r="N5129" t="s">
        <v>10505</v>
      </c>
      <c r="O5129" t="s">
        <v>34</v>
      </c>
      <c r="P5129">
        <v>8</v>
      </c>
      <c r="Q5129">
        <v>202112</v>
      </c>
      <c r="R5129">
        <v>20220423</v>
      </c>
      <c r="S5129" t="s">
        <v>10506</v>
      </c>
      <c r="T5129">
        <v>20220712</v>
      </c>
      <c r="U5129" t="s">
        <v>680</v>
      </c>
      <c r="Z5129" t="s">
        <v>36</v>
      </c>
    </row>
    <row r="5130" spans="1:26" x14ac:dyDescent="0.25">
      <c r="A5130" t="s">
        <v>26</v>
      </c>
      <c r="B5130" t="s">
        <v>27</v>
      </c>
      <c r="C5130" t="s">
        <v>28</v>
      </c>
      <c r="D5130" t="s">
        <v>115</v>
      </c>
      <c r="E5130" t="str">
        <f>"110TNUWTJ150"</f>
        <v>110TNUWTJ150</v>
      </c>
      <c r="F5130" t="s">
        <v>30</v>
      </c>
      <c r="I5130" t="s">
        <v>47</v>
      </c>
      <c r="J5130" t="s">
        <v>77</v>
      </c>
      <c r="N5130" t="s">
        <v>10507</v>
      </c>
      <c r="O5130" t="s">
        <v>34</v>
      </c>
      <c r="P5130">
        <v>10</v>
      </c>
      <c r="Q5130">
        <v>202110</v>
      </c>
      <c r="R5130">
        <v>20211228</v>
      </c>
      <c r="S5130" t="s">
        <v>10508</v>
      </c>
      <c r="T5130">
        <v>20220712</v>
      </c>
      <c r="Z5130" t="s">
        <v>36</v>
      </c>
    </row>
    <row r="5131" spans="1:26" x14ac:dyDescent="0.25">
      <c r="A5131" t="s">
        <v>26</v>
      </c>
      <c r="B5131" t="s">
        <v>27</v>
      </c>
      <c r="C5131" t="s">
        <v>28</v>
      </c>
      <c r="D5131" t="s">
        <v>380</v>
      </c>
      <c r="E5131" t="str">
        <f>"201TNTQ2T505"</f>
        <v>201TNTQ2T505</v>
      </c>
      <c r="F5131" t="s">
        <v>30</v>
      </c>
      <c r="I5131" t="s">
        <v>31</v>
      </c>
      <c r="J5131" t="s">
        <v>32</v>
      </c>
      <c r="N5131" t="s">
        <v>10509</v>
      </c>
      <c r="O5131" t="s">
        <v>34</v>
      </c>
      <c r="P5131">
        <v>7</v>
      </c>
      <c r="Q5131">
        <v>202201</v>
      </c>
      <c r="R5131">
        <v>20220120</v>
      </c>
      <c r="S5131" t="s">
        <v>10510</v>
      </c>
      <c r="T5131">
        <v>20220712</v>
      </c>
      <c r="Z5131" t="s">
        <v>36</v>
      </c>
    </row>
    <row r="5132" spans="1:26" x14ac:dyDescent="0.25">
      <c r="A5132" t="s">
        <v>26</v>
      </c>
      <c r="B5132" t="s">
        <v>27</v>
      </c>
      <c r="C5132" t="s">
        <v>28</v>
      </c>
      <c r="D5132" t="s">
        <v>380</v>
      </c>
      <c r="E5132" t="str">
        <f>"201TNKF2T533"</f>
        <v>201TNKF2T533</v>
      </c>
      <c r="F5132" t="s">
        <v>30</v>
      </c>
      <c r="I5132" t="s">
        <v>31</v>
      </c>
      <c r="J5132" t="s">
        <v>32</v>
      </c>
      <c r="N5132" t="s">
        <v>10511</v>
      </c>
      <c r="O5132" t="s">
        <v>34</v>
      </c>
      <c r="P5132">
        <v>7</v>
      </c>
      <c r="Q5132">
        <v>202201</v>
      </c>
      <c r="R5132">
        <v>20220120</v>
      </c>
      <c r="S5132" t="s">
        <v>10512</v>
      </c>
      <c r="T5132">
        <v>20220712</v>
      </c>
      <c r="Z5132" t="s">
        <v>36</v>
      </c>
    </row>
    <row r="5133" spans="1:26" x14ac:dyDescent="0.25">
      <c r="A5133" t="s">
        <v>26</v>
      </c>
      <c r="B5133" t="s">
        <v>27</v>
      </c>
      <c r="C5133" t="s">
        <v>28</v>
      </c>
      <c r="D5133" t="s">
        <v>166</v>
      </c>
      <c r="E5133" t="str">
        <f>"203TNKF2F621"</f>
        <v>203TNKF2F621</v>
      </c>
      <c r="F5133" t="s">
        <v>30</v>
      </c>
      <c r="I5133" t="s">
        <v>38</v>
      </c>
      <c r="J5133" t="s">
        <v>58</v>
      </c>
      <c r="N5133" t="s">
        <v>10513</v>
      </c>
      <c r="O5133" t="s">
        <v>34</v>
      </c>
      <c r="P5133">
        <v>5</v>
      </c>
      <c r="Q5133">
        <v>202203</v>
      </c>
      <c r="R5133">
        <v>20220606</v>
      </c>
      <c r="S5133" t="s">
        <v>10514</v>
      </c>
      <c r="T5133">
        <v>20220712</v>
      </c>
      <c r="U5133" t="s">
        <v>436</v>
      </c>
      <c r="Z5133" t="s">
        <v>36</v>
      </c>
    </row>
    <row r="5134" spans="1:26" x14ac:dyDescent="0.25">
      <c r="A5134" t="s">
        <v>26</v>
      </c>
      <c r="B5134" t="s">
        <v>27</v>
      </c>
      <c r="C5134" t="s">
        <v>28</v>
      </c>
      <c r="D5134" t="s">
        <v>42</v>
      </c>
      <c r="E5134" t="str">
        <f>"111TNTQ2K089"</f>
        <v>111TNTQ2K089</v>
      </c>
      <c r="F5134" t="s">
        <v>30</v>
      </c>
      <c r="I5134" t="s">
        <v>89</v>
      </c>
      <c r="J5134" t="s">
        <v>58</v>
      </c>
      <c r="N5134" t="s">
        <v>10515</v>
      </c>
      <c r="O5134" t="s">
        <v>34</v>
      </c>
      <c r="P5134">
        <v>9</v>
      </c>
      <c r="Q5134">
        <v>202111</v>
      </c>
      <c r="R5134">
        <v>20220428</v>
      </c>
      <c r="S5134" t="s">
        <v>10516</v>
      </c>
      <c r="T5134">
        <v>20220712</v>
      </c>
      <c r="U5134" t="s">
        <v>144</v>
      </c>
      <c r="Z5134" t="s">
        <v>36</v>
      </c>
    </row>
    <row r="5135" spans="1:26" x14ac:dyDescent="0.25">
      <c r="A5135" t="s">
        <v>26</v>
      </c>
      <c r="B5135" t="s">
        <v>27</v>
      </c>
      <c r="C5135" t="s">
        <v>28</v>
      </c>
      <c r="D5135" t="s">
        <v>115</v>
      </c>
      <c r="E5135" t="str">
        <f>"201TNEP03340"</f>
        <v>201TNEP03340</v>
      </c>
      <c r="F5135" t="s">
        <v>30</v>
      </c>
      <c r="I5135" t="s">
        <v>31</v>
      </c>
      <c r="J5135" t="s">
        <v>90</v>
      </c>
      <c r="N5135" t="s">
        <v>10517</v>
      </c>
      <c r="O5135" t="s">
        <v>34</v>
      </c>
      <c r="P5135">
        <v>7</v>
      </c>
      <c r="Q5135">
        <v>202201</v>
      </c>
      <c r="R5135">
        <v>20220526</v>
      </c>
      <c r="S5135" t="s">
        <v>10518</v>
      </c>
      <c r="T5135">
        <v>20220712</v>
      </c>
      <c r="U5135" t="s">
        <v>144</v>
      </c>
      <c r="Z5135" t="s">
        <v>36</v>
      </c>
    </row>
    <row r="5136" spans="1:26" x14ac:dyDescent="0.25">
      <c r="A5136" t="s">
        <v>26</v>
      </c>
      <c r="B5136" t="s">
        <v>27</v>
      </c>
      <c r="C5136" t="s">
        <v>28</v>
      </c>
      <c r="D5136" t="s">
        <v>585</v>
      </c>
      <c r="E5136" t="str">
        <f>"201TNUW2V190"</f>
        <v>201TNUW2V190</v>
      </c>
      <c r="F5136" t="s">
        <v>30</v>
      </c>
      <c r="I5136" t="s">
        <v>71</v>
      </c>
      <c r="J5136" t="s">
        <v>58</v>
      </c>
      <c r="N5136" t="s">
        <v>10519</v>
      </c>
      <c r="O5136" t="s">
        <v>34</v>
      </c>
      <c r="P5136">
        <v>7</v>
      </c>
      <c r="Q5136">
        <v>202201</v>
      </c>
      <c r="R5136">
        <v>20220418</v>
      </c>
      <c r="S5136" t="s">
        <v>10520</v>
      </c>
      <c r="T5136">
        <v>20220712</v>
      </c>
      <c r="U5136" t="s">
        <v>4638</v>
      </c>
      <c r="V5136" t="s">
        <v>128</v>
      </c>
      <c r="Z5136" t="s">
        <v>36</v>
      </c>
    </row>
    <row r="5137" spans="1:26" x14ac:dyDescent="0.25">
      <c r="A5137" t="s">
        <v>26</v>
      </c>
      <c r="B5137" t="s">
        <v>27</v>
      </c>
      <c r="C5137" t="s">
        <v>28</v>
      </c>
      <c r="D5137" t="s">
        <v>166</v>
      </c>
      <c r="E5137" t="str">
        <f>"110TNJJ1M044"</f>
        <v>110TNJJ1M044</v>
      </c>
      <c r="F5137" t="s">
        <v>30</v>
      </c>
      <c r="I5137" t="s">
        <v>31</v>
      </c>
      <c r="J5137" t="s">
        <v>32</v>
      </c>
      <c r="N5137" t="s">
        <v>10521</v>
      </c>
      <c r="O5137" t="s">
        <v>34</v>
      </c>
      <c r="P5137">
        <v>10</v>
      </c>
      <c r="Q5137">
        <v>202110</v>
      </c>
      <c r="R5137">
        <v>20220606</v>
      </c>
      <c r="S5137" t="s">
        <v>10522</v>
      </c>
      <c r="T5137">
        <v>20220712</v>
      </c>
      <c r="Z5137" t="s">
        <v>36</v>
      </c>
    </row>
    <row r="5138" spans="1:26" x14ac:dyDescent="0.25">
      <c r="A5138" t="s">
        <v>26</v>
      </c>
      <c r="B5138" t="s">
        <v>27</v>
      </c>
      <c r="C5138" t="s">
        <v>28</v>
      </c>
      <c r="D5138" t="s">
        <v>29</v>
      </c>
      <c r="E5138" t="str">
        <f>"108TNVS00087"</f>
        <v>108TNVS00087</v>
      </c>
      <c r="F5138" t="s">
        <v>30</v>
      </c>
      <c r="I5138" t="s">
        <v>1153</v>
      </c>
      <c r="J5138" t="s">
        <v>39</v>
      </c>
      <c r="N5138" t="s">
        <v>10523</v>
      </c>
      <c r="O5138" t="s">
        <v>34</v>
      </c>
      <c r="P5138">
        <v>12</v>
      </c>
      <c r="Q5138">
        <v>202108</v>
      </c>
      <c r="R5138">
        <v>20220215</v>
      </c>
      <c r="S5138" t="s">
        <v>10524</v>
      </c>
      <c r="T5138">
        <v>20220712</v>
      </c>
      <c r="Z5138" t="s">
        <v>36</v>
      </c>
    </row>
    <row r="5139" spans="1:26" x14ac:dyDescent="0.25">
      <c r="A5139" t="s">
        <v>26</v>
      </c>
      <c r="B5139" t="s">
        <v>27</v>
      </c>
      <c r="C5139" t="s">
        <v>28</v>
      </c>
      <c r="D5139" t="s">
        <v>6142</v>
      </c>
      <c r="E5139" t="str">
        <f>"202TNPC2H128"</f>
        <v>202TNPC2H128</v>
      </c>
      <c r="F5139" t="s">
        <v>30</v>
      </c>
      <c r="I5139" t="s">
        <v>123</v>
      </c>
      <c r="J5139" t="s">
        <v>58</v>
      </c>
      <c r="N5139" t="s">
        <v>10525</v>
      </c>
      <c r="O5139" t="s">
        <v>34</v>
      </c>
      <c r="P5139">
        <v>6</v>
      </c>
      <c r="Q5139">
        <v>202202</v>
      </c>
      <c r="R5139">
        <v>20220603</v>
      </c>
      <c r="S5139" t="s">
        <v>10526</v>
      </c>
      <c r="T5139">
        <v>20220712</v>
      </c>
      <c r="Z5139" t="s">
        <v>36</v>
      </c>
    </row>
    <row r="5140" spans="1:26" x14ac:dyDescent="0.25">
      <c r="A5140" t="s">
        <v>26</v>
      </c>
      <c r="B5140" t="s">
        <v>27</v>
      </c>
      <c r="C5140" t="s">
        <v>28</v>
      </c>
      <c r="D5140" t="s">
        <v>115</v>
      </c>
      <c r="E5140" t="str">
        <f>"110TNBK1J493"</f>
        <v>110TNBK1J493</v>
      </c>
      <c r="F5140" t="s">
        <v>30</v>
      </c>
      <c r="I5140" t="s">
        <v>57</v>
      </c>
      <c r="J5140" t="s">
        <v>39</v>
      </c>
      <c r="N5140" t="s">
        <v>10527</v>
      </c>
      <c r="O5140" t="s">
        <v>34</v>
      </c>
      <c r="P5140">
        <v>10</v>
      </c>
      <c r="Q5140">
        <v>202110</v>
      </c>
      <c r="R5140">
        <v>20220525</v>
      </c>
      <c r="S5140" t="s">
        <v>10528</v>
      </c>
      <c r="T5140">
        <v>20220712</v>
      </c>
      <c r="Z5140" t="s">
        <v>36</v>
      </c>
    </row>
    <row r="5141" spans="1:26" x14ac:dyDescent="0.25">
      <c r="A5141" t="s">
        <v>26</v>
      </c>
      <c r="B5141" t="s">
        <v>27</v>
      </c>
      <c r="C5141" t="s">
        <v>28</v>
      </c>
      <c r="D5141" t="s">
        <v>29</v>
      </c>
      <c r="E5141" t="str">
        <f>"111TNJJ2R948"</f>
        <v>111TNJJ2R948</v>
      </c>
      <c r="F5141" t="s">
        <v>30</v>
      </c>
      <c r="I5141" t="s">
        <v>89</v>
      </c>
      <c r="J5141" t="s">
        <v>39</v>
      </c>
      <c r="N5141" t="s">
        <v>10529</v>
      </c>
      <c r="O5141" t="s">
        <v>34</v>
      </c>
      <c r="P5141">
        <v>9</v>
      </c>
      <c r="Q5141">
        <v>202111</v>
      </c>
      <c r="R5141">
        <v>20220315</v>
      </c>
      <c r="S5141" t="s">
        <v>10530</v>
      </c>
      <c r="T5141">
        <v>20220712</v>
      </c>
      <c r="Z5141" t="s">
        <v>36</v>
      </c>
    </row>
    <row r="5142" spans="1:26" x14ac:dyDescent="0.25">
      <c r="A5142" t="s">
        <v>26</v>
      </c>
      <c r="B5142" t="s">
        <v>27</v>
      </c>
      <c r="C5142" t="s">
        <v>28</v>
      </c>
      <c r="D5142" t="s">
        <v>29</v>
      </c>
      <c r="E5142" t="str">
        <f>"105TNVS2B671"</f>
        <v>105TNVS2B671</v>
      </c>
      <c r="F5142" t="s">
        <v>30</v>
      </c>
      <c r="I5142" t="s">
        <v>129</v>
      </c>
      <c r="J5142" t="s">
        <v>163</v>
      </c>
      <c r="N5142" t="s">
        <v>10531</v>
      </c>
      <c r="O5142" t="s">
        <v>34</v>
      </c>
      <c r="P5142">
        <v>15</v>
      </c>
      <c r="Q5142">
        <v>202105</v>
      </c>
      <c r="R5142">
        <v>20220521</v>
      </c>
      <c r="S5142" t="s">
        <v>10532</v>
      </c>
      <c r="T5142">
        <v>20220712</v>
      </c>
      <c r="Z5142" t="s">
        <v>36</v>
      </c>
    </row>
    <row r="5143" spans="1:26" x14ac:dyDescent="0.25">
      <c r="A5143" t="s">
        <v>26</v>
      </c>
      <c r="B5143" t="s">
        <v>27</v>
      </c>
      <c r="C5143" t="s">
        <v>28</v>
      </c>
      <c r="D5143" t="s">
        <v>380</v>
      </c>
      <c r="E5143" t="str">
        <f>"206TNVS23143"</f>
        <v>206TNVS23143</v>
      </c>
      <c r="F5143" t="s">
        <v>30</v>
      </c>
      <c r="I5143" t="s">
        <v>89</v>
      </c>
      <c r="J5143" t="s">
        <v>58</v>
      </c>
      <c r="N5143" t="s">
        <v>10533</v>
      </c>
      <c r="O5143" t="s">
        <v>34</v>
      </c>
      <c r="P5143">
        <v>2</v>
      </c>
      <c r="Q5143">
        <v>202206</v>
      </c>
      <c r="R5143">
        <v>20220623</v>
      </c>
      <c r="S5143" t="s">
        <v>10534</v>
      </c>
      <c r="T5143">
        <v>20220712</v>
      </c>
      <c r="U5143" t="s">
        <v>211</v>
      </c>
      <c r="Z5143" t="s">
        <v>36</v>
      </c>
    </row>
    <row r="5144" spans="1:26" x14ac:dyDescent="0.25">
      <c r="A5144" t="s">
        <v>26</v>
      </c>
      <c r="B5144" t="s">
        <v>27</v>
      </c>
      <c r="C5144" t="s">
        <v>28</v>
      </c>
      <c r="D5144" t="s">
        <v>64</v>
      </c>
      <c r="E5144" t="str">
        <f>"206TNHM0D161"</f>
        <v>206TNHM0D161</v>
      </c>
      <c r="F5144" t="s">
        <v>30</v>
      </c>
      <c r="I5144" t="s">
        <v>123</v>
      </c>
      <c r="J5144" t="s">
        <v>52</v>
      </c>
      <c r="N5144" t="s">
        <v>10535</v>
      </c>
      <c r="O5144" t="s">
        <v>34</v>
      </c>
      <c r="P5144">
        <v>2</v>
      </c>
      <c r="Q5144">
        <v>202206</v>
      </c>
      <c r="R5144">
        <v>20220623</v>
      </c>
      <c r="S5144" t="s">
        <v>10536</v>
      </c>
      <c r="T5144">
        <v>20220712</v>
      </c>
      <c r="U5144" t="s">
        <v>5235</v>
      </c>
      <c r="Z5144" t="s">
        <v>36</v>
      </c>
    </row>
    <row r="5145" spans="1:26" x14ac:dyDescent="0.25">
      <c r="A5145" t="s">
        <v>26</v>
      </c>
      <c r="B5145" t="s">
        <v>27</v>
      </c>
      <c r="C5145" t="s">
        <v>28</v>
      </c>
      <c r="D5145" t="s">
        <v>29</v>
      </c>
      <c r="E5145" t="str">
        <f>"106TNQD01660"</f>
        <v>106TNQD01660</v>
      </c>
      <c r="F5145" t="s">
        <v>30</v>
      </c>
      <c r="I5145" t="s">
        <v>89</v>
      </c>
      <c r="J5145" t="s">
        <v>58</v>
      </c>
      <c r="N5145" t="s">
        <v>10537</v>
      </c>
      <c r="O5145" t="s">
        <v>34</v>
      </c>
      <c r="P5145">
        <v>14</v>
      </c>
      <c r="Q5145">
        <v>202106</v>
      </c>
      <c r="R5145">
        <v>20220228</v>
      </c>
      <c r="S5145" t="s">
        <v>10538</v>
      </c>
      <c r="T5145">
        <v>20220712</v>
      </c>
      <c r="U5145" t="s">
        <v>144</v>
      </c>
      <c r="Z5145" t="s">
        <v>36</v>
      </c>
    </row>
    <row r="5146" spans="1:26" x14ac:dyDescent="0.25">
      <c r="A5146" t="s">
        <v>26</v>
      </c>
      <c r="B5146" t="s">
        <v>27</v>
      </c>
      <c r="C5146" t="s">
        <v>28</v>
      </c>
      <c r="D5146" t="s">
        <v>29</v>
      </c>
      <c r="E5146" t="str">
        <f>"903TNPC0B800"</f>
        <v>903TNPC0B800</v>
      </c>
      <c r="F5146" t="s">
        <v>30</v>
      </c>
      <c r="I5146" t="s">
        <v>1936</v>
      </c>
      <c r="J5146" t="s">
        <v>90</v>
      </c>
      <c r="N5146" t="s">
        <v>10539</v>
      </c>
      <c r="O5146" t="s">
        <v>34</v>
      </c>
      <c r="P5146">
        <v>41</v>
      </c>
      <c r="Q5146">
        <v>201903</v>
      </c>
      <c r="R5146">
        <v>20211122</v>
      </c>
      <c r="S5146" t="s">
        <v>10540</v>
      </c>
      <c r="T5146">
        <v>20220712</v>
      </c>
      <c r="U5146" t="s">
        <v>5954</v>
      </c>
      <c r="V5146" t="s">
        <v>3950</v>
      </c>
      <c r="Z5146" t="s">
        <v>36</v>
      </c>
    </row>
    <row r="5147" spans="1:26" x14ac:dyDescent="0.25">
      <c r="A5147" t="s">
        <v>26</v>
      </c>
      <c r="B5147" t="s">
        <v>27</v>
      </c>
      <c r="C5147" t="s">
        <v>28</v>
      </c>
      <c r="D5147" t="s">
        <v>29</v>
      </c>
      <c r="E5147" t="str">
        <f>"109TNPC0L080"</f>
        <v>109TNPC0L080</v>
      </c>
      <c r="F5147" t="s">
        <v>30</v>
      </c>
      <c r="I5147" t="s">
        <v>38</v>
      </c>
      <c r="J5147" t="s">
        <v>439</v>
      </c>
      <c r="N5147" t="s">
        <v>10541</v>
      </c>
      <c r="O5147" t="s">
        <v>34</v>
      </c>
      <c r="P5147">
        <v>11</v>
      </c>
      <c r="Q5147">
        <v>202109</v>
      </c>
      <c r="R5147">
        <v>20220221</v>
      </c>
      <c r="S5147" t="s">
        <v>10542</v>
      </c>
      <c r="T5147">
        <v>20220712</v>
      </c>
      <c r="Z5147" t="s">
        <v>36</v>
      </c>
    </row>
    <row r="5148" spans="1:26" x14ac:dyDescent="0.25">
      <c r="A5148" t="s">
        <v>26</v>
      </c>
      <c r="B5148" t="s">
        <v>27</v>
      </c>
      <c r="C5148" t="s">
        <v>28</v>
      </c>
      <c r="D5148" t="s">
        <v>29</v>
      </c>
      <c r="E5148" t="str">
        <f>"201TNRL0S054"</f>
        <v>201TNRL0S054</v>
      </c>
      <c r="F5148" t="s">
        <v>30</v>
      </c>
      <c r="I5148" t="s">
        <v>129</v>
      </c>
      <c r="J5148" t="s">
        <v>39</v>
      </c>
      <c r="N5148" t="s">
        <v>10543</v>
      </c>
      <c r="O5148" t="s">
        <v>34</v>
      </c>
      <c r="P5148">
        <v>7</v>
      </c>
      <c r="Q5148">
        <v>202201</v>
      </c>
      <c r="R5148">
        <v>20220228</v>
      </c>
      <c r="S5148" t="s">
        <v>10544</v>
      </c>
      <c r="T5148">
        <v>20220712</v>
      </c>
      <c r="U5148" t="s">
        <v>5453</v>
      </c>
      <c r="Z5148" t="s">
        <v>36</v>
      </c>
    </row>
    <row r="5149" spans="1:26" x14ac:dyDescent="0.25">
      <c r="A5149" t="s">
        <v>26</v>
      </c>
      <c r="B5149" t="s">
        <v>27</v>
      </c>
      <c r="C5149" t="s">
        <v>28</v>
      </c>
      <c r="D5149" t="s">
        <v>133</v>
      </c>
      <c r="E5149" t="str">
        <f>"109TNLE1Y400"</f>
        <v>109TNLE1Y400</v>
      </c>
      <c r="F5149" t="s">
        <v>30</v>
      </c>
      <c r="I5149" t="s">
        <v>38</v>
      </c>
      <c r="J5149" t="s">
        <v>32</v>
      </c>
      <c r="N5149" t="s">
        <v>10545</v>
      </c>
      <c r="O5149" t="s">
        <v>34</v>
      </c>
      <c r="P5149">
        <v>11</v>
      </c>
      <c r="Q5149">
        <v>202109</v>
      </c>
      <c r="R5149">
        <v>20211201</v>
      </c>
      <c r="S5149" t="s">
        <v>10546</v>
      </c>
      <c r="T5149">
        <v>20220712</v>
      </c>
      <c r="U5149" t="s">
        <v>878</v>
      </c>
      <c r="V5149" t="s">
        <v>595</v>
      </c>
      <c r="Z5149" t="s">
        <v>36</v>
      </c>
    </row>
    <row r="5150" spans="1:26" x14ac:dyDescent="0.25">
      <c r="A5150" t="s">
        <v>26</v>
      </c>
      <c r="B5150" t="s">
        <v>27</v>
      </c>
      <c r="C5150" t="s">
        <v>28</v>
      </c>
      <c r="D5150" t="s">
        <v>7160</v>
      </c>
      <c r="E5150" t="str">
        <f>"203TNJJ2A820"</f>
        <v>203TNJJ2A820</v>
      </c>
      <c r="F5150" t="s">
        <v>30</v>
      </c>
      <c r="I5150" t="s">
        <v>89</v>
      </c>
      <c r="J5150" t="s">
        <v>130</v>
      </c>
      <c r="N5150" t="s">
        <v>10547</v>
      </c>
      <c r="O5150" t="s">
        <v>34</v>
      </c>
      <c r="P5150">
        <v>5</v>
      </c>
      <c r="Q5150">
        <v>202203</v>
      </c>
      <c r="R5150">
        <v>20220701</v>
      </c>
      <c r="S5150" t="s">
        <v>10548</v>
      </c>
      <c r="T5150">
        <v>20220712</v>
      </c>
      <c r="Z5150" t="s">
        <v>36</v>
      </c>
    </row>
    <row r="5151" spans="1:26" x14ac:dyDescent="0.25">
      <c r="A5151" t="s">
        <v>26</v>
      </c>
      <c r="B5151" t="s">
        <v>27</v>
      </c>
      <c r="C5151" t="s">
        <v>28</v>
      </c>
      <c r="D5151" t="s">
        <v>380</v>
      </c>
      <c r="E5151" t="str">
        <f>"206TNPC2C456"</f>
        <v>206TNPC2C456</v>
      </c>
      <c r="F5151" t="s">
        <v>30</v>
      </c>
      <c r="I5151" t="s">
        <v>123</v>
      </c>
      <c r="J5151" t="s">
        <v>163</v>
      </c>
      <c r="N5151" t="s">
        <v>10549</v>
      </c>
      <c r="O5151" t="s">
        <v>34</v>
      </c>
      <c r="P5151">
        <v>2</v>
      </c>
      <c r="Q5151">
        <v>202206</v>
      </c>
      <c r="R5151">
        <v>20220629</v>
      </c>
      <c r="S5151" t="s">
        <v>10550</v>
      </c>
      <c r="T5151">
        <v>20220712</v>
      </c>
      <c r="Z5151" t="s">
        <v>36</v>
      </c>
    </row>
    <row r="5152" spans="1:26" x14ac:dyDescent="0.25">
      <c r="A5152" t="s">
        <v>26</v>
      </c>
      <c r="B5152" t="s">
        <v>27</v>
      </c>
      <c r="C5152" t="s">
        <v>28</v>
      </c>
      <c r="D5152" t="s">
        <v>380</v>
      </c>
      <c r="E5152" t="str">
        <f>"111TNHM1Z473"</f>
        <v>111TNHM1Z473</v>
      </c>
      <c r="F5152" t="s">
        <v>30</v>
      </c>
      <c r="I5152" t="s">
        <v>89</v>
      </c>
      <c r="J5152" t="s">
        <v>32</v>
      </c>
      <c r="N5152" t="s">
        <v>10551</v>
      </c>
      <c r="O5152" t="s">
        <v>34</v>
      </c>
      <c r="P5152">
        <v>9</v>
      </c>
      <c r="Q5152">
        <v>202111</v>
      </c>
      <c r="R5152">
        <v>20220707</v>
      </c>
      <c r="S5152" t="s">
        <v>10552</v>
      </c>
      <c r="T5152">
        <v>20220712</v>
      </c>
      <c r="Z5152" t="s">
        <v>36</v>
      </c>
    </row>
    <row r="5153" spans="1:26" x14ac:dyDescent="0.25">
      <c r="A5153" t="s">
        <v>26</v>
      </c>
      <c r="B5153" t="s">
        <v>27</v>
      </c>
      <c r="C5153" t="s">
        <v>28</v>
      </c>
      <c r="D5153" t="s">
        <v>380</v>
      </c>
      <c r="E5153" t="str">
        <f>"205TNQD28156"</f>
        <v>205TNQD28156</v>
      </c>
      <c r="F5153" t="s">
        <v>30</v>
      </c>
      <c r="I5153" t="s">
        <v>38</v>
      </c>
      <c r="J5153" t="s">
        <v>58</v>
      </c>
      <c r="N5153" t="s">
        <v>10553</v>
      </c>
      <c r="O5153" t="s">
        <v>34</v>
      </c>
      <c r="P5153">
        <v>3</v>
      </c>
      <c r="Q5153">
        <v>202205</v>
      </c>
      <c r="R5153">
        <v>20220528</v>
      </c>
      <c r="S5153" t="s">
        <v>10554</v>
      </c>
      <c r="T5153">
        <v>20220712</v>
      </c>
      <c r="U5153" t="s">
        <v>1753</v>
      </c>
      <c r="Z5153" t="s">
        <v>36</v>
      </c>
    </row>
    <row r="5154" spans="1:26" x14ac:dyDescent="0.25">
      <c r="A5154" t="s">
        <v>26</v>
      </c>
      <c r="B5154" t="s">
        <v>27</v>
      </c>
      <c r="C5154" t="s">
        <v>28</v>
      </c>
      <c r="D5154" t="s">
        <v>29</v>
      </c>
      <c r="E5154" t="str">
        <f>"105TNBKOH629"</f>
        <v>105TNBKOH629</v>
      </c>
      <c r="F5154" t="s">
        <v>30</v>
      </c>
      <c r="I5154" t="s">
        <v>38</v>
      </c>
      <c r="J5154" t="s">
        <v>58</v>
      </c>
      <c r="N5154" t="s">
        <v>10555</v>
      </c>
      <c r="O5154" t="s">
        <v>34</v>
      </c>
      <c r="P5154">
        <v>15</v>
      </c>
      <c r="Q5154">
        <v>202105</v>
      </c>
      <c r="R5154">
        <v>20211015</v>
      </c>
      <c r="S5154" t="s">
        <v>10556</v>
      </c>
      <c r="T5154">
        <v>20220712</v>
      </c>
      <c r="U5154" t="s">
        <v>2753</v>
      </c>
      <c r="Z5154" t="s">
        <v>36</v>
      </c>
    </row>
    <row r="5155" spans="1:26" x14ac:dyDescent="0.25">
      <c r="A5155" t="s">
        <v>26</v>
      </c>
      <c r="B5155" t="s">
        <v>27</v>
      </c>
      <c r="C5155" t="s">
        <v>28</v>
      </c>
      <c r="D5155" t="s">
        <v>42</v>
      </c>
      <c r="E5155" t="str">
        <f>"108TNQD1B572"</f>
        <v>108TNQD1B572</v>
      </c>
      <c r="F5155" t="s">
        <v>30</v>
      </c>
      <c r="I5155" t="s">
        <v>31</v>
      </c>
      <c r="J5155" t="s">
        <v>77</v>
      </c>
      <c r="N5155" t="s">
        <v>10557</v>
      </c>
      <c r="O5155" t="s">
        <v>34</v>
      </c>
      <c r="P5155">
        <v>12</v>
      </c>
      <c r="Q5155">
        <v>202108</v>
      </c>
      <c r="R5155">
        <v>20220607</v>
      </c>
      <c r="S5155" t="s">
        <v>10558</v>
      </c>
      <c r="T5155">
        <v>20220712</v>
      </c>
      <c r="Z5155" t="s">
        <v>36</v>
      </c>
    </row>
    <row r="5156" spans="1:26" x14ac:dyDescent="0.25">
      <c r="A5156" t="s">
        <v>26</v>
      </c>
      <c r="B5156" t="s">
        <v>27</v>
      </c>
      <c r="C5156" t="s">
        <v>28</v>
      </c>
      <c r="D5156" t="s">
        <v>380</v>
      </c>
      <c r="E5156" t="str">
        <f>"205TNSU1G750"</f>
        <v>205TNSU1G750</v>
      </c>
      <c r="F5156" t="s">
        <v>30</v>
      </c>
      <c r="I5156" t="s">
        <v>38</v>
      </c>
      <c r="J5156" t="s">
        <v>163</v>
      </c>
      <c r="N5156" t="s">
        <v>10559</v>
      </c>
      <c r="O5156" t="s">
        <v>34</v>
      </c>
      <c r="P5156">
        <v>3</v>
      </c>
      <c r="Q5156">
        <v>202205</v>
      </c>
      <c r="R5156">
        <v>20220621</v>
      </c>
      <c r="S5156" t="s">
        <v>10560</v>
      </c>
      <c r="T5156">
        <v>20220712</v>
      </c>
      <c r="Z5156" t="s">
        <v>36</v>
      </c>
    </row>
    <row r="5157" spans="1:26" x14ac:dyDescent="0.25">
      <c r="A5157" t="s">
        <v>26</v>
      </c>
      <c r="B5157" t="s">
        <v>27</v>
      </c>
      <c r="C5157" t="s">
        <v>28</v>
      </c>
      <c r="D5157" t="s">
        <v>115</v>
      </c>
      <c r="E5157" t="str">
        <f>"201TNNH0P823"</f>
        <v>201TNNH0P823</v>
      </c>
      <c r="F5157" t="s">
        <v>30</v>
      </c>
      <c r="I5157" t="s">
        <v>57</v>
      </c>
      <c r="J5157" t="s">
        <v>58</v>
      </c>
      <c r="N5157" t="s">
        <v>10561</v>
      </c>
      <c r="O5157" t="s">
        <v>34</v>
      </c>
      <c r="P5157">
        <v>7</v>
      </c>
      <c r="Q5157">
        <v>202201</v>
      </c>
      <c r="R5157">
        <v>20220701</v>
      </c>
      <c r="S5157" t="s">
        <v>10562</v>
      </c>
      <c r="T5157">
        <v>20220712</v>
      </c>
      <c r="U5157" t="s">
        <v>61</v>
      </c>
      <c r="Z5157" t="s">
        <v>36</v>
      </c>
    </row>
    <row r="5158" spans="1:26" x14ac:dyDescent="0.25">
      <c r="A5158" t="s">
        <v>26</v>
      </c>
      <c r="B5158" t="s">
        <v>27</v>
      </c>
      <c r="C5158" t="s">
        <v>28</v>
      </c>
      <c r="D5158" t="s">
        <v>115</v>
      </c>
      <c r="E5158" t="str">
        <f>"107TNVS1E047"</f>
        <v>107TNVS1E047</v>
      </c>
      <c r="F5158" t="s">
        <v>30</v>
      </c>
      <c r="I5158" t="s">
        <v>76</v>
      </c>
      <c r="J5158" t="s">
        <v>77</v>
      </c>
      <c r="N5158" t="s">
        <v>10563</v>
      </c>
      <c r="O5158" t="s">
        <v>34</v>
      </c>
      <c r="P5158">
        <v>13</v>
      </c>
      <c r="Q5158">
        <v>202107</v>
      </c>
      <c r="R5158">
        <v>20211123</v>
      </c>
      <c r="S5158" t="s">
        <v>10564</v>
      </c>
      <c r="T5158">
        <v>20220712</v>
      </c>
      <c r="Z5158" t="s">
        <v>36</v>
      </c>
    </row>
    <row r="5159" spans="1:26" x14ac:dyDescent="0.25">
      <c r="A5159" t="s">
        <v>26</v>
      </c>
      <c r="B5159" t="s">
        <v>27</v>
      </c>
      <c r="C5159" t="s">
        <v>28</v>
      </c>
      <c r="D5159" t="s">
        <v>7160</v>
      </c>
      <c r="E5159" t="str">
        <f>"203TNAB1E424"</f>
        <v>203TNAB1E424</v>
      </c>
      <c r="F5159" t="s">
        <v>30</v>
      </c>
      <c r="I5159" t="s">
        <v>38</v>
      </c>
      <c r="J5159" t="s">
        <v>163</v>
      </c>
      <c r="N5159" t="s">
        <v>10565</v>
      </c>
      <c r="O5159" t="s">
        <v>34</v>
      </c>
      <c r="P5159">
        <v>5</v>
      </c>
      <c r="Q5159">
        <v>202203</v>
      </c>
      <c r="R5159">
        <v>20220616</v>
      </c>
      <c r="S5159" t="s">
        <v>10566</v>
      </c>
      <c r="T5159">
        <v>20220712</v>
      </c>
      <c r="Z5159" t="s">
        <v>36</v>
      </c>
    </row>
    <row r="5160" spans="1:26" x14ac:dyDescent="0.25">
      <c r="A5160" t="s">
        <v>26</v>
      </c>
      <c r="B5160" t="s">
        <v>27</v>
      </c>
      <c r="C5160" t="s">
        <v>28</v>
      </c>
      <c r="D5160" t="s">
        <v>29</v>
      </c>
      <c r="E5160" t="str">
        <f>"111TNXR05266"</f>
        <v>111TNXR05266</v>
      </c>
      <c r="F5160" t="s">
        <v>30</v>
      </c>
      <c r="I5160" t="s">
        <v>89</v>
      </c>
      <c r="J5160" t="s">
        <v>32</v>
      </c>
      <c r="N5160" t="s">
        <v>10567</v>
      </c>
      <c r="O5160" t="s">
        <v>34</v>
      </c>
      <c r="P5160">
        <v>9</v>
      </c>
      <c r="Q5160">
        <v>202111</v>
      </c>
      <c r="R5160">
        <v>20220215</v>
      </c>
      <c r="S5160" t="s">
        <v>10568</v>
      </c>
      <c r="T5160">
        <v>20220712</v>
      </c>
      <c r="Z5160" t="s">
        <v>36</v>
      </c>
    </row>
    <row r="5161" spans="1:26" x14ac:dyDescent="0.25">
      <c r="A5161" t="s">
        <v>26</v>
      </c>
      <c r="B5161" t="s">
        <v>27</v>
      </c>
      <c r="C5161" t="s">
        <v>28</v>
      </c>
      <c r="D5161" t="s">
        <v>7432</v>
      </c>
      <c r="E5161" t="str">
        <f>"203TNEP0L604"</f>
        <v>203TNEP0L604</v>
      </c>
      <c r="F5161" t="s">
        <v>30</v>
      </c>
      <c r="I5161" t="s">
        <v>157</v>
      </c>
      <c r="J5161" t="s">
        <v>58</v>
      </c>
      <c r="N5161" t="s">
        <v>10569</v>
      </c>
      <c r="O5161" t="s">
        <v>34</v>
      </c>
      <c r="P5161">
        <v>5</v>
      </c>
      <c r="Q5161">
        <v>202203</v>
      </c>
      <c r="R5161">
        <v>20220509</v>
      </c>
      <c r="S5161" t="s">
        <v>10570</v>
      </c>
      <c r="T5161">
        <v>20220713</v>
      </c>
      <c r="U5161" t="s">
        <v>5494</v>
      </c>
      <c r="V5161" t="s">
        <v>328</v>
      </c>
      <c r="W5161" t="s">
        <v>878</v>
      </c>
      <c r="Z5161" t="s">
        <v>36</v>
      </c>
    </row>
    <row r="5162" spans="1:26" x14ac:dyDescent="0.25">
      <c r="A5162" t="s">
        <v>26</v>
      </c>
      <c r="B5162" t="s">
        <v>27</v>
      </c>
      <c r="C5162" t="s">
        <v>28</v>
      </c>
      <c r="D5162" t="s">
        <v>37</v>
      </c>
      <c r="E5162" t="str">
        <f>"110TNJJ15796"</f>
        <v>110TNJJ15796</v>
      </c>
      <c r="F5162" t="s">
        <v>30</v>
      </c>
      <c r="I5162" t="s">
        <v>31</v>
      </c>
      <c r="J5162" t="s">
        <v>58</v>
      </c>
      <c r="N5162" t="s">
        <v>10571</v>
      </c>
      <c r="O5162" t="s">
        <v>34</v>
      </c>
      <c r="P5162">
        <v>10</v>
      </c>
      <c r="Q5162">
        <v>202110</v>
      </c>
      <c r="R5162">
        <v>20211029</v>
      </c>
      <c r="S5162" t="s">
        <v>10572</v>
      </c>
      <c r="T5162">
        <v>20220713</v>
      </c>
      <c r="U5162" t="s">
        <v>144</v>
      </c>
      <c r="Z5162" t="s">
        <v>36</v>
      </c>
    </row>
    <row r="5163" spans="1:26" x14ac:dyDescent="0.25">
      <c r="A5163" t="s">
        <v>26</v>
      </c>
      <c r="B5163" t="s">
        <v>27</v>
      </c>
      <c r="C5163" t="s">
        <v>28</v>
      </c>
      <c r="D5163" t="s">
        <v>42</v>
      </c>
      <c r="E5163" t="str">
        <f>"004TNFA0C235"</f>
        <v>004TNFA0C235</v>
      </c>
      <c r="F5163" t="s">
        <v>30</v>
      </c>
      <c r="I5163" t="s">
        <v>82</v>
      </c>
      <c r="J5163" t="s">
        <v>58</v>
      </c>
      <c r="N5163" t="s">
        <v>10573</v>
      </c>
      <c r="O5163" t="s">
        <v>34</v>
      </c>
      <c r="P5163">
        <v>28</v>
      </c>
      <c r="Q5163">
        <v>202004</v>
      </c>
      <c r="R5163">
        <v>20220326</v>
      </c>
      <c r="S5163" t="s">
        <v>10574</v>
      </c>
      <c r="T5163">
        <v>20220713</v>
      </c>
      <c r="U5163" t="s">
        <v>1528</v>
      </c>
      <c r="V5163" t="s">
        <v>143</v>
      </c>
      <c r="W5163" t="s">
        <v>1811</v>
      </c>
      <c r="Z5163" t="s">
        <v>36</v>
      </c>
    </row>
    <row r="5164" spans="1:26" x14ac:dyDescent="0.25">
      <c r="A5164" t="s">
        <v>26</v>
      </c>
      <c r="B5164" t="s">
        <v>27</v>
      </c>
      <c r="C5164" t="s">
        <v>28</v>
      </c>
      <c r="D5164" t="s">
        <v>380</v>
      </c>
      <c r="E5164" t="str">
        <f>"111TNRL2D278"</f>
        <v>111TNRL2D278</v>
      </c>
      <c r="F5164" t="s">
        <v>30</v>
      </c>
      <c r="I5164" t="s">
        <v>31</v>
      </c>
      <c r="J5164" t="s">
        <v>90</v>
      </c>
      <c r="N5164" t="s">
        <v>10575</v>
      </c>
      <c r="O5164" t="s">
        <v>34</v>
      </c>
      <c r="P5164">
        <v>99</v>
      </c>
      <c r="Q5164">
        <v>201111</v>
      </c>
      <c r="R5164">
        <v>20211002</v>
      </c>
      <c r="S5164" t="s">
        <v>10576</v>
      </c>
      <c r="T5164">
        <v>20220713</v>
      </c>
      <c r="U5164" t="s">
        <v>144</v>
      </c>
      <c r="Z5164" t="s">
        <v>36</v>
      </c>
    </row>
    <row r="5165" spans="1:26" x14ac:dyDescent="0.25">
      <c r="A5165" t="s">
        <v>26</v>
      </c>
      <c r="B5165" t="s">
        <v>27</v>
      </c>
      <c r="C5165" t="s">
        <v>28</v>
      </c>
      <c r="D5165" t="s">
        <v>585</v>
      </c>
      <c r="E5165" t="str">
        <f>"203TNQD18444"</f>
        <v>203TNQD18444</v>
      </c>
      <c r="F5165" t="s">
        <v>30</v>
      </c>
      <c r="I5165" t="s">
        <v>89</v>
      </c>
      <c r="J5165" t="s">
        <v>39</v>
      </c>
      <c r="N5165" t="s">
        <v>10577</v>
      </c>
      <c r="O5165" t="s">
        <v>34</v>
      </c>
      <c r="P5165">
        <v>5</v>
      </c>
      <c r="Q5165">
        <v>202203</v>
      </c>
      <c r="R5165">
        <v>20220604</v>
      </c>
      <c r="S5165" t="s">
        <v>10578</v>
      </c>
      <c r="T5165">
        <v>20220713</v>
      </c>
      <c r="Z5165" t="s">
        <v>36</v>
      </c>
    </row>
    <row r="5166" spans="1:26" x14ac:dyDescent="0.25">
      <c r="A5166" t="s">
        <v>26</v>
      </c>
      <c r="B5166" t="s">
        <v>27</v>
      </c>
      <c r="C5166" t="s">
        <v>28</v>
      </c>
      <c r="D5166" t="s">
        <v>29</v>
      </c>
      <c r="E5166" t="str">
        <f>"201TNABOR904"</f>
        <v>201TNABOR904</v>
      </c>
      <c r="F5166" t="s">
        <v>30</v>
      </c>
      <c r="I5166" t="s">
        <v>76</v>
      </c>
      <c r="J5166" t="s">
        <v>52</v>
      </c>
      <c r="N5166" t="s">
        <v>10579</v>
      </c>
      <c r="O5166" t="s">
        <v>34</v>
      </c>
      <c r="P5166">
        <v>7</v>
      </c>
      <c r="Q5166">
        <v>202201</v>
      </c>
      <c r="R5166">
        <v>20220301</v>
      </c>
      <c r="S5166" t="s">
        <v>10580</v>
      </c>
      <c r="T5166">
        <v>20220713</v>
      </c>
      <c r="U5166" t="s">
        <v>497</v>
      </c>
      <c r="V5166" t="s">
        <v>496</v>
      </c>
      <c r="Z5166" t="s">
        <v>36</v>
      </c>
    </row>
    <row r="5167" spans="1:26" x14ac:dyDescent="0.25">
      <c r="A5167" t="s">
        <v>26</v>
      </c>
      <c r="B5167" t="s">
        <v>27</v>
      </c>
      <c r="C5167" t="s">
        <v>28</v>
      </c>
      <c r="D5167" t="s">
        <v>46</v>
      </c>
      <c r="E5167" t="str">
        <f>"201TNAB01832"</f>
        <v>201TNAB01832</v>
      </c>
      <c r="F5167" t="s">
        <v>30</v>
      </c>
      <c r="I5167" t="s">
        <v>302</v>
      </c>
      <c r="J5167" t="s">
        <v>39</v>
      </c>
      <c r="N5167" t="s">
        <v>10581</v>
      </c>
      <c r="O5167" t="s">
        <v>34</v>
      </c>
      <c r="P5167">
        <v>7</v>
      </c>
      <c r="Q5167">
        <v>202201</v>
      </c>
      <c r="R5167">
        <v>20220310</v>
      </c>
      <c r="S5167" t="s">
        <v>10582</v>
      </c>
      <c r="T5167">
        <v>20220713</v>
      </c>
      <c r="Z5167" t="s">
        <v>36</v>
      </c>
    </row>
    <row r="5168" spans="1:26" x14ac:dyDescent="0.25">
      <c r="A5168" t="s">
        <v>26</v>
      </c>
      <c r="B5168" t="s">
        <v>27</v>
      </c>
      <c r="C5168" t="s">
        <v>28</v>
      </c>
      <c r="D5168" t="s">
        <v>6142</v>
      </c>
      <c r="E5168" t="str">
        <f>"204TNSU2T334A"</f>
        <v>204TNSU2T334A</v>
      </c>
      <c r="F5168" t="s">
        <v>30</v>
      </c>
      <c r="I5168" t="s">
        <v>82</v>
      </c>
      <c r="J5168" t="s">
        <v>58</v>
      </c>
      <c r="N5168" t="s">
        <v>10583</v>
      </c>
      <c r="O5168" t="s">
        <v>34</v>
      </c>
      <c r="P5168">
        <v>4</v>
      </c>
      <c r="Q5168">
        <v>202204</v>
      </c>
      <c r="R5168">
        <v>20220526</v>
      </c>
      <c r="S5168" t="s">
        <v>10584</v>
      </c>
      <c r="T5168">
        <v>20220713</v>
      </c>
      <c r="U5168" t="s">
        <v>144</v>
      </c>
      <c r="Z5168" t="s">
        <v>36</v>
      </c>
    </row>
    <row r="5169" spans="1:26" x14ac:dyDescent="0.25">
      <c r="A5169" t="s">
        <v>26</v>
      </c>
      <c r="B5169" t="s">
        <v>27</v>
      </c>
      <c r="C5169" t="s">
        <v>28</v>
      </c>
      <c r="D5169" t="s">
        <v>46</v>
      </c>
      <c r="E5169" t="str">
        <f>"112TNVS1A855"</f>
        <v>112TNVS1A855</v>
      </c>
      <c r="F5169" t="s">
        <v>30</v>
      </c>
      <c r="I5169" t="s">
        <v>57</v>
      </c>
      <c r="J5169" t="s">
        <v>58</v>
      </c>
      <c r="N5169" t="s">
        <v>10585</v>
      </c>
      <c r="O5169" t="s">
        <v>34</v>
      </c>
      <c r="P5169">
        <v>8</v>
      </c>
      <c r="Q5169">
        <v>202112</v>
      </c>
      <c r="R5169">
        <v>20220320</v>
      </c>
      <c r="S5169" t="s">
        <v>10586</v>
      </c>
      <c r="T5169">
        <v>20220713</v>
      </c>
      <c r="U5169" t="s">
        <v>61</v>
      </c>
      <c r="Z5169" t="s">
        <v>36</v>
      </c>
    </row>
    <row r="5170" spans="1:26" x14ac:dyDescent="0.25">
      <c r="A5170" t="s">
        <v>26</v>
      </c>
      <c r="B5170" t="s">
        <v>27</v>
      </c>
      <c r="C5170" t="s">
        <v>28</v>
      </c>
      <c r="D5170" t="s">
        <v>64</v>
      </c>
      <c r="E5170" t="str">
        <f>"202TNKF0H701"</f>
        <v>202TNKF0H701</v>
      </c>
      <c r="F5170" t="s">
        <v>30</v>
      </c>
      <c r="I5170" t="s">
        <v>129</v>
      </c>
      <c r="J5170" t="s">
        <v>90</v>
      </c>
      <c r="N5170" t="s">
        <v>10587</v>
      </c>
      <c r="O5170" t="s">
        <v>34</v>
      </c>
      <c r="P5170">
        <v>6</v>
      </c>
      <c r="Q5170">
        <v>202202</v>
      </c>
      <c r="R5170">
        <v>20220611</v>
      </c>
      <c r="S5170" t="s">
        <v>10588</v>
      </c>
      <c r="T5170">
        <v>20220713</v>
      </c>
      <c r="U5170" t="s">
        <v>56</v>
      </c>
      <c r="Z5170" t="s">
        <v>36</v>
      </c>
    </row>
    <row r="5171" spans="1:26" x14ac:dyDescent="0.25">
      <c r="A5171" t="s">
        <v>26</v>
      </c>
      <c r="B5171" t="s">
        <v>27</v>
      </c>
      <c r="C5171" t="s">
        <v>28</v>
      </c>
      <c r="D5171" t="s">
        <v>6142</v>
      </c>
      <c r="E5171" t="str">
        <f>"203TNEP17804"</f>
        <v>203TNEP17804</v>
      </c>
      <c r="F5171" t="s">
        <v>30</v>
      </c>
      <c r="I5171" t="s">
        <v>123</v>
      </c>
      <c r="J5171" t="s">
        <v>86</v>
      </c>
      <c r="N5171" t="s">
        <v>10589</v>
      </c>
      <c r="O5171" t="s">
        <v>34</v>
      </c>
      <c r="P5171">
        <v>5</v>
      </c>
      <c r="Q5171">
        <v>202203</v>
      </c>
      <c r="R5171">
        <v>20220430</v>
      </c>
      <c r="S5171" t="s">
        <v>10590</v>
      </c>
      <c r="T5171">
        <v>20220713</v>
      </c>
      <c r="Z5171" t="s">
        <v>36</v>
      </c>
    </row>
    <row r="5172" spans="1:26" x14ac:dyDescent="0.25">
      <c r="A5172" t="s">
        <v>26</v>
      </c>
      <c r="B5172" t="s">
        <v>27</v>
      </c>
      <c r="C5172" t="s">
        <v>28</v>
      </c>
      <c r="D5172" t="s">
        <v>37</v>
      </c>
      <c r="E5172" t="str">
        <f>"112TNVS0H183"</f>
        <v>112TNVS0H183</v>
      </c>
      <c r="F5172" t="s">
        <v>30</v>
      </c>
      <c r="I5172" t="s">
        <v>38</v>
      </c>
      <c r="J5172" t="s">
        <v>90</v>
      </c>
      <c r="N5172" t="s">
        <v>10591</v>
      </c>
      <c r="O5172" t="s">
        <v>34</v>
      </c>
      <c r="P5172">
        <v>8</v>
      </c>
      <c r="Q5172">
        <v>202112</v>
      </c>
      <c r="R5172">
        <v>20220118</v>
      </c>
      <c r="S5172" t="s">
        <v>10592</v>
      </c>
      <c r="T5172">
        <v>20220713</v>
      </c>
      <c r="U5172" t="s">
        <v>180</v>
      </c>
      <c r="Z5172" t="s">
        <v>36</v>
      </c>
    </row>
    <row r="5173" spans="1:26" x14ac:dyDescent="0.25">
      <c r="A5173" t="s">
        <v>26</v>
      </c>
      <c r="B5173" t="s">
        <v>27</v>
      </c>
      <c r="C5173" t="s">
        <v>28</v>
      </c>
      <c r="D5173" t="s">
        <v>46</v>
      </c>
      <c r="E5173" t="str">
        <f>"107TNZN1T269"</f>
        <v>107TNZN1T269</v>
      </c>
      <c r="F5173" t="s">
        <v>30</v>
      </c>
      <c r="I5173" t="s">
        <v>38</v>
      </c>
      <c r="J5173" t="s">
        <v>90</v>
      </c>
      <c r="N5173" t="s">
        <v>10593</v>
      </c>
      <c r="O5173" t="s">
        <v>34</v>
      </c>
      <c r="P5173">
        <v>13</v>
      </c>
      <c r="Q5173">
        <v>202107</v>
      </c>
      <c r="R5173">
        <v>20220401</v>
      </c>
      <c r="S5173" t="s">
        <v>10594</v>
      </c>
      <c r="T5173">
        <v>20220713</v>
      </c>
      <c r="U5173" t="s">
        <v>496</v>
      </c>
      <c r="V5173" t="s">
        <v>497</v>
      </c>
      <c r="W5173" t="s">
        <v>3950</v>
      </c>
      <c r="Z5173" t="s">
        <v>36</v>
      </c>
    </row>
    <row r="5174" spans="1:26" x14ac:dyDescent="0.25">
      <c r="A5174" t="s">
        <v>26</v>
      </c>
      <c r="B5174" t="s">
        <v>27</v>
      </c>
      <c r="C5174" t="s">
        <v>28</v>
      </c>
      <c r="D5174" t="s">
        <v>7160</v>
      </c>
      <c r="E5174" t="str">
        <f>"205TNJJ1C460"</f>
        <v>205TNJJ1C460</v>
      </c>
      <c r="F5174" t="s">
        <v>30</v>
      </c>
      <c r="I5174" t="s">
        <v>31</v>
      </c>
      <c r="J5174" t="s">
        <v>32</v>
      </c>
      <c r="N5174" t="s">
        <v>10595</v>
      </c>
      <c r="O5174" t="s">
        <v>34</v>
      </c>
      <c r="P5174">
        <v>3</v>
      </c>
      <c r="Q5174">
        <v>202205</v>
      </c>
      <c r="R5174">
        <v>20220618</v>
      </c>
      <c r="S5174" t="s">
        <v>10596</v>
      </c>
      <c r="T5174">
        <v>20220713</v>
      </c>
      <c r="Z5174" t="s">
        <v>36</v>
      </c>
    </row>
    <row r="5175" spans="1:26" x14ac:dyDescent="0.25">
      <c r="A5175" t="s">
        <v>26</v>
      </c>
      <c r="B5175" t="s">
        <v>27</v>
      </c>
      <c r="C5175" t="s">
        <v>28</v>
      </c>
      <c r="D5175" t="s">
        <v>46</v>
      </c>
      <c r="E5175" t="str">
        <f>"108TNRL1J622"</f>
        <v>108TNRL1J622</v>
      </c>
      <c r="F5175" t="s">
        <v>30</v>
      </c>
      <c r="I5175" t="s">
        <v>57</v>
      </c>
      <c r="J5175" t="s">
        <v>58</v>
      </c>
      <c r="N5175" t="s">
        <v>10597</v>
      </c>
      <c r="O5175" t="s">
        <v>34</v>
      </c>
      <c r="P5175">
        <v>12</v>
      </c>
      <c r="Q5175">
        <v>202108</v>
      </c>
      <c r="R5175">
        <v>20211025</v>
      </c>
      <c r="S5175" t="s">
        <v>10598</v>
      </c>
      <c r="T5175">
        <v>20220713</v>
      </c>
      <c r="U5175" t="s">
        <v>270</v>
      </c>
      <c r="Z5175" t="s">
        <v>36</v>
      </c>
    </row>
    <row r="5176" spans="1:26" x14ac:dyDescent="0.25">
      <c r="A5176" t="s">
        <v>26</v>
      </c>
      <c r="B5176" t="s">
        <v>27</v>
      </c>
      <c r="C5176" t="s">
        <v>28</v>
      </c>
      <c r="D5176" t="s">
        <v>64</v>
      </c>
      <c r="E5176" t="str">
        <f>"204TNPC1N760"</f>
        <v>204TNPC1N760</v>
      </c>
      <c r="F5176" t="s">
        <v>30</v>
      </c>
      <c r="I5176" t="s">
        <v>31</v>
      </c>
      <c r="J5176" t="s">
        <v>77</v>
      </c>
      <c r="N5176" t="s">
        <v>10599</v>
      </c>
      <c r="O5176" t="s">
        <v>34</v>
      </c>
      <c r="P5176">
        <v>4</v>
      </c>
      <c r="Q5176">
        <v>202204</v>
      </c>
      <c r="R5176">
        <v>20220622</v>
      </c>
      <c r="S5176" t="s">
        <v>10600</v>
      </c>
      <c r="T5176">
        <v>20220713</v>
      </c>
      <c r="Z5176" t="s">
        <v>36</v>
      </c>
    </row>
    <row r="5177" spans="1:26" x14ac:dyDescent="0.25">
      <c r="A5177" t="s">
        <v>26</v>
      </c>
      <c r="B5177" t="s">
        <v>27</v>
      </c>
      <c r="C5177" t="s">
        <v>28</v>
      </c>
      <c r="D5177" t="s">
        <v>29</v>
      </c>
      <c r="E5177" t="str">
        <f>"108TNVS1P023"</f>
        <v>108TNVS1P023</v>
      </c>
      <c r="F5177" t="s">
        <v>30</v>
      </c>
      <c r="I5177" t="s">
        <v>57</v>
      </c>
      <c r="J5177" t="s">
        <v>58</v>
      </c>
      <c r="N5177" t="s">
        <v>10601</v>
      </c>
      <c r="O5177" t="s">
        <v>34</v>
      </c>
      <c r="P5177">
        <v>12</v>
      </c>
      <c r="Q5177">
        <v>202108</v>
      </c>
      <c r="R5177">
        <v>20211227</v>
      </c>
      <c r="S5177" t="s">
        <v>10602</v>
      </c>
      <c r="T5177">
        <v>20220713</v>
      </c>
      <c r="U5177" t="s">
        <v>3144</v>
      </c>
      <c r="Z5177" t="s">
        <v>36</v>
      </c>
    </row>
    <row r="5178" spans="1:26" x14ac:dyDescent="0.25">
      <c r="A5178" t="s">
        <v>26</v>
      </c>
      <c r="B5178" t="s">
        <v>27</v>
      </c>
      <c r="C5178" t="s">
        <v>28</v>
      </c>
      <c r="D5178" t="s">
        <v>64</v>
      </c>
      <c r="E5178" t="str">
        <f>"106TNAB0Y832"</f>
        <v>106TNAB0Y832</v>
      </c>
      <c r="F5178" t="s">
        <v>30</v>
      </c>
      <c r="I5178" t="s">
        <v>71</v>
      </c>
      <c r="J5178" t="s">
        <v>90</v>
      </c>
      <c r="N5178" t="s">
        <v>10603</v>
      </c>
      <c r="O5178" t="s">
        <v>34</v>
      </c>
      <c r="P5178">
        <v>14</v>
      </c>
      <c r="Q5178">
        <v>202106</v>
      </c>
      <c r="R5178">
        <v>20211001</v>
      </c>
      <c r="S5178" t="s">
        <v>10604</v>
      </c>
      <c r="T5178">
        <v>20220713</v>
      </c>
      <c r="Z5178" t="s">
        <v>36</v>
      </c>
    </row>
    <row r="5179" spans="1:26" x14ac:dyDescent="0.25">
      <c r="A5179" t="s">
        <v>26</v>
      </c>
      <c r="B5179" t="s">
        <v>27</v>
      </c>
      <c r="C5179" t="s">
        <v>28</v>
      </c>
      <c r="D5179" t="s">
        <v>46</v>
      </c>
      <c r="E5179" t="str">
        <f>"111TNRL08990"</f>
        <v>111TNRL08990</v>
      </c>
      <c r="F5179" t="s">
        <v>30</v>
      </c>
      <c r="I5179" t="s">
        <v>646</v>
      </c>
      <c r="J5179" t="s">
        <v>2300</v>
      </c>
      <c r="N5179" t="s">
        <v>10605</v>
      </c>
      <c r="O5179" t="s">
        <v>34</v>
      </c>
      <c r="P5179">
        <v>9</v>
      </c>
      <c r="Q5179">
        <v>202111</v>
      </c>
      <c r="R5179">
        <v>20220201</v>
      </c>
      <c r="S5179" t="s">
        <v>10606</v>
      </c>
      <c r="T5179">
        <v>20220713</v>
      </c>
      <c r="Z5179" t="s">
        <v>36</v>
      </c>
    </row>
    <row r="5180" spans="1:26" x14ac:dyDescent="0.25">
      <c r="A5180" t="s">
        <v>26</v>
      </c>
      <c r="B5180" t="s">
        <v>27</v>
      </c>
      <c r="C5180" t="s">
        <v>28</v>
      </c>
      <c r="D5180" t="s">
        <v>7432</v>
      </c>
      <c r="E5180" t="str">
        <f>"205TNKF24997"</f>
        <v>205TNKF24997</v>
      </c>
      <c r="F5180" t="s">
        <v>30</v>
      </c>
      <c r="I5180" t="s">
        <v>71</v>
      </c>
      <c r="J5180" t="s">
        <v>58</v>
      </c>
      <c r="N5180" t="s">
        <v>10607</v>
      </c>
      <c r="O5180" t="s">
        <v>34</v>
      </c>
      <c r="P5180">
        <v>3</v>
      </c>
      <c r="Q5180">
        <v>202205</v>
      </c>
      <c r="R5180">
        <v>20220617</v>
      </c>
      <c r="S5180" t="s">
        <v>10608</v>
      </c>
      <c r="T5180">
        <v>20220713</v>
      </c>
      <c r="U5180" t="s">
        <v>8014</v>
      </c>
      <c r="Z5180" t="s">
        <v>36</v>
      </c>
    </row>
    <row r="5181" spans="1:26" x14ac:dyDescent="0.25">
      <c r="A5181" t="s">
        <v>26</v>
      </c>
      <c r="B5181" t="s">
        <v>27</v>
      </c>
      <c r="C5181" t="s">
        <v>28</v>
      </c>
      <c r="D5181" t="s">
        <v>37</v>
      </c>
      <c r="E5181" t="str">
        <f>"108TNHM0B321"</f>
        <v>108TNHM0B321</v>
      </c>
      <c r="F5181" t="s">
        <v>30</v>
      </c>
      <c r="I5181" t="s">
        <v>38</v>
      </c>
      <c r="J5181" t="s">
        <v>90</v>
      </c>
      <c r="N5181" t="s">
        <v>10609</v>
      </c>
      <c r="O5181" t="s">
        <v>34</v>
      </c>
      <c r="P5181">
        <v>12</v>
      </c>
      <c r="Q5181">
        <v>202108</v>
      </c>
      <c r="R5181">
        <v>20220315</v>
      </c>
      <c r="S5181" t="s">
        <v>10610</v>
      </c>
      <c r="T5181">
        <v>20220713</v>
      </c>
      <c r="U5181" t="s">
        <v>128</v>
      </c>
      <c r="Z5181" t="s">
        <v>36</v>
      </c>
    </row>
    <row r="5182" spans="1:26" x14ac:dyDescent="0.25">
      <c r="A5182" t="s">
        <v>26</v>
      </c>
      <c r="B5182" t="s">
        <v>27</v>
      </c>
      <c r="C5182" t="s">
        <v>28</v>
      </c>
      <c r="D5182" t="s">
        <v>380</v>
      </c>
      <c r="E5182" t="str">
        <f>"111TNHM1Y601"</f>
        <v>111TNHM1Y601</v>
      </c>
      <c r="F5182" t="s">
        <v>30</v>
      </c>
      <c r="I5182" t="s">
        <v>82</v>
      </c>
      <c r="J5182" t="s">
        <v>90</v>
      </c>
      <c r="N5182" t="s">
        <v>10611</v>
      </c>
      <c r="O5182" t="s">
        <v>34</v>
      </c>
      <c r="P5182">
        <v>9</v>
      </c>
      <c r="Q5182">
        <v>202111</v>
      </c>
      <c r="R5182">
        <v>20220110</v>
      </c>
      <c r="S5182" t="s">
        <v>10612</v>
      </c>
      <c r="T5182">
        <v>20220713</v>
      </c>
      <c r="U5182" t="s">
        <v>1383</v>
      </c>
      <c r="V5182" t="s">
        <v>179</v>
      </c>
      <c r="Z5182" t="s">
        <v>36</v>
      </c>
    </row>
    <row r="5183" spans="1:26" x14ac:dyDescent="0.25">
      <c r="A5183" t="s">
        <v>26</v>
      </c>
      <c r="B5183" t="s">
        <v>27</v>
      </c>
      <c r="C5183" t="s">
        <v>28</v>
      </c>
      <c r="D5183" t="s">
        <v>46</v>
      </c>
      <c r="E5183" t="str">
        <f>"202TNFA0F555"</f>
        <v>202TNFA0F555</v>
      </c>
      <c r="F5183" t="s">
        <v>30</v>
      </c>
      <c r="I5183" t="s">
        <v>57</v>
      </c>
      <c r="J5183" t="s">
        <v>77</v>
      </c>
      <c r="N5183" t="s">
        <v>10613</v>
      </c>
      <c r="O5183" t="s">
        <v>34</v>
      </c>
      <c r="P5183">
        <v>6</v>
      </c>
      <c r="Q5183">
        <v>202202</v>
      </c>
      <c r="R5183">
        <v>20220424</v>
      </c>
      <c r="S5183" t="s">
        <v>10614</v>
      </c>
      <c r="T5183">
        <v>20220713</v>
      </c>
      <c r="Z5183" t="s">
        <v>36</v>
      </c>
    </row>
    <row r="5184" spans="1:26" x14ac:dyDescent="0.25">
      <c r="A5184" t="s">
        <v>26</v>
      </c>
      <c r="B5184" t="s">
        <v>27</v>
      </c>
      <c r="C5184" t="s">
        <v>28</v>
      </c>
      <c r="D5184" t="s">
        <v>29</v>
      </c>
      <c r="E5184" t="str">
        <f>"201TNFA09443"</f>
        <v>201TNFA09443</v>
      </c>
      <c r="F5184" t="s">
        <v>30</v>
      </c>
      <c r="I5184" t="s">
        <v>38</v>
      </c>
      <c r="J5184" t="s">
        <v>90</v>
      </c>
      <c r="N5184" t="s">
        <v>10615</v>
      </c>
      <c r="O5184" t="s">
        <v>34</v>
      </c>
      <c r="P5184">
        <v>7</v>
      </c>
      <c r="Q5184">
        <v>202201</v>
      </c>
      <c r="R5184">
        <v>20220213</v>
      </c>
      <c r="S5184" t="s">
        <v>10616</v>
      </c>
      <c r="T5184">
        <v>20220713</v>
      </c>
      <c r="U5184" t="s">
        <v>463</v>
      </c>
      <c r="V5184" t="s">
        <v>151</v>
      </c>
      <c r="Z5184" t="s">
        <v>36</v>
      </c>
    </row>
    <row r="5185" spans="1:26" x14ac:dyDescent="0.25">
      <c r="A5185" t="s">
        <v>26</v>
      </c>
      <c r="B5185" t="s">
        <v>27</v>
      </c>
      <c r="C5185" t="s">
        <v>28</v>
      </c>
      <c r="D5185" t="s">
        <v>6142</v>
      </c>
      <c r="E5185" t="str">
        <f>"204TNNH2F415"</f>
        <v>204TNNH2F415</v>
      </c>
      <c r="F5185" t="s">
        <v>30</v>
      </c>
      <c r="I5185" t="s">
        <v>129</v>
      </c>
      <c r="J5185" t="s">
        <v>90</v>
      </c>
      <c r="N5185" t="s">
        <v>10617</v>
      </c>
      <c r="O5185" t="s">
        <v>34</v>
      </c>
      <c r="P5185">
        <v>4</v>
      </c>
      <c r="Q5185">
        <v>202204</v>
      </c>
      <c r="R5185">
        <v>20220615</v>
      </c>
      <c r="S5185" t="s">
        <v>10618</v>
      </c>
      <c r="T5185">
        <v>20220713</v>
      </c>
      <c r="U5185" t="s">
        <v>211</v>
      </c>
      <c r="Z5185" t="s">
        <v>36</v>
      </c>
    </row>
    <row r="5186" spans="1:26" x14ac:dyDescent="0.25">
      <c r="A5186" t="s">
        <v>26</v>
      </c>
      <c r="B5186" t="s">
        <v>27</v>
      </c>
      <c r="C5186" t="s">
        <v>28</v>
      </c>
      <c r="D5186" t="s">
        <v>7432</v>
      </c>
      <c r="E5186" t="str">
        <f>"201TNQD1D420"</f>
        <v>201TNQD1D420</v>
      </c>
      <c r="F5186" t="s">
        <v>30</v>
      </c>
      <c r="I5186" t="s">
        <v>57</v>
      </c>
      <c r="J5186" t="s">
        <v>58</v>
      </c>
      <c r="N5186" t="s">
        <v>10619</v>
      </c>
      <c r="O5186" t="s">
        <v>34</v>
      </c>
      <c r="P5186">
        <v>7</v>
      </c>
      <c r="Q5186">
        <v>202201</v>
      </c>
      <c r="R5186">
        <v>20220604</v>
      </c>
      <c r="S5186" t="s">
        <v>10620</v>
      </c>
      <c r="T5186">
        <v>20220713</v>
      </c>
      <c r="U5186" t="s">
        <v>61</v>
      </c>
      <c r="Z5186" t="s">
        <v>36</v>
      </c>
    </row>
    <row r="5187" spans="1:26" x14ac:dyDescent="0.25">
      <c r="A5187" t="s">
        <v>26</v>
      </c>
      <c r="B5187" t="s">
        <v>27</v>
      </c>
      <c r="C5187" t="s">
        <v>28</v>
      </c>
      <c r="D5187" t="s">
        <v>64</v>
      </c>
      <c r="E5187" t="str">
        <f>"203TNBK0G141"</f>
        <v>203TNBK0G141</v>
      </c>
      <c r="F5187" t="s">
        <v>30</v>
      </c>
      <c r="I5187" t="s">
        <v>71</v>
      </c>
      <c r="J5187" t="s">
        <v>83</v>
      </c>
      <c r="N5187" t="s">
        <v>10621</v>
      </c>
      <c r="O5187" t="s">
        <v>34</v>
      </c>
      <c r="P5187">
        <v>5</v>
      </c>
      <c r="Q5187">
        <v>202203</v>
      </c>
      <c r="R5187">
        <v>20220623</v>
      </c>
      <c r="S5187" t="s">
        <v>10622</v>
      </c>
      <c r="T5187">
        <v>20220713</v>
      </c>
      <c r="Z5187" t="s">
        <v>36</v>
      </c>
    </row>
    <row r="5188" spans="1:26" x14ac:dyDescent="0.25">
      <c r="A5188" t="s">
        <v>26</v>
      </c>
      <c r="B5188" t="s">
        <v>27</v>
      </c>
      <c r="C5188" t="s">
        <v>28</v>
      </c>
      <c r="D5188" t="s">
        <v>8170</v>
      </c>
      <c r="E5188" t="str">
        <f>"204TNUW2C742"</f>
        <v>204TNUW2C742</v>
      </c>
      <c r="F5188" t="s">
        <v>30</v>
      </c>
      <c r="I5188" t="s">
        <v>38</v>
      </c>
      <c r="J5188" t="s">
        <v>163</v>
      </c>
      <c r="N5188" t="s">
        <v>10623</v>
      </c>
      <c r="O5188" t="s">
        <v>34</v>
      </c>
      <c r="P5188">
        <v>4</v>
      </c>
      <c r="Q5188">
        <v>202204</v>
      </c>
      <c r="R5188">
        <v>20220613</v>
      </c>
      <c r="S5188" t="s">
        <v>10624</v>
      </c>
      <c r="T5188">
        <v>20220713</v>
      </c>
      <c r="Z5188" t="s">
        <v>36</v>
      </c>
    </row>
    <row r="5189" spans="1:26" x14ac:dyDescent="0.25">
      <c r="A5189" t="s">
        <v>26</v>
      </c>
      <c r="B5189" t="s">
        <v>27</v>
      </c>
      <c r="C5189" t="s">
        <v>28</v>
      </c>
      <c r="D5189" t="s">
        <v>585</v>
      </c>
      <c r="E5189" t="str">
        <f>"203TNSU0Y518"</f>
        <v>203TNSU0Y518</v>
      </c>
      <c r="F5189" t="s">
        <v>30</v>
      </c>
      <c r="I5189" t="s">
        <v>47</v>
      </c>
      <c r="J5189" t="s">
        <v>90</v>
      </c>
      <c r="N5189" t="s">
        <v>10625</v>
      </c>
      <c r="O5189" t="s">
        <v>34</v>
      </c>
      <c r="P5189">
        <v>5</v>
      </c>
      <c r="Q5189">
        <v>202203</v>
      </c>
      <c r="R5189">
        <v>20220410</v>
      </c>
      <c r="S5189" t="s">
        <v>10626</v>
      </c>
      <c r="T5189">
        <v>20220713</v>
      </c>
      <c r="U5189" t="s">
        <v>4637</v>
      </c>
      <c r="Z5189" t="s">
        <v>36</v>
      </c>
    </row>
    <row r="5190" spans="1:26" x14ac:dyDescent="0.25">
      <c r="A5190" t="s">
        <v>26</v>
      </c>
      <c r="B5190" t="s">
        <v>27</v>
      </c>
      <c r="C5190" t="s">
        <v>28</v>
      </c>
      <c r="D5190" t="s">
        <v>37</v>
      </c>
      <c r="E5190" t="str">
        <f>"203TNWG05281"</f>
        <v>203TNWG05281</v>
      </c>
      <c r="F5190" t="s">
        <v>30</v>
      </c>
      <c r="I5190" t="s">
        <v>129</v>
      </c>
      <c r="J5190" t="s">
        <v>555</v>
      </c>
      <c r="N5190" t="s">
        <v>10627</v>
      </c>
      <c r="O5190" t="s">
        <v>34</v>
      </c>
      <c r="P5190">
        <v>5</v>
      </c>
      <c r="Q5190">
        <v>202203</v>
      </c>
      <c r="R5190">
        <v>20220309</v>
      </c>
      <c r="S5190" t="s">
        <v>10628</v>
      </c>
      <c r="T5190">
        <v>20220713</v>
      </c>
      <c r="Z5190" t="s">
        <v>36</v>
      </c>
    </row>
    <row r="5191" spans="1:26" x14ac:dyDescent="0.25">
      <c r="A5191" t="s">
        <v>26</v>
      </c>
      <c r="B5191" t="s">
        <v>27</v>
      </c>
      <c r="C5191" t="s">
        <v>28</v>
      </c>
      <c r="D5191" t="s">
        <v>37</v>
      </c>
      <c r="E5191" t="str">
        <f>"109TNNH24615"</f>
        <v>109TNNH24615</v>
      </c>
      <c r="F5191" t="s">
        <v>30</v>
      </c>
      <c r="I5191" t="s">
        <v>586</v>
      </c>
      <c r="J5191" t="s">
        <v>86</v>
      </c>
      <c r="N5191" t="s">
        <v>10629</v>
      </c>
      <c r="O5191" t="s">
        <v>34</v>
      </c>
      <c r="P5191">
        <v>11</v>
      </c>
      <c r="Q5191">
        <v>202109</v>
      </c>
      <c r="R5191">
        <v>20211221</v>
      </c>
      <c r="S5191" t="s">
        <v>10630</v>
      </c>
      <c r="T5191">
        <v>20220713</v>
      </c>
      <c r="Z5191" t="s">
        <v>36</v>
      </c>
    </row>
    <row r="5192" spans="1:26" x14ac:dyDescent="0.25">
      <c r="A5192" t="s">
        <v>26</v>
      </c>
      <c r="B5192" t="s">
        <v>27</v>
      </c>
      <c r="C5192" t="s">
        <v>28</v>
      </c>
      <c r="D5192" t="s">
        <v>29</v>
      </c>
      <c r="E5192" t="str">
        <f>"104TNJJ1E476"</f>
        <v>104TNJJ1E476</v>
      </c>
      <c r="F5192" t="s">
        <v>30</v>
      </c>
      <c r="I5192" t="s">
        <v>38</v>
      </c>
      <c r="J5192" t="s">
        <v>58</v>
      </c>
      <c r="N5192" t="s">
        <v>10631</v>
      </c>
      <c r="O5192" t="s">
        <v>34</v>
      </c>
      <c r="P5192">
        <v>16</v>
      </c>
      <c r="Q5192">
        <v>202104</v>
      </c>
      <c r="R5192">
        <v>20220122</v>
      </c>
      <c r="S5192" t="s">
        <v>10632</v>
      </c>
      <c r="T5192">
        <v>20220713</v>
      </c>
      <c r="U5192" t="s">
        <v>144</v>
      </c>
      <c r="Z5192" t="s">
        <v>36</v>
      </c>
    </row>
    <row r="5193" spans="1:26" x14ac:dyDescent="0.25">
      <c r="A5193" t="s">
        <v>26</v>
      </c>
      <c r="B5193" t="s">
        <v>27</v>
      </c>
      <c r="C5193" t="s">
        <v>28</v>
      </c>
      <c r="D5193" t="s">
        <v>380</v>
      </c>
      <c r="E5193" t="str">
        <f>"205TNSU1A622"</f>
        <v>205TNSU1A622</v>
      </c>
      <c r="F5193" t="s">
        <v>30</v>
      </c>
      <c r="I5193" t="s">
        <v>89</v>
      </c>
      <c r="J5193" t="s">
        <v>86</v>
      </c>
      <c r="N5193" t="s">
        <v>10633</v>
      </c>
      <c r="O5193" t="s">
        <v>34</v>
      </c>
      <c r="P5193">
        <v>3</v>
      </c>
      <c r="Q5193">
        <v>202205</v>
      </c>
      <c r="R5193">
        <v>20220708</v>
      </c>
      <c r="S5193" t="s">
        <v>10634</v>
      </c>
      <c r="T5193">
        <v>20220713</v>
      </c>
      <c r="Z5193" t="s">
        <v>36</v>
      </c>
    </row>
    <row r="5194" spans="1:26" x14ac:dyDescent="0.25">
      <c r="A5194" t="s">
        <v>26</v>
      </c>
      <c r="B5194" t="s">
        <v>27</v>
      </c>
      <c r="C5194" t="s">
        <v>28</v>
      </c>
      <c r="D5194" t="s">
        <v>37</v>
      </c>
      <c r="E5194" t="str">
        <f>"104TNFA0P507"</f>
        <v>104TNFA0P507</v>
      </c>
      <c r="F5194" t="s">
        <v>30</v>
      </c>
      <c r="I5194" t="s">
        <v>38</v>
      </c>
      <c r="J5194" t="s">
        <v>58</v>
      </c>
      <c r="N5194" t="s">
        <v>10635</v>
      </c>
      <c r="O5194" t="s">
        <v>34</v>
      </c>
      <c r="P5194">
        <v>16</v>
      </c>
      <c r="Q5194">
        <v>202104</v>
      </c>
      <c r="R5194">
        <v>20220322</v>
      </c>
      <c r="S5194" t="s">
        <v>10636</v>
      </c>
      <c r="T5194">
        <v>20220713</v>
      </c>
      <c r="U5194" t="s">
        <v>680</v>
      </c>
      <c r="Z5194" t="s">
        <v>36</v>
      </c>
    </row>
    <row r="5195" spans="1:26" x14ac:dyDescent="0.25">
      <c r="A5195" t="s">
        <v>26</v>
      </c>
      <c r="B5195" t="s">
        <v>27</v>
      </c>
      <c r="C5195" t="s">
        <v>28</v>
      </c>
      <c r="D5195" t="s">
        <v>29</v>
      </c>
      <c r="E5195" t="str">
        <f>"108TNUW28878"</f>
        <v>108TNUW28878</v>
      </c>
      <c r="F5195" t="s">
        <v>30</v>
      </c>
      <c r="I5195" t="s">
        <v>57</v>
      </c>
      <c r="J5195" t="s">
        <v>58</v>
      </c>
      <c r="N5195" t="s">
        <v>10637</v>
      </c>
      <c r="O5195" t="s">
        <v>34</v>
      </c>
      <c r="P5195">
        <v>12</v>
      </c>
      <c r="Q5195">
        <v>202108</v>
      </c>
      <c r="R5195">
        <v>20211011</v>
      </c>
      <c r="S5195" t="s">
        <v>10638</v>
      </c>
      <c r="T5195">
        <v>20220713</v>
      </c>
      <c r="U5195" t="s">
        <v>211</v>
      </c>
      <c r="V5195" t="s">
        <v>10639</v>
      </c>
      <c r="Z5195" t="s">
        <v>36</v>
      </c>
    </row>
    <row r="5196" spans="1:26" x14ac:dyDescent="0.25">
      <c r="A5196" t="s">
        <v>26</v>
      </c>
      <c r="B5196" t="s">
        <v>27</v>
      </c>
      <c r="C5196" t="s">
        <v>28</v>
      </c>
      <c r="D5196" t="s">
        <v>115</v>
      </c>
      <c r="E5196" t="str">
        <f>"201TNWG1P065"</f>
        <v>201TNWG1P065</v>
      </c>
      <c r="F5196" t="s">
        <v>30</v>
      </c>
      <c r="I5196" t="s">
        <v>129</v>
      </c>
      <c r="J5196" t="s">
        <v>58</v>
      </c>
      <c r="N5196" t="s">
        <v>244</v>
      </c>
      <c r="O5196" t="s">
        <v>34</v>
      </c>
      <c r="P5196">
        <v>7</v>
      </c>
      <c r="Q5196">
        <v>202201</v>
      </c>
      <c r="R5196">
        <v>20220422</v>
      </c>
      <c r="S5196" t="s">
        <v>10640</v>
      </c>
      <c r="T5196">
        <v>20220713</v>
      </c>
      <c r="U5196" t="s">
        <v>325</v>
      </c>
      <c r="Z5196" t="s">
        <v>36</v>
      </c>
    </row>
    <row r="5197" spans="1:26" x14ac:dyDescent="0.25">
      <c r="A5197" t="s">
        <v>26</v>
      </c>
      <c r="B5197" t="s">
        <v>27</v>
      </c>
      <c r="C5197" t="s">
        <v>28</v>
      </c>
      <c r="D5197" t="s">
        <v>37</v>
      </c>
      <c r="E5197" t="str">
        <f>"106TNXR1U058"</f>
        <v>106TNXR1U058</v>
      </c>
      <c r="F5197" t="s">
        <v>30</v>
      </c>
      <c r="I5197" t="s">
        <v>38</v>
      </c>
      <c r="J5197" t="s">
        <v>130</v>
      </c>
      <c r="N5197" t="s">
        <v>10641</v>
      </c>
      <c r="O5197" t="s">
        <v>34</v>
      </c>
      <c r="P5197">
        <v>14</v>
      </c>
      <c r="Q5197">
        <v>202106</v>
      </c>
      <c r="R5197">
        <v>20211016</v>
      </c>
      <c r="S5197" t="s">
        <v>10642</v>
      </c>
      <c r="T5197">
        <v>20220713</v>
      </c>
      <c r="Z5197" t="s">
        <v>36</v>
      </c>
    </row>
    <row r="5198" spans="1:26" x14ac:dyDescent="0.25">
      <c r="A5198" t="s">
        <v>26</v>
      </c>
      <c r="B5198" t="s">
        <v>27</v>
      </c>
      <c r="C5198" t="s">
        <v>28</v>
      </c>
      <c r="D5198" t="s">
        <v>37</v>
      </c>
      <c r="E5198" t="str">
        <f>"201TNCZ1J483"</f>
        <v>201TNCZ1J483</v>
      </c>
      <c r="F5198" t="s">
        <v>30</v>
      </c>
      <c r="I5198" t="s">
        <v>31</v>
      </c>
      <c r="J5198" t="s">
        <v>116</v>
      </c>
      <c r="N5198" t="s">
        <v>10643</v>
      </c>
      <c r="O5198" t="s">
        <v>34</v>
      </c>
      <c r="P5198">
        <v>7</v>
      </c>
      <c r="Q5198">
        <v>202201</v>
      </c>
      <c r="R5198">
        <v>20220623</v>
      </c>
      <c r="S5198" t="s">
        <v>10644</v>
      </c>
      <c r="T5198">
        <v>20220713</v>
      </c>
      <c r="Z5198" t="s">
        <v>36</v>
      </c>
    </row>
    <row r="5199" spans="1:26" x14ac:dyDescent="0.25">
      <c r="A5199" t="s">
        <v>26</v>
      </c>
      <c r="B5199" t="s">
        <v>27</v>
      </c>
      <c r="C5199" t="s">
        <v>28</v>
      </c>
      <c r="D5199" t="s">
        <v>6142</v>
      </c>
      <c r="E5199" t="str">
        <f>"203TNLE17872"</f>
        <v>203TNLE17872</v>
      </c>
      <c r="F5199" t="s">
        <v>30</v>
      </c>
      <c r="I5199" t="s">
        <v>38</v>
      </c>
      <c r="J5199" t="s">
        <v>77</v>
      </c>
      <c r="N5199" t="s">
        <v>10645</v>
      </c>
      <c r="O5199" t="s">
        <v>34</v>
      </c>
      <c r="P5199">
        <v>5</v>
      </c>
      <c r="Q5199">
        <v>202203</v>
      </c>
      <c r="R5199">
        <v>20220513</v>
      </c>
      <c r="S5199" t="s">
        <v>10646</v>
      </c>
      <c r="T5199">
        <v>20220713</v>
      </c>
      <c r="Z5199" t="s">
        <v>36</v>
      </c>
    </row>
    <row r="5200" spans="1:26" x14ac:dyDescent="0.25">
      <c r="A5200" t="s">
        <v>2403</v>
      </c>
      <c r="B5200" t="s">
        <v>27</v>
      </c>
      <c r="C5200" t="s">
        <v>28</v>
      </c>
      <c r="D5200" t="s">
        <v>42</v>
      </c>
      <c r="E5200" t="str">
        <f>"110TNVS1L335"</f>
        <v>110TNVS1L335</v>
      </c>
      <c r="F5200" t="s">
        <v>2404</v>
      </c>
      <c r="N5200" t="s">
        <v>10647</v>
      </c>
      <c r="O5200" t="s">
        <v>34</v>
      </c>
      <c r="P5200">
        <v>10</v>
      </c>
      <c r="Q5200">
        <v>202110</v>
      </c>
      <c r="S5200">
        <v>917459965</v>
      </c>
      <c r="T5200">
        <v>20220714</v>
      </c>
      <c r="U5200" t="s">
        <v>2406</v>
      </c>
      <c r="V5200" t="s">
        <v>3583</v>
      </c>
      <c r="W5200" t="s">
        <v>2408</v>
      </c>
      <c r="X5200" t="s">
        <v>3584</v>
      </c>
      <c r="Y5200" t="s">
        <v>3585</v>
      </c>
      <c r="Z5200" t="s">
        <v>36</v>
      </c>
    </row>
    <row r="5201" spans="1:26" x14ac:dyDescent="0.25">
      <c r="A5201" t="s">
        <v>2403</v>
      </c>
      <c r="B5201" t="s">
        <v>27</v>
      </c>
      <c r="C5201" t="s">
        <v>28</v>
      </c>
      <c r="D5201" t="s">
        <v>585</v>
      </c>
      <c r="E5201" t="str">
        <f>"202TNCZ2F627"</f>
        <v>202TNCZ2F627</v>
      </c>
      <c r="F5201" t="s">
        <v>2404</v>
      </c>
      <c r="N5201" t="s">
        <v>10648</v>
      </c>
      <c r="O5201" t="s">
        <v>34</v>
      </c>
      <c r="P5201">
        <v>6</v>
      </c>
      <c r="Q5201">
        <v>202202</v>
      </c>
      <c r="S5201">
        <v>917473999</v>
      </c>
      <c r="T5201">
        <v>20220714</v>
      </c>
      <c r="U5201" t="s">
        <v>2406</v>
      </c>
      <c r="V5201" t="s">
        <v>3583</v>
      </c>
      <c r="W5201" t="s">
        <v>2408</v>
      </c>
      <c r="X5201" t="s">
        <v>4891</v>
      </c>
      <c r="Y5201" t="s">
        <v>4892</v>
      </c>
      <c r="Z5201" t="s">
        <v>36</v>
      </c>
    </row>
    <row r="5202" spans="1:26" x14ac:dyDescent="0.25">
      <c r="A5202" t="s">
        <v>2403</v>
      </c>
      <c r="B5202" t="s">
        <v>27</v>
      </c>
      <c r="C5202" t="s">
        <v>28</v>
      </c>
      <c r="D5202" t="s">
        <v>64</v>
      </c>
      <c r="E5202" t="str">
        <f>"204TNKF1G653"</f>
        <v>204TNKF1G653</v>
      </c>
      <c r="F5202" t="s">
        <v>2404</v>
      </c>
      <c r="N5202" t="s">
        <v>10649</v>
      </c>
      <c r="O5202" t="s">
        <v>34</v>
      </c>
      <c r="P5202">
        <v>4</v>
      </c>
      <c r="Q5202">
        <v>202204</v>
      </c>
      <c r="S5202">
        <v>917512617</v>
      </c>
      <c r="T5202">
        <v>20220714</v>
      </c>
      <c r="U5202" t="s">
        <v>2406</v>
      </c>
      <c r="V5202" t="s">
        <v>10650</v>
      </c>
      <c r="W5202" t="s">
        <v>9292</v>
      </c>
      <c r="X5202" t="s">
        <v>10651</v>
      </c>
      <c r="Y5202" t="s">
        <v>10652</v>
      </c>
      <c r="Z5202" t="s">
        <v>36</v>
      </c>
    </row>
    <row r="5203" spans="1:26" x14ac:dyDescent="0.25">
      <c r="A5203" t="s">
        <v>26</v>
      </c>
      <c r="B5203" t="s">
        <v>27</v>
      </c>
      <c r="C5203" t="s">
        <v>28</v>
      </c>
      <c r="D5203" t="s">
        <v>29</v>
      </c>
      <c r="E5203" t="str">
        <f>"102TNGY0V815"</f>
        <v>102TNGY0V815</v>
      </c>
      <c r="F5203" t="s">
        <v>30</v>
      </c>
      <c r="I5203" t="s">
        <v>38</v>
      </c>
      <c r="J5203" t="s">
        <v>39</v>
      </c>
      <c r="N5203" t="s">
        <v>10653</v>
      </c>
      <c r="O5203" t="s">
        <v>34</v>
      </c>
      <c r="P5203">
        <v>18</v>
      </c>
      <c r="Q5203">
        <v>202102</v>
      </c>
      <c r="R5203">
        <v>20211009</v>
      </c>
      <c r="S5203" t="s">
        <v>10654</v>
      </c>
      <c r="T5203">
        <v>20220714</v>
      </c>
      <c r="Z5203" t="s">
        <v>36</v>
      </c>
    </row>
    <row r="5204" spans="1:26" x14ac:dyDescent="0.25">
      <c r="A5204" t="s">
        <v>26</v>
      </c>
      <c r="B5204" t="s">
        <v>27</v>
      </c>
      <c r="C5204" t="s">
        <v>28</v>
      </c>
      <c r="D5204" t="s">
        <v>37</v>
      </c>
      <c r="E5204" t="str">
        <f>"111TNJJ2Y340"</f>
        <v>111TNJJ2Y340</v>
      </c>
      <c r="F5204" t="s">
        <v>30</v>
      </c>
      <c r="I5204" t="s">
        <v>31</v>
      </c>
      <c r="J5204" t="s">
        <v>58</v>
      </c>
      <c r="N5204" t="s">
        <v>10655</v>
      </c>
      <c r="O5204" t="s">
        <v>34</v>
      </c>
      <c r="P5204">
        <v>9</v>
      </c>
      <c r="Q5204">
        <v>202111</v>
      </c>
      <c r="R5204">
        <v>20220120</v>
      </c>
      <c r="S5204" t="s">
        <v>10656</v>
      </c>
      <c r="T5204">
        <v>20220714</v>
      </c>
      <c r="U5204" t="s">
        <v>144</v>
      </c>
      <c r="Z5204" t="s">
        <v>36</v>
      </c>
    </row>
    <row r="5205" spans="1:26" x14ac:dyDescent="0.25">
      <c r="A5205" t="s">
        <v>26</v>
      </c>
      <c r="B5205" t="s">
        <v>27</v>
      </c>
      <c r="C5205" t="s">
        <v>28</v>
      </c>
      <c r="D5205" t="s">
        <v>42</v>
      </c>
      <c r="E5205" t="str">
        <f>"101TNMX06115"</f>
        <v>101TNMX06115</v>
      </c>
      <c r="F5205" t="s">
        <v>30</v>
      </c>
      <c r="I5205" t="s">
        <v>586</v>
      </c>
      <c r="J5205" t="s">
        <v>58</v>
      </c>
      <c r="N5205" t="s">
        <v>10657</v>
      </c>
      <c r="O5205" t="s">
        <v>34</v>
      </c>
      <c r="P5205">
        <v>19</v>
      </c>
      <c r="Q5205">
        <v>202101</v>
      </c>
      <c r="R5205">
        <v>20220415</v>
      </c>
      <c r="S5205" t="s">
        <v>10658</v>
      </c>
      <c r="T5205">
        <v>20220714</v>
      </c>
      <c r="Z5205" t="s">
        <v>36</v>
      </c>
    </row>
    <row r="5206" spans="1:26" x14ac:dyDescent="0.25">
      <c r="A5206" t="s">
        <v>26</v>
      </c>
      <c r="B5206" t="s">
        <v>27</v>
      </c>
      <c r="C5206" t="s">
        <v>28</v>
      </c>
      <c r="D5206" t="s">
        <v>115</v>
      </c>
      <c r="E5206" t="str">
        <f>"107TNVS0W103"</f>
        <v>107TNVS0W103</v>
      </c>
      <c r="F5206" t="s">
        <v>30</v>
      </c>
      <c r="I5206" t="s">
        <v>162</v>
      </c>
      <c r="J5206" t="s">
        <v>90</v>
      </c>
      <c r="N5206" t="s">
        <v>10659</v>
      </c>
      <c r="O5206" t="s">
        <v>34</v>
      </c>
      <c r="P5206">
        <v>13</v>
      </c>
      <c r="Q5206">
        <v>202107</v>
      </c>
      <c r="R5206">
        <v>20211015</v>
      </c>
      <c r="S5206" t="s">
        <v>10660</v>
      </c>
      <c r="T5206">
        <v>20220714</v>
      </c>
      <c r="U5206" t="s">
        <v>206</v>
      </c>
      <c r="V5206" t="s">
        <v>5168</v>
      </c>
      <c r="Z5206" t="s">
        <v>36</v>
      </c>
    </row>
    <row r="5207" spans="1:26" x14ac:dyDescent="0.25">
      <c r="A5207" t="s">
        <v>26</v>
      </c>
      <c r="B5207" t="s">
        <v>27</v>
      </c>
      <c r="C5207" t="s">
        <v>28</v>
      </c>
      <c r="D5207" t="s">
        <v>6142</v>
      </c>
      <c r="E5207" t="str">
        <f>"204TNAB2K960"</f>
        <v>204TNAB2K960</v>
      </c>
      <c r="F5207" t="s">
        <v>30</v>
      </c>
      <c r="I5207" t="s">
        <v>38</v>
      </c>
      <c r="J5207" t="s">
        <v>58</v>
      </c>
      <c r="N5207" t="s">
        <v>10661</v>
      </c>
      <c r="O5207" t="s">
        <v>34</v>
      </c>
      <c r="P5207">
        <v>4</v>
      </c>
      <c r="Q5207">
        <v>202204</v>
      </c>
      <c r="R5207">
        <v>20220506</v>
      </c>
      <c r="S5207" t="s">
        <v>10662</v>
      </c>
      <c r="T5207">
        <v>20220714</v>
      </c>
      <c r="U5207" t="s">
        <v>1037</v>
      </c>
      <c r="V5207" t="s">
        <v>4149</v>
      </c>
      <c r="W5207" t="s">
        <v>328</v>
      </c>
      <c r="Z5207" t="s">
        <v>36</v>
      </c>
    </row>
    <row r="5208" spans="1:26" x14ac:dyDescent="0.25">
      <c r="A5208" t="s">
        <v>26</v>
      </c>
      <c r="B5208" t="s">
        <v>27</v>
      </c>
      <c r="C5208" t="s">
        <v>28</v>
      </c>
      <c r="D5208" t="s">
        <v>29</v>
      </c>
      <c r="E5208" t="str">
        <f>"201TNDV08978"</f>
        <v>201TNDV08978</v>
      </c>
      <c r="F5208" t="s">
        <v>30</v>
      </c>
      <c r="I5208" t="s">
        <v>31</v>
      </c>
      <c r="J5208" t="s">
        <v>58</v>
      </c>
      <c r="N5208" t="s">
        <v>10663</v>
      </c>
      <c r="O5208" t="s">
        <v>34</v>
      </c>
      <c r="P5208">
        <v>7</v>
      </c>
      <c r="Q5208">
        <v>202201</v>
      </c>
      <c r="R5208">
        <v>20220118</v>
      </c>
      <c r="S5208" t="s">
        <v>10664</v>
      </c>
      <c r="T5208">
        <v>20220714</v>
      </c>
      <c r="U5208" t="s">
        <v>144</v>
      </c>
      <c r="Z5208" t="s">
        <v>36</v>
      </c>
    </row>
    <row r="5209" spans="1:26" x14ac:dyDescent="0.25">
      <c r="A5209" t="s">
        <v>26</v>
      </c>
      <c r="B5209" t="s">
        <v>27</v>
      </c>
      <c r="C5209" t="s">
        <v>28</v>
      </c>
      <c r="D5209" t="s">
        <v>46</v>
      </c>
      <c r="E5209" t="str">
        <f>"201TNZNOJ189"</f>
        <v>201TNZNOJ189</v>
      </c>
      <c r="F5209" t="s">
        <v>30</v>
      </c>
      <c r="I5209" t="s">
        <v>31</v>
      </c>
      <c r="J5209" t="s">
        <v>58</v>
      </c>
      <c r="N5209" t="s">
        <v>10665</v>
      </c>
      <c r="O5209" t="s">
        <v>34</v>
      </c>
      <c r="P5209">
        <v>7</v>
      </c>
      <c r="Q5209">
        <v>202201</v>
      </c>
      <c r="R5209">
        <v>20220121</v>
      </c>
      <c r="S5209" t="s">
        <v>10666</v>
      </c>
      <c r="T5209">
        <v>20220714</v>
      </c>
      <c r="U5209" t="s">
        <v>144</v>
      </c>
      <c r="V5209" t="s">
        <v>2272</v>
      </c>
      <c r="W5209" t="s">
        <v>10667</v>
      </c>
      <c r="Z5209" t="s">
        <v>36</v>
      </c>
    </row>
    <row r="5210" spans="1:26" x14ac:dyDescent="0.25">
      <c r="A5210" t="s">
        <v>26</v>
      </c>
      <c r="B5210" t="s">
        <v>27</v>
      </c>
      <c r="C5210" t="s">
        <v>28</v>
      </c>
      <c r="D5210" t="s">
        <v>42</v>
      </c>
      <c r="E5210" t="str">
        <f>"112TNUW0K734"</f>
        <v>112TNUW0K734</v>
      </c>
      <c r="F5210" t="s">
        <v>30</v>
      </c>
      <c r="I5210" t="s">
        <v>31</v>
      </c>
      <c r="J5210" t="s">
        <v>871</v>
      </c>
      <c r="N5210" t="s">
        <v>10668</v>
      </c>
      <c r="O5210" t="s">
        <v>34</v>
      </c>
      <c r="P5210">
        <v>8</v>
      </c>
      <c r="Q5210">
        <v>202112</v>
      </c>
      <c r="R5210">
        <v>20220424</v>
      </c>
      <c r="S5210" t="s">
        <v>10669</v>
      </c>
      <c r="T5210">
        <v>20220714</v>
      </c>
      <c r="Z5210" t="s">
        <v>36</v>
      </c>
    </row>
    <row r="5211" spans="1:26" x14ac:dyDescent="0.25">
      <c r="A5211" t="s">
        <v>26</v>
      </c>
      <c r="B5211" t="s">
        <v>27</v>
      </c>
      <c r="C5211" t="s">
        <v>28</v>
      </c>
      <c r="D5211" t="s">
        <v>42</v>
      </c>
      <c r="E5211" t="str">
        <f>"011TNLEOY640"</f>
        <v>011TNLEOY640</v>
      </c>
      <c r="F5211" t="s">
        <v>30</v>
      </c>
      <c r="I5211" t="s">
        <v>71</v>
      </c>
      <c r="J5211" t="s">
        <v>58</v>
      </c>
      <c r="N5211" t="s">
        <v>10670</v>
      </c>
      <c r="O5211" t="s">
        <v>34</v>
      </c>
      <c r="P5211">
        <v>21</v>
      </c>
      <c r="Q5211">
        <v>202011</v>
      </c>
      <c r="R5211">
        <v>20220103</v>
      </c>
      <c r="S5211" t="s">
        <v>10671</v>
      </c>
      <c r="T5211">
        <v>20220714</v>
      </c>
      <c r="U5211" t="s">
        <v>144</v>
      </c>
      <c r="Z5211" t="s">
        <v>36</v>
      </c>
    </row>
    <row r="5212" spans="1:26" x14ac:dyDescent="0.25">
      <c r="A5212" t="s">
        <v>26</v>
      </c>
      <c r="B5212" t="s">
        <v>27</v>
      </c>
      <c r="C5212" t="s">
        <v>28</v>
      </c>
      <c r="D5212" t="s">
        <v>29</v>
      </c>
      <c r="E5212" t="str">
        <f>"109TNPC1S768"</f>
        <v>109TNPC1S768</v>
      </c>
      <c r="F5212" t="s">
        <v>30</v>
      </c>
      <c r="I5212" t="s">
        <v>76</v>
      </c>
      <c r="J5212" t="s">
        <v>77</v>
      </c>
      <c r="N5212" t="s">
        <v>10672</v>
      </c>
      <c r="O5212" t="s">
        <v>34</v>
      </c>
      <c r="P5212">
        <v>11</v>
      </c>
      <c r="Q5212">
        <v>202109</v>
      </c>
      <c r="R5212">
        <v>20211124</v>
      </c>
      <c r="S5212" t="s">
        <v>10673</v>
      </c>
      <c r="T5212">
        <v>20220714</v>
      </c>
      <c r="Z5212" t="s">
        <v>36</v>
      </c>
    </row>
    <row r="5213" spans="1:26" x14ac:dyDescent="0.25">
      <c r="A5213" t="s">
        <v>26</v>
      </c>
      <c r="B5213" t="s">
        <v>27</v>
      </c>
      <c r="C5213" t="s">
        <v>28</v>
      </c>
      <c r="D5213" t="s">
        <v>585</v>
      </c>
      <c r="E5213" t="str">
        <f>"203TNZN1J141"</f>
        <v>203TNZN1J141</v>
      </c>
      <c r="F5213" t="s">
        <v>30</v>
      </c>
      <c r="I5213" t="s">
        <v>38</v>
      </c>
      <c r="J5213" t="s">
        <v>58</v>
      </c>
      <c r="N5213" t="s">
        <v>10674</v>
      </c>
      <c r="O5213" t="s">
        <v>34</v>
      </c>
      <c r="P5213">
        <v>5</v>
      </c>
      <c r="Q5213">
        <v>202203</v>
      </c>
      <c r="R5213">
        <v>20220509</v>
      </c>
      <c r="S5213" t="s">
        <v>10675</v>
      </c>
      <c r="T5213">
        <v>20220714</v>
      </c>
      <c r="U5213" t="s">
        <v>205</v>
      </c>
      <c r="Z5213" t="s">
        <v>36</v>
      </c>
    </row>
    <row r="5214" spans="1:26" x14ac:dyDescent="0.25">
      <c r="A5214" t="s">
        <v>26</v>
      </c>
      <c r="B5214" t="s">
        <v>27</v>
      </c>
      <c r="C5214" t="s">
        <v>28</v>
      </c>
      <c r="D5214" t="s">
        <v>29</v>
      </c>
      <c r="E5214" t="str">
        <f>"108TNJJ2H596"</f>
        <v>108TNJJ2H596</v>
      </c>
      <c r="F5214" t="s">
        <v>30</v>
      </c>
      <c r="I5214" t="s">
        <v>38</v>
      </c>
      <c r="J5214" t="s">
        <v>58</v>
      </c>
      <c r="N5214" t="s">
        <v>10676</v>
      </c>
      <c r="O5214" t="s">
        <v>34</v>
      </c>
      <c r="P5214">
        <v>12</v>
      </c>
      <c r="Q5214">
        <v>202108</v>
      </c>
      <c r="R5214">
        <v>20220524</v>
      </c>
      <c r="S5214" t="s">
        <v>10677</v>
      </c>
      <c r="T5214">
        <v>20220714</v>
      </c>
      <c r="U5214" t="s">
        <v>3144</v>
      </c>
      <c r="Z5214" t="s">
        <v>36</v>
      </c>
    </row>
    <row r="5215" spans="1:26" x14ac:dyDescent="0.25">
      <c r="A5215" t="s">
        <v>26</v>
      </c>
      <c r="B5215" t="s">
        <v>27</v>
      </c>
      <c r="C5215" t="s">
        <v>28</v>
      </c>
      <c r="D5215" t="s">
        <v>46</v>
      </c>
      <c r="E5215" t="str">
        <f>"112TNEP1A412"</f>
        <v>112TNEP1A412</v>
      </c>
      <c r="F5215" t="s">
        <v>30</v>
      </c>
      <c r="I5215" t="s">
        <v>302</v>
      </c>
      <c r="J5215" t="s">
        <v>58</v>
      </c>
      <c r="N5215" t="s">
        <v>10678</v>
      </c>
      <c r="O5215" t="s">
        <v>34</v>
      </c>
      <c r="P5215">
        <v>8</v>
      </c>
      <c r="Q5215">
        <v>202112</v>
      </c>
      <c r="R5215">
        <v>20220617</v>
      </c>
      <c r="S5215" t="s">
        <v>10679</v>
      </c>
      <c r="T5215">
        <v>20220714</v>
      </c>
      <c r="U5215" t="s">
        <v>151</v>
      </c>
      <c r="V5215" t="s">
        <v>61</v>
      </c>
      <c r="W5215" t="s">
        <v>3144</v>
      </c>
      <c r="Z5215" t="s">
        <v>36</v>
      </c>
    </row>
    <row r="5216" spans="1:26" x14ac:dyDescent="0.25">
      <c r="A5216" t="s">
        <v>26</v>
      </c>
      <c r="B5216" t="s">
        <v>27</v>
      </c>
      <c r="C5216" t="s">
        <v>28</v>
      </c>
      <c r="D5216" t="s">
        <v>64</v>
      </c>
      <c r="E5216" t="str">
        <f>"111TNKF14789"</f>
        <v>111TNKF14789</v>
      </c>
      <c r="F5216" t="s">
        <v>30</v>
      </c>
      <c r="I5216" t="s">
        <v>71</v>
      </c>
      <c r="J5216" t="s">
        <v>58</v>
      </c>
      <c r="N5216" t="s">
        <v>10680</v>
      </c>
      <c r="O5216" t="s">
        <v>34</v>
      </c>
      <c r="P5216">
        <v>99</v>
      </c>
      <c r="Q5216">
        <v>201111</v>
      </c>
      <c r="R5216">
        <v>20211022</v>
      </c>
      <c r="S5216" t="s">
        <v>10681</v>
      </c>
      <c r="T5216">
        <v>20220714</v>
      </c>
      <c r="U5216" t="s">
        <v>149</v>
      </c>
      <c r="V5216" t="s">
        <v>111</v>
      </c>
      <c r="Z5216" t="s">
        <v>36</v>
      </c>
    </row>
    <row r="5217" spans="1:26" x14ac:dyDescent="0.25">
      <c r="A5217" t="s">
        <v>26</v>
      </c>
      <c r="B5217" t="s">
        <v>27</v>
      </c>
      <c r="C5217" t="s">
        <v>28</v>
      </c>
      <c r="D5217" t="s">
        <v>46</v>
      </c>
      <c r="E5217" t="str">
        <f>"201TNAB2D104"</f>
        <v>201TNAB2D104</v>
      </c>
      <c r="F5217" t="s">
        <v>30</v>
      </c>
      <c r="I5217" t="s">
        <v>89</v>
      </c>
      <c r="J5217" t="s">
        <v>90</v>
      </c>
      <c r="N5217" t="s">
        <v>10682</v>
      </c>
      <c r="O5217" t="s">
        <v>34</v>
      </c>
      <c r="P5217">
        <v>7</v>
      </c>
      <c r="Q5217">
        <v>202201</v>
      </c>
      <c r="R5217">
        <v>20220401</v>
      </c>
      <c r="S5217" t="s">
        <v>10683</v>
      </c>
      <c r="T5217">
        <v>20220714</v>
      </c>
      <c r="U5217" t="s">
        <v>211</v>
      </c>
      <c r="Z5217" t="s">
        <v>36</v>
      </c>
    </row>
    <row r="5218" spans="1:26" x14ac:dyDescent="0.25">
      <c r="A5218" t="s">
        <v>26</v>
      </c>
      <c r="B5218" t="s">
        <v>27</v>
      </c>
      <c r="C5218" t="s">
        <v>28</v>
      </c>
      <c r="D5218" t="s">
        <v>133</v>
      </c>
      <c r="E5218" t="str">
        <f>"110TNWG0J265"</f>
        <v>110TNWG0J265</v>
      </c>
      <c r="F5218" t="s">
        <v>30</v>
      </c>
      <c r="I5218" t="s">
        <v>97</v>
      </c>
      <c r="J5218" t="s">
        <v>90</v>
      </c>
      <c r="N5218" t="s">
        <v>10684</v>
      </c>
      <c r="O5218" t="s">
        <v>34</v>
      </c>
      <c r="P5218">
        <v>10</v>
      </c>
      <c r="Q5218">
        <v>202110</v>
      </c>
      <c r="R5218">
        <v>20211105</v>
      </c>
      <c r="S5218" t="s">
        <v>10685</v>
      </c>
      <c r="T5218">
        <v>20220714</v>
      </c>
      <c r="U5218" t="s">
        <v>595</v>
      </c>
      <c r="V5218" t="s">
        <v>497</v>
      </c>
      <c r="W5218" t="s">
        <v>267</v>
      </c>
      <c r="X5218" t="s">
        <v>236</v>
      </c>
      <c r="Y5218" t="s">
        <v>1037</v>
      </c>
      <c r="Z5218" t="s">
        <v>36</v>
      </c>
    </row>
    <row r="5219" spans="1:26" x14ac:dyDescent="0.25">
      <c r="A5219" t="s">
        <v>26</v>
      </c>
      <c r="B5219" t="s">
        <v>27</v>
      </c>
      <c r="C5219" t="s">
        <v>28</v>
      </c>
      <c r="D5219" t="s">
        <v>166</v>
      </c>
      <c r="E5219" t="str">
        <f>"111TNZN1T589"</f>
        <v>111TNZN1T589</v>
      </c>
      <c r="F5219" t="s">
        <v>30</v>
      </c>
      <c r="I5219" t="s">
        <v>38</v>
      </c>
      <c r="J5219" t="s">
        <v>39</v>
      </c>
      <c r="N5219" t="s">
        <v>10686</v>
      </c>
      <c r="O5219" t="s">
        <v>34</v>
      </c>
      <c r="P5219">
        <v>9</v>
      </c>
      <c r="Q5219">
        <v>202111</v>
      </c>
      <c r="R5219">
        <v>20211130</v>
      </c>
      <c r="S5219" t="s">
        <v>10687</v>
      </c>
      <c r="T5219">
        <v>20220714</v>
      </c>
      <c r="Z5219" t="s">
        <v>36</v>
      </c>
    </row>
    <row r="5220" spans="1:26" x14ac:dyDescent="0.25">
      <c r="A5220" t="s">
        <v>26</v>
      </c>
      <c r="B5220" t="s">
        <v>27</v>
      </c>
      <c r="C5220" t="s">
        <v>28</v>
      </c>
      <c r="D5220" t="s">
        <v>29</v>
      </c>
      <c r="E5220" t="str">
        <f>"108TNWG00729"</f>
        <v>108TNWG00729</v>
      </c>
      <c r="F5220" t="s">
        <v>30</v>
      </c>
      <c r="I5220" t="s">
        <v>38</v>
      </c>
      <c r="J5220" t="s">
        <v>58</v>
      </c>
      <c r="N5220" t="s">
        <v>10688</v>
      </c>
      <c r="O5220" t="s">
        <v>34</v>
      </c>
      <c r="P5220">
        <v>12</v>
      </c>
      <c r="Q5220">
        <v>202108</v>
      </c>
      <c r="R5220">
        <v>20211114</v>
      </c>
      <c r="S5220" t="s">
        <v>10689</v>
      </c>
      <c r="T5220">
        <v>20220714</v>
      </c>
      <c r="U5220" t="s">
        <v>1796</v>
      </c>
      <c r="Z5220" t="s">
        <v>36</v>
      </c>
    </row>
    <row r="5221" spans="1:26" x14ac:dyDescent="0.25">
      <c r="A5221" t="s">
        <v>26</v>
      </c>
      <c r="B5221" t="s">
        <v>27</v>
      </c>
      <c r="C5221" t="s">
        <v>28</v>
      </c>
      <c r="D5221" t="s">
        <v>7432</v>
      </c>
      <c r="E5221" t="str">
        <f>"204TNWG1V113"</f>
        <v>204TNWG1V113</v>
      </c>
      <c r="F5221" t="s">
        <v>30</v>
      </c>
      <c r="I5221" t="s">
        <v>3010</v>
      </c>
      <c r="J5221" t="s">
        <v>58</v>
      </c>
      <c r="N5221" t="s">
        <v>10690</v>
      </c>
      <c r="O5221" t="s">
        <v>34</v>
      </c>
      <c r="P5221">
        <v>4</v>
      </c>
      <c r="Q5221">
        <v>202204</v>
      </c>
      <c r="R5221">
        <v>20220527</v>
      </c>
      <c r="S5221" t="s">
        <v>10691</v>
      </c>
      <c r="T5221">
        <v>20220714</v>
      </c>
      <c r="U5221" t="s">
        <v>8014</v>
      </c>
      <c r="V5221" t="s">
        <v>8014</v>
      </c>
      <c r="Z5221" t="s">
        <v>36</v>
      </c>
    </row>
    <row r="5222" spans="1:26" x14ac:dyDescent="0.25">
      <c r="A5222" t="s">
        <v>26</v>
      </c>
      <c r="B5222" t="s">
        <v>27</v>
      </c>
      <c r="C5222" t="s">
        <v>28</v>
      </c>
      <c r="D5222" t="s">
        <v>166</v>
      </c>
      <c r="E5222" t="str">
        <f>"109TNXR2V586"</f>
        <v>109TNXR2V586</v>
      </c>
      <c r="F5222" t="s">
        <v>30</v>
      </c>
      <c r="I5222" t="s">
        <v>38</v>
      </c>
      <c r="J5222" t="s">
        <v>39</v>
      </c>
      <c r="N5222" t="s">
        <v>10692</v>
      </c>
      <c r="O5222" t="s">
        <v>34</v>
      </c>
      <c r="P5222">
        <v>11</v>
      </c>
      <c r="Q5222">
        <v>202109</v>
      </c>
      <c r="R5222">
        <v>20211205</v>
      </c>
      <c r="S5222" t="s">
        <v>10693</v>
      </c>
      <c r="T5222">
        <v>20220714</v>
      </c>
      <c r="Z5222" t="s">
        <v>36</v>
      </c>
    </row>
    <row r="5223" spans="1:26" x14ac:dyDescent="0.25">
      <c r="A5223" t="s">
        <v>26</v>
      </c>
      <c r="B5223" t="s">
        <v>27</v>
      </c>
      <c r="C5223" t="s">
        <v>28</v>
      </c>
      <c r="D5223" t="s">
        <v>115</v>
      </c>
      <c r="E5223" t="str">
        <f>"105TNWG1X417"</f>
        <v>105TNWG1X417</v>
      </c>
      <c r="F5223" t="s">
        <v>30</v>
      </c>
      <c r="I5223" t="s">
        <v>47</v>
      </c>
      <c r="J5223" t="s">
        <v>90</v>
      </c>
      <c r="N5223" t="s">
        <v>10694</v>
      </c>
      <c r="O5223" t="s">
        <v>34</v>
      </c>
      <c r="P5223">
        <v>15</v>
      </c>
      <c r="Q5223">
        <v>202105</v>
      </c>
      <c r="R5223">
        <v>20211228</v>
      </c>
      <c r="S5223" t="s">
        <v>10695</v>
      </c>
      <c r="T5223">
        <v>20220714</v>
      </c>
      <c r="U5223" t="s">
        <v>369</v>
      </c>
      <c r="V5223" t="s">
        <v>5902</v>
      </c>
      <c r="Z5223" t="s">
        <v>36</v>
      </c>
    </row>
    <row r="5224" spans="1:26" x14ac:dyDescent="0.25">
      <c r="A5224" t="s">
        <v>26</v>
      </c>
      <c r="B5224" t="s">
        <v>27</v>
      </c>
      <c r="C5224" t="s">
        <v>28</v>
      </c>
      <c r="D5224" t="s">
        <v>380</v>
      </c>
      <c r="E5224" t="str">
        <f>"204TNNH33991"</f>
        <v>204TNNH33991</v>
      </c>
      <c r="F5224" t="s">
        <v>30</v>
      </c>
      <c r="I5224" t="s">
        <v>31</v>
      </c>
      <c r="J5224" t="s">
        <v>32</v>
      </c>
      <c r="N5224" t="s">
        <v>10696</v>
      </c>
      <c r="O5224" t="s">
        <v>34</v>
      </c>
      <c r="P5224">
        <v>4</v>
      </c>
      <c r="Q5224">
        <v>202204</v>
      </c>
      <c r="R5224">
        <v>20220429</v>
      </c>
      <c r="S5224" t="s">
        <v>10697</v>
      </c>
      <c r="T5224">
        <v>20220714</v>
      </c>
      <c r="Z5224" t="s">
        <v>36</v>
      </c>
    </row>
    <row r="5225" spans="1:26" x14ac:dyDescent="0.25">
      <c r="A5225" t="s">
        <v>26</v>
      </c>
      <c r="B5225" t="s">
        <v>27</v>
      </c>
      <c r="C5225" t="s">
        <v>28</v>
      </c>
      <c r="D5225" t="s">
        <v>133</v>
      </c>
      <c r="E5225" t="str">
        <f>"107TNJJ0G716"</f>
        <v>107TNJJ0G716</v>
      </c>
      <c r="F5225" t="s">
        <v>30</v>
      </c>
      <c r="I5225" t="s">
        <v>38</v>
      </c>
      <c r="J5225" t="s">
        <v>39</v>
      </c>
      <c r="N5225" t="s">
        <v>10698</v>
      </c>
      <c r="O5225" t="s">
        <v>34</v>
      </c>
      <c r="P5225">
        <v>13</v>
      </c>
      <c r="Q5225">
        <v>202107</v>
      </c>
      <c r="R5225">
        <v>20211119</v>
      </c>
      <c r="S5225" t="s">
        <v>10699</v>
      </c>
      <c r="T5225">
        <v>20220714</v>
      </c>
      <c r="Z5225" t="s">
        <v>36</v>
      </c>
    </row>
    <row r="5226" spans="1:26" x14ac:dyDescent="0.25">
      <c r="A5226" t="s">
        <v>26</v>
      </c>
      <c r="B5226" t="s">
        <v>27</v>
      </c>
      <c r="C5226" t="s">
        <v>28</v>
      </c>
      <c r="D5226" t="s">
        <v>115</v>
      </c>
      <c r="E5226" t="str">
        <f>"107TNRL0V894"</f>
        <v>107TNRL0V894</v>
      </c>
      <c r="F5226" t="s">
        <v>30</v>
      </c>
      <c r="I5226" t="s">
        <v>31</v>
      </c>
      <c r="J5226" t="s">
        <v>163</v>
      </c>
      <c r="N5226" t="s">
        <v>10700</v>
      </c>
      <c r="O5226" t="s">
        <v>34</v>
      </c>
      <c r="P5226">
        <v>13</v>
      </c>
      <c r="Q5226">
        <v>202107</v>
      </c>
      <c r="R5226">
        <v>20211002</v>
      </c>
      <c r="S5226" t="s">
        <v>10701</v>
      </c>
      <c r="T5226">
        <v>20220714</v>
      </c>
      <c r="Z5226" t="s">
        <v>36</v>
      </c>
    </row>
    <row r="5227" spans="1:26" x14ac:dyDescent="0.25">
      <c r="A5227" t="s">
        <v>26</v>
      </c>
      <c r="B5227" t="s">
        <v>27</v>
      </c>
      <c r="C5227" t="s">
        <v>28</v>
      </c>
      <c r="D5227" t="s">
        <v>8170</v>
      </c>
      <c r="E5227" t="str">
        <f>"205TNDV2L922"</f>
        <v>205TNDV2L922</v>
      </c>
      <c r="F5227" t="s">
        <v>30</v>
      </c>
      <c r="I5227" t="s">
        <v>57</v>
      </c>
      <c r="J5227" t="s">
        <v>77</v>
      </c>
      <c r="N5227" t="s">
        <v>10702</v>
      </c>
      <c r="O5227" t="s">
        <v>34</v>
      </c>
      <c r="P5227">
        <v>3</v>
      </c>
      <c r="Q5227">
        <v>202205</v>
      </c>
      <c r="R5227">
        <v>20220601</v>
      </c>
      <c r="S5227" t="s">
        <v>10703</v>
      </c>
      <c r="T5227">
        <v>20220714</v>
      </c>
      <c r="U5227" t="s">
        <v>6371</v>
      </c>
      <c r="Z5227" t="s">
        <v>36</v>
      </c>
    </row>
    <row r="5228" spans="1:26" x14ac:dyDescent="0.25">
      <c r="A5228" t="s">
        <v>26</v>
      </c>
      <c r="B5228" t="s">
        <v>27</v>
      </c>
      <c r="C5228" t="s">
        <v>28</v>
      </c>
      <c r="D5228" t="s">
        <v>380</v>
      </c>
      <c r="E5228" t="str">
        <f>"112TNMX0N459"</f>
        <v>112TNMX0N459</v>
      </c>
      <c r="F5228" t="s">
        <v>30</v>
      </c>
      <c r="I5228" t="s">
        <v>89</v>
      </c>
      <c r="J5228" t="s">
        <v>77</v>
      </c>
      <c r="N5228" t="s">
        <v>10704</v>
      </c>
      <c r="O5228" t="s">
        <v>34</v>
      </c>
      <c r="P5228">
        <v>8</v>
      </c>
      <c r="Q5228">
        <v>202112</v>
      </c>
      <c r="R5228">
        <v>20220414</v>
      </c>
      <c r="S5228" t="s">
        <v>10705</v>
      </c>
      <c r="T5228">
        <v>20220714</v>
      </c>
      <c r="Z5228" t="s">
        <v>36</v>
      </c>
    </row>
    <row r="5229" spans="1:26" x14ac:dyDescent="0.25">
      <c r="A5229" t="s">
        <v>26</v>
      </c>
      <c r="B5229" t="s">
        <v>27</v>
      </c>
      <c r="C5229" t="s">
        <v>28</v>
      </c>
      <c r="D5229" t="s">
        <v>115</v>
      </c>
      <c r="E5229" t="str">
        <f>"009TNSU0B926"</f>
        <v>009TNSU0B926</v>
      </c>
      <c r="F5229" t="s">
        <v>30</v>
      </c>
      <c r="I5229" t="s">
        <v>71</v>
      </c>
      <c r="J5229" t="s">
        <v>52</v>
      </c>
      <c r="N5229" t="s">
        <v>10706</v>
      </c>
      <c r="O5229" t="s">
        <v>34</v>
      </c>
      <c r="P5229">
        <v>23</v>
      </c>
      <c r="Q5229">
        <v>202009</v>
      </c>
      <c r="R5229">
        <v>20220312</v>
      </c>
      <c r="S5229" t="s">
        <v>10707</v>
      </c>
      <c r="T5229">
        <v>20220714</v>
      </c>
      <c r="U5229" t="s">
        <v>5168</v>
      </c>
      <c r="V5229" t="s">
        <v>206</v>
      </c>
      <c r="Z5229" t="s">
        <v>36</v>
      </c>
    </row>
    <row r="5230" spans="1:26" x14ac:dyDescent="0.25">
      <c r="A5230" t="s">
        <v>26</v>
      </c>
      <c r="B5230" t="s">
        <v>27</v>
      </c>
      <c r="C5230" t="s">
        <v>28</v>
      </c>
      <c r="D5230" t="s">
        <v>133</v>
      </c>
      <c r="E5230" t="str">
        <f>"109TNKF0N773"</f>
        <v>109TNKF0N773</v>
      </c>
      <c r="F5230" t="s">
        <v>30</v>
      </c>
      <c r="I5230" t="s">
        <v>129</v>
      </c>
      <c r="J5230" t="s">
        <v>58</v>
      </c>
      <c r="N5230" t="s">
        <v>10708</v>
      </c>
      <c r="O5230" t="s">
        <v>34</v>
      </c>
      <c r="P5230">
        <v>11</v>
      </c>
      <c r="Q5230">
        <v>202109</v>
      </c>
      <c r="R5230">
        <v>20211010</v>
      </c>
      <c r="S5230" t="s">
        <v>10709</v>
      </c>
      <c r="T5230">
        <v>20220714</v>
      </c>
      <c r="U5230" t="s">
        <v>2295</v>
      </c>
      <c r="V5230" t="s">
        <v>2294</v>
      </c>
      <c r="Z5230" t="s">
        <v>36</v>
      </c>
    </row>
    <row r="5231" spans="1:26" x14ac:dyDescent="0.25">
      <c r="A5231" t="s">
        <v>26</v>
      </c>
      <c r="B5231" t="s">
        <v>27</v>
      </c>
      <c r="C5231" t="s">
        <v>28</v>
      </c>
      <c r="D5231" t="s">
        <v>585</v>
      </c>
      <c r="E5231" t="str">
        <f>"202TNLE20Z280"</f>
        <v>202TNLE20Z280</v>
      </c>
      <c r="F5231" t="s">
        <v>30</v>
      </c>
      <c r="I5231" t="s">
        <v>38</v>
      </c>
      <c r="J5231" t="s">
        <v>90</v>
      </c>
      <c r="N5231" t="s">
        <v>10710</v>
      </c>
      <c r="O5231" t="s">
        <v>34</v>
      </c>
      <c r="P5231">
        <v>6</v>
      </c>
      <c r="Q5231">
        <v>202202</v>
      </c>
      <c r="R5231">
        <v>20220215</v>
      </c>
      <c r="S5231" t="s">
        <v>10711</v>
      </c>
      <c r="T5231">
        <v>20220714</v>
      </c>
      <c r="U5231" t="s">
        <v>5494</v>
      </c>
      <c r="V5231" t="s">
        <v>878</v>
      </c>
      <c r="W5231" t="s">
        <v>10268</v>
      </c>
      <c r="X5231" t="s">
        <v>10712</v>
      </c>
      <c r="Z5231" t="s">
        <v>36</v>
      </c>
    </row>
    <row r="5232" spans="1:26" x14ac:dyDescent="0.25">
      <c r="A5232" t="s">
        <v>26</v>
      </c>
      <c r="B5232" t="s">
        <v>27</v>
      </c>
      <c r="C5232" t="s">
        <v>28</v>
      </c>
      <c r="D5232" t="s">
        <v>46</v>
      </c>
      <c r="E5232" t="str">
        <f>"108TNFA1J907"</f>
        <v>108TNFA1J907</v>
      </c>
      <c r="F5232" t="s">
        <v>30</v>
      </c>
      <c r="I5232" t="s">
        <v>123</v>
      </c>
      <c r="J5232" t="s">
        <v>52</v>
      </c>
      <c r="N5232" t="s">
        <v>10713</v>
      </c>
      <c r="O5232" t="s">
        <v>34</v>
      </c>
      <c r="P5232">
        <v>12</v>
      </c>
      <c r="Q5232">
        <v>202108</v>
      </c>
      <c r="R5232">
        <v>20211013</v>
      </c>
      <c r="S5232" t="s">
        <v>10714</v>
      </c>
      <c r="T5232">
        <v>20220714</v>
      </c>
      <c r="U5232" t="s">
        <v>264</v>
      </c>
      <c r="V5232" t="s">
        <v>1232</v>
      </c>
      <c r="Z5232" t="s">
        <v>36</v>
      </c>
    </row>
    <row r="5233" spans="1:26" x14ac:dyDescent="0.25">
      <c r="A5233" t="s">
        <v>26</v>
      </c>
      <c r="B5233" t="s">
        <v>27</v>
      </c>
      <c r="C5233" t="s">
        <v>28</v>
      </c>
      <c r="D5233" t="s">
        <v>7432</v>
      </c>
      <c r="E5233" t="str">
        <f>"202TNUW27182"</f>
        <v>202TNUW27182</v>
      </c>
      <c r="F5233" t="s">
        <v>30</v>
      </c>
      <c r="I5233" t="s">
        <v>57</v>
      </c>
      <c r="J5233" t="s">
        <v>271</v>
      </c>
      <c r="N5233" t="s">
        <v>10715</v>
      </c>
      <c r="O5233" t="s">
        <v>34</v>
      </c>
      <c r="P5233">
        <v>6</v>
      </c>
      <c r="Q5233">
        <v>202202</v>
      </c>
      <c r="R5233">
        <v>20220618</v>
      </c>
      <c r="S5233" t="s">
        <v>10716</v>
      </c>
      <c r="T5233">
        <v>20220714</v>
      </c>
      <c r="Z5233" t="s">
        <v>36</v>
      </c>
    </row>
    <row r="5234" spans="1:26" x14ac:dyDescent="0.25">
      <c r="A5234" t="s">
        <v>26</v>
      </c>
      <c r="B5234" t="s">
        <v>27</v>
      </c>
      <c r="C5234" t="s">
        <v>28</v>
      </c>
      <c r="D5234" t="s">
        <v>133</v>
      </c>
      <c r="E5234" t="str">
        <f>"008TNRL1Z246"</f>
        <v>008TNRL1Z246</v>
      </c>
      <c r="F5234" t="s">
        <v>30</v>
      </c>
      <c r="I5234" t="s">
        <v>71</v>
      </c>
      <c r="J5234" t="s">
        <v>90</v>
      </c>
      <c r="N5234" t="s">
        <v>10717</v>
      </c>
      <c r="O5234" t="s">
        <v>34</v>
      </c>
      <c r="P5234">
        <v>24</v>
      </c>
      <c r="Q5234">
        <v>202008</v>
      </c>
      <c r="R5234">
        <v>20220508</v>
      </c>
      <c r="S5234" t="s">
        <v>10718</v>
      </c>
      <c r="T5234">
        <v>20220714</v>
      </c>
      <c r="U5234" t="s">
        <v>1718</v>
      </c>
      <c r="V5234" t="s">
        <v>206</v>
      </c>
      <c r="Z5234" t="s">
        <v>36</v>
      </c>
    </row>
    <row r="5235" spans="1:26" x14ac:dyDescent="0.25">
      <c r="A5235" t="s">
        <v>26</v>
      </c>
      <c r="B5235" t="s">
        <v>27</v>
      </c>
      <c r="C5235" t="s">
        <v>28</v>
      </c>
      <c r="D5235" t="s">
        <v>29</v>
      </c>
      <c r="E5235" t="str">
        <f>"006TNABOS960"</f>
        <v>006TNABOS960</v>
      </c>
      <c r="F5235" t="s">
        <v>30</v>
      </c>
      <c r="I5235" t="s">
        <v>89</v>
      </c>
      <c r="J5235" t="s">
        <v>7526</v>
      </c>
      <c r="N5235" t="s">
        <v>10719</v>
      </c>
      <c r="O5235" t="s">
        <v>34</v>
      </c>
      <c r="P5235">
        <v>26</v>
      </c>
      <c r="Q5235">
        <v>202006</v>
      </c>
      <c r="R5235">
        <v>20220704</v>
      </c>
      <c r="S5235" t="s">
        <v>10720</v>
      </c>
      <c r="T5235">
        <v>20220714</v>
      </c>
      <c r="Z5235" t="s">
        <v>36</v>
      </c>
    </row>
    <row r="5236" spans="1:26" x14ac:dyDescent="0.25">
      <c r="A5236" t="s">
        <v>26</v>
      </c>
      <c r="B5236" t="s">
        <v>27</v>
      </c>
      <c r="C5236" t="s">
        <v>28</v>
      </c>
      <c r="D5236" t="s">
        <v>10721</v>
      </c>
      <c r="E5236" t="str">
        <f>"202TNDV28882"</f>
        <v>202TNDV28882</v>
      </c>
      <c r="F5236" t="s">
        <v>30</v>
      </c>
      <c r="I5236" t="s">
        <v>123</v>
      </c>
      <c r="J5236" t="s">
        <v>86</v>
      </c>
      <c r="N5236" t="s">
        <v>10722</v>
      </c>
      <c r="O5236" t="s">
        <v>34</v>
      </c>
      <c r="P5236">
        <v>6</v>
      </c>
      <c r="Q5236">
        <v>202202</v>
      </c>
      <c r="R5236">
        <v>20220627</v>
      </c>
      <c r="S5236" t="s">
        <v>10723</v>
      </c>
      <c r="T5236">
        <v>20220714</v>
      </c>
      <c r="Z5236" t="s">
        <v>36</v>
      </c>
    </row>
    <row r="5237" spans="1:26" x14ac:dyDescent="0.25">
      <c r="A5237" t="s">
        <v>26</v>
      </c>
      <c r="B5237" t="s">
        <v>27</v>
      </c>
      <c r="C5237" t="s">
        <v>28</v>
      </c>
      <c r="D5237" t="s">
        <v>133</v>
      </c>
      <c r="E5237" t="str">
        <f>"109TNHM1X169"</f>
        <v>109TNHM1X169</v>
      </c>
      <c r="F5237" t="s">
        <v>30</v>
      </c>
      <c r="I5237" t="s">
        <v>123</v>
      </c>
      <c r="J5237" t="s">
        <v>498</v>
      </c>
      <c r="N5237" t="s">
        <v>10724</v>
      </c>
      <c r="O5237" t="s">
        <v>34</v>
      </c>
      <c r="P5237">
        <v>11</v>
      </c>
      <c r="Q5237">
        <v>202109</v>
      </c>
      <c r="R5237">
        <v>20220601</v>
      </c>
      <c r="S5237" t="s">
        <v>10725</v>
      </c>
      <c r="T5237">
        <v>20220714</v>
      </c>
      <c r="Z5237" t="s">
        <v>36</v>
      </c>
    </row>
    <row r="5238" spans="1:26" x14ac:dyDescent="0.25">
      <c r="A5238" t="s">
        <v>26</v>
      </c>
      <c r="B5238" t="s">
        <v>27</v>
      </c>
      <c r="C5238" t="s">
        <v>28</v>
      </c>
      <c r="D5238" t="s">
        <v>6922</v>
      </c>
      <c r="E5238" t="str">
        <f>"205TNFA05563"</f>
        <v>205TNFA05563</v>
      </c>
      <c r="F5238" t="s">
        <v>30</v>
      </c>
      <c r="I5238" t="s">
        <v>89</v>
      </c>
      <c r="J5238" t="s">
        <v>271</v>
      </c>
      <c r="N5238" t="s">
        <v>10726</v>
      </c>
      <c r="O5238" t="s">
        <v>34</v>
      </c>
      <c r="P5238">
        <v>3</v>
      </c>
      <c r="Q5238">
        <v>202205</v>
      </c>
      <c r="R5238">
        <v>20220702</v>
      </c>
      <c r="S5238" t="s">
        <v>10727</v>
      </c>
      <c r="T5238">
        <v>20220714</v>
      </c>
      <c r="Z5238" t="s">
        <v>36</v>
      </c>
    </row>
    <row r="5239" spans="1:26" x14ac:dyDescent="0.25">
      <c r="A5239" t="s">
        <v>26</v>
      </c>
      <c r="B5239" t="s">
        <v>27</v>
      </c>
      <c r="C5239" t="s">
        <v>28</v>
      </c>
      <c r="D5239" t="s">
        <v>166</v>
      </c>
      <c r="E5239" t="str">
        <f>"110TNHM1X657"</f>
        <v>110TNHM1X657</v>
      </c>
      <c r="F5239" t="s">
        <v>30</v>
      </c>
      <c r="I5239" t="s">
        <v>129</v>
      </c>
      <c r="J5239" t="s">
        <v>439</v>
      </c>
      <c r="N5239" t="s">
        <v>10728</v>
      </c>
      <c r="O5239" t="s">
        <v>34</v>
      </c>
      <c r="P5239">
        <v>10</v>
      </c>
      <c r="Q5239">
        <v>202110</v>
      </c>
      <c r="R5239">
        <v>20211111</v>
      </c>
      <c r="S5239" t="s">
        <v>10729</v>
      </c>
      <c r="T5239">
        <v>20220714</v>
      </c>
      <c r="Z5239" t="s">
        <v>36</v>
      </c>
    </row>
    <row r="5240" spans="1:26" x14ac:dyDescent="0.25">
      <c r="A5240" t="s">
        <v>26</v>
      </c>
      <c r="B5240" t="s">
        <v>27</v>
      </c>
      <c r="C5240" t="s">
        <v>28</v>
      </c>
      <c r="D5240" t="s">
        <v>115</v>
      </c>
      <c r="E5240" t="str">
        <f>"101TNSU1R006"</f>
        <v>101TNSU1R006</v>
      </c>
      <c r="F5240" t="s">
        <v>30</v>
      </c>
      <c r="I5240" t="s">
        <v>1315</v>
      </c>
      <c r="J5240" t="s">
        <v>90</v>
      </c>
      <c r="N5240" t="s">
        <v>10730</v>
      </c>
      <c r="O5240" t="s">
        <v>34</v>
      </c>
      <c r="P5240">
        <v>19</v>
      </c>
      <c r="Q5240">
        <v>202101</v>
      </c>
      <c r="R5240">
        <v>20220310</v>
      </c>
      <c r="S5240" t="s">
        <v>10731</v>
      </c>
      <c r="T5240">
        <v>20220714</v>
      </c>
      <c r="U5240" t="s">
        <v>239</v>
      </c>
      <c r="V5240" t="s">
        <v>4019</v>
      </c>
      <c r="W5240" t="s">
        <v>5902</v>
      </c>
      <c r="X5240" t="s">
        <v>206</v>
      </c>
      <c r="Y5240" t="s">
        <v>5168</v>
      </c>
      <c r="Z5240" t="s">
        <v>36</v>
      </c>
    </row>
    <row r="5241" spans="1:26" x14ac:dyDescent="0.25">
      <c r="A5241" t="s">
        <v>26</v>
      </c>
      <c r="B5241" t="s">
        <v>27</v>
      </c>
      <c r="C5241" t="s">
        <v>28</v>
      </c>
      <c r="D5241" t="s">
        <v>115</v>
      </c>
      <c r="E5241" t="str">
        <f>"109TNWG1M081"</f>
        <v>109TNWG1M081</v>
      </c>
      <c r="F5241" t="s">
        <v>30</v>
      </c>
      <c r="I5241" t="s">
        <v>38</v>
      </c>
      <c r="J5241" t="s">
        <v>58</v>
      </c>
      <c r="N5241" t="s">
        <v>10732</v>
      </c>
      <c r="O5241" t="s">
        <v>34</v>
      </c>
      <c r="P5241">
        <v>11</v>
      </c>
      <c r="Q5241">
        <v>202109</v>
      </c>
      <c r="R5241">
        <v>20220526</v>
      </c>
      <c r="S5241" t="s">
        <v>10733</v>
      </c>
      <c r="T5241">
        <v>20220714</v>
      </c>
      <c r="U5241" t="s">
        <v>144</v>
      </c>
      <c r="Z5241" t="s">
        <v>36</v>
      </c>
    </row>
    <row r="5242" spans="1:26" x14ac:dyDescent="0.25">
      <c r="A5242" t="s">
        <v>26</v>
      </c>
      <c r="B5242" t="s">
        <v>27</v>
      </c>
      <c r="C5242" t="s">
        <v>28</v>
      </c>
      <c r="D5242" t="s">
        <v>380</v>
      </c>
      <c r="E5242" t="str">
        <f>"112TNTQ1R217"</f>
        <v>112TNTQ1R217</v>
      </c>
      <c r="F5242" t="s">
        <v>30</v>
      </c>
      <c r="I5242" t="s">
        <v>38</v>
      </c>
      <c r="J5242" t="s">
        <v>58</v>
      </c>
      <c r="N5242" t="s">
        <v>10734</v>
      </c>
      <c r="O5242" t="s">
        <v>34</v>
      </c>
      <c r="P5242">
        <v>8</v>
      </c>
      <c r="Q5242">
        <v>202112</v>
      </c>
      <c r="R5242">
        <v>20220624</v>
      </c>
      <c r="S5242" t="s">
        <v>10735</v>
      </c>
      <c r="T5242">
        <v>20220714</v>
      </c>
      <c r="U5242" t="s">
        <v>144</v>
      </c>
      <c r="Z5242" t="s">
        <v>36</v>
      </c>
    </row>
    <row r="5243" spans="1:26" x14ac:dyDescent="0.25">
      <c r="A5243" t="s">
        <v>26</v>
      </c>
      <c r="B5243" t="s">
        <v>27</v>
      </c>
      <c r="C5243" t="s">
        <v>28</v>
      </c>
      <c r="D5243" t="s">
        <v>42</v>
      </c>
      <c r="E5243" t="str">
        <f>"109TNZN20933"</f>
        <v>109TNZN20933</v>
      </c>
      <c r="F5243" t="s">
        <v>30</v>
      </c>
      <c r="I5243" t="s">
        <v>2006</v>
      </c>
      <c r="J5243" t="s">
        <v>32</v>
      </c>
      <c r="N5243" t="s">
        <v>10736</v>
      </c>
      <c r="O5243" t="s">
        <v>34</v>
      </c>
      <c r="P5243">
        <v>11</v>
      </c>
      <c r="Q5243">
        <v>202109</v>
      </c>
      <c r="R5243">
        <v>20220331</v>
      </c>
      <c r="S5243" t="s">
        <v>10737</v>
      </c>
      <c r="T5243">
        <v>20220714</v>
      </c>
      <c r="Z5243" t="s">
        <v>36</v>
      </c>
    </row>
    <row r="5244" spans="1:26" x14ac:dyDescent="0.25">
      <c r="A5244" t="s">
        <v>26</v>
      </c>
      <c r="B5244" t="s">
        <v>27</v>
      </c>
      <c r="C5244" t="s">
        <v>28</v>
      </c>
      <c r="D5244" t="s">
        <v>64</v>
      </c>
      <c r="E5244" t="str">
        <f>"203TNBK1D597"</f>
        <v>203TNBK1D597</v>
      </c>
      <c r="F5244" t="s">
        <v>30</v>
      </c>
      <c r="I5244" t="s">
        <v>31</v>
      </c>
      <c r="J5244" t="s">
        <v>77</v>
      </c>
      <c r="N5244" t="s">
        <v>10738</v>
      </c>
      <c r="O5244" t="s">
        <v>34</v>
      </c>
      <c r="P5244">
        <v>5</v>
      </c>
      <c r="Q5244">
        <v>202203</v>
      </c>
      <c r="R5244">
        <v>20220619</v>
      </c>
      <c r="S5244" t="s">
        <v>10739</v>
      </c>
      <c r="T5244">
        <v>20220714</v>
      </c>
      <c r="Z5244" t="s">
        <v>36</v>
      </c>
    </row>
    <row r="5245" spans="1:26" x14ac:dyDescent="0.25">
      <c r="A5245" t="s">
        <v>26</v>
      </c>
      <c r="B5245" t="s">
        <v>27</v>
      </c>
      <c r="C5245" t="s">
        <v>28</v>
      </c>
      <c r="D5245" t="s">
        <v>64</v>
      </c>
      <c r="E5245" t="str">
        <f>"112TNPC1J992"</f>
        <v>112TNPC1J992</v>
      </c>
      <c r="F5245" t="s">
        <v>30</v>
      </c>
      <c r="I5245" t="s">
        <v>129</v>
      </c>
      <c r="J5245" t="s">
        <v>90</v>
      </c>
      <c r="N5245" t="s">
        <v>10740</v>
      </c>
      <c r="O5245" t="s">
        <v>34</v>
      </c>
      <c r="P5245">
        <v>8</v>
      </c>
      <c r="Q5245">
        <v>202112</v>
      </c>
      <c r="R5245">
        <v>20220412</v>
      </c>
      <c r="S5245" t="s">
        <v>10741</v>
      </c>
      <c r="T5245">
        <v>20220714</v>
      </c>
      <c r="U5245" t="s">
        <v>328</v>
      </c>
      <c r="Z5245" t="s">
        <v>36</v>
      </c>
    </row>
    <row r="5246" spans="1:26" x14ac:dyDescent="0.25">
      <c r="A5246" t="s">
        <v>26</v>
      </c>
      <c r="B5246" t="s">
        <v>27</v>
      </c>
      <c r="C5246" t="s">
        <v>28</v>
      </c>
      <c r="D5246" t="s">
        <v>133</v>
      </c>
      <c r="E5246" t="str">
        <f>"010TNZN0V269"</f>
        <v>010TNZN0V269</v>
      </c>
      <c r="F5246" t="s">
        <v>30</v>
      </c>
      <c r="I5246" t="s">
        <v>57</v>
      </c>
      <c r="J5246" t="s">
        <v>90</v>
      </c>
      <c r="N5246" t="s">
        <v>10742</v>
      </c>
      <c r="O5246" t="s">
        <v>34</v>
      </c>
      <c r="P5246">
        <v>22</v>
      </c>
      <c r="Q5246">
        <v>202010</v>
      </c>
      <c r="R5246">
        <v>20220617</v>
      </c>
      <c r="S5246" t="s">
        <v>10743</v>
      </c>
      <c r="T5246">
        <v>20220714</v>
      </c>
      <c r="U5246" t="s">
        <v>114</v>
      </c>
      <c r="Z5246" t="s">
        <v>36</v>
      </c>
    </row>
    <row r="5247" spans="1:26" x14ac:dyDescent="0.25">
      <c r="A5247" t="s">
        <v>26</v>
      </c>
      <c r="B5247" t="s">
        <v>27</v>
      </c>
      <c r="C5247" t="s">
        <v>28</v>
      </c>
      <c r="D5247" t="s">
        <v>64</v>
      </c>
      <c r="E5247" t="str">
        <f>"112TNXR14346"</f>
        <v>112TNXR14346</v>
      </c>
      <c r="F5247" t="s">
        <v>30</v>
      </c>
      <c r="I5247" t="s">
        <v>31</v>
      </c>
      <c r="J5247" t="s">
        <v>58</v>
      </c>
      <c r="N5247" t="s">
        <v>10744</v>
      </c>
      <c r="O5247" t="s">
        <v>34</v>
      </c>
      <c r="P5247">
        <v>8</v>
      </c>
      <c r="Q5247">
        <v>202112</v>
      </c>
      <c r="R5247">
        <v>20220202</v>
      </c>
      <c r="S5247" t="s">
        <v>10745</v>
      </c>
      <c r="T5247">
        <v>20220715</v>
      </c>
      <c r="U5247" t="s">
        <v>128</v>
      </c>
      <c r="V5247" t="s">
        <v>5175</v>
      </c>
      <c r="W5247" t="s">
        <v>144</v>
      </c>
      <c r="Z5247" t="s">
        <v>36</v>
      </c>
    </row>
    <row r="5248" spans="1:26" x14ac:dyDescent="0.25">
      <c r="A5248" t="s">
        <v>26</v>
      </c>
      <c r="B5248" t="s">
        <v>27</v>
      </c>
      <c r="C5248" t="s">
        <v>28</v>
      </c>
      <c r="D5248" t="s">
        <v>29</v>
      </c>
      <c r="E5248" t="str">
        <f>"105TNGY2G151"</f>
        <v>105TNGY2G151</v>
      </c>
      <c r="F5248" t="s">
        <v>30</v>
      </c>
      <c r="I5248" t="s">
        <v>31</v>
      </c>
      <c r="J5248" t="s">
        <v>58</v>
      </c>
      <c r="N5248" t="s">
        <v>10746</v>
      </c>
      <c r="O5248" t="s">
        <v>34</v>
      </c>
      <c r="P5248">
        <v>15</v>
      </c>
      <c r="Q5248">
        <v>202105</v>
      </c>
      <c r="R5248">
        <v>20220308</v>
      </c>
      <c r="S5248" t="s">
        <v>10747</v>
      </c>
      <c r="T5248">
        <v>20220715</v>
      </c>
      <c r="U5248" t="s">
        <v>1575</v>
      </c>
      <c r="Z5248" t="s">
        <v>36</v>
      </c>
    </row>
    <row r="5249" spans="1:26" x14ac:dyDescent="0.25">
      <c r="A5249" t="s">
        <v>26</v>
      </c>
      <c r="B5249" t="s">
        <v>27</v>
      </c>
      <c r="C5249" t="s">
        <v>28</v>
      </c>
      <c r="D5249" t="s">
        <v>8170</v>
      </c>
      <c r="E5249" t="str">
        <f>"203TNVS24751"</f>
        <v>203TNVS24751</v>
      </c>
      <c r="F5249" t="s">
        <v>30</v>
      </c>
      <c r="I5249" t="s">
        <v>123</v>
      </c>
      <c r="J5249" t="s">
        <v>58</v>
      </c>
      <c r="N5249" t="s">
        <v>10748</v>
      </c>
      <c r="O5249" t="s">
        <v>34</v>
      </c>
      <c r="P5249">
        <v>5</v>
      </c>
      <c r="Q5249">
        <v>202203</v>
      </c>
      <c r="R5249">
        <v>20220301</v>
      </c>
      <c r="S5249" t="s">
        <v>10749</v>
      </c>
      <c r="T5249">
        <v>20220715</v>
      </c>
      <c r="U5249" t="s">
        <v>10750</v>
      </c>
      <c r="V5249" t="s">
        <v>9804</v>
      </c>
      <c r="Z5249" t="s">
        <v>36</v>
      </c>
    </row>
    <row r="5250" spans="1:26" x14ac:dyDescent="0.25">
      <c r="A5250" t="s">
        <v>26</v>
      </c>
      <c r="B5250" t="s">
        <v>27</v>
      </c>
      <c r="C5250" t="s">
        <v>28</v>
      </c>
      <c r="D5250" t="s">
        <v>380</v>
      </c>
      <c r="E5250" t="str">
        <f>"201TNHM1T729"</f>
        <v>201TNHM1T729</v>
      </c>
      <c r="F5250" t="s">
        <v>30</v>
      </c>
      <c r="I5250" t="s">
        <v>31</v>
      </c>
      <c r="J5250" t="s">
        <v>32</v>
      </c>
      <c r="N5250" t="s">
        <v>10751</v>
      </c>
      <c r="O5250" t="s">
        <v>34</v>
      </c>
      <c r="P5250">
        <v>7</v>
      </c>
      <c r="Q5250">
        <v>202201</v>
      </c>
      <c r="R5250">
        <v>20220424</v>
      </c>
      <c r="S5250" t="s">
        <v>10752</v>
      </c>
      <c r="T5250">
        <v>20220715</v>
      </c>
      <c r="Z5250" t="s">
        <v>36</v>
      </c>
    </row>
    <row r="5251" spans="1:26" x14ac:dyDescent="0.25">
      <c r="A5251" t="s">
        <v>26</v>
      </c>
      <c r="B5251" t="s">
        <v>27</v>
      </c>
      <c r="C5251" t="s">
        <v>28</v>
      </c>
      <c r="D5251" t="s">
        <v>133</v>
      </c>
      <c r="E5251" t="str">
        <f>"110TNPC02816"</f>
        <v>110TNPC02816</v>
      </c>
      <c r="F5251" t="s">
        <v>30</v>
      </c>
      <c r="I5251" t="s">
        <v>31</v>
      </c>
      <c r="J5251" t="s">
        <v>58</v>
      </c>
      <c r="N5251" t="s">
        <v>10753</v>
      </c>
      <c r="O5251" t="s">
        <v>34</v>
      </c>
      <c r="P5251">
        <v>10</v>
      </c>
      <c r="Q5251">
        <v>202110</v>
      </c>
      <c r="R5251">
        <v>20211004</v>
      </c>
      <c r="S5251" t="s">
        <v>10754</v>
      </c>
      <c r="T5251">
        <v>20220715</v>
      </c>
      <c r="U5251" t="s">
        <v>339</v>
      </c>
      <c r="V5251" t="s">
        <v>10755</v>
      </c>
      <c r="W5251" t="s">
        <v>793</v>
      </c>
      <c r="Z5251" t="s">
        <v>36</v>
      </c>
    </row>
    <row r="5252" spans="1:26" x14ac:dyDescent="0.25">
      <c r="A5252" t="s">
        <v>26</v>
      </c>
      <c r="B5252" t="s">
        <v>27</v>
      </c>
      <c r="C5252" t="s">
        <v>28</v>
      </c>
      <c r="D5252" t="s">
        <v>29</v>
      </c>
      <c r="E5252" t="str">
        <f>"109TNGY2E055"</f>
        <v>109TNGY2E055</v>
      </c>
      <c r="F5252" t="s">
        <v>30</v>
      </c>
      <c r="I5252" t="s">
        <v>89</v>
      </c>
      <c r="J5252" t="s">
        <v>77</v>
      </c>
      <c r="N5252" t="s">
        <v>10756</v>
      </c>
      <c r="O5252" t="s">
        <v>34</v>
      </c>
      <c r="P5252">
        <v>11</v>
      </c>
      <c r="Q5252">
        <v>202109</v>
      </c>
      <c r="R5252">
        <v>20211216</v>
      </c>
      <c r="S5252" t="s">
        <v>10757</v>
      </c>
      <c r="T5252">
        <v>20220715</v>
      </c>
      <c r="Z5252" t="s">
        <v>36</v>
      </c>
    </row>
    <row r="5253" spans="1:26" x14ac:dyDescent="0.25">
      <c r="A5253" t="s">
        <v>26</v>
      </c>
      <c r="B5253" t="s">
        <v>27</v>
      </c>
      <c r="C5253" t="s">
        <v>28</v>
      </c>
      <c r="D5253" t="s">
        <v>46</v>
      </c>
      <c r="E5253" t="str">
        <f>"108TNWG1Y857"</f>
        <v>108TNWG1Y857</v>
      </c>
      <c r="F5253" t="s">
        <v>30</v>
      </c>
      <c r="I5253" t="s">
        <v>38</v>
      </c>
      <c r="J5253" t="s">
        <v>58</v>
      </c>
      <c r="N5253" t="s">
        <v>10758</v>
      </c>
      <c r="O5253" t="s">
        <v>34</v>
      </c>
      <c r="P5253">
        <v>12</v>
      </c>
      <c r="Q5253">
        <v>202108</v>
      </c>
      <c r="R5253">
        <v>20211122</v>
      </c>
      <c r="S5253" t="s">
        <v>10759</v>
      </c>
      <c r="T5253">
        <v>20220715</v>
      </c>
      <c r="U5253" t="s">
        <v>144</v>
      </c>
      <c r="Z5253" t="s">
        <v>36</v>
      </c>
    </row>
    <row r="5254" spans="1:26" x14ac:dyDescent="0.25">
      <c r="A5254" t="s">
        <v>26</v>
      </c>
      <c r="B5254" t="s">
        <v>27</v>
      </c>
      <c r="C5254" t="s">
        <v>28</v>
      </c>
      <c r="D5254" t="s">
        <v>380</v>
      </c>
      <c r="E5254" t="str">
        <f>"205TNQD21436"</f>
        <v>205TNQD21436</v>
      </c>
      <c r="F5254" t="s">
        <v>30</v>
      </c>
      <c r="I5254" t="s">
        <v>31</v>
      </c>
      <c r="J5254" t="s">
        <v>58</v>
      </c>
      <c r="N5254" t="s">
        <v>10760</v>
      </c>
      <c r="O5254" t="s">
        <v>34</v>
      </c>
      <c r="P5254">
        <v>3</v>
      </c>
      <c r="Q5254">
        <v>202205</v>
      </c>
      <c r="R5254">
        <v>20220609</v>
      </c>
      <c r="S5254" t="s">
        <v>10761</v>
      </c>
      <c r="T5254">
        <v>20220715</v>
      </c>
      <c r="U5254" t="s">
        <v>128</v>
      </c>
      <c r="Z5254" t="s">
        <v>36</v>
      </c>
    </row>
    <row r="5255" spans="1:26" x14ac:dyDescent="0.25">
      <c r="A5255" t="s">
        <v>26</v>
      </c>
      <c r="B5255" t="s">
        <v>27</v>
      </c>
      <c r="C5255" t="s">
        <v>28</v>
      </c>
      <c r="D5255" t="s">
        <v>380</v>
      </c>
      <c r="E5255" t="str">
        <f>"111TNEP1Y876"</f>
        <v>111TNEP1Y876</v>
      </c>
      <c r="F5255" t="s">
        <v>30</v>
      </c>
      <c r="I5255" t="s">
        <v>162</v>
      </c>
      <c r="J5255" t="s">
        <v>39</v>
      </c>
      <c r="N5255" t="s">
        <v>520</v>
      </c>
      <c r="O5255" t="s">
        <v>34</v>
      </c>
      <c r="P5255">
        <v>9</v>
      </c>
      <c r="Q5255">
        <v>202111</v>
      </c>
      <c r="R5255">
        <v>20220502</v>
      </c>
      <c r="S5255" t="s">
        <v>10762</v>
      </c>
      <c r="T5255">
        <v>20220715</v>
      </c>
      <c r="Z5255" t="s">
        <v>36</v>
      </c>
    </row>
    <row r="5256" spans="1:26" x14ac:dyDescent="0.25">
      <c r="A5256" t="s">
        <v>26</v>
      </c>
      <c r="B5256" t="s">
        <v>27</v>
      </c>
      <c r="C5256" t="s">
        <v>28</v>
      </c>
      <c r="D5256" t="s">
        <v>42</v>
      </c>
      <c r="E5256" t="str">
        <f>"101TNEP0Q516"</f>
        <v>101TNEP0Q516</v>
      </c>
      <c r="F5256" t="s">
        <v>30</v>
      </c>
      <c r="I5256" t="s">
        <v>1511</v>
      </c>
      <c r="J5256" t="s">
        <v>90</v>
      </c>
      <c r="N5256" t="s">
        <v>10763</v>
      </c>
      <c r="O5256" t="s">
        <v>34</v>
      </c>
      <c r="P5256">
        <v>19</v>
      </c>
      <c r="Q5256">
        <v>202101</v>
      </c>
      <c r="R5256">
        <v>20211115</v>
      </c>
      <c r="S5256" t="s">
        <v>10764</v>
      </c>
      <c r="T5256">
        <v>20220715</v>
      </c>
      <c r="U5256" t="s">
        <v>265</v>
      </c>
      <c r="V5256" t="s">
        <v>179</v>
      </c>
      <c r="W5256" t="s">
        <v>151</v>
      </c>
      <c r="X5256" t="s">
        <v>1037</v>
      </c>
      <c r="Y5256" t="s">
        <v>180</v>
      </c>
      <c r="Z5256" t="s">
        <v>36</v>
      </c>
    </row>
    <row r="5257" spans="1:26" x14ac:dyDescent="0.25">
      <c r="A5257" t="s">
        <v>26</v>
      </c>
      <c r="B5257" t="s">
        <v>27</v>
      </c>
      <c r="C5257" t="s">
        <v>28</v>
      </c>
      <c r="D5257" t="s">
        <v>37</v>
      </c>
      <c r="E5257" t="str">
        <f>"111TNSU2Q846"</f>
        <v>111TNSU2Q846</v>
      </c>
      <c r="F5257" t="s">
        <v>30</v>
      </c>
      <c r="I5257" t="s">
        <v>57</v>
      </c>
      <c r="J5257" t="s">
        <v>58</v>
      </c>
      <c r="N5257" t="s">
        <v>10765</v>
      </c>
      <c r="O5257" t="s">
        <v>34</v>
      </c>
      <c r="P5257">
        <v>9</v>
      </c>
      <c r="Q5257">
        <v>202111</v>
      </c>
      <c r="R5257">
        <v>20220125</v>
      </c>
      <c r="S5257" t="s">
        <v>10766</v>
      </c>
      <c r="T5257">
        <v>20220715</v>
      </c>
      <c r="Z5257" t="s">
        <v>36</v>
      </c>
    </row>
    <row r="5258" spans="1:26" x14ac:dyDescent="0.25">
      <c r="A5258" t="s">
        <v>26</v>
      </c>
      <c r="B5258" t="s">
        <v>27</v>
      </c>
      <c r="C5258" t="s">
        <v>28</v>
      </c>
      <c r="D5258" t="s">
        <v>37</v>
      </c>
      <c r="E5258" t="str">
        <f>"201TNCZ11659"</f>
        <v>201TNCZ11659</v>
      </c>
      <c r="F5258" t="s">
        <v>30</v>
      </c>
      <c r="I5258" t="s">
        <v>123</v>
      </c>
      <c r="J5258" t="s">
        <v>90</v>
      </c>
      <c r="N5258" t="s">
        <v>10767</v>
      </c>
      <c r="O5258" t="s">
        <v>34</v>
      </c>
      <c r="P5258">
        <v>7</v>
      </c>
      <c r="Q5258">
        <v>202201</v>
      </c>
      <c r="R5258">
        <v>20220514</v>
      </c>
      <c r="S5258" t="s">
        <v>10768</v>
      </c>
      <c r="T5258">
        <v>20220715</v>
      </c>
      <c r="U5258" t="s">
        <v>151</v>
      </c>
      <c r="V5258" t="s">
        <v>180</v>
      </c>
      <c r="Z5258" t="s">
        <v>36</v>
      </c>
    </row>
    <row r="5259" spans="1:26" x14ac:dyDescent="0.25">
      <c r="A5259" t="s">
        <v>26</v>
      </c>
      <c r="B5259" t="s">
        <v>27</v>
      </c>
      <c r="C5259" t="s">
        <v>28</v>
      </c>
      <c r="D5259" t="s">
        <v>166</v>
      </c>
      <c r="E5259" t="str">
        <f>"007TNZN0U133"</f>
        <v>007TNZN0U133</v>
      </c>
      <c r="F5259" t="s">
        <v>30</v>
      </c>
      <c r="I5259" t="s">
        <v>129</v>
      </c>
      <c r="J5259" t="s">
        <v>116</v>
      </c>
      <c r="N5259" t="s">
        <v>10769</v>
      </c>
      <c r="O5259" t="s">
        <v>34</v>
      </c>
      <c r="P5259">
        <v>25</v>
      </c>
      <c r="Q5259">
        <v>202007</v>
      </c>
      <c r="R5259">
        <v>20220221</v>
      </c>
      <c r="S5259" t="s">
        <v>10770</v>
      </c>
      <c r="T5259">
        <v>20220715</v>
      </c>
      <c r="Z5259" t="s">
        <v>36</v>
      </c>
    </row>
    <row r="5260" spans="1:26" x14ac:dyDescent="0.25">
      <c r="A5260" t="s">
        <v>26</v>
      </c>
      <c r="B5260" t="s">
        <v>27</v>
      </c>
      <c r="C5260" t="s">
        <v>28</v>
      </c>
      <c r="D5260" t="s">
        <v>42</v>
      </c>
      <c r="E5260" t="str">
        <f>"106TNJJ2D068"</f>
        <v>106TNJJ2D068</v>
      </c>
      <c r="F5260" t="s">
        <v>30</v>
      </c>
      <c r="I5260" t="s">
        <v>31</v>
      </c>
      <c r="J5260" t="s">
        <v>32</v>
      </c>
      <c r="N5260" t="s">
        <v>10771</v>
      </c>
      <c r="O5260" t="s">
        <v>34</v>
      </c>
      <c r="P5260">
        <v>14</v>
      </c>
      <c r="Q5260">
        <v>202106</v>
      </c>
      <c r="R5260">
        <v>20211004</v>
      </c>
      <c r="S5260" t="s">
        <v>10772</v>
      </c>
      <c r="T5260">
        <v>20220715</v>
      </c>
      <c r="Z5260" t="s">
        <v>36</v>
      </c>
    </row>
    <row r="5261" spans="1:26" x14ac:dyDescent="0.25">
      <c r="A5261" t="s">
        <v>26</v>
      </c>
      <c r="B5261" t="s">
        <v>27</v>
      </c>
      <c r="C5261" t="s">
        <v>28</v>
      </c>
      <c r="D5261" t="s">
        <v>29</v>
      </c>
      <c r="E5261" t="str">
        <f>"105TNWG26505"</f>
        <v>105TNWG26505</v>
      </c>
      <c r="F5261" t="s">
        <v>30</v>
      </c>
      <c r="I5261" t="s">
        <v>38</v>
      </c>
      <c r="J5261" t="s">
        <v>83</v>
      </c>
      <c r="N5261" t="s">
        <v>10773</v>
      </c>
      <c r="O5261" t="s">
        <v>34</v>
      </c>
      <c r="P5261">
        <v>15</v>
      </c>
      <c r="Q5261">
        <v>202105</v>
      </c>
      <c r="R5261">
        <v>20211105</v>
      </c>
      <c r="S5261" t="s">
        <v>10774</v>
      </c>
      <c r="T5261">
        <v>20220715</v>
      </c>
      <c r="Z5261" t="s">
        <v>36</v>
      </c>
    </row>
    <row r="5262" spans="1:26" x14ac:dyDescent="0.25">
      <c r="A5262" t="s">
        <v>26</v>
      </c>
      <c r="B5262" t="s">
        <v>27</v>
      </c>
      <c r="C5262" t="s">
        <v>28</v>
      </c>
      <c r="D5262" t="s">
        <v>585</v>
      </c>
      <c r="E5262" t="str">
        <f>"205TNBK3E149"</f>
        <v>205TNBK3E149</v>
      </c>
      <c r="F5262" t="s">
        <v>30</v>
      </c>
      <c r="I5262" t="s">
        <v>38</v>
      </c>
      <c r="J5262" t="s">
        <v>90</v>
      </c>
      <c r="N5262" t="s">
        <v>10775</v>
      </c>
      <c r="O5262" t="s">
        <v>34</v>
      </c>
      <c r="P5262">
        <v>3</v>
      </c>
      <c r="Q5262">
        <v>202205</v>
      </c>
      <c r="R5262">
        <v>20220629</v>
      </c>
      <c r="S5262" t="s">
        <v>10776</v>
      </c>
      <c r="T5262">
        <v>20220715</v>
      </c>
      <c r="U5262" t="s">
        <v>878</v>
      </c>
      <c r="Z5262" t="s">
        <v>36</v>
      </c>
    </row>
    <row r="5263" spans="1:26" x14ac:dyDescent="0.25">
      <c r="A5263" t="s">
        <v>26</v>
      </c>
      <c r="B5263" t="s">
        <v>27</v>
      </c>
      <c r="C5263" t="s">
        <v>28</v>
      </c>
      <c r="D5263" t="s">
        <v>64</v>
      </c>
      <c r="E5263" t="str">
        <f>"204TNAB1N512"</f>
        <v>204TNAB1N512</v>
      </c>
      <c r="F5263" t="s">
        <v>30</v>
      </c>
      <c r="I5263" t="s">
        <v>129</v>
      </c>
      <c r="J5263" t="s">
        <v>271</v>
      </c>
      <c r="N5263" t="s">
        <v>10777</v>
      </c>
      <c r="O5263" t="s">
        <v>34</v>
      </c>
      <c r="P5263">
        <v>4</v>
      </c>
      <c r="Q5263">
        <v>202204</v>
      </c>
      <c r="R5263">
        <v>20220703</v>
      </c>
      <c r="S5263" t="s">
        <v>10778</v>
      </c>
      <c r="T5263">
        <v>20220715</v>
      </c>
      <c r="Z5263" t="s">
        <v>36</v>
      </c>
    </row>
    <row r="5264" spans="1:26" x14ac:dyDescent="0.25">
      <c r="A5264" t="s">
        <v>26</v>
      </c>
      <c r="B5264" t="s">
        <v>27</v>
      </c>
      <c r="C5264" t="s">
        <v>28</v>
      </c>
      <c r="D5264" t="s">
        <v>115</v>
      </c>
      <c r="E5264" t="str">
        <f>"110TNJJ06820"</f>
        <v>110TNJJ06820</v>
      </c>
      <c r="F5264" t="s">
        <v>30</v>
      </c>
      <c r="I5264" t="s">
        <v>38</v>
      </c>
      <c r="J5264" t="s">
        <v>58</v>
      </c>
      <c r="N5264" t="s">
        <v>10779</v>
      </c>
      <c r="O5264" t="s">
        <v>34</v>
      </c>
      <c r="P5264">
        <v>10</v>
      </c>
      <c r="Q5264">
        <v>202110</v>
      </c>
      <c r="R5264">
        <v>20220627</v>
      </c>
      <c r="S5264" t="s">
        <v>10780</v>
      </c>
      <c r="T5264">
        <v>20220715</v>
      </c>
      <c r="U5264" t="s">
        <v>128</v>
      </c>
      <c r="Z5264" t="s">
        <v>36</v>
      </c>
    </row>
    <row r="5265" spans="1:26" x14ac:dyDescent="0.25">
      <c r="A5265" t="s">
        <v>26</v>
      </c>
      <c r="B5265" t="s">
        <v>27</v>
      </c>
      <c r="C5265" t="s">
        <v>28</v>
      </c>
      <c r="D5265" t="s">
        <v>46</v>
      </c>
      <c r="E5265" t="str">
        <f>"111TNDV09242"</f>
        <v>111TNDV09242</v>
      </c>
      <c r="F5265" t="s">
        <v>30</v>
      </c>
      <c r="I5265" t="s">
        <v>89</v>
      </c>
      <c r="J5265" t="s">
        <v>90</v>
      </c>
      <c r="N5265" t="s">
        <v>10781</v>
      </c>
      <c r="O5265" t="s">
        <v>34</v>
      </c>
      <c r="P5265">
        <v>9</v>
      </c>
      <c r="Q5265">
        <v>202111</v>
      </c>
      <c r="R5265">
        <v>20220707</v>
      </c>
      <c r="S5265" t="s">
        <v>10782</v>
      </c>
      <c r="T5265">
        <v>20220715</v>
      </c>
      <c r="U5265" t="s">
        <v>211</v>
      </c>
      <c r="Z5265" t="s">
        <v>36</v>
      </c>
    </row>
    <row r="5266" spans="1:26" x14ac:dyDescent="0.25">
      <c r="A5266" t="s">
        <v>26</v>
      </c>
      <c r="B5266" t="s">
        <v>27</v>
      </c>
      <c r="C5266" t="s">
        <v>28</v>
      </c>
      <c r="D5266" t="s">
        <v>46</v>
      </c>
      <c r="E5266" t="str">
        <f>"105TNBK2N381"</f>
        <v>105TNBK2N381</v>
      </c>
      <c r="F5266" t="s">
        <v>30</v>
      </c>
      <c r="I5266" t="s">
        <v>129</v>
      </c>
      <c r="J5266" t="s">
        <v>90</v>
      </c>
      <c r="N5266" t="s">
        <v>10783</v>
      </c>
      <c r="O5266" t="s">
        <v>34</v>
      </c>
      <c r="P5266">
        <v>15</v>
      </c>
      <c r="Q5266">
        <v>202105</v>
      </c>
      <c r="R5266">
        <v>20211005</v>
      </c>
      <c r="S5266" t="s">
        <v>10784</v>
      </c>
      <c r="T5266">
        <v>20220715</v>
      </c>
      <c r="U5266" t="s">
        <v>878</v>
      </c>
      <c r="Z5266" t="s">
        <v>36</v>
      </c>
    </row>
    <row r="5267" spans="1:26" x14ac:dyDescent="0.25">
      <c r="A5267" t="s">
        <v>26</v>
      </c>
      <c r="B5267" t="s">
        <v>27</v>
      </c>
      <c r="C5267" t="s">
        <v>28</v>
      </c>
      <c r="D5267" t="s">
        <v>64</v>
      </c>
      <c r="E5267" t="str">
        <f>"112TNDV0U666"</f>
        <v>112TNDV0U666</v>
      </c>
      <c r="F5267" t="s">
        <v>30</v>
      </c>
      <c r="I5267" t="s">
        <v>129</v>
      </c>
      <c r="J5267" t="s">
        <v>498</v>
      </c>
      <c r="N5267" t="s">
        <v>10785</v>
      </c>
      <c r="O5267" t="s">
        <v>34</v>
      </c>
      <c r="P5267">
        <v>8</v>
      </c>
      <c r="Q5267">
        <v>202112</v>
      </c>
      <c r="R5267">
        <v>20220211</v>
      </c>
      <c r="S5267" t="s">
        <v>10786</v>
      </c>
      <c r="T5267">
        <v>20220715</v>
      </c>
      <c r="Z5267" t="s">
        <v>36</v>
      </c>
    </row>
    <row r="5268" spans="1:26" x14ac:dyDescent="0.25">
      <c r="A5268" t="s">
        <v>26</v>
      </c>
      <c r="B5268" t="s">
        <v>27</v>
      </c>
      <c r="C5268" t="s">
        <v>28</v>
      </c>
      <c r="D5268" t="s">
        <v>64</v>
      </c>
      <c r="E5268" t="str">
        <f>"109TNRL26254"</f>
        <v>109TNRL26254</v>
      </c>
      <c r="F5268" t="s">
        <v>30</v>
      </c>
      <c r="I5268" t="s">
        <v>71</v>
      </c>
      <c r="J5268" t="s">
        <v>48</v>
      </c>
      <c r="N5268" t="s">
        <v>10787</v>
      </c>
      <c r="O5268" t="s">
        <v>34</v>
      </c>
      <c r="P5268">
        <v>11</v>
      </c>
      <c r="Q5268">
        <v>202109</v>
      </c>
      <c r="R5268">
        <v>20211024</v>
      </c>
      <c r="S5268" t="s">
        <v>10788</v>
      </c>
      <c r="T5268">
        <v>20220715</v>
      </c>
      <c r="Z5268" t="s">
        <v>36</v>
      </c>
    </row>
    <row r="5269" spans="1:26" x14ac:dyDescent="0.25">
      <c r="A5269" t="s">
        <v>26</v>
      </c>
      <c r="B5269" t="s">
        <v>27</v>
      </c>
      <c r="C5269" t="s">
        <v>28</v>
      </c>
      <c r="D5269" t="s">
        <v>7432</v>
      </c>
      <c r="E5269" t="str">
        <f>"205TNLE2B208"</f>
        <v>205TNLE2B208</v>
      </c>
      <c r="F5269" t="s">
        <v>30</v>
      </c>
      <c r="I5269" t="s">
        <v>31</v>
      </c>
      <c r="J5269" t="s">
        <v>32</v>
      </c>
      <c r="N5269" t="s">
        <v>10789</v>
      </c>
      <c r="O5269" t="s">
        <v>34</v>
      </c>
      <c r="P5269">
        <v>3</v>
      </c>
      <c r="Q5269">
        <v>202205</v>
      </c>
      <c r="R5269">
        <v>20220613</v>
      </c>
      <c r="S5269" t="s">
        <v>10790</v>
      </c>
      <c r="T5269">
        <v>20220715</v>
      </c>
      <c r="Z5269" t="s">
        <v>36</v>
      </c>
    </row>
    <row r="5270" spans="1:26" x14ac:dyDescent="0.25">
      <c r="A5270" t="s">
        <v>26</v>
      </c>
      <c r="B5270" t="s">
        <v>27</v>
      </c>
      <c r="C5270" t="s">
        <v>28</v>
      </c>
      <c r="D5270" t="s">
        <v>42</v>
      </c>
      <c r="E5270" t="str">
        <f>"110TNPC1K760"</f>
        <v>110TNPC1K760</v>
      </c>
      <c r="F5270" t="s">
        <v>30</v>
      </c>
      <c r="I5270" t="s">
        <v>475</v>
      </c>
      <c r="J5270" t="s">
        <v>77</v>
      </c>
      <c r="N5270" t="s">
        <v>10791</v>
      </c>
      <c r="O5270" t="s">
        <v>34</v>
      </c>
      <c r="P5270">
        <v>10</v>
      </c>
      <c r="Q5270">
        <v>202110</v>
      </c>
      <c r="R5270">
        <v>20211020</v>
      </c>
      <c r="S5270" t="s">
        <v>10792</v>
      </c>
      <c r="T5270">
        <v>20220715</v>
      </c>
      <c r="Z5270" t="s">
        <v>36</v>
      </c>
    </row>
    <row r="5271" spans="1:26" x14ac:dyDescent="0.25">
      <c r="A5271" t="s">
        <v>26</v>
      </c>
      <c r="B5271" t="s">
        <v>27</v>
      </c>
      <c r="C5271" t="s">
        <v>28</v>
      </c>
      <c r="D5271" t="s">
        <v>7432</v>
      </c>
      <c r="E5271" t="str">
        <f>"205TNAB35056"</f>
        <v>205TNAB35056</v>
      </c>
      <c r="F5271" t="s">
        <v>30</v>
      </c>
      <c r="I5271" t="s">
        <v>89</v>
      </c>
      <c r="J5271" t="s">
        <v>90</v>
      </c>
      <c r="N5271" t="s">
        <v>8852</v>
      </c>
      <c r="O5271" t="s">
        <v>34</v>
      </c>
      <c r="P5271">
        <v>99</v>
      </c>
      <c r="Q5271">
        <v>201205</v>
      </c>
      <c r="R5271">
        <v>20220430</v>
      </c>
      <c r="S5271" t="s">
        <v>10793</v>
      </c>
      <c r="T5271">
        <v>20220715</v>
      </c>
      <c r="U5271" t="s">
        <v>144</v>
      </c>
      <c r="Z5271" t="s">
        <v>36</v>
      </c>
    </row>
    <row r="5272" spans="1:26" x14ac:dyDescent="0.25">
      <c r="A5272" t="s">
        <v>26</v>
      </c>
      <c r="B5272" t="s">
        <v>27</v>
      </c>
      <c r="C5272" t="s">
        <v>28</v>
      </c>
      <c r="D5272" t="s">
        <v>64</v>
      </c>
      <c r="E5272" t="str">
        <f>"204TNNH1N055"</f>
        <v>204TNNH1N055</v>
      </c>
      <c r="F5272" t="s">
        <v>30</v>
      </c>
      <c r="I5272" t="s">
        <v>129</v>
      </c>
      <c r="J5272" t="s">
        <v>58</v>
      </c>
      <c r="N5272" t="s">
        <v>10794</v>
      </c>
      <c r="O5272" t="s">
        <v>34</v>
      </c>
      <c r="P5272">
        <v>4</v>
      </c>
      <c r="Q5272">
        <v>202204</v>
      </c>
      <c r="R5272">
        <v>20220610</v>
      </c>
      <c r="S5272" t="s">
        <v>10795</v>
      </c>
      <c r="T5272">
        <v>20220715</v>
      </c>
      <c r="U5272" t="s">
        <v>517</v>
      </c>
      <c r="Z5272" t="s">
        <v>36</v>
      </c>
    </row>
    <row r="5273" spans="1:26" x14ac:dyDescent="0.25">
      <c r="A5273" t="s">
        <v>26</v>
      </c>
      <c r="B5273" t="s">
        <v>27</v>
      </c>
      <c r="C5273" t="s">
        <v>28</v>
      </c>
      <c r="D5273" t="s">
        <v>46</v>
      </c>
      <c r="E5273" t="str">
        <f>"110TNAB04416"</f>
        <v>110TNAB04416</v>
      </c>
      <c r="F5273" t="s">
        <v>30</v>
      </c>
      <c r="I5273" t="s">
        <v>38</v>
      </c>
      <c r="J5273" t="s">
        <v>90</v>
      </c>
      <c r="N5273" t="s">
        <v>10796</v>
      </c>
      <c r="O5273" t="s">
        <v>34</v>
      </c>
      <c r="P5273">
        <v>10</v>
      </c>
      <c r="Q5273">
        <v>202110</v>
      </c>
      <c r="R5273">
        <v>20211120</v>
      </c>
      <c r="S5273" t="s">
        <v>10797</v>
      </c>
      <c r="T5273">
        <v>20220715</v>
      </c>
      <c r="U5273" t="s">
        <v>722</v>
      </c>
      <c r="V5273" t="s">
        <v>75</v>
      </c>
      <c r="W5273" t="s">
        <v>10798</v>
      </c>
      <c r="Z5273" t="s">
        <v>36</v>
      </c>
    </row>
    <row r="5274" spans="1:26" x14ac:dyDescent="0.25">
      <c r="A5274" t="s">
        <v>26</v>
      </c>
      <c r="B5274" t="s">
        <v>27</v>
      </c>
      <c r="C5274" t="s">
        <v>28</v>
      </c>
      <c r="D5274" t="s">
        <v>46</v>
      </c>
      <c r="E5274" t="str">
        <f>"201TNJJ2S452"</f>
        <v>201TNJJ2S452</v>
      </c>
      <c r="F5274" t="s">
        <v>30</v>
      </c>
      <c r="I5274" t="s">
        <v>57</v>
      </c>
      <c r="J5274" t="s">
        <v>130</v>
      </c>
      <c r="N5274" t="s">
        <v>10799</v>
      </c>
      <c r="O5274" t="s">
        <v>34</v>
      </c>
      <c r="P5274">
        <v>7</v>
      </c>
      <c r="Q5274">
        <v>202201</v>
      </c>
      <c r="R5274">
        <v>20220222</v>
      </c>
      <c r="S5274" t="s">
        <v>10800</v>
      </c>
      <c r="T5274">
        <v>20220715</v>
      </c>
      <c r="Z5274" t="s">
        <v>36</v>
      </c>
    </row>
    <row r="5275" spans="1:26" x14ac:dyDescent="0.25">
      <c r="A5275" t="s">
        <v>26</v>
      </c>
      <c r="B5275" t="s">
        <v>27</v>
      </c>
      <c r="C5275" t="s">
        <v>28</v>
      </c>
      <c r="D5275" t="s">
        <v>585</v>
      </c>
      <c r="E5275" t="str">
        <f>"206TNHM05625"</f>
        <v>206TNHM05625</v>
      </c>
      <c r="F5275" t="s">
        <v>30</v>
      </c>
      <c r="I5275" t="s">
        <v>123</v>
      </c>
      <c r="J5275" t="s">
        <v>77</v>
      </c>
      <c r="N5275" t="s">
        <v>10801</v>
      </c>
      <c r="O5275" t="s">
        <v>34</v>
      </c>
      <c r="P5275">
        <v>2</v>
      </c>
      <c r="Q5275">
        <v>202206</v>
      </c>
      <c r="R5275">
        <v>20220708</v>
      </c>
      <c r="S5275" t="s">
        <v>10802</v>
      </c>
      <c r="T5275">
        <v>20220715</v>
      </c>
      <c r="Z5275" t="s">
        <v>36</v>
      </c>
    </row>
    <row r="5276" spans="1:26" x14ac:dyDescent="0.25">
      <c r="A5276" t="s">
        <v>26</v>
      </c>
      <c r="B5276" t="s">
        <v>27</v>
      </c>
      <c r="C5276" t="s">
        <v>28</v>
      </c>
      <c r="D5276" t="s">
        <v>7432</v>
      </c>
      <c r="E5276" t="str">
        <f>"203TNYT1R026"</f>
        <v>203TNYT1R026</v>
      </c>
      <c r="F5276" t="s">
        <v>30</v>
      </c>
      <c r="I5276" t="s">
        <v>38</v>
      </c>
      <c r="J5276" t="s">
        <v>58</v>
      </c>
      <c r="N5276" t="s">
        <v>10803</v>
      </c>
      <c r="O5276" t="s">
        <v>34</v>
      </c>
      <c r="P5276">
        <v>5</v>
      </c>
      <c r="Q5276">
        <v>202203</v>
      </c>
      <c r="R5276">
        <v>20220605</v>
      </c>
      <c r="S5276" t="s">
        <v>10804</v>
      </c>
      <c r="T5276">
        <v>20220715</v>
      </c>
      <c r="U5276" t="s">
        <v>211</v>
      </c>
      <c r="Z5276" t="s">
        <v>36</v>
      </c>
    </row>
    <row r="5277" spans="1:26" x14ac:dyDescent="0.25">
      <c r="A5277" t="s">
        <v>26</v>
      </c>
      <c r="B5277" t="s">
        <v>27</v>
      </c>
      <c r="C5277" t="s">
        <v>28</v>
      </c>
      <c r="D5277" t="s">
        <v>29</v>
      </c>
      <c r="E5277" t="str">
        <f>"108TNVS1X015"</f>
        <v>108TNVS1X015</v>
      </c>
      <c r="F5277" t="s">
        <v>30</v>
      </c>
      <c r="I5277" t="s">
        <v>71</v>
      </c>
      <c r="J5277" t="s">
        <v>39</v>
      </c>
      <c r="N5277" t="s">
        <v>10805</v>
      </c>
      <c r="O5277" t="s">
        <v>34</v>
      </c>
      <c r="P5277">
        <v>12</v>
      </c>
      <c r="Q5277">
        <v>202108</v>
      </c>
      <c r="R5277">
        <v>20220622</v>
      </c>
      <c r="S5277" t="s">
        <v>10806</v>
      </c>
      <c r="T5277">
        <v>20220715</v>
      </c>
      <c r="Z5277" t="s">
        <v>36</v>
      </c>
    </row>
    <row r="5278" spans="1:26" x14ac:dyDescent="0.25">
      <c r="A5278" t="s">
        <v>26</v>
      </c>
      <c r="B5278" t="s">
        <v>27</v>
      </c>
      <c r="C5278" t="s">
        <v>28</v>
      </c>
      <c r="D5278" t="s">
        <v>6922</v>
      </c>
      <c r="E5278" t="str">
        <f>"205TNCZ0Q259"</f>
        <v>205TNCZ0Q259</v>
      </c>
      <c r="F5278" t="s">
        <v>30</v>
      </c>
      <c r="I5278" t="s">
        <v>82</v>
      </c>
      <c r="J5278" t="s">
        <v>90</v>
      </c>
      <c r="N5278" t="s">
        <v>10807</v>
      </c>
      <c r="O5278" t="s">
        <v>34</v>
      </c>
      <c r="P5278">
        <v>3</v>
      </c>
      <c r="Q5278">
        <v>202205</v>
      </c>
      <c r="R5278">
        <v>20220618</v>
      </c>
      <c r="S5278" t="s">
        <v>10808</v>
      </c>
      <c r="T5278">
        <v>20220715</v>
      </c>
      <c r="U5278" t="s">
        <v>144</v>
      </c>
      <c r="Z5278" t="s">
        <v>36</v>
      </c>
    </row>
    <row r="5279" spans="1:26" x14ac:dyDescent="0.25">
      <c r="A5279" t="s">
        <v>26</v>
      </c>
      <c r="B5279" t="s">
        <v>27</v>
      </c>
      <c r="C5279" t="s">
        <v>28</v>
      </c>
      <c r="D5279" t="s">
        <v>115</v>
      </c>
      <c r="E5279" t="str">
        <f>"110TNFA0C243"</f>
        <v>110TNFA0C243</v>
      </c>
      <c r="F5279" t="s">
        <v>30</v>
      </c>
      <c r="I5279" t="s">
        <v>31</v>
      </c>
      <c r="J5279" t="s">
        <v>58</v>
      </c>
      <c r="N5279" t="s">
        <v>525</v>
      </c>
      <c r="O5279" t="s">
        <v>34</v>
      </c>
      <c r="P5279">
        <v>10</v>
      </c>
      <c r="Q5279">
        <v>202110</v>
      </c>
      <c r="R5279">
        <v>20220106</v>
      </c>
      <c r="S5279" t="s">
        <v>10809</v>
      </c>
      <c r="T5279">
        <v>20220715</v>
      </c>
      <c r="U5279" t="s">
        <v>4974</v>
      </c>
      <c r="V5279" t="s">
        <v>205</v>
      </c>
      <c r="Z5279" t="s">
        <v>36</v>
      </c>
    </row>
    <row r="5280" spans="1:26" x14ac:dyDescent="0.25">
      <c r="A5280" t="s">
        <v>26</v>
      </c>
      <c r="B5280" t="s">
        <v>27</v>
      </c>
      <c r="C5280" t="s">
        <v>28</v>
      </c>
      <c r="D5280" t="s">
        <v>115</v>
      </c>
      <c r="E5280" t="str">
        <f>"108TNYT0P330"</f>
        <v>108TNYT0P330</v>
      </c>
      <c r="F5280" t="s">
        <v>30</v>
      </c>
      <c r="I5280" t="s">
        <v>57</v>
      </c>
      <c r="J5280" t="s">
        <v>90</v>
      </c>
      <c r="N5280" t="s">
        <v>9278</v>
      </c>
      <c r="O5280" t="s">
        <v>34</v>
      </c>
      <c r="P5280">
        <v>12</v>
      </c>
      <c r="Q5280">
        <v>202108</v>
      </c>
      <c r="R5280">
        <v>20211102</v>
      </c>
      <c r="S5280" t="s">
        <v>10810</v>
      </c>
      <c r="T5280">
        <v>20220715</v>
      </c>
      <c r="U5280" t="s">
        <v>595</v>
      </c>
      <c r="V5280" t="s">
        <v>211</v>
      </c>
      <c r="Z5280" t="s">
        <v>36</v>
      </c>
    </row>
    <row r="5281" spans="1:26" x14ac:dyDescent="0.25">
      <c r="A5281" t="s">
        <v>26</v>
      </c>
      <c r="B5281" t="s">
        <v>27</v>
      </c>
      <c r="C5281" t="s">
        <v>28</v>
      </c>
      <c r="D5281" t="s">
        <v>46</v>
      </c>
      <c r="E5281" t="str">
        <f>"108TNKF1W661"</f>
        <v>108TNKF1W661</v>
      </c>
      <c r="F5281" t="s">
        <v>30</v>
      </c>
      <c r="I5281" t="s">
        <v>57</v>
      </c>
      <c r="J5281" t="s">
        <v>58</v>
      </c>
      <c r="N5281" t="s">
        <v>10811</v>
      </c>
      <c r="O5281" t="s">
        <v>34</v>
      </c>
      <c r="P5281">
        <v>12</v>
      </c>
      <c r="Q5281">
        <v>202108</v>
      </c>
      <c r="R5281">
        <v>20220620</v>
      </c>
      <c r="S5281" t="s">
        <v>10812</v>
      </c>
      <c r="T5281">
        <v>20220715</v>
      </c>
      <c r="U5281" t="s">
        <v>144</v>
      </c>
      <c r="Z5281" t="s">
        <v>36</v>
      </c>
    </row>
    <row r="5282" spans="1:26" x14ac:dyDescent="0.25">
      <c r="A5282" t="s">
        <v>26</v>
      </c>
      <c r="B5282" t="s">
        <v>27</v>
      </c>
      <c r="C5282" t="s">
        <v>28</v>
      </c>
      <c r="D5282" t="s">
        <v>29</v>
      </c>
      <c r="E5282" t="str">
        <f>"108TNHMOC761"</f>
        <v>108TNHMOC761</v>
      </c>
      <c r="F5282" t="s">
        <v>30</v>
      </c>
      <c r="I5282" t="s">
        <v>57</v>
      </c>
      <c r="J5282" t="s">
        <v>58</v>
      </c>
      <c r="N5282" t="s">
        <v>10813</v>
      </c>
      <c r="O5282" t="s">
        <v>34</v>
      </c>
      <c r="P5282">
        <v>12</v>
      </c>
      <c r="Q5282">
        <v>202108</v>
      </c>
      <c r="R5282">
        <v>20211209</v>
      </c>
      <c r="S5282" t="s">
        <v>10814</v>
      </c>
      <c r="T5282">
        <v>20220715</v>
      </c>
      <c r="Z5282" t="s">
        <v>36</v>
      </c>
    </row>
    <row r="5283" spans="1:26" x14ac:dyDescent="0.25">
      <c r="A5283" t="s">
        <v>26</v>
      </c>
      <c r="B5283" t="s">
        <v>27</v>
      </c>
      <c r="C5283" t="s">
        <v>28</v>
      </c>
      <c r="D5283" t="s">
        <v>115</v>
      </c>
      <c r="E5283" t="str">
        <f>"108TNGY1D399"</f>
        <v>108TNGY1D399</v>
      </c>
      <c r="F5283" t="s">
        <v>30</v>
      </c>
      <c r="I5283" t="s">
        <v>38</v>
      </c>
      <c r="J5283" t="s">
        <v>39</v>
      </c>
      <c r="N5283" t="s">
        <v>10815</v>
      </c>
      <c r="O5283" t="s">
        <v>34</v>
      </c>
      <c r="P5283">
        <v>12</v>
      </c>
      <c r="Q5283">
        <v>202108</v>
      </c>
      <c r="R5283">
        <v>20220328</v>
      </c>
      <c r="S5283" t="s">
        <v>10816</v>
      </c>
      <c r="T5283">
        <v>20220715</v>
      </c>
      <c r="Z5283" t="s">
        <v>36</v>
      </c>
    </row>
    <row r="5284" spans="1:26" x14ac:dyDescent="0.25">
      <c r="A5284" t="s">
        <v>26</v>
      </c>
      <c r="B5284" t="s">
        <v>27</v>
      </c>
      <c r="C5284" t="s">
        <v>28</v>
      </c>
      <c r="D5284" t="s">
        <v>6142</v>
      </c>
      <c r="E5284" t="str">
        <f>"204TNFA2FF539"</f>
        <v>204TNFA2FF539</v>
      </c>
      <c r="F5284" t="s">
        <v>30</v>
      </c>
      <c r="I5284" t="s">
        <v>38</v>
      </c>
      <c r="J5284" t="s">
        <v>39</v>
      </c>
      <c r="N5284" t="s">
        <v>10817</v>
      </c>
      <c r="O5284" t="s">
        <v>34</v>
      </c>
      <c r="P5284">
        <v>4</v>
      </c>
      <c r="Q5284">
        <v>202204</v>
      </c>
      <c r="R5284">
        <v>20220702</v>
      </c>
      <c r="S5284" t="s">
        <v>10818</v>
      </c>
      <c r="T5284">
        <v>20220715</v>
      </c>
      <c r="Z5284" t="s">
        <v>36</v>
      </c>
    </row>
    <row r="5285" spans="1:26" x14ac:dyDescent="0.25">
      <c r="A5285" t="s">
        <v>26</v>
      </c>
      <c r="B5285" t="s">
        <v>27</v>
      </c>
      <c r="C5285" t="s">
        <v>28</v>
      </c>
      <c r="D5285" t="s">
        <v>29</v>
      </c>
      <c r="E5285" t="str">
        <f>"105TNXR14458"</f>
        <v>105TNXR14458</v>
      </c>
      <c r="F5285" t="s">
        <v>30</v>
      </c>
      <c r="I5285" t="s">
        <v>31</v>
      </c>
      <c r="J5285" t="s">
        <v>58</v>
      </c>
      <c r="N5285" t="s">
        <v>10819</v>
      </c>
      <c r="O5285" t="s">
        <v>34</v>
      </c>
      <c r="P5285">
        <v>15</v>
      </c>
      <c r="Q5285">
        <v>202105</v>
      </c>
      <c r="R5285">
        <v>20211001</v>
      </c>
      <c r="S5285" t="s">
        <v>10820</v>
      </c>
      <c r="T5285">
        <v>20220718</v>
      </c>
      <c r="U5285" t="s">
        <v>211</v>
      </c>
      <c r="Z5285" t="s">
        <v>36</v>
      </c>
    </row>
    <row r="5286" spans="1:26" x14ac:dyDescent="0.25">
      <c r="A5286" t="s">
        <v>26</v>
      </c>
      <c r="B5286" t="s">
        <v>27</v>
      </c>
      <c r="C5286" t="s">
        <v>28</v>
      </c>
      <c r="D5286" t="s">
        <v>37</v>
      </c>
      <c r="E5286" t="str">
        <f>"111TNGY1N719"</f>
        <v>111TNGY1N719</v>
      </c>
      <c r="F5286" t="s">
        <v>30</v>
      </c>
      <c r="I5286" t="s">
        <v>38</v>
      </c>
      <c r="J5286" t="s">
        <v>58</v>
      </c>
      <c r="N5286" t="s">
        <v>10821</v>
      </c>
      <c r="O5286" t="s">
        <v>34</v>
      </c>
      <c r="P5286">
        <v>9</v>
      </c>
      <c r="Q5286">
        <v>202111</v>
      </c>
      <c r="R5286">
        <v>20220528</v>
      </c>
      <c r="S5286" t="s">
        <v>10822</v>
      </c>
      <c r="T5286">
        <v>20220718</v>
      </c>
      <c r="U5286" t="s">
        <v>144</v>
      </c>
      <c r="Z5286" t="s">
        <v>36</v>
      </c>
    </row>
    <row r="5287" spans="1:26" x14ac:dyDescent="0.25">
      <c r="A5287" t="s">
        <v>26</v>
      </c>
      <c r="B5287" t="s">
        <v>27</v>
      </c>
      <c r="C5287" t="s">
        <v>28</v>
      </c>
      <c r="D5287" t="s">
        <v>6922</v>
      </c>
      <c r="E5287" t="str">
        <f>"203TNTQ04697"</f>
        <v>203TNTQ04697</v>
      </c>
      <c r="F5287" t="s">
        <v>30</v>
      </c>
      <c r="I5287" t="s">
        <v>82</v>
      </c>
      <c r="J5287" t="s">
        <v>58</v>
      </c>
      <c r="N5287" t="s">
        <v>10823</v>
      </c>
      <c r="O5287" t="s">
        <v>34</v>
      </c>
      <c r="P5287">
        <v>5</v>
      </c>
      <c r="Q5287">
        <v>202203</v>
      </c>
      <c r="R5287">
        <v>20220616</v>
      </c>
      <c r="S5287" t="s">
        <v>10824</v>
      </c>
      <c r="T5287">
        <v>20220718</v>
      </c>
      <c r="U5287" t="s">
        <v>1846</v>
      </c>
      <c r="Z5287" t="s">
        <v>36</v>
      </c>
    </row>
    <row r="5288" spans="1:26" x14ac:dyDescent="0.25">
      <c r="A5288" t="s">
        <v>26</v>
      </c>
      <c r="B5288" t="s">
        <v>27</v>
      </c>
      <c r="C5288" t="s">
        <v>28</v>
      </c>
      <c r="D5288" t="s">
        <v>133</v>
      </c>
      <c r="E5288" t="str">
        <f>"101TNBK18389"</f>
        <v>101TNBK18389</v>
      </c>
      <c r="F5288" t="s">
        <v>30</v>
      </c>
      <c r="I5288" t="s">
        <v>31</v>
      </c>
      <c r="J5288" t="s">
        <v>58</v>
      </c>
      <c r="N5288" t="s">
        <v>10825</v>
      </c>
      <c r="O5288" t="s">
        <v>34</v>
      </c>
      <c r="P5288">
        <v>19</v>
      </c>
      <c r="Q5288">
        <v>202101</v>
      </c>
      <c r="R5288">
        <v>20220101</v>
      </c>
      <c r="S5288" t="s">
        <v>10826</v>
      </c>
      <c r="T5288">
        <v>20220718</v>
      </c>
      <c r="U5288" t="s">
        <v>719</v>
      </c>
      <c r="V5288" t="s">
        <v>206</v>
      </c>
      <c r="W5288" t="s">
        <v>2827</v>
      </c>
      <c r="Z5288" t="s">
        <v>36</v>
      </c>
    </row>
    <row r="5289" spans="1:26" x14ac:dyDescent="0.25">
      <c r="A5289" t="s">
        <v>26</v>
      </c>
      <c r="B5289" t="s">
        <v>27</v>
      </c>
      <c r="C5289" t="s">
        <v>28</v>
      </c>
      <c r="D5289" t="s">
        <v>29</v>
      </c>
      <c r="E5289" t="str">
        <f>"110TNWG0B089"</f>
        <v>110TNWG0B089</v>
      </c>
      <c r="F5289" t="s">
        <v>30</v>
      </c>
      <c r="I5289" t="s">
        <v>38</v>
      </c>
      <c r="J5289" t="s">
        <v>58</v>
      </c>
      <c r="N5289" t="s">
        <v>10827</v>
      </c>
      <c r="O5289" t="s">
        <v>34</v>
      </c>
      <c r="P5289">
        <v>10</v>
      </c>
      <c r="Q5289">
        <v>202110</v>
      </c>
      <c r="R5289">
        <v>20220225</v>
      </c>
      <c r="S5289" t="s">
        <v>10828</v>
      </c>
      <c r="T5289">
        <v>20220718</v>
      </c>
      <c r="U5289" t="s">
        <v>10829</v>
      </c>
      <c r="Z5289" t="s">
        <v>36</v>
      </c>
    </row>
    <row r="5290" spans="1:26" x14ac:dyDescent="0.25">
      <c r="A5290" t="s">
        <v>26</v>
      </c>
      <c r="B5290" t="s">
        <v>27</v>
      </c>
      <c r="C5290" t="s">
        <v>28</v>
      </c>
      <c r="D5290" t="s">
        <v>115</v>
      </c>
      <c r="E5290" t="str">
        <f>"107TNNH09839"</f>
        <v>107TNNH09839</v>
      </c>
      <c r="F5290" t="s">
        <v>30</v>
      </c>
      <c r="I5290" t="s">
        <v>31</v>
      </c>
      <c r="J5290" t="s">
        <v>58</v>
      </c>
      <c r="N5290" t="s">
        <v>10830</v>
      </c>
      <c r="O5290" t="s">
        <v>34</v>
      </c>
      <c r="P5290">
        <v>13</v>
      </c>
      <c r="Q5290">
        <v>202107</v>
      </c>
      <c r="R5290">
        <v>20211115</v>
      </c>
      <c r="S5290" t="s">
        <v>10831</v>
      </c>
      <c r="T5290">
        <v>20220718</v>
      </c>
      <c r="U5290" t="s">
        <v>144</v>
      </c>
      <c r="Z5290" t="s">
        <v>36</v>
      </c>
    </row>
    <row r="5291" spans="1:26" x14ac:dyDescent="0.25">
      <c r="A5291" t="s">
        <v>26</v>
      </c>
      <c r="B5291" t="s">
        <v>27</v>
      </c>
      <c r="C5291" t="s">
        <v>28</v>
      </c>
      <c r="D5291" t="s">
        <v>29</v>
      </c>
      <c r="E5291" t="str">
        <f>"111TNDV16202"</f>
        <v>111TNDV16202</v>
      </c>
      <c r="F5291" t="s">
        <v>30</v>
      </c>
      <c r="I5291" t="s">
        <v>31</v>
      </c>
      <c r="J5291" t="s">
        <v>58</v>
      </c>
      <c r="N5291" t="s">
        <v>10832</v>
      </c>
      <c r="O5291" t="s">
        <v>34</v>
      </c>
      <c r="P5291">
        <v>9</v>
      </c>
      <c r="Q5291">
        <v>202111</v>
      </c>
      <c r="R5291">
        <v>20220505</v>
      </c>
      <c r="S5291" t="s">
        <v>10833</v>
      </c>
      <c r="T5291">
        <v>20220718</v>
      </c>
      <c r="U5291" t="s">
        <v>211</v>
      </c>
      <c r="Z5291" t="s">
        <v>36</v>
      </c>
    </row>
    <row r="5292" spans="1:26" x14ac:dyDescent="0.25">
      <c r="A5292" t="s">
        <v>26</v>
      </c>
      <c r="B5292" t="s">
        <v>27</v>
      </c>
      <c r="C5292" t="s">
        <v>28</v>
      </c>
      <c r="D5292" t="s">
        <v>46</v>
      </c>
      <c r="E5292" t="str">
        <f>"110TNFA1H459"</f>
        <v>110TNFA1H459</v>
      </c>
      <c r="F5292" t="s">
        <v>30</v>
      </c>
      <c r="I5292" t="s">
        <v>38</v>
      </c>
      <c r="J5292" t="s">
        <v>58</v>
      </c>
      <c r="N5292" t="s">
        <v>10834</v>
      </c>
      <c r="O5292" t="s">
        <v>34</v>
      </c>
      <c r="P5292">
        <v>10</v>
      </c>
      <c r="Q5292">
        <v>202110</v>
      </c>
      <c r="R5292">
        <v>20211117</v>
      </c>
      <c r="S5292" t="s">
        <v>10835</v>
      </c>
      <c r="T5292">
        <v>20220718</v>
      </c>
      <c r="U5292" t="s">
        <v>265</v>
      </c>
      <c r="Z5292" t="s">
        <v>36</v>
      </c>
    </row>
    <row r="5293" spans="1:26" x14ac:dyDescent="0.25">
      <c r="A5293" t="s">
        <v>26</v>
      </c>
      <c r="B5293" t="s">
        <v>27</v>
      </c>
      <c r="C5293" t="s">
        <v>28</v>
      </c>
      <c r="D5293" t="s">
        <v>46</v>
      </c>
      <c r="E5293" t="str">
        <f>"202TNUW2X598"</f>
        <v>202TNUW2X598</v>
      </c>
      <c r="F5293" t="s">
        <v>30</v>
      </c>
      <c r="I5293" t="s">
        <v>89</v>
      </c>
      <c r="J5293" t="s">
        <v>163</v>
      </c>
      <c r="N5293" t="s">
        <v>10836</v>
      </c>
      <c r="O5293" t="s">
        <v>34</v>
      </c>
      <c r="P5293">
        <v>6</v>
      </c>
      <c r="Q5293">
        <v>202202</v>
      </c>
      <c r="R5293">
        <v>20220530</v>
      </c>
      <c r="S5293" t="s">
        <v>10837</v>
      </c>
      <c r="T5293">
        <v>20220718</v>
      </c>
      <c r="Z5293" t="s">
        <v>36</v>
      </c>
    </row>
    <row r="5294" spans="1:26" x14ac:dyDescent="0.25">
      <c r="A5294" t="s">
        <v>26</v>
      </c>
      <c r="B5294" t="s">
        <v>27</v>
      </c>
      <c r="C5294" t="s">
        <v>28</v>
      </c>
      <c r="D5294" t="s">
        <v>6142</v>
      </c>
      <c r="E5294" t="str">
        <f>"203TNTQ17897"</f>
        <v>203TNTQ17897</v>
      </c>
      <c r="F5294" t="s">
        <v>30</v>
      </c>
      <c r="I5294" t="s">
        <v>31</v>
      </c>
      <c r="J5294" t="s">
        <v>39</v>
      </c>
      <c r="N5294" t="s">
        <v>10838</v>
      </c>
      <c r="O5294" t="s">
        <v>34</v>
      </c>
      <c r="P5294">
        <v>5</v>
      </c>
      <c r="Q5294">
        <v>202203</v>
      </c>
      <c r="R5294">
        <v>20220705</v>
      </c>
      <c r="S5294" t="s">
        <v>10839</v>
      </c>
      <c r="T5294">
        <v>20220718</v>
      </c>
      <c r="Z5294" t="s">
        <v>36</v>
      </c>
    </row>
    <row r="5295" spans="1:26" x14ac:dyDescent="0.25">
      <c r="A5295" t="s">
        <v>26</v>
      </c>
      <c r="B5295" t="s">
        <v>27</v>
      </c>
      <c r="C5295" t="s">
        <v>28</v>
      </c>
      <c r="D5295" t="s">
        <v>46</v>
      </c>
      <c r="E5295" t="str">
        <f>"109TNTQ1D097"</f>
        <v>109TNTQ1D097</v>
      </c>
      <c r="F5295" t="s">
        <v>30</v>
      </c>
      <c r="I5295" t="s">
        <v>31</v>
      </c>
      <c r="J5295" t="s">
        <v>58</v>
      </c>
      <c r="N5295" t="s">
        <v>10840</v>
      </c>
      <c r="O5295" t="s">
        <v>34</v>
      </c>
      <c r="P5295">
        <v>11</v>
      </c>
      <c r="Q5295">
        <v>202109</v>
      </c>
      <c r="R5295">
        <v>20211101</v>
      </c>
      <c r="S5295" t="s">
        <v>10841</v>
      </c>
      <c r="T5295">
        <v>20220718</v>
      </c>
      <c r="U5295" t="s">
        <v>111</v>
      </c>
      <c r="V5295" t="s">
        <v>265</v>
      </c>
      <c r="W5295" t="s">
        <v>267</v>
      </c>
      <c r="X5295" t="s">
        <v>264</v>
      </c>
      <c r="Z5295" t="s">
        <v>36</v>
      </c>
    </row>
    <row r="5296" spans="1:26" x14ac:dyDescent="0.25">
      <c r="A5296" t="s">
        <v>26</v>
      </c>
      <c r="B5296" t="s">
        <v>27</v>
      </c>
      <c r="C5296" t="s">
        <v>28</v>
      </c>
      <c r="D5296" t="s">
        <v>6142</v>
      </c>
      <c r="E5296" t="str">
        <f>"202TNWG2H385"</f>
        <v>202TNWG2H385</v>
      </c>
      <c r="F5296" t="s">
        <v>30</v>
      </c>
      <c r="I5296" t="s">
        <v>31</v>
      </c>
      <c r="J5296" t="s">
        <v>58</v>
      </c>
      <c r="N5296" t="s">
        <v>10842</v>
      </c>
      <c r="O5296" t="s">
        <v>34</v>
      </c>
      <c r="P5296">
        <v>6</v>
      </c>
      <c r="Q5296">
        <v>202202</v>
      </c>
      <c r="R5296">
        <v>20220211</v>
      </c>
      <c r="S5296" t="s">
        <v>10843</v>
      </c>
      <c r="T5296">
        <v>20220718</v>
      </c>
      <c r="U5296" t="s">
        <v>10194</v>
      </c>
      <c r="Z5296" t="s">
        <v>36</v>
      </c>
    </row>
    <row r="5297" spans="1:26" x14ac:dyDescent="0.25">
      <c r="A5297" t="s">
        <v>26</v>
      </c>
      <c r="B5297" t="s">
        <v>27</v>
      </c>
      <c r="C5297" t="s">
        <v>28</v>
      </c>
      <c r="D5297" t="s">
        <v>10844</v>
      </c>
      <c r="E5297" t="str">
        <f>"204TNWG16977"</f>
        <v>204TNWG16977</v>
      </c>
      <c r="F5297" t="s">
        <v>30</v>
      </c>
      <c r="I5297" t="s">
        <v>129</v>
      </c>
      <c r="J5297" t="s">
        <v>39</v>
      </c>
      <c r="N5297" t="s">
        <v>10845</v>
      </c>
      <c r="O5297" t="s">
        <v>34</v>
      </c>
      <c r="P5297">
        <v>4</v>
      </c>
      <c r="Q5297">
        <v>202204</v>
      </c>
      <c r="R5297">
        <v>20220425</v>
      </c>
      <c r="S5297" t="s">
        <v>10846</v>
      </c>
      <c r="T5297">
        <v>20220718</v>
      </c>
      <c r="Z5297" t="s">
        <v>36</v>
      </c>
    </row>
    <row r="5298" spans="1:26" x14ac:dyDescent="0.25">
      <c r="A5298" t="s">
        <v>26</v>
      </c>
      <c r="B5298" t="s">
        <v>27</v>
      </c>
      <c r="C5298" t="s">
        <v>28</v>
      </c>
      <c r="D5298" t="s">
        <v>115</v>
      </c>
      <c r="E5298" t="str">
        <f>"112TNDV23074"</f>
        <v>112TNDV23074</v>
      </c>
      <c r="F5298" t="s">
        <v>30</v>
      </c>
      <c r="I5298" t="s">
        <v>31</v>
      </c>
      <c r="J5298" t="s">
        <v>32</v>
      </c>
      <c r="N5298" t="s">
        <v>10847</v>
      </c>
      <c r="O5298" t="s">
        <v>34</v>
      </c>
      <c r="P5298">
        <v>8</v>
      </c>
      <c r="Q5298">
        <v>202112</v>
      </c>
      <c r="R5298">
        <v>20220213</v>
      </c>
      <c r="S5298" t="s">
        <v>10848</v>
      </c>
      <c r="T5298">
        <v>20220718</v>
      </c>
      <c r="Z5298" t="s">
        <v>36</v>
      </c>
    </row>
    <row r="5299" spans="1:26" x14ac:dyDescent="0.25">
      <c r="A5299" t="s">
        <v>26</v>
      </c>
      <c r="B5299" t="s">
        <v>27</v>
      </c>
      <c r="C5299" t="s">
        <v>28</v>
      </c>
      <c r="D5299" t="s">
        <v>115</v>
      </c>
      <c r="E5299" t="str">
        <f>"201TNZN17709"</f>
        <v>201TNZN17709</v>
      </c>
      <c r="F5299" t="s">
        <v>30</v>
      </c>
      <c r="I5299" t="s">
        <v>31</v>
      </c>
      <c r="J5299" t="s">
        <v>58</v>
      </c>
      <c r="N5299" t="s">
        <v>10849</v>
      </c>
      <c r="O5299" t="s">
        <v>34</v>
      </c>
      <c r="P5299">
        <v>7</v>
      </c>
      <c r="Q5299">
        <v>202201</v>
      </c>
      <c r="R5299">
        <v>20220201</v>
      </c>
      <c r="S5299" t="s">
        <v>10850</v>
      </c>
      <c r="T5299">
        <v>20220718</v>
      </c>
      <c r="U5299" t="s">
        <v>211</v>
      </c>
      <c r="Z5299" t="s">
        <v>36</v>
      </c>
    </row>
    <row r="5300" spans="1:26" x14ac:dyDescent="0.25">
      <c r="A5300" t="s">
        <v>26</v>
      </c>
      <c r="B5300" t="s">
        <v>27</v>
      </c>
      <c r="C5300" t="s">
        <v>28</v>
      </c>
      <c r="D5300" t="s">
        <v>380</v>
      </c>
      <c r="E5300" t="str">
        <f>"111TNAL1B8326"</f>
        <v>111TNAL1B8326</v>
      </c>
      <c r="F5300" t="s">
        <v>30</v>
      </c>
      <c r="I5300" t="s">
        <v>57</v>
      </c>
      <c r="J5300" t="s">
        <v>163</v>
      </c>
      <c r="N5300" t="s">
        <v>10851</v>
      </c>
      <c r="O5300" t="s">
        <v>34</v>
      </c>
      <c r="P5300">
        <v>9</v>
      </c>
      <c r="Q5300">
        <v>202111</v>
      </c>
      <c r="R5300">
        <v>20220118</v>
      </c>
      <c r="S5300" t="s">
        <v>10852</v>
      </c>
      <c r="T5300">
        <v>20220718</v>
      </c>
      <c r="Z5300" t="s">
        <v>36</v>
      </c>
    </row>
    <row r="5301" spans="1:26" x14ac:dyDescent="0.25">
      <c r="A5301" t="s">
        <v>26</v>
      </c>
      <c r="B5301" t="s">
        <v>27</v>
      </c>
      <c r="C5301" t="s">
        <v>28</v>
      </c>
      <c r="D5301" t="s">
        <v>380</v>
      </c>
      <c r="E5301" t="str">
        <f>"202TNAB2U304"</f>
        <v>202TNAB2U304</v>
      </c>
      <c r="F5301" t="s">
        <v>30</v>
      </c>
      <c r="I5301" t="s">
        <v>38</v>
      </c>
      <c r="J5301" t="s">
        <v>77</v>
      </c>
      <c r="N5301" t="s">
        <v>10853</v>
      </c>
      <c r="O5301" t="s">
        <v>34</v>
      </c>
      <c r="P5301">
        <v>6</v>
      </c>
      <c r="Q5301">
        <v>202202</v>
      </c>
      <c r="R5301">
        <v>20220613</v>
      </c>
      <c r="S5301" t="s">
        <v>10854</v>
      </c>
      <c r="T5301">
        <v>20220718</v>
      </c>
      <c r="Z5301" t="s">
        <v>36</v>
      </c>
    </row>
    <row r="5302" spans="1:26" x14ac:dyDescent="0.25">
      <c r="A5302" t="s">
        <v>26</v>
      </c>
      <c r="B5302" t="s">
        <v>27</v>
      </c>
      <c r="C5302" t="s">
        <v>28</v>
      </c>
      <c r="D5302" t="s">
        <v>115</v>
      </c>
      <c r="E5302" t="str">
        <f>"105TNRL1S734"</f>
        <v>105TNRL1S734</v>
      </c>
      <c r="F5302" t="s">
        <v>30</v>
      </c>
      <c r="I5302" t="s">
        <v>89</v>
      </c>
      <c r="J5302" t="s">
        <v>90</v>
      </c>
      <c r="N5302" t="s">
        <v>10855</v>
      </c>
      <c r="O5302" t="s">
        <v>34</v>
      </c>
      <c r="P5302">
        <v>15</v>
      </c>
      <c r="Q5302">
        <v>202105</v>
      </c>
      <c r="R5302">
        <v>20211015</v>
      </c>
      <c r="S5302" t="s">
        <v>10856</v>
      </c>
      <c r="T5302">
        <v>20220718</v>
      </c>
      <c r="U5302" t="s">
        <v>267</v>
      </c>
      <c r="Z5302" t="s">
        <v>36</v>
      </c>
    </row>
    <row r="5303" spans="1:26" x14ac:dyDescent="0.25">
      <c r="A5303" t="s">
        <v>26</v>
      </c>
      <c r="B5303" t="s">
        <v>27</v>
      </c>
      <c r="C5303" t="s">
        <v>28</v>
      </c>
      <c r="D5303" t="s">
        <v>380</v>
      </c>
      <c r="E5303" t="str">
        <f>"112TNLE0P200"</f>
        <v>112TNLE0P200</v>
      </c>
      <c r="F5303" t="s">
        <v>30</v>
      </c>
      <c r="I5303" t="s">
        <v>31</v>
      </c>
      <c r="J5303" t="s">
        <v>32</v>
      </c>
      <c r="N5303" t="s">
        <v>10857</v>
      </c>
      <c r="O5303" t="s">
        <v>34</v>
      </c>
      <c r="P5303">
        <v>8</v>
      </c>
      <c r="Q5303">
        <v>202112</v>
      </c>
      <c r="R5303">
        <v>20211201</v>
      </c>
      <c r="S5303" t="s">
        <v>10858</v>
      </c>
      <c r="T5303">
        <v>20220718</v>
      </c>
      <c r="Z5303" t="s">
        <v>36</v>
      </c>
    </row>
    <row r="5304" spans="1:26" x14ac:dyDescent="0.25">
      <c r="A5304" t="s">
        <v>26</v>
      </c>
      <c r="B5304" t="s">
        <v>27</v>
      </c>
      <c r="C5304" t="s">
        <v>28</v>
      </c>
      <c r="D5304" t="s">
        <v>7432</v>
      </c>
      <c r="E5304" t="str">
        <f>"204TNLE2Q800"</f>
        <v>204TNLE2Q800</v>
      </c>
      <c r="F5304" t="s">
        <v>30</v>
      </c>
      <c r="I5304" t="s">
        <v>89</v>
      </c>
      <c r="J5304" t="s">
        <v>58</v>
      </c>
      <c r="N5304" t="s">
        <v>10859</v>
      </c>
      <c r="O5304" t="s">
        <v>34</v>
      </c>
      <c r="P5304">
        <v>4</v>
      </c>
      <c r="Q5304">
        <v>202204</v>
      </c>
      <c r="R5304">
        <v>20220603</v>
      </c>
      <c r="S5304" t="s">
        <v>10860</v>
      </c>
      <c r="T5304">
        <v>20220718</v>
      </c>
      <c r="U5304" t="s">
        <v>328</v>
      </c>
      <c r="Z5304" t="s">
        <v>36</v>
      </c>
    </row>
    <row r="5305" spans="1:26" x14ac:dyDescent="0.25">
      <c r="A5305" t="s">
        <v>26</v>
      </c>
      <c r="B5305" t="s">
        <v>27</v>
      </c>
      <c r="C5305" t="s">
        <v>28</v>
      </c>
      <c r="D5305" t="s">
        <v>46</v>
      </c>
      <c r="E5305" t="str">
        <f>"109TNNH01023"</f>
        <v>109TNNH01023</v>
      </c>
      <c r="F5305" t="s">
        <v>30</v>
      </c>
      <c r="I5305" t="s">
        <v>89</v>
      </c>
      <c r="J5305" t="s">
        <v>271</v>
      </c>
      <c r="N5305" t="s">
        <v>10861</v>
      </c>
      <c r="O5305" t="s">
        <v>34</v>
      </c>
      <c r="P5305">
        <v>11</v>
      </c>
      <c r="Q5305">
        <v>202109</v>
      </c>
      <c r="R5305">
        <v>20220709</v>
      </c>
      <c r="S5305" t="s">
        <v>10862</v>
      </c>
      <c r="T5305">
        <v>20220718</v>
      </c>
      <c r="Z5305" t="s">
        <v>36</v>
      </c>
    </row>
    <row r="5306" spans="1:26" x14ac:dyDescent="0.25">
      <c r="A5306" t="s">
        <v>26</v>
      </c>
      <c r="B5306" t="s">
        <v>27</v>
      </c>
      <c r="C5306" t="s">
        <v>28</v>
      </c>
      <c r="D5306" t="s">
        <v>380</v>
      </c>
      <c r="E5306" t="str">
        <f>"204TNYT33042"</f>
        <v>204TNYT33042</v>
      </c>
      <c r="F5306" t="s">
        <v>30</v>
      </c>
      <c r="I5306" t="s">
        <v>31</v>
      </c>
      <c r="J5306" t="s">
        <v>32</v>
      </c>
      <c r="N5306" t="s">
        <v>10863</v>
      </c>
      <c r="O5306" t="s">
        <v>34</v>
      </c>
      <c r="P5306">
        <v>4</v>
      </c>
      <c r="Q5306">
        <v>202204</v>
      </c>
      <c r="R5306">
        <v>20220614</v>
      </c>
      <c r="S5306" t="s">
        <v>10864</v>
      </c>
      <c r="T5306">
        <v>20220718</v>
      </c>
      <c r="Z5306" t="s">
        <v>36</v>
      </c>
    </row>
    <row r="5307" spans="1:26" x14ac:dyDescent="0.25">
      <c r="A5307" t="s">
        <v>26</v>
      </c>
      <c r="B5307" t="s">
        <v>27</v>
      </c>
      <c r="C5307" t="s">
        <v>28</v>
      </c>
      <c r="D5307" t="s">
        <v>37</v>
      </c>
      <c r="E5307" t="str">
        <f>"105TNKF0M397"</f>
        <v>105TNKF0M397</v>
      </c>
      <c r="F5307" t="s">
        <v>30</v>
      </c>
      <c r="I5307" t="s">
        <v>31</v>
      </c>
      <c r="J5307" t="s">
        <v>32</v>
      </c>
      <c r="N5307" t="s">
        <v>10865</v>
      </c>
      <c r="O5307" t="s">
        <v>34</v>
      </c>
      <c r="P5307">
        <v>15</v>
      </c>
      <c r="Q5307">
        <v>202105</v>
      </c>
      <c r="R5307">
        <v>20211001</v>
      </c>
      <c r="S5307" t="s">
        <v>10866</v>
      </c>
      <c r="T5307">
        <v>20220718</v>
      </c>
      <c r="Z5307" t="s">
        <v>36</v>
      </c>
    </row>
    <row r="5308" spans="1:26" x14ac:dyDescent="0.25">
      <c r="A5308" t="s">
        <v>26</v>
      </c>
      <c r="B5308" t="s">
        <v>27</v>
      </c>
      <c r="C5308" t="s">
        <v>28</v>
      </c>
      <c r="D5308" t="s">
        <v>29</v>
      </c>
      <c r="E5308" t="str">
        <f>"107TNRL0P342"</f>
        <v>107TNRL0P342</v>
      </c>
      <c r="F5308" t="s">
        <v>30</v>
      </c>
      <c r="I5308" t="s">
        <v>646</v>
      </c>
      <c r="J5308" t="s">
        <v>271</v>
      </c>
      <c r="N5308" t="s">
        <v>10867</v>
      </c>
      <c r="O5308" t="s">
        <v>34</v>
      </c>
      <c r="P5308">
        <v>13</v>
      </c>
      <c r="Q5308">
        <v>202107</v>
      </c>
      <c r="R5308">
        <v>20220501</v>
      </c>
      <c r="S5308" t="s">
        <v>10868</v>
      </c>
      <c r="T5308">
        <v>20220718</v>
      </c>
      <c r="Z5308" t="s">
        <v>36</v>
      </c>
    </row>
    <row r="5309" spans="1:26" x14ac:dyDescent="0.25">
      <c r="A5309" t="s">
        <v>26</v>
      </c>
      <c r="B5309" t="s">
        <v>27</v>
      </c>
      <c r="C5309" t="s">
        <v>28</v>
      </c>
      <c r="D5309" t="s">
        <v>6922</v>
      </c>
      <c r="E5309" t="str">
        <f>"203TNNH04679"</f>
        <v>203TNNH04679</v>
      </c>
      <c r="F5309" t="s">
        <v>30</v>
      </c>
      <c r="I5309" t="s">
        <v>157</v>
      </c>
      <c r="J5309" t="s">
        <v>58</v>
      </c>
      <c r="N5309" t="s">
        <v>10869</v>
      </c>
      <c r="O5309" t="s">
        <v>34</v>
      </c>
      <c r="P5309">
        <v>5</v>
      </c>
      <c r="Q5309">
        <v>202203</v>
      </c>
      <c r="R5309">
        <v>20220529</v>
      </c>
      <c r="S5309" t="s">
        <v>10870</v>
      </c>
      <c r="T5309">
        <v>20220718</v>
      </c>
      <c r="U5309" t="s">
        <v>56</v>
      </c>
      <c r="Z5309" t="s">
        <v>36</v>
      </c>
    </row>
    <row r="5310" spans="1:26" x14ac:dyDescent="0.25">
      <c r="A5310" t="s">
        <v>26</v>
      </c>
      <c r="B5310" t="s">
        <v>27</v>
      </c>
      <c r="C5310" t="s">
        <v>28</v>
      </c>
      <c r="D5310" t="s">
        <v>115</v>
      </c>
      <c r="E5310" t="str">
        <f>"201TNHM1G041"</f>
        <v>201TNHM1G041</v>
      </c>
      <c r="F5310" t="s">
        <v>30</v>
      </c>
      <c r="I5310" t="s">
        <v>38</v>
      </c>
      <c r="J5310" t="s">
        <v>778</v>
      </c>
      <c r="N5310" t="s">
        <v>10871</v>
      </c>
      <c r="O5310" t="s">
        <v>34</v>
      </c>
      <c r="P5310">
        <v>7</v>
      </c>
      <c r="Q5310">
        <v>202201</v>
      </c>
      <c r="R5310">
        <v>20220318</v>
      </c>
      <c r="S5310" t="s">
        <v>10872</v>
      </c>
      <c r="T5310">
        <v>20220718</v>
      </c>
      <c r="Z5310" t="s">
        <v>36</v>
      </c>
    </row>
    <row r="5311" spans="1:26" x14ac:dyDescent="0.25">
      <c r="A5311" t="s">
        <v>26</v>
      </c>
      <c r="B5311" t="s">
        <v>27</v>
      </c>
      <c r="C5311" t="s">
        <v>28</v>
      </c>
      <c r="D5311" t="s">
        <v>166</v>
      </c>
      <c r="E5311" t="str">
        <f>"202TNNH25359"</f>
        <v>202TNNH25359</v>
      </c>
      <c r="F5311" t="s">
        <v>30</v>
      </c>
      <c r="I5311" t="s">
        <v>38</v>
      </c>
      <c r="J5311" t="s">
        <v>163</v>
      </c>
      <c r="N5311" t="s">
        <v>10873</v>
      </c>
      <c r="O5311" t="s">
        <v>34</v>
      </c>
      <c r="P5311">
        <v>6</v>
      </c>
      <c r="Q5311">
        <v>202202</v>
      </c>
      <c r="R5311">
        <v>20220524</v>
      </c>
      <c r="S5311" t="s">
        <v>10874</v>
      </c>
      <c r="T5311">
        <v>20220718</v>
      </c>
      <c r="Z5311" t="s">
        <v>36</v>
      </c>
    </row>
    <row r="5312" spans="1:26" x14ac:dyDescent="0.25">
      <c r="A5312" t="s">
        <v>26</v>
      </c>
      <c r="B5312" t="s">
        <v>27</v>
      </c>
      <c r="C5312" t="s">
        <v>28</v>
      </c>
      <c r="D5312" t="s">
        <v>46</v>
      </c>
      <c r="E5312" t="str">
        <f>"201TNYT1Y866"</f>
        <v>201TNYT1Y866</v>
      </c>
      <c r="F5312" t="s">
        <v>30</v>
      </c>
      <c r="I5312" t="s">
        <v>71</v>
      </c>
      <c r="J5312" t="s">
        <v>568</v>
      </c>
      <c r="N5312" t="s">
        <v>10875</v>
      </c>
      <c r="O5312" t="s">
        <v>34</v>
      </c>
      <c r="P5312">
        <v>7</v>
      </c>
      <c r="Q5312">
        <v>202201</v>
      </c>
      <c r="R5312">
        <v>20220325</v>
      </c>
      <c r="S5312" t="s">
        <v>10876</v>
      </c>
      <c r="T5312">
        <v>20220718</v>
      </c>
      <c r="Z5312" t="s">
        <v>36</v>
      </c>
    </row>
    <row r="5313" spans="1:26" x14ac:dyDescent="0.25">
      <c r="A5313" t="s">
        <v>26</v>
      </c>
      <c r="B5313" t="s">
        <v>27</v>
      </c>
      <c r="C5313" t="s">
        <v>28</v>
      </c>
      <c r="D5313" t="s">
        <v>10844</v>
      </c>
      <c r="E5313" t="str">
        <f>"205TNNH01047"</f>
        <v>205TNNH01047</v>
      </c>
      <c r="F5313" t="s">
        <v>30</v>
      </c>
      <c r="I5313" t="s">
        <v>82</v>
      </c>
      <c r="J5313" t="s">
        <v>58</v>
      </c>
      <c r="N5313" t="s">
        <v>10877</v>
      </c>
      <c r="O5313" t="s">
        <v>34</v>
      </c>
      <c r="P5313">
        <v>3</v>
      </c>
      <c r="Q5313">
        <v>202205</v>
      </c>
      <c r="R5313">
        <v>20220504</v>
      </c>
      <c r="S5313" t="s">
        <v>10878</v>
      </c>
      <c r="T5313">
        <v>20220718</v>
      </c>
      <c r="U5313" t="s">
        <v>1037</v>
      </c>
      <c r="Z5313" t="s">
        <v>36</v>
      </c>
    </row>
    <row r="5314" spans="1:26" x14ac:dyDescent="0.25">
      <c r="A5314" t="s">
        <v>26</v>
      </c>
      <c r="B5314" t="s">
        <v>27</v>
      </c>
      <c r="C5314" t="s">
        <v>28</v>
      </c>
      <c r="D5314" t="s">
        <v>64</v>
      </c>
      <c r="E5314" t="str">
        <f>"203TNEPOV596"</f>
        <v>203TNEPOV596</v>
      </c>
      <c r="F5314" t="s">
        <v>30</v>
      </c>
      <c r="I5314" t="s">
        <v>1153</v>
      </c>
      <c r="J5314" t="s">
        <v>83</v>
      </c>
      <c r="N5314" t="s">
        <v>10879</v>
      </c>
      <c r="O5314" t="s">
        <v>34</v>
      </c>
      <c r="P5314">
        <v>5</v>
      </c>
      <c r="Q5314">
        <v>202203</v>
      </c>
      <c r="R5314">
        <v>20220702</v>
      </c>
      <c r="S5314" t="s">
        <v>10880</v>
      </c>
      <c r="T5314">
        <v>20220718</v>
      </c>
      <c r="Z5314" t="s">
        <v>36</v>
      </c>
    </row>
    <row r="5315" spans="1:26" x14ac:dyDescent="0.25">
      <c r="A5315" t="s">
        <v>26</v>
      </c>
      <c r="B5315" t="s">
        <v>27</v>
      </c>
      <c r="C5315" t="s">
        <v>28</v>
      </c>
      <c r="D5315" t="s">
        <v>29</v>
      </c>
      <c r="E5315" t="str">
        <f>"111TNWG20937"</f>
        <v>111TNWG20937</v>
      </c>
      <c r="F5315" t="s">
        <v>30</v>
      </c>
      <c r="I5315" t="s">
        <v>97</v>
      </c>
      <c r="J5315" t="s">
        <v>58</v>
      </c>
      <c r="N5315" t="s">
        <v>10881</v>
      </c>
      <c r="O5315" t="s">
        <v>34</v>
      </c>
      <c r="P5315">
        <v>9</v>
      </c>
      <c r="Q5315">
        <v>202111</v>
      </c>
      <c r="R5315">
        <v>20211210</v>
      </c>
      <c r="S5315" t="s">
        <v>10882</v>
      </c>
      <c r="T5315">
        <v>20220718</v>
      </c>
      <c r="U5315" t="s">
        <v>5151</v>
      </c>
      <c r="Z5315" t="s">
        <v>36</v>
      </c>
    </row>
    <row r="5316" spans="1:26" x14ac:dyDescent="0.25">
      <c r="A5316" t="s">
        <v>26</v>
      </c>
      <c r="B5316" t="s">
        <v>27</v>
      </c>
      <c r="C5316" t="s">
        <v>28</v>
      </c>
      <c r="D5316" t="s">
        <v>37</v>
      </c>
      <c r="E5316" t="str">
        <f>"112TNRL0B374"</f>
        <v>112TNRL0B374</v>
      </c>
      <c r="F5316" t="s">
        <v>30</v>
      </c>
      <c r="I5316" t="s">
        <v>82</v>
      </c>
      <c r="J5316" t="s">
        <v>83</v>
      </c>
      <c r="N5316" t="s">
        <v>10883</v>
      </c>
      <c r="O5316" t="s">
        <v>34</v>
      </c>
      <c r="P5316">
        <v>8</v>
      </c>
      <c r="Q5316">
        <v>202112</v>
      </c>
      <c r="R5316">
        <v>20220102</v>
      </c>
      <c r="S5316" t="s">
        <v>10884</v>
      </c>
      <c r="T5316">
        <v>20220718</v>
      </c>
      <c r="Z5316" t="s">
        <v>36</v>
      </c>
    </row>
    <row r="5317" spans="1:26" x14ac:dyDescent="0.25">
      <c r="A5317" t="s">
        <v>26</v>
      </c>
      <c r="B5317" t="s">
        <v>27</v>
      </c>
      <c r="C5317" t="s">
        <v>28</v>
      </c>
      <c r="D5317" t="s">
        <v>29</v>
      </c>
      <c r="E5317" t="str">
        <f>"111TNRL1J574"</f>
        <v>111TNRL1J574</v>
      </c>
      <c r="F5317" t="s">
        <v>30</v>
      </c>
      <c r="I5317" t="s">
        <v>97</v>
      </c>
      <c r="J5317" t="s">
        <v>48</v>
      </c>
      <c r="N5317" t="s">
        <v>10885</v>
      </c>
      <c r="O5317" t="s">
        <v>34</v>
      </c>
      <c r="P5317">
        <v>9</v>
      </c>
      <c r="Q5317">
        <v>202111</v>
      </c>
      <c r="R5317">
        <v>20211219</v>
      </c>
      <c r="S5317" t="s">
        <v>10886</v>
      </c>
      <c r="T5317">
        <v>20220718</v>
      </c>
      <c r="Z5317" t="s">
        <v>36</v>
      </c>
    </row>
    <row r="5318" spans="1:26" x14ac:dyDescent="0.25">
      <c r="A5318" t="s">
        <v>26</v>
      </c>
      <c r="B5318" t="s">
        <v>27</v>
      </c>
      <c r="C5318" t="s">
        <v>28</v>
      </c>
      <c r="D5318" t="s">
        <v>42</v>
      </c>
      <c r="E5318" t="str">
        <f>"109TNDV09658"</f>
        <v>109TNDV09658</v>
      </c>
      <c r="F5318" t="s">
        <v>30</v>
      </c>
      <c r="I5318" t="s">
        <v>1153</v>
      </c>
      <c r="J5318" t="s">
        <v>39</v>
      </c>
      <c r="N5318" t="s">
        <v>10887</v>
      </c>
      <c r="O5318" t="s">
        <v>34</v>
      </c>
      <c r="P5318">
        <v>11</v>
      </c>
      <c r="Q5318">
        <v>202109</v>
      </c>
      <c r="R5318">
        <v>20211104</v>
      </c>
      <c r="S5318" t="s">
        <v>10888</v>
      </c>
      <c r="T5318">
        <v>20220718</v>
      </c>
      <c r="Z5318" t="s">
        <v>36</v>
      </c>
    </row>
    <row r="5319" spans="1:26" x14ac:dyDescent="0.25">
      <c r="A5319" t="s">
        <v>26</v>
      </c>
      <c r="B5319" t="s">
        <v>27</v>
      </c>
      <c r="C5319" t="s">
        <v>28</v>
      </c>
      <c r="D5319" t="s">
        <v>380</v>
      </c>
      <c r="E5319" t="str">
        <f>"111TNWG1Z033"</f>
        <v>111TNWG1Z033</v>
      </c>
      <c r="F5319" t="s">
        <v>30</v>
      </c>
      <c r="I5319" t="s">
        <v>162</v>
      </c>
      <c r="J5319" t="s">
        <v>39</v>
      </c>
      <c r="N5319" t="s">
        <v>10889</v>
      </c>
      <c r="O5319" t="s">
        <v>34</v>
      </c>
      <c r="P5319">
        <v>9</v>
      </c>
      <c r="Q5319">
        <v>202111</v>
      </c>
      <c r="R5319">
        <v>20211229</v>
      </c>
      <c r="S5319" t="s">
        <v>10890</v>
      </c>
      <c r="T5319">
        <v>20220718</v>
      </c>
      <c r="Z5319" t="s">
        <v>36</v>
      </c>
    </row>
    <row r="5320" spans="1:26" x14ac:dyDescent="0.25">
      <c r="A5320" t="s">
        <v>26</v>
      </c>
      <c r="B5320" t="s">
        <v>27</v>
      </c>
      <c r="C5320" t="s">
        <v>28</v>
      </c>
      <c r="D5320" t="s">
        <v>585</v>
      </c>
      <c r="E5320" t="str">
        <f>"203TNJJ0T132"</f>
        <v>203TNJJ0T132</v>
      </c>
      <c r="F5320" t="s">
        <v>30</v>
      </c>
      <c r="I5320" t="s">
        <v>31</v>
      </c>
      <c r="J5320" t="s">
        <v>39</v>
      </c>
      <c r="N5320" t="s">
        <v>10891</v>
      </c>
      <c r="O5320" t="s">
        <v>34</v>
      </c>
      <c r="P5320">
        <v>5</v>
      </c>
      <c r="Q5320">
        <v>202203</v>
      </c>
      <c r="R5320">
        <v>20220426</v>
      </c>
      <c r="S5320" t="s">
        <v>10892</v>
      </c>
      <c r="T5320">
        <v>20220718</v>
      </c>
      <c r="Z5320" t="s">
        <v>36</v>
      </c>
    </row>
    <row r="5321" spans="1:26" x14ac:dyDescent="0.25">
      <c r="A5321" t="s">
        <v>26</v>
      </c>
      <c r="B5321" t="s">
        <v>27</v>
      </c>
      <c r="C5321" t="s">
        <v>28</v>
      </c>
      <c r="D5321" t="s">
        <v>64</v>
      </c>
      <c r="E5321" t="str">
        <f>"201TNAB2Z760"</f>
        <v>201TNAB2Z760</v>
      </c>
      <c r="F5321" t="s">
        <v>30</v>
      </c>
      <c r="I5321" t="s">
        <v>38</v>
      </c>
      <c r="J5321" t="s">
        <v>58</v>
      </c>
      <c r="N5321" t="s">
        <v>10893</v>
      </c>
      <c r="O5321" t="s">
        <v>34</v>
      </c>
      <c r="P5321">
        <v>7</v>
      </c>
      <c r="Q5321">
        <v>202201</v>
      </c>
      <c r="R5321">
        <v>20220705</v>
      </c>
      <c r="S5321" t="s">
        <v>10894</v>
      </c>
      <c r="T5321">
        <v>20220718</v>
      </c>
      <c r="U5321" t="s">
        <v>211</v>
      </c>
      <c r="Z5321" t="s">
        <v>36</v>
      </c>
    </row>
    <row r="5322" spans="1:26" x14ac:dyDescent="0.25">
      <c r="A5322" t="s">
        <v>26</v>
      </c>
      <c r="B5322" t="s">
        <v>27</v>
      </c>
      <c r="C5322" t="s">
        <v>28</v>
      </c>
      <c r="D5322" t="s">
        <v>42</v>
      </c>
      <c r="E5322" t="str">
        <f>"112TNTQ17145"</f>
        <v>112TNTQ17145</v>
      </c>
      <c r="F5322" t="s">
        <v>30</v>
      </c>
      <c r="I5322" t="s">
        <v>57</v>
      </c>
      <c r="J5322" t="s">
        <v>90</v>
      </c>
      <c r="N5322" t="s">
        <v>10895</v>
      </c>
      <c r="O5322" t="s">
        <v>34</v>
      </c>
      <c r="P5322">
        <v>8</v>
      </c>
      <c r="Q5322">
        <v>202112</v>
      </c>
      <c r="R5322">
        <v>20211201</v>
      </c>
      <c r="S5322" t="s">
        <v>10896</v>
      </c>
      <c r="T5322">
        <v>20220718</v>
      </c>
      <c r="U5322" t="s">
        <v>128</v>
      </c>
      <c r="Z5322" t="s">
        <v>36</v>
      </c>
    </row>
    <row r="5323" spans="1:26" x14ac:dyDescent="0.25">
      <c r="A5323" t="s">
        <v>26</v>
      </c>
      <c r="B5323" t="s">
        <v>27</v>
      </c>
      <c r="C5323" t="s">
        <v>28</v>
      </c>
      <c r="D5323" t="s">
        <v>42</v>
      </c>
      <c r="E5323" t="str">
        <f>"204TNYT2A738"</f>
        <v>204TNYT2A738</v>
      </c>
      <c r="F5323" t="s">
        <v>30</v>
      </c>
      <c r="I5323" t="s">
        <v>129</v>
      </c>
      <c r="J5323" t="s">
        <v>130</v>
      </c>
      <c r="N5323" t="s">
        <v>10897</v>
      </c>
      <c r="O5323" t="s">
        <v>34</v>
      </c>
      <c r="P5323">
        <v>4</v>
      </c>
      <c r="Q5323">
        <v>202204</v>
      </c>
      <c r="R5323">
        <v>20220614</v>
      </c>
      <c r="S5323" t="s">
        <v>10898</v>
      </c>
      <c r="T5323">
        <v>20220718</v>
      </c>
      <c r="Z5323" t="s">
        <v>36</v>
      </c>
    </row>
    <row r="5324" spans="1:26" x14ac:dyDescent="0.25">
      <c r="A5324" t="s">
        <v>26</v>
      </c>
      <c r="B5324" t="s">
        <v>27</v>
      </c>
      <c r="C5324" t="s">
        <v>28</v>
      </c>
      <c r="D5324" t="s">
        <v>115</v>
      </c>
      <c r="E5324" t="str">
        <f>"107TNNH0K239"</f>
        <v>107TNNH0K239</v>
      </c>
      <c r="F5324" t="s">
        <v>30</v>
      </c>
      <c r="I5324" t="s">
        <v>57</v>
      </c>
      <c r="J5324" t="s">
        <v>1719</v>
      </c>
      <c r="N5324" t="s">
        <v>10899</v>
      </c>
      <c r="O5324" t="s">
        <v>34</v>
      </c>
      <c r="P5324">
        <v>13</v>
      </c>
      <c r="Q5324">
        <v>202107</v>
      </c>
      <c r="R5324">
        <v>20220318</v>
      </c>
      <c r="S5324" t="s">
        <v>10900</v>
      </c>
      <c r="T5324">
        <v>20220718</v>
      </c>
      <c r="Z5324" t="s">
        <v>36</v>
      </c>
    </row>
    <row r="5325" spans="1:26" x14ac:dyDescent="0.25">
      <c r="A5325" t="s">
        <v>26</v>
      </c>
      <c r="B5325" t="s">
        <v>27</v>
      </c>
      <c r="C5325" t="s">
        <v>28</v>
      </c>
      <c r="D5325" t="s">
        <v>46</v>
      </c>
      <c r="E5325" t="str">
        <f>"109TNDV1L242"</f>
        <v>109TNDV1L242</v>
      </c>
      <c r="F5325" t="s">
        <v>30</v>
      </c>
      <c r="I5325" t="s">
        <v>129</v>
      </c>
      <c r="J5325" t="s">
        <v>765</v>
      </c>
      <c r="N5325" t="s">
        <v>10901</v>
      </c>
      <c r="O5325" t="s">
        <v>34</v>
      </c>
      <c r="P5325">
        <v>11</v>
      </c>
      <c r="Q5325">
        <v>202109</v>
      </c>
      <c r="R5325">
        <v>20211104</v>
      </c>
      <c r="S5325" t="s">
        <v>10902</v>
      </c>
      <c r="T5325">
        <v>20220718</v>
      </c>
      <c r="Z5325" t="s">
        <v>36</v>
      </c>
    </row>
    <row r="5326" spans="1:26" x14ac:dyDescent="0.25">
      <c r="A5326" t="s">
        <v>26</v>
      </c>
      <c r="B5326" t="s">
        <v>27</v>
      </c>
      <c r="C5326" t="s">
        <v>28</v>
      </c>
      <c r="D5326" t="s">
        <v>115</v>
      </c>
      <c r="E5326" t="str">
        <f>"108TNTQ18793"</f>
        <v>108TNTQ18793</v>
      </c>
      <c r="F5326" t="s">
        <v>30</v>
      </c>
      <c r="I5326" t="s">
        <v>31</v>
      </c>
      <c r="J5326" t="s">
        <v>39</v>
      </c>
      <c r="N5326" t="s">
        <v>10903</v>
      </c>
      <c r="O5326" t="s">
        <v>34</v>
      </c>
      <c r="P5326">
        <v>12</v>
      </c>
      <c r="Q5326">
        <v>202108</v>
      </c>
      <c r="R5326">
        <v>20211022</v>
      </c>
      <c r="S5326" t="s">
        <v>10904</v>
      </c>
      <c r="T5326">
        <v>20220718</v>
      </c>
      <c r="Z5326" t="s">
        <v>36</v>
      </c>
    </row>
    <row r="5327" spans="1:26" x14ac:dyDescent="0.25">
      <c r="A5327" t="s">
        <v>26</v>
      </c>
      <c r="B5327" t="s">
        <v>27</v>
      </c>
      <c r="C5327" t="s">
        <v>28</v>
      </c>
      <c r="D5327" t="s">
        <v>64</v>
      </c>
      <c r="E5327" t="str">
        <f>"105TNWG1R433"</f>
        <v>105TNWG1R433</v>
      </c>
      <c r="F5327" t="s">
        <v>30</v>
      </c>
      <c r="I5327" t="s">
        <v>129</v>
      </c>
      <c r="J5327" t="s">
        <v>58</v>
      </c>
      <c r="N5327" t="s">
        <v>10905</v>
      </c>
      <c r="O5327" t="s">
        <v>34</v>
      </c>
      <c r="P5327">
        <v>15</v>
      </c>
      <c r="Q5327">
        <v>202105</v>
      </c>
      <c r="R5327">
        <v>20211019</v>
      </c>
      <c r="S5327" t="s">
        <v>10906</v>
      </c>
      <c r="T5327">
        <v>20220718</v>
      </c>
      <c r="U5327" t="s">
        <v>55</v>
      </c>
      <c r="Z5327" t="s">
        <v>36</v>
      </c>
    </row>
    <row r="5328" spans="1:26" x14ac:dyDescent="0.25">
      <c r="A5328" t="s">
        <v>26</v>
      </c>
      <c r="B5328" t="s">
        <v>27</v>
      </c>
      <c r="C5328" t="s">
        <v>28</v>
      </c>
      <c r="D5328" t="s">
        <v>115</v>
      </c>
      <c r="E5328" t="str">
        <f>"109TNRL2X750"</f>
        <v>109TNRL2X750</v>
      </c>
      <c r="F5328" t="s">
        <v>30</v>
      </c>
      <c r="I5328" t="s">
        <v>31</v>
      </c>
      <c r="J5328" t="s">
        <v>77</v>
      </c>
      <c r="N5328" t="s">
        <v>10907</v>
      </c>
      <c r="O5328" t="s">
        <v>34</v>
      </c>
      <c r="P5328">
        <v>11</v>
      </c>
      <c r="Q5328">
        <v>202109</v>
      </c>
      <c r="R5328">
        <v>20211101</v>
      </c>
      <c r="S5328" t="s">
        <v>10908</v>
      </c>
      <c r="T5328">
        <v>20220718</v>
      </c>
      <c r="Z5328" t="s">
        <v>36</v>
      </c>
    </row>
    <row r="5329" spans="1:26" x14ac:dyDescent="0.25">
      <c r="A5329" t="s">
        <v>26</v>
      </c>
      <c r="B5329" t="s">
        <v>27</v>
      </c>
      <c r="C5329" t="s">
        <v>28</v>
      </c>
      <c r="D5329" t="s">
        <v>133</v>
      </c>
      <c r="E5329" t="str">
        <f>"008TNCZ1Y187"</f>
        <v>008TNCZ1Y187</v>
      </c>
      <c r="F5329" t="s">
        <v>30</v>
      </c>
      <c r="I5329" t="s">
        <v>97</v>
      </c>
      <c r="J5329" t="s">
        <v>1719</v>
      </c>
      <c r="N5329" t="s">
        <v>10909</v>
      </c>
      <c r="O5329" t="s">
        <v>34</v>
      </c>
      <c r="P5329">
        <v>24</v>
      </c>
      <c r="Q5329">
        <v>202008</v>
      </c>
      <c r="R5329">
        <v>20220514</v>
      </c>
      <c r="S5329" t="s">
        <v>10910</v>
      </c>
      <c r="T5329">
        <v>20220718</v>
      </c>
      <c r="Z5329" t="s">
        <v>36</v>
      </c>
    </row>
    <row r="5330" spans="1:26" x14ac:dyDescent="0.25">
      <c r="A5330" t="s">
        <v>26</v>
      </c>
      <c r="B5330" t="s">
        <v>27</v>
      </c>
      <c r="C5330" t="s">
        <v>28</v>
      </c>
      <c r="D5330" t="s">
        <v>64</v>
      </c>
      <c r="E5330" t="str">
        <f>"202TNHM0L009"</f>
        <v>202TNHM0L009</v>
      </c>
      <c r="F5330" t="s">
        <v>30</v>
      </c>
      <c r="I5330" t="s">
        <v>97</v>
      </c>
      <c r="J5330" t="s">
        <v>58</v>
      </c>
      <c r="N5330" t="s">
        <v>10911</v>
      </c>
      <c r="O5330" t="s">
        <v>34</v>
      </c>
      <c r="P5330">
        <v>6</v>
      </c>
      <c r="Q5330">
        <v>202202</v>
      </c>
      <c r="R5330">
        <v>20220501</v>
      </c>
      <c r="S5330" t="s">
        <v>10912</v>
      </c>
      <c r="T5330">
        <v>20220718</v>
      </c>
      <c r="U5330" t="s">
        <v>114</v>
      </c>
      <c r="Z5330" t="s">
        <v>36</v>
      </c>
    </row>
    <row r="5331" spans="1:26" x14ac:dyDescent="0.25">
      <c r="A5331" t="s">
        <v>26</v>
      </c>
      <c r="B5331" t="s">
        <v>27</v>
      </c>
      <c r="C5331" t="s">
        <v>28</v>
      </c>
      <c r="D5331" t="s">
        <v>29</v>
      </c>
      <c r="E5331" t="str">
        <f>"110TNLE0B152"</f>
        <v>110TNLE0B152</v>
      </c>
      <c r="F5331" t="s">
        <v>30</v>
      </c>
      <c r="I5331" t="s">
        <v>97</v>
      </c>
      <c r="J5331" t="s">
        <v>90</v>
      </c>
      <c r="N5331" t="s">
        <v>10913</v>
      </c>
      <c r="O5331" t="s">
        <v>34</v>
      </c>
      <c r="P5331">
        <v>10</v>
      </c>
      <c r="Q5331">
        <v>202110</v>
      </c>
      <c r="R5331">
        <v>20220328</v>
      </c>
      <c r="S5331" t="s">
        <v>10914</v>
      </c>
      <c r="T5331">
        <v>20220718</v>
      </c>
      <c r="U5331" t="s">
        <v>128</v>
      </c>
      <c r="V5331" t="s">
        <v>1575</v>
      </c>
      <c r="W5331" t="s">
        <v>10915</v>
      </c>
      <c r="Z5331" t="s">
        <v>36</v>
      </c>
    </row>
    <row r="5332" spans="1:26" x14ac:dyDescent="0.25">
      <c r="A5332" t="s">
        <v>26</v>
      </c>
      <c r="B5332" t="s">
        <v>27</v>
      </c>
      <c r="C5332" t="s">
        <v>28</v>
      </c>
      <c r="D5332" t="s">
        <v>46</v>
      </c>
      <c r="E5332" t="str">
        <f>"111TNQD03476"</f>
        <v>111TNQD03476</v>
      </c>
      <c r="F5332" t="s">
        <v>30</v>
      </c>
      <c r="I5332" t="s">
        <v>97</v>
      </c>
      <c r="J5332" t="s">
        <v>58</v>
      </c>
      <c r="N5332" t="s">
        <v>10916</v>
      </c>
      <c r="O5332" t="s">
        <v>34</v>
      </c>
      <c r="P5332">
        <v>9</v>
      </c>
      <c r="Q5332">
        <v>202111</v>
      </c>
      <c r="R5332">
        <v>20220312</v>
      </c>
      <c r="S5332" t="s">
        <v>10917</v>
      </c>
      <c r="T5332">
        <v>20220718</v>
      </c>
      <c r="U5332" t="s">
        <v>205</v>
      </c>
      <c r="Z5332" t="s">
        <v>36</v>
      </c>
    </row>
    <row r="5333" spans="1:26" x14ac:dyDescent="0.25">
      <c r="A5333" t="s">
        <v>26</v>
      </c>
      <c r="B5333" t="s">
        <v>27</v>
      </c>
      <c r="C5333" t="s">
        <v>28</v>
      </c>
      <c r="D5333" t="s">
        <v>29</v>
      </c>
      <c r="E5333" t="str">
        <f>"108TNGY05183"</f>
        <v>108TNGY05183</v>
      </c>
      <c r="F5333" t="s">
        <v>30</v>
      </c>
      <c r="I5333" t="s">
        <v>82</v>
      </c>
      <c r="J5333" t="s">
        <v>83</v>
      </c>
      <c r="N5333" t="s">
        <v>10918</v>
      </c>
      <c r="O5333" t="s">
        <v>34</v>
      </c>
      <c r="P5333">
        <v>12</v>
      </c>
      <c r="Q5333">
        <v>202108</v>
      </c>
      <c r="R5333">
        <v>20220114</v>
      </c>
      <c r="S5333" t="s">
        <v>10919</v>
      </c>
      <c r="T5333">
        <v>20220718</v>
      </c>
      <c r="Z5333" t="s">
        <v>36</v>
      </c>
    </row>
    <row r="5334" spans="1:26" x14ac:dyDescent="0.25">
      <c r="A5334" t="s">
        <v>2403</v>
      </c>
      <c r="B5334" t="s">
        <v>27</v>
      </c>
      <c r="C5334" t="s">
        <v>28</v>
      </c>
      <c r="D5334" t="s">
        <v>380</v>
      </c>
      <c r="E5334" t="str">
        <f>"111TNZN1Q405"</f>
        <v>111TNZN1Q405</v>
      </c>
      <c r="F5334" t="s">
        <v>2404</v>
      </c>
      <c r="N5334" t="s">
        <v>10920</v>
      </c>
      <c r="O5334" t="s">
        <v>34</v>
      </c>
      <c r="P5334">
        <v>9</v>
      </c>
      <c r="Q5334">
        <v>202111</v>
      </c>
      <c r="S5334">
        <v>917523608</v>
      </c>
      <c r="T5334">
        <v>20220719</v>
      </c>
      <c r="U5334" t="s">
        <v>2406</v>
      </c>
      <c r="V5334" t="s">
        <v>3583</v>
      </c>
      <c r="W5334" t="s">
        <v>2408</v>
      </c>
      <c r="X5334" t="s">
        <v>4891</v>
      </c>
      <c r="Y5334" t="s">
        <v>4892</v>
      </c>
      <c r="Z5334" t="s">
        <v>36</v>
      </c>
    </row>
    <row r="5335" spans="1:26" x14ac:dyDescent="0.25">
      <c r="A5335" t="s">
        <v>2403</v>
      </c>
      <c r="B5335" t="s">
        <v>27</v>
      </c>
      <c r="C5335" t="s">
        <v>28</v>
      </c>
      <c r="D5335" t="s">
        <v>115</v>
      </c>
      <c r="E5335" t="str">
        <f>"202TNAB0U864"</f>
        <v>202TNAB0U864</v>
      </c>
      <c r="F5335" t="s">
        <v>2404</v>
      </c>
      <c r="N5335" t="s">
        <v>10921</v>
      </c>
      <c r="O5335" t="s">
        <v>34</v>
      </c>
      <c r="P5335">
        <v>6</v>
      </c>
      <c r="Q5335">
        <v>202202</v>
      </c>
      <c r="S5335">
        <v>917523678</v>
      </c>
      <c r="T5335">
        <v>20220719</v>
      </c>
      <c r="U5335" t="s">
        <v>2406</v>
      </c>
      <c r="V5335" t="s">
        <v>3583</v>
      </c>
      <c r="W5335" t="s">
        <v>2408</v>
      </c>
      <c r="X5335" t="s">
        <v>4891</v>
      </c>
      <c r="Y5335" t="s">
        <v>4892</v>
      </c>
      <c r="Z5335" t="s">
        <v>36</v>
      </c>
    </row>
    <row r="5336" spans="1:26" x14ac:dyDescent="0.25">
      <c r="A5336" t="s">
        <v>26</v>
      </c>
      <c r="B5336" t="s">
        <v>27</v>
      </c>
      <c r="C5336" t="s">
        <v>28</v>
      </c>
      <c r="D5336" t="s">
        <v>115</v>
      </c>
      <c r="E5336" t="str">
        <f>"011TNXR22490"</f>
        <v>011TNXR22490</v>
      </c>
      <c r="F5336" t="s">
        <v>30</v>
      </c>
      <c r="I5336" t="s">
        <v>38</v>
      </c>
      <c r="J5336" t="s">
        <v>58</v>
      </c>
      <c r="N5336" t="s">
        <v>10922</v>
      </c>
      <c r="O5336" t="s">
        <v>34</v>
      </c>
      <c r="P5336">
        <v>21</v>
      </c>
      <c r="Q5336">
        <v>202011</v>
      </c>
      <c r="R5336">
        <v>20211203</v>
      </c>
      <c r="S5336" t="s">
        <v>10923</v>
      </c>
      <c r="T5336">
        <v>20220719</v>
      </c>
      <c r="U5336" t="s">
        <v>322</v>
      </c>
      <c r="Z5336" t="s">
        <v>36</v>
      </c>
    </row>
    <row r="5337" spans="1:26" x14ac:dyDescent="0.25">
      <c r="A5337" t="s">
        <v>26</v>
      </c>
      <c r="B5337" t="s">
        <v>27</v>
      </c>
      <c r="C5337" t="s">
        <v>28</v>
      </c>
      <c r="D5337" t="s">
        <v>380</v>
      </c>
      <c r="E5337" t="str">
        <f>"202TNGY2U103"</f>
        <v>202TNGY2U103</v>
      </c>
      <c r="F5337" t="s">
        <v>30</v>
      </c>
      <c r="I5337" t="s">
        <v>71</v>
      </c>
      <c r="J5337" t="s">
        <v>90</v>
      </c>
      <c r="N5337" t="s">
        <v>10924</v>
      </c>
      <c r="O5337" t="s">
        <v>34</v>
      </c>
      <c r="P5337">
        <v>6</v>
      </c>
      <c r="Q5337">
        <v>202202</v>
      </c>
      <c r="R5337">
        <v>20220404</v>
      </c>
      <c r="S5337" t="s">
        <v>10925</v>
      </c>
      <c r="T5337">
        <v>20220719</v>
      </c>
      <c r="U5337" t="s">
        <v>4638</v>
      </c>
      <c r="V5337" t="s">
        <v>128</v>
      </c>
      <c r="Z5337" t="s">
        <v>36</v>
      </c>
    </row>
    <row r="5338" spans="1:26" x14ac:dyDescent="0.25">
      <c r="A5338" t="s">
        <v>26</v>
      </c>
      <c r="B5338" t="s">
        <v>27</v>
      </c>
      <c r="C5338" t="s">
        <v>28</v>
      </c>
      <c r="D5338" t="s">
        <v>42</v>
      </c>
      <c r="E5338" t="str">
        <f>"112TNUW0N006"</f>
        <v>112TNUW0N006</v>
      </c>
      <c r="F5338" t="s">
        <v>30</v>
      </c>
      <c r="I5338" t="s">
        <v>157</v>
      </c>
      <c r="J5338" t="s">
        <v>58</v>
      </c>
      <c r="N5338" t="s">
        <v>10926</v>
      </c>
      <c r="O5338" t="s">
        <v>34</v>
      </c>
      <c r="P5338">
        <v>8</v>
      </c>
      <c r="Q5338">
        <v>202112</v>
      </c>
      <c r="R5338">
        <v>20220122</v>
      </c>
      <c r="S5338" t="s">
        <v>10927</v>
      </c>
      <c r="T5338">
        <v>20220719</v>
      </c>
      <c r="U5338" t="s">
        <v>328</v>
      </c>
      <c r="Z5338" t="s">
        <v>36</v>
      </c>
    </row>
    <row r="5339" spans="1:26" x14ac:dyDescent="0.25">
      <c r="A5339" t="s">
        <v>26</v>
      </c>
      <c r="B5339" t="s">
        <v>27</v>
      </c>
      <c r="C5339" t="s">
        <v>28</v>
      </c>
      <c r="D5339" t="s">
        <v>42</v>
      </c>
      <c r="E5339" t="str">
        <f>"106TNBK2L885"</f>
        <v>106TNBK2L885</v>
      </c>
      <c r="F5339" t="s">
        <v>30</v>
      </c>
      <c r="I5339" t="s">
        <v>38</v>
      </c>
      <c r="J5339" t="s">
        <v>58</v>
      </c>
      <c r="N5339" t="s">
        <v>10928</v>
      </c>
      <c r="O5339" t="s">
        <v>34</v>
      </c>
      <c r="P5339">
        <v>14</v>
      </c>
      <c r="Q5339">
        <v>202106</v>
      </c>
      <c r="R5339">
        <v>20211017</v>
      </c>
      <c r="S5339" t="s">
        <v>10929</v>
      </c>
      <c r="T5339">
        <v>20220719</v>
      </c>
      <c r="U5339" t="s">
        <v>180</v>
      </c>
      <c r="V5339" t="s">
        <v>128</v>
      </c>
      <c r="Z5339" t="s">
        <v>36</v>
      </c>
    </row>
    <row r="5340" spans="1:26" x14ac:dyDescent="0.25">
      <c r="A5340" t="s">
        <v>26</v>
      </c>
      <c r="B5340" t="s">
        <v>27</v>
      </c>
      <c r="C5340" t="s">
        <v>28</v>
      </c>
      <c r="D5340" t="s">
        <v>133</v>
      </c>
      <c r="E5340" t="str">
        <f>"108TNFA1Q491"</f>
        <v>108TNFA1Q491</v>
      </c>
      <c r="F5340" t="s">
        <v>30</v>
      </c>
      <c r="I5340" t="s">
        <v>129</v>
      </c>
      <c r="J5340" t="s">
        <v>163</v>
      </c>
      <c r="N5340" t="s">
        <v>10930</v>
      </c>
      <c r="O5340" t="s">
        <v>34</v>
      </c>
      <c r="P5340">
        <v>12</v>
      </c>
      <c r="Q5340">
        <v>202108</v>
      </c>
      <c r="R5340">
        <v>20211103</v>
      </c>
      <c r="S5340" t="s">
        <v>10931</v>
      </c>
      <c r="T5340">
        <v>20220719</v>
      </c>
      <c r="Z5340" t="s">
        <v>36</v>
      </c>
    </row>
    <row r="5341" spans="1:26" x14ac:dyDescent="0.25">
      <c r="A5341" t="s">
        <v>26</v>
      </c>
      <c r="B5341" t="s">
        <v>27</v>
      </c>
      <c r="C5341" t="s">
        <v>28</v>
      </c>
      <c r="D5341" t="s">
        <v>380</v>
      </c>
      <c r="E5341" t="str">
        <f>"112TNYT1Q506"</f>
        <v>112TNYT1Q506</v>
      </c>
      <c r="F5341" t="s">
        <v>30</v>
      </c>
      <c r="I5341" t="s">
        <v>38</v>
      </c>
      <c r="J5341" t="s">
        <v>58</v>
      </c>
      <c r="N5341" t="s">
        <v>10932</v>
      </c>
      <c r="O5341" t="s">
        <v>34</v>
      </c>
      <c r="P5341">
        <v>8</v>
      </c>
      <c r="Q5341">
        <v>202112</v>
      </c>
      <c r="R5341">
        <v>20220312</v>
      </c>
      <c r="S5341" t="s">
        <v>10933</v>
      </c>
      <c r="T5341">
        <v>20220719</v>
      </c>
      <c r="U5341" t="s">
        <v>3324</v>
      </c>
      <c r="V5341" t="s">
        <v>1383</v>
      </c>
      <c r="Z5341" t="s">
        <v>36</v>
      </c>
    </row>
    <row r="5342" spans="1:26" x14ac:dyDescent="0.25">
      <c r="A5342" t="s">
        <v>26</v>
      </c>
      <c r="B5342" t="s">
        <v>27</v>
      </c>
      <c r="C5342" t="s">
        <v>28</v>
      </c>
      <c r="D5342" t="s">
        <v>64</v>
      </c>
      <c r="E5342" t="str">
        <f>"111TNLE15048"</f>
        <v>111TNLE15048</v>
      </c>
      <c r="F5342" t="s">
        <v>30</v>
      </c>
      <c r="I5342" t="s">
        <v>38</v>
      </c>
      <c r="J5342" t="s">
        <v>58</v>
      </c>
      <c r="N5342" t="s">
        <v>10934</v>
      </c>
      <c r="O5342" t="s">
        <v>34</v>
      </c>
      <c r="P5342">
        <v>9</v>
      </c>
      <c r="Q5342">
        <v>202111</v>
      </c>
      <c r="R5342">
        <v>20211201</v>
      </c>
      <c r="S5342" t="s">
        <v>10935</v>
      </c>
      <c r="T5342">
        <v>20220719</v>
      </c>
      <c r="U5342" t="s">
        <v>149</v>
      </c>
      <c r="V5342" t="s">
        <v>205</v>
      </c>
      <c r="Z5342" t="s">
        <v>36</v>
      </c>
    </row>
    <row r="5343" spans="1:26" x14ac:dyDescent="0.25">
      <c r="A5343" t="s">
        <v>26</v>
      </c>
      <c r="B5343" t="s">
        <v>27</v>
      </c>
      <c r="C5343" t="s">
        <v>28</v>
      </c>
      <c r="D5343" t="s">
        <v>380</v>
      </c>
      <c r="E5343" t="str">
        <f>"110TNEP1M444"</f>
        <v>110TNEP1M444</v>
      </c>
      <c r="F5343" t="s">
        <v>30</v>
      </c>
      <c r="I5343" t="s">
        <v>129</v>
      </c>
      <c r="J5343" t="s">
        <v>77</v>
      </c>
      <c r="N5343" t="s">
        <v>10936</v>
      </c>
      <c r="O5343" t="s">
        <v>34</v>
      </c>
      <c r="P5343">
        <v>10</v>
      </c>
      <c r="Q5343">
        <v>202110</v>
      </c>
      <c r="R5343">
        <v>20220104</v>
      </c>
      <c r="S5343" t="s">
        <v>10937</v>
      </c>
      <c r="T5343">
        <v>20220719</v>
      </c>
      <c r="Z5343" t="s">
        <v>36</v>
      </c>
    </row>
    <row r="5344" spans="1:26" x14ac:dyDescent="0.25">
      <c r="A5344" t="s">
        <v>26</v>
      </c>
      <c r="B5344" t="s">
        <v>27</v>
      </c>
      <c r="C5344" t="s">
        <v>28</v>
      </c>
      <c r="D5344" t="s">
        <v>380</v>
      </c>
      <c r="E5344" t="str">
        <f>"202TNZN2U629"</f>
        <v>202TNZN2U629</v>
      </c>
      <c r="F5344" t="s">
        <v>30</v>
      </c>
      <c r="I5344" t="s">
        <v>57</v>
      </c>
      <c r="J5344" t="s">
        <v>58</v>
      </c>
      <c r="N5344" t="s">
        <v>10938</v>
      </c>
      <c r="O5344" t="s">
        <v>34</v>
      </c>
      <c r="P5344">
        <v>6</v>
      </c>
      <c r="Q5344">
        <v>202202</v>
      </c>
      <c r="R5344">
        <v>20220424</v>
      </c>
      <c r="S5344" t="s">
        <v>10939</v>
      </c>
      <c r="T5344">
        <v>20220719</v>
      </c>
      <c r="U5344" t="s">
        <v>595</v>
      </c>
      <c r="Z5344" t="s">
        <v>36</v>
      </c>
    </row>
    <row r="5345" spans="1:26" x14ac:dyDescent="0.25">
      <c r="A5345" t="s">
        <v>26</v>
      </c>
      <c r="B5345" t="s">
        <v>27</v>
      </c>
      <c r="C5345" t="s">
        <v>28</v>
      </c>
      <c r="D5345" t="s">
        <v>46</v>
      </c>
      <c r="E5345" t="str">
        <f>"111TNZN0N949"</f>
        <v>111TNZN0N949</v>
      </c>
      <c r="F5345" t="s">
        <v>30</v>
      </c>
      <c r="I5345" t="s">
        <v>82</v>
      </c>
      <c r="J5345" t="s">
        <v>58</v>
      </c>
      <c r="N5345" t="s">
        <v>10940</v>
      </c>
      <c r="O5345" t="s">
        <v>34</v>
      </c>
      <c r="P5345">
        <v>9</v>
      </c>
      <c r="Q5345">
        <v>202111</v>
      </c>
      <c r="R5345">
        <v>20220122</v>
      </c>
      <c r="S5345" t="s">
        <v>10941</v>
      </c>
      <c r="T5345">
        <v>20220719</v>
      </c>
      <c r="U5345" t="s">
        <v>211</v>
      </c>
      <c r="Z5345" t="s">
        <v>36</v>
      </c>
    </row>
    <row r="5346" spans="1:26" x14ac:dyDescent="0.25">
      <c r="A5346" t="s">
        <v>26</v>
      </c>
      <c r="B5346" t="s">
        <v>27</v>
      </c>
      <c r="C5346" t="s">
        <v>28</v>
      </c>
      <c r="D5346" t="s">
        <v>64</v>
      </c>
      <c r="E5346" t="str">
        <f>"206TNHMOF689"</f>
        <v>206TNHMOF689</v>
      </c>
      <c r="F5346" t="s">
        <v>30</v>
      </c>
      <c r="I5346" t="s">
        <v>57</v>
      </c>
      <c r="J5346" t="s">
        <v>58</v>
      </c>
      <c r="N5346" t="s">
        <v>10942</v>
      </c>
      <c r="O5346" t="s">
        <v>34</v>
      </c>
      <c r="P5346">
        <v>2</v>
      </c>
      <c r="Q5346">
        <v>202206</v>
      </c>
      <c r="R5346">
        <v>20220615</v>
      </c>
      <c r="S5346" t="s">
        <v>10943</v>
      </c>
      <c r="T5346">
        <v>20220719</v>
      </c>
      <c r="U5346" t="s">
        <v>5236</v>
      </c>
      <c r="Z5346" t="s">
        <v>36</v>
      </c>
    </row>
    <row r="5347" spans="1:26" x14ac:dyDescent="0.25">
      <c r="A5347" t="s">
        <v>26</v>
      </c>
      <c r="B5347" t="s">
        <v>27</v>
      </c>
      <c r="C5347" t="s">
        <v>28</v>
      </c>
      <c r="D5347" t="s">
        <v>115</v>
      </c>
      <c r="E5347" t="str">
        <f>"202TNBK0F917"</f>
        <v>202TNBK0F917</v>
      </c>
      <c r="F5347" t="s">
        <v>30</v>
      </c>
      <c r="I5347" t="s">
        <v>123</v>
      </c>
      <c r="J5347" t="s">
        <v>77</v>
      </c>
      <c r="N5347" t="s">
        <v>10944</v>
      </c>
      <c r="O5347" t="s">
        <v>34</v>
      </c>
      <c r="P5347">
        <v>6</v>
      </c>
      <c r="Q5347">
        <v>202202</v>
      </c>
      <c r="R5347">
        <v>20220624</v>
      </c>
      <c r="S5347" t="s">
        <v>10945</v>
      </c>
      <c r="T5347">
        <v>20220719</v>
      </c>
      <c r="Z5347" t="s">
        <v>36</v>
      </c>
    </row>
    <row r="5348" spans="1:26" x14ac:dyDescent="0.25">
      <c r="A5348" t="s">
        <v>26</v>
      </c>
      <c r="B5348" t="s">
        <v>27</v>
      </c>
      <c r="C5348" t="s">
        <v>28</v>
      </c>
      <c r="D5348" t="s">
        <v>7432</v>
      </c>
      <c r="E5348" t="str">
        <f>"205TNFA2G891"</f>
        <v>205TNFA2G891</v>
      </c>
      <c r="F5348" t="s">
        <v>30</v>
      </c>
      <c r="I5348" t="s">
        <v>38</v>
      </c>
      <c r="J5348" t="s">
        <v>77</v>
      </c>
      <c r="N5348" t="s">
        <v>10946</v>
      </c>
      <c r="O5348" t="s">
        <v>34</v>
      </c>
      <c r="P5348">
        <v>3</v>
      </c>
      <c r="Q5348">
        <v>202205</v>
      </c>
      <c r="R5348">
        <v>20220609</v>
      </c>
      <c r="S5348" t="s">
        <v>10947</v>
      </c>
      <c r="T5348">
        <v>20220719</v>
      </c>
      <c r="Z5348" t="s">
        <v>36</v>
      </c>
    </row>
    <row r="5349" spans="1:26" x14ac:dyDescent="0.25">
      <c r="A5349" t="s">
        <v>26</v>
      </c>
      <c r="B5349" t="s">
        <v>27</v>
      </c>
      <c r="C5349" t="s">
        <v>28</v>
      </c>
      <c r="D5349" t="s">
        <v>6142</v>
      </c>
      <c r="E5349" t="str">
        <f>"205TNZN0T445"</f>
        <v>205TNZN0T445</v>
      </c>
      <c r="F5349" t="s">
        <v>30</v>
      </c>
      <c r="I5349" t="s">
        <v>38</v>
      </c>
      <c r="J5349" t="s">
        <v>58</v>
      </c>
      <c r="N5349" t="s">
        <v>10948</v>
      </c>
      <c r="O5349" t="s">
        <v>34</v>
      </c>
      <c r="P5349">
        <v>3</v>
      </c>
      <c r="Q5349">
        <v>202205</v>
      </c>
      <c r="R5349">
        <v>20220614</v>
      </c>
      <c r="S5349" t="s">
        <v>10949</v>
      </c>
      <c r="T5349">
        <v>20220719</v>
      </c>
      <c r="U5349" t="s">
        <v>144</v>
      </c>
      <c r="Z5349" t="s">
        <v>36</v>
      </c>
    </row>
    <row r="5350" spans="1:26" x14ac:dyDescent="0.25">
      <c r="A5350" t="s">
        <v>26</v>
      </c>
      <c r="B5350" t="s">
        <v>27</v>
      </c>
      <c r="C5350" t="s">
        <v>28</v>
      </c>
      <c r="D5350" t="s">
        <v>29</v>
      </c>
      <c r="E5350" t="str">
        <f>"111TNYT0T410"</f>
        <v>111TNYT0T410</v>
      </c>
      <c r="F5350" t="s">
        <v>30</v>
      </c>
      <c r="I5350" t="s">
        <v>57</v>
      </c>
      <c r="J5350" t="s">
        <v>58</v>
      </c>
      <c r="N5350" t="s">
        <v>10950</v>
      </c>
      <c r="O5350" t="s">
        <v>34</v>
      </c>
      <c r="P5350">
        <v>9</v>
      </c>
      <c r="Q5350">
        <v>202111</v>
      </c>
      <c r="R5350">
        <v>20211126</v>
      </c>
      <c r="S5350" t="s">
        <v>10951</v>
      </c>
      <c r="T5350">
        <v>20220719</v>
      </c>
      <c r="U5350" t="s">
        <v>61</v>
      </c>
      <c r="Z5350" t="s">
        <v>36</v>
      </c>
    </row>
    <row r="5351" spans="1:26" x14ac:dyDescent="0.25">
      <c r="A5351" t="s">
        <v>26</v>
      </c>
      <c r="B5351" t="s">
        <v>27</v>
      </c>
      <c r="C5351" t="s">
        <v>28</v>
      </c>
      <c r="D5351" t="s">
        <v>29</v>
      </c>
      <c r="E5351" t="str">
        <f>"106TNHM00889"</f>
        <v>106TNHM00889</v>
      </c>
      <c r="F5351" t="s">
        <v>30</v>
      </c>
      <c r="I5351" t="s">
        <v>38</v>
      </c>
      <c r="J5351" t="s">
        <v>58</v>
      </c>
      <c r="N5351" t="s">
        <v>10952</v>
      </c>
      <c r="O5351" t="s">
        <v>34</v>
      </c>
      <c r="P5351">
        <v>14</v>
      </c>
      <c r="Q5351">
        <v>202106</v>
      </c>
      <c r="R5351">
        <v>20220517</v>
      </c>
      <c r="S5351" t="s">
        <v>10953</v>
      </c>
      <c r="T5351">
        <v>20220719</v>
      </c>
      <c r="U5351" t="s">
        <v>61</v>
      </c>
      <c r="V5351" t="s">
        <v>151</v>
      </c>
      <c r="W5351" t="s">
        <v>3950</v>
      </c>
      <c r="Z5351" t="s">
        <v>36</v>
      </c>
    </row>
    <row r="5352" spans="1:26" x14ac:dyDescent="0.25">
      <c r="A5352" t="s">
        <v>26</v>
      </c>
      <c r="B5352" t="s">
        <v>27</v>
      </c>
      <c r="C5352" t="s">
        <v>28</v>
      </c>
      <c r="D5352" t="s">
        <v>115</v>
      </c>
      <c r="E5352" t="str">
        <f>"110TNUW0C142"</f>
        <v>110TNUW0C142</v>
      </c>
      <c r="F5352" t="s">
        <v>30</v>
      </c>
      <c r="I5352" t="s">
        <v>89</v>
      </c>
      <c r="J5352" t="s">
        <v>90</v>
      </c>
      <c r="N5352" t="s">
        <v>10954</v>
      </c>
      <c r="O5352" t="s">
        <v>34</v>
      </c>
      <c r="P5352">
        <v>10</v>
      </c>
      <c r="Q5352">
        <v>202110</v>
      </c>
      <c r="R5352">
        <v>20211215</v>
      </c>
      <c r="S5352" t="s">
        <v>10955</v>
      </c>
      <c r="T5352">
        <v>20220719</v>
      </c>
      <c r="U5352" t="s">
        <v>61</v>
      </c>
      <c r="V5352" t="s">
        <v>211</v>
      </c>
      <c r="Z5352" t="s">
        <v>36</v>
      </c>
    </row>
    <row r="5353" spans="1:26" x14ac:dyDescent="0.25">
      <c r="A5353" t="s">
        <v>26</v>
      </c>
      <c r="B5353" t="s">
        <v>27</v>
      </c>
      <c r="C5353" t="s">
        <v>28</v>
      </c>
      <c r="D5353" t="s">
        <v>380</v>
      </c>
      <c r="E5353" t="str">
        <f>"206TNXR0G906"</f>
        <v>206TNXR0G906</v>
      </c>
      <c r="F5353" t="s">
        <v>30</v>
      </c>
      <c r="I5353" t="s">
        <v>51</v>
      </c>
      <c r="J5353" t="s">
        <v>39</v>
      </c>
      <c r="N5353" t="s">
        <v>10956</v>
      </c>
      <c r="O5353" t="s">
        <v>34</v>
      </c>
      <c r="P5353">
        <v>2</v>
      </c>
      <c r="Q5353">
        <v>202206</v>
      </c>
      <c r="R5353">
        <v>20220704</v>
      </c>
      <c r="S5353" t="s">
        <v>10957</v>
      </c>
      <c r="T5353">
        <v>20220719</v>
      </c>
      <c r="Z5353" t="s">
        <v>36</v>
      </c>
    </row>
    <row r="5354" spans="1:26" x14ac:dyDescent="0.25">
      <c r="A5354" t="s">
        <v>26</v>
      </c>
      <c r="B5354" t="s">
        <v>27</v>
      </c>
      <c r="C5354" t="s">
        <v>28</v>
      </c>
      <c r="D5354" t="s">
        <v>133</v>
      </c>
      <c r="E5354" t="str">
        <f>"012TNMX1X915"</f>
        <v>012TNMX1X915</v>
      </c>
      <c r="F5354" t="s">
        <v>30</v>
      </c>
      <c r="I5354" t="s">
        <v>47</v>
      </c>
      <c r="J5354" t="s">
        <v>271</v>
      </c>
      <c r="N5354" t="s">
        <v>10958</v>
      </c>
      <c r="O5354" t="s">
        <v>34</v>
      </c>
      <c r="P5354">
        <v>20</v>
      </c>
      <c r="Q5354">
        <v>202012</v>
      </c>
      <c r="R5354">
        <v>20220319</v>
      </c>
      <c r="S5354" t="s">
        <v>10959</v>
      </c>
      <c r="T5354">
        <v>20220719</v>
      </c>
      <c r="U5354" t="s">
        <v>6875</v>
      </c>
      <c r="Z5354" t="s">
        <v>36</v>
      </c>
    </row>
    <row r="5355" spans="1:26" x14ac:dyDescent="0.25">
      <c r="A5355" t="s">
        <v>26</v>
      </c>
      <c r="B5355" t="s">
        <v>27</v>
      </c>
      <c r="C5355" t="s">
        <v>28</v>
      </c>
      <c r="D5355" t="s">
        <v>46</v>
      </c>
      <c r="E5355" t="str">
        <f>"103TNCZ0N907"</f>
        <v>103TNCZ0N907</v>
      </c>
      <c r="F5355" t="s">
        <v>30</v>
      </c>
      <c r="I5355" t="s">
        <v>157</v>
      </c>
      <c r="J5355" t="s">
        <v>90</v>
      </c>
      <c r="N5355" t="s">
        <v>10960</v>
      </c>
      <c r="O5355" t="s">
        <v>34</v>
      </c>
      <c r="P5355">
        <v>17</v>
      </c>
      <c r="Q5355">
        <v>202103</v>
      </c>
      <c r="R5355">
        <v>20211020</v>
      </c>
      <c r="S5355" t="s">
        <v>10961</v>
      </c>
      <c r="T5355">
        <v>20220719</v>
      </c>
      <c r="U5355" t="s">
        <v>144</v>
      </c>
      <c r="Z5355" t="s">
        <v>36</v>
      </c>
    </row>
    <row r="5356" spans="1:26" x14ac:dyDescent="0.25">
      <c r="A5356" t="s">
        <v>26</v>
      </c>
      <c r="B5356" t="s">
        <v>27</v>
      </c>
      <c r="C5356" t="s">
        <v>28</v>
      </c>
      <c r="D5356" t="s">
        <v>6142</v>
      </c>
      <c r="E5356" t="str">
        <f>"203TNUW11542"</f>
        <v>203TNUW11542</v>
      </c>
      <c r="F5356" t="s">
        <v>30</v>
      </c>
      <c r="I5356" t="s">
        <v>646</v>
      </c>
      <c r="J5356" t="s">
        <v>77</v>
      </c>
      <c r="N5356" t="s">
        <v>10962</v>
      </c>
      <c r="O5356" t="s">
        <v>34</v>
      </c>
      <c r="P5356">
        <v>5</v>
      </c>
      <c r="Q5356">
        <v>202203</v>
      </c>
      <c r="R5356">
        <v>20220625</v>
      </c>
      <c r="S5356" t="s">
        <v>10963</v>
      </c>
      <c r="T5356">
        <v>20220719</v>
      </c>
      <c r="Z5356" t="s">
        <v>36</v>
      </c>
    </row>
    <row r="5357" spans="1:26" x14ac:dyDescent="0.25">
      <c r="A5357" t="s">
        <v>26</v>
      </c>
      <c r="B5357" t="s">
        <v>27</v>
      </c>
      <c r="C5357" t="s">
        <v>28</v>
      </c>
      <c r="D5357" t="s">
        <v>380</v>
      </c>
      <c r="E5357" t="str">
        <f>"111TNVS2JJ007"</f>
        <v>111TNVS2JJ007</v>
      </c>
      <c r="F5357" t="s">
        <v>30</v>
      </c>
      <c r="I5357" t="s">
        <v>57</v>
      </c>
      <c r="J5357" t="s">
        <v>39</v>
      </c>
      <c r="N5357" t="s">
        <v>10964</v>
      </c>
      <c r="O5357" t="s">
        <v>34</v>
      </c>
      <c r="P5357">
        <v>9</v>
      </c>
      <c r="Q5357">
        <v>202111</v>
      </c>
      <c r="R5357">
        <v>20220201</v>
      </c>
      <c r="S5357" t="s">
        <v>10965</v>
      </c>
      <c r="T5357">
        <v>20220719</v>
      </c>
      <c r="U5357" t="s">
        <v>144</v>
      </c>
      <c r="Z5357" t="s">
        <v>36</v>
      </c>
    </row>
    <row r="5358" spans="1:26" x14ac:dyDescent="0.25">
      <c r="A5358" t="s">
        <v>26</v>
      </c>
      <c r="B5358" t="s">
        <v>27</v>
      </c>
      <c r="C5358" t="s">
        <v>28</v>
      </c>
      <c r="D5358" t="s">
        <v>46</v>
      </c>
      <c r="E5358" t="str">
        <f>"112TNMX1B539"</f>
        <v>112TNMX1B539</v>
      </c>
      <c r="F5358" t="s">
        <v>30</v>
      </c>
      <c r="I5358" t="s">
        <v>57</v>
      </c>
      <c r="J5358" t="s">
        <v>77</v>
      </c>
      <c r="N5358" t="s">
        <v>10966</v>
      </c>
      <c r="O5358" t="s">
        <v>34</v>
      </c>
      <c r="P5358">
        <v>8</v>
      </c>
      <c r="Q5358">
        <v>202112</v>
      </c>
      <c r="R5358">
        <v>20220105</v>
      </c>
      <c r="S5358" t="s">
        <v>10967</v>
      </c>
      <c r="T5358">
        <v>20220719</v>
      </c>
      <c r="U5358" t="s">
        <v>61</v>
      </c>
      <c r="Z5358" t="s">
        <v>36</v>
      </c>
    </row>
    <row r="5359" spans="1:26" x14ac:dyDescent="0.25">
      <c r="A5359" t="s">
        <v>26</v>
      </c>
      <c r="B5359" t="s">
        <v>27</v>
      </c>
      <c r="C5359" t="s">
        <v>28</v>
      </c>
      <c r="D5359" t="s">
        <v>29</v>
      </c>
      <c r="E5359" t="str">
        <f>"106TNCZ2E987"</f>
        <v>106TNCZ2E987</v>
      </c>
      <c r="F5359" t="s">
        <v>30</v>
      </c>
      <c r="I5359" t="s">
        <v>57</v>
      </c>
      <c r="J5359" t="s">
        <v>58</v>
      </c>
      <c r="N5359" t="s">
        <v>10968</v>
      </c>
      <c r="O5359" t="s">
        <v>34</v>
      </c>
      <c r="P5359">
        <v>14</v>
      </c>
      <c r="Q5359">
        <v>202106</v>
      </c>
      <c r="R5359">
        <v>20211018</v>
      </c>
      <c r="S5359" t="s">
        <v>10969</v>
      </c>
      <c r="T5359">
        <v>20220719</v>
      </c>
      <c r="U5359" t="s">
        <v>114</v>
      </c>
      <c r="V5359" t="s">
        <v>211</v>
      </c>
      <c r="W5359" t="s">
        <v>270</v>
      </c>
      <c r="Z5359" t="s">
        <v>36</v>
      </c>
    </row>
    <row r="5360" spans="1:26" x14ac:dyDescent="0.25">
      <c r="A5360" t="s">
        <v>26</v>
      </c>
      <c r="B5360" t="s">
        <v>27</v>
      </c>
      <c r="C5360" t="s">
        <v>28</v>
      </c>
      <c r="D5360" t="s">
        <v>42</v>
      </c>
      <c r="E5360" t="str">
        <f>"105TNKF2K381"</f>
        <v>105TNKF2K381</v>
      </c>
      <c r="F5360" t="s">
        <v>30</v>
      </c>
      <c r="I5360" t="s">
        <v>31</v>
      </c>
      <c r="J5360" t="s">
        <v>58</v>
      </c>
      <c r="N5360" t="s">
        <v>10970</v>
      </c>
      <c r="O5360" t="s">
        <v>34</v>
      </c>
      <c r="P5360">
        <v>15</v>
      </c>
      <c r="Q5360">
        <v>202105</v>
      </c>
      <c r="R5360">
        <v>20211229</v>
      </c>
      <c r="S5360" t="s">
        <v>10971</v>
      </c>
      <c r="T5360">
        <v>20220719</v>
      </c>
      <c r="U5360" t="s">
        <v>111</v>
      </c>
      <c r="V5360" t="s">
        <v>313</v>
      </c>
      <c r="W5360" t="s">
        <v>328</v>
      </c>
      <c r="X5360" t="s">
        <v>264</v>
      </c>
      <c r="Y5360" t="s">
        <v>1856</v>
      </c>
      <c r="Z5360" t="s">
        <v>36</v>
      </c>
    </row>
    <row r="5361" spans="1:26" x14ac:dyDescent="0.25">
      <c r="A5361" t="s">
        <v>26</v>
      </c>
      <c r="B5361" t="s">
        <v>27</v>
      </c>
      <c r="C5361" t="s">
        <v>28</v>
      </c>
      <c r="D5361" t="s">
        <v>37</v>
      </c>
      <c r="E5361" t="str">
        <f>"112TNLE0B288"</f>
        <v>112TNLE0B288</v>
      </c>
      <c r="F5361" t="s">
        <v>30</v>
      </c>
      <c r="I5361" t="s">
        <v>57</v>
      </c>
      <c r="J5361" t="s">
        <v>58</v>
      </c>
      <c r="N5361" t="s">
        <v>525</v>
      </c>
      <c r="O5361" t="s">
        <v>34</v>
      </c>
      <c r="P5361">
        <v>8</v>
      </c>
      <c r="Q5361">
        <v>202112</v>
      </c>
      <c r="R5361">
        <v>20220204</v>
      </c>
      <c r="S5361" t="s">
        <v>10972</v>
      </c>
      <c r="T5361">
        <v>20220719</v>
      </c>
      <c r="U5361" t="s">
        <v>180</v>
      </c>
      <c r="V5361" t="s">
        <v>128</v>
      </c>
      <c r="Z5361" t="s">
        <v>36</v>
      </c>
    </row>
    <row r="5362" spans="1:26" x14ac:dyDescent="0.25">
      <c r="A5362" t="s">
        <v>26</v>
      </c>
      <c r="B5362" t="s">
        <v>27</v>
      </c>
      <c r="C5362" t="s">
        <v>28</v>
      </c>
      <c r="D5362" t="s">
        <v>380</v>
      </c>
      <c r="E5362" t="str">
        <f>"110TNNH0V719"</f>
        <v>110TNNH0V719</v>
      </c>
      <c r="F5362" t="s">
        <v>30</v>
      </c>
      <c r="I5362" t="s">
        <v>38</v>
      </c>
      <c r="J5362" t="s">
        <v>58</v>
      </c>
      <c r="N5362" t="s">
        <v>10973</v>
      </c>
      <c r="O5362" t="s">
        <v>34</v>
      </c>
      <c r="P5362">
        <v>10</v>
      </c>
      <c r="Q5362">
        <v>202110</v>
      </c>
      <c r="R5362">
        <v>20211114</v>
      </c>
      <c r="S5362" t="s">
        <v>10974</v>
      </c>
      <c r="T5362">
        <v>20220719</v>
      </c>
      <c r="U5362" t="s">
        <v>264</v>
      </c>
      <c r="V5362" t="s">
        <v>111</v>
      </c>
      <c r="Z5362" t="s">
        <v>36</v>
      </c>
    </row>
    <row r="5363" spans="1:26" x14ac:dyDescent="0.25">
      <c r="A5363" t="s">
        <v>26</v>
      </c>
      <c r="B5363" t="s">
        <v>27</v>
      </c>
      <c r="C5363" t="s">
        <v>28</v>
      </c>
      <c r="D5363" t="s">
        <v>42</v>
      </c>
      <c r="E5363" t="str">
        <f>"201TNBK1N829"</f>
        <v>201TNBK1N829</v>
      </c>
      <c r="F5363" t="s">
        <v>30</v>
      </c>
      <c r="I5363" t="s">
        <v>31</v>
      </c>
      <c r="J5363" t="s">
        <v>116</v>
      </c>
      <c r="N5363" t="s">
        <v>10975</v>
      </c>
      <c r="O5363" t="s">
        <v>34</v>
      </c>
      <c r="P5363">
        <v>7</v>
      </c>
      <c r="Q5363">
        <v>202201</v>
      </c>
      <c r="R5363">
        <v>20220705</v>
      </c>
      <c r="S5363" t="s">
        <v>10976</v>
      </c>
      <c r="T5363">
        <v>20220719</v>
      </c>
      <c r="Z5363" t="s">
        <v>36</v>
      </c>
    </row>
    <row r="5364" spans="1:26" x14ac:dyDescent="0.25">
      <c r="A5364" t="s">
        <v>26</v>
      </c>
      <c r="B5364" t="s">
        <v>27</v>
      </c>
      <c r="C5364" t="s">
        <v>28</v>
      </c>
      <c r="D5364" t="s">
        <v>29</v>
      </c>
      <c r="E5364" t="str">
        <f>"109TNKF19045"</f>
        <v>109TNKF19045</v>
      </c>
      <c r="F5364" t="s">
        <v>30</v>
      </c>
      <c r="I5364" t="s">
        <v>38</v>
      </c>
      <c r="J5364" t="s">
        <v>90</v>
      </c>
      <c r="N5364" t="s">
        <v>10977</v>
      </c>
      <c r="O5364" t="s">
        <v>34</v>
      </c>
      <c r="P5364">
        <v>11</v>
      </c>
      <c r="Q5364">
        <v>202109</v>
      </c>
      <c r="R5364">
        <v>20211207</v>
      </c>
      <c r="S5364" t="s">
        <v>10978</v>
      </c>
      <c r="T5364">
        <v>20220719</v>
      </c>
      <c r="U5364" t="s">
        <v>1818</v>
      </c>
      <c r="Z5364" t="s">
        <v>36</v>
      </c>
    </row>
    <row r="5365" spans="1:26" x14ac:dyDescent="0.25">
      <c r="A5365" t="s">
        <v>26</v>
      </c>
      <c r="B5365" t="s">
        <v>27</v>
      </c>
      <c r="C5365" t="s">
        <v>28</v>
      </c>
      <c r="D5365" t="s">
        <v>37</v>
      </c>
      <c r="E5365" t="str">
        <f>"201TNJJ2L228"</f>
        <v>201TNJJ2L228</v>
      </c>
      <c r="F5365" t="s">
        <v>30</v>
      </c>
      <c r="I5365" t="s">
        <v>57</v>
      </c>
      <c r="J5365" t="s">
        <v>39</v>
      </c>
      <c r="N5365" t="s">
        <v>10979</v>
      </c>
      <c r="O5365" t="s">
        <v>34</v>
      </c>
      <c r="P5365">
        <v>7</v>
      </c>
      <c r="Q5365">
        <v>202201</v>
      </c>
      <c r="R5365">
        <v>20220615</v>
      </c>
      <c r="S5365" t="s">
        <v>10980</v>
      </c>
      <c r="T5365">
        <v>20220719</v>
      </c>
      <c r="Z5365" t="s">
        <v>36</v>
      </c>
    </row>
    <row r="5366" spans="1:26" x14ac:dyDescent="0.25">
      <c r="A5366" t="s">
        <v>26</v>
      </c>
      <c r="B5366" t="s">
        <v>27</v>
      </c>
      <c r="C5366" t="s">
        <v>28</v>
      </c>
      <c r="D5366" t="s">
        <v>133</v>
      </c>
      <c r="E5366" t="str">
        <f>"010TNRL13822"</f>
        <v>010TNRL13822</v>
      </c>
      <c r="F5366" t="s">
        <v>30</v>
      </c>
      <c r="I5366" t="s">
        <v>89</v>
      </c>
      <c r="J5366" t="s">
        <v>58</v>
      </c>
      <c r="N5366" t="s">
        <v>10981</v>
      </c>
      <c r="O5366" t="s">
        <v>34</v>
      </c>
      <c r="P5366">
        <v>22</v>
      </c>
      <c r="Q5366">
        <v>202010</v>
      </c>
      <c r="R5366">
        <v>20211109</v>
      </c>
      <c r="S5366" t="s">
        <v>10982</v>
      </c>
      <c r="T5366">
        <v>20220719</v>
      </c>
      <c r="U5366" t="s">
        <v>1037</v>
      </c>
      <c r="Z5366" t="s">
        <v>36</v>
      </c>
    </row>
    <row r="5367" spans="1:26" x14ac:dyDescent="0.25">
      <c r="A5367" t="s">
        <v>26</v>
      </c>
      <c r="B5367" t="s">
        <v>27</v>
      </c>
      <c r="C5367" t="s">
        <v>28</v>
      </c>
      <c r="D5367" t="s">
        <v>7432</v>
      </c>
      <c r="E5367" t="str">
        <f>"205TNEP0Q628"</f>
        <v>205TNEP0Q628</v>
      </c>
      <c r="F5367" t="s">
        <v>30</v>
      </c>
      <c r="I5367" t="s">
        <v>38</v>
      </c>
      <c r="J5367" t="s">
        <v>43</v>
      </c>
      <c r="N5367" t="s">
        <v>10983</v>
      </c>
      <c r="O5367" t="s">
        <v>34</v>
      </c>
      <c r="P5367">
        <v>3</v>
      </c>
      <c r="Q5367">
        <v>202205</v>
      </c>
      <c r="R5367">
        <v>20220712</v>
      </c>
      <c r="S5367" t="s">
        <v>10984</v>
      </c>
      <c r="T5367">
        <v>20220719</v>
      </c>
      <c r="Z5367" t="s">
        <v>36</v>
      </c>
    </row>
    <row r="5368" spans="1:26" x14ac:dyDescent="0.25">
      <c r="A5368" t="s">
        <v>26</v>
      </c>
      <c r="B5368" t="s">
        <v>27</v>
      </c>
      <c r="C5368" t="s">
        <v>28</v>
      </c>
      <c r="D5368" t="s">
        <v>7432</v>
      </c>
      <c r="E5368" t="str">
        <f>"202TNRL26470"</f>
        <v>202TNRL26470</v>
      </c>
      <c r="F5368" t="s">
        <v>30</v>
      </c>
      <c r="I5368" t="s">
        <v>71</v>
      </c>
      <c r="J5368" t="s">
        <v>83</v>
      </c>
      <c r="N5368" t="s">
        <v>10985</v>
      </c>
      <c r="O5368" t="s">
        <v>34</v>
      </c>
      <c r="P5368">
        <v>6</v>
      </c>
      <c r="Q5368">
        <v>202202</v>
      </c>
      <c r="R5368">
        <v>20220705</v>
      </c>
      <c r="S5368" t="s">
        <v>10986</v>
      </c>
      <c r="T5368">
        <v>20220719</v>
      </c>
      <c r="Z5368" t="s">
        <v>36</v>
      </c>
    </row>
    <row r="5369" spans="1:26" x14ac:dyDescent="0.25">
      <c r="A5369" t="s">
        <v>26</v>
      </c>
      <c r="B5369" t="s">
        <v>27</v>
      </c>
      <c r="C5369" t="s">
        <v>28</v>
      </c>
      <c r="D5369" t="s">
        <v>37</v>
      </c>
      <c r="E5369" t="str">
        <f>"111TNYT1G594"</f>
        <v>111TNYT1G594</v>
      </c>
      <c r="F5369" t="s">
        <v>30</v>
      </c>
      <c r="I5369" t="s">
        <v>129</v>
      </c>
      <c r="J5369" t="s">
        <v>32</v>
      </c>
      <c r="N5369" t="s">
        <v>10987</v>
      </c>
      <c r="O5369" t="s">
        <v>34</v>
      </c>
      <c r="P5369">
        <v>9</v>
      </c>
      <c r="Q5369">
        <v>202111</v>
      </c>
      <c r="R5369">
        <v>20220620</v>
      </c>
      <c r="S5369" t="s">
        <v>10988</v>
      </c>
      <c r="T5369">
        <v>20220719</v>
      </c>
      <c r="Z5369" t="s">
        <v>36</v>
      </c>
    </row>
    <row r="5370" spans="1:26" x14ac:dyDescent="0.25">
      <c r="A5370" t="s">
        <v>26</v>
      </c>
      <c r="B5370" t="s">
        <v>27</v>
      </c>
      <c r="C5370" t="s">
        <v>28</v>
      </c>
      <c r="D5370" t="s">
        <v>7432</v>
      </c>
      <c r="E5370" t="str">
        <f>"204TNLE1M016"</f>
        <v>204TNLE1M016</v>
      </c>
      <c r="F5370" t="s">
        <v>30</v>
      </c>
      <c r="I5370" t="s">
        <v>123</v>
      </c>
      <c r="J5370" t="s">
        <v>58</v>
      </c>
      <c r="N5370" t="s">
        <v>10989</v>
      </c>
      <c r="O5370" t="s">
        <v>34</v>
      </c>
      <c r="P5370">
        <v>4</v>
      </c>
      <c r="Q5370">
        <v>202204</v>
      </c>
      <c r="R5370">
        <v>20220627</v>
      </c>
      <c r="S5370" t="s">
        <v>10990</v>
      </c>
      <c r="T5370">
        <v>20220719</v>
      </c>
      <c r="U5370" t="s">
        <v>6810</v>
      </c>
      <c r="Z5370" t="s">
        <v>36</v>
      </c>
    </row>
    <row r="5371" spans="1:26" x14ac:dyDescent="0.25">
      <c r="A5371" t="s">
        <v>26</v>
      </c>
      <c r="B5371" t="s">
        <v>27</v>
      </c>
      <c r="C5371" t="s">
        <v>28</v>
      </c>
      <c r="D5371" t="s">
        <v>64</v>
      </c>
      <c r="E5371" t="str">
        <f>"111TNVS0V087"</f>
        <v>111TNVS0V087</v>
      </c>
      <c r="F5371" t="s">
        <v>30</v>
      </c>
      <c r="I5371" t="s">
        <v>129</v>
      </c>
      <c r="J5371" t="s">
        <v>43</v>
      </c>
      <c r="N5371" t="s">
        <v>10991</v>
      </c>
      <c r="O5371" t="s">
        <v>34</v>
      </c>
      <c r="P5371">
        <v>9</v>
      </c>
      <c r="Q5371">
        <v>202111</v>
      </c>
      <c r="R5371">
        <v>20220120</v>
      </c>
      <c r="S5371" t="s">
        <v>10992</v>
      </c>
      <c r="T5371">
        <v>20220719</v>
      </c>
      <c r="Z5371" t="s">
        <v>36</v>
      </c>
    </row>
    <row r="5372" spans="1:26" x14ac:dyDescent="0.25">
      <c r="A5372" t="s">
        <v>26</v>
      </c>
      <c r="B5372" t="s">
        <v>27</v>
      </c>
      <c r="C5372" t="s">
        <v>28</v>
      </c>
      <c r="D5372" t="s">
        <v>46</v>
      </c>
      <c r="E5372" t="str">
        <f>"110TNDV1H450"</f>
        <v>110TNDV1H450</v>
      </c>
      <c r="F5372" t="s">
        <v>30</v>
      </c>
      <c r="I5372" t="s">
        <v>57</v>
      </c>
      <c r="J5372" t="s">
        <v>163</v>
      </c>
      <c r="N5372" t="s">
        <v>10993</v>
      </c>
      <c r="O5372" t="s">
        <v>34</v>
      </c>
      <c r="P5372">
        <v>10</v>
      </c>
      <c r="Q5372">
        <v>202110</v>
      </c>
      <c r="R5372">
        <v>20220125</v>
      </c>
      <c r="S5372" t="s">
        <v>10994</v>
      </c>
      <c r="T5372">
        <v>20220719</v>
      </c>
      <c r="Z5372" t="s">
        <v>36</v>
      </c>
    </row>
    <row r="5373" spans="1:26" x14ac:dyDescent="0.25">
      <c r="A5373" t="s">
        <v>26</v>
      </c>
      <c r="B5373" t="s">
        <v>27</v>
      </c>
      <c r="C5373" t="s">
        <v>28</v>
      </c>
      <c r="D5373" t="s">
        <v>380</v>
      </c>
      <c r="E5373" t="str">
        <f>"112TNTQ0Y321"</f>
        <v>112TNTQ0Y321</v>
      </c>
      <c r="F5373" t="s">
        <v>30</v>
      </c>
      <c r="I5373" t="s">
        <v>38</v>
      </c>
      <c r="J5373" t="s">
        <v>77</v>
      </c>
      <c r="N5373" t="s">
        <v>10995</v>
      </c>
      <c r="O5373" t="s">
        <v>34</v>
      </c>
      <c r="P5373">
        <v>8</v>
      </c>
      <c r="Q5373">
        <v>202112</v>
      </c>
      <c r="R5373">
        <v>20220515</v>
      </c>
      <c r="S5373" t="s">
        <v>10996</v>
      </c>
      <c r="T5373">
        <v>20220719</v>
      </c>
      <c r="Z5373" t="s">
        <v>36</v>
      </c>
    </row>
    <row r="5374" spans="1:26" x14ac:dyDescent="0.25">
      <c r="A5374" t="s">
        <v>26</v>
      </c>
      <c r="B5374" t="s">
        <v>27</v>
      </c>
      <c r="C5374" t="s">
        <v>28</v>
      </c>
      <c r="D5374" t="s">
        <v>64</v>
      </c>
      <c r="E5374" t="str">
        <f>"111TNLE22536"</f>
        <v>111TNLE22536</v>
      </c>
      <c r="F5374" t="s">
        <v>30</v>
      </c>
      <c r="I5374" t="s">
        <v>31</v>
      </c>
      <c r="J5374" t="s">
        <v>58</v>
      </c>
      <c r="N5374" t="s">
        <v>10997</v>
      </c>
      <c r="O5374" t="s">
        <v>34</v>
      </c>
      <c r="P5374">
        <v>9</v>
      </c>
      <c r="Q5374">
        <v>202111</v>
      </c>
      <c r="R5374">
        <v>20220514</v>
      </c>
      <c r="S5374" t="s">
        <v>10998</v>
      </c>
      <c r="T5374">
        <v>20220719</v>
      </c>
      <c r="U5374" t="s">
        <v>56</v>
      </c>
      <c r="Z5374" t="s">
        <v>36</v>
      </c>
    </row>
    <row r="5375" spans="1:26" x14ac:dyDescent="0.25">
      <c r="A5375" t="s">
        <v>2403</v>
      </c>
      <c r="B5375" t="s">
        <v>27</v>
      </c>
      <c r="C5375" t="s">
        <v>28</v>
      </c>
      <c r="D5375" t="s">
        <v>29</v>
      </c>
      <c r="E5375" t="str">
        <f>"201TNFA2R611"</f>
        <v>201TNFA2R611</v>
      </c>
      <c r="F5375" t="s">
        <v>2404</v>
      </c>
      <c r="N5375" t="s">
        <v>10999</v>
      </c>
      <c r="O5375" t="s">
        <v>34</v>
      </c>
      <c r="P5375">
        <v>7</v>
      </c>
      <c r="Q5375">
        <v>202201</v>
      </c>
      <c r="S5375">
        <v>917494457</v>
      </c>
      <c r="T5375">
        <v>20220720</v>
      </c>
      <c r="U5375" t="s">
        <v>2406</v>
      </c>
      <c r="V5375" t="s">
        <v>3583</v>
      </c>
      <c r="W5375" t="s">
        <v>2408</v>
      </c>
      <c r="X5375" t="s">
        <v>4891</v>
      </c>
      <c r="Y5375" t="s">
        <v>4892</v>
      </c>
      <c r="Z5375" t="s">
        <v>36</v>
      </c>
    </row>
    <row r="5376" spans="1:26" x14ac:dyDescent="0.25">
      <c r="A5376" t="s">
        <v>2403</v>
      </c>
      <c r="B5376" t="s">
        <v>27</v>
      </c>
      <c r="C5376" t="s">
        <v>28</v>
      </c>
      <c r="D5376" t="s">
        <v>29</v>
      </c>
      <c r="E5376" t="str">
        <f>"201TNHM1Q953"</f>
        <v>201TNHM1Q953</v>
      </c>
      <c r="F5376" t="s">
        <v>2404</v>
      </c>
      <c r="N5376" t="s">
        <v>11000</v>
      </c>
      <c r="O5376" t="s">
        <v>34</v>
      </c>
      <c r="P5376">
        <v>7</v>
      </c>
      <c r="Q5376">
        <v>202201</v>
      </c>
      <c r="S5376">
        <v>917525849</v>
      </c>
      <c r="T5376">
        <v>20220720</v>
      </c>
      <c r="U5376" t="s">
        <v>2406</v>
      </c>
      <c r="V5376" t="s">
        <v>3583</v>
      </c>
      <c r="W5376" t="s">
        <v>2408</v>
      </c>
      <c r="X5376" t="s">
        <v>11001</v>
      </c>
      <c r="Y5376" t="s">
        <v>11002</v>
      </c>
      <c r="Z5376" t="s">
        <v>36</v>
      </c>
    </row>
    <row r="5377" spans="1:26" x14ac:dyDescent="0.25">
      <c r="A5377" t="s">
        <v>26</v>
      </c>
      <c r="B5377" t="s">
        <v>27</v>
      </c>
      <c r="C5377" t="s">
        <v>28</v>
      </c>
      <c r="D5377" t="s">
        <v>29</v>
      </c>
      <c r="E5377" t="str">
        <f>"110TNCZ0A835"</f>
        <v>110TNCZ0A835</v>
      </c>
      <c r="F5377" t="s">
        <v>30</v>
      </c>
      <c r="I5377" t="s">
        <v>31</v>
      </c>
      <c r="J5377" t="s">
        <v>90</v>
      </c>
      <c r="N5377" t="s">
        <v>11003</v>
      </c>
      <c r="O5377" t="s">
        <v>34</v>
      </c>
      <c r="P5377">
        <v>10</v>
      </c>
      <c r="Q5377">
        <v>202110</v>
      </c>
      <c r="R5377">
        <v>20211125</v>
      </c>
      <c r="S5377" t="s">
        <v>11004</v>
      </c>
      <c r="T5377">
        <v>20220720</v>
      </c>
      <c r="U5377" t="s">
        <v>3950</v>
      </c>
      <c r="Z5377" t="s">
        <v>36</v>
      </c>
    </row>
    <row r="5378" spans="1:26" x14ac:dyDescent="0.25">
      <c r="A5378" t="s">
        <v>26</v>
      </c>
      <c r="B5378" t="s">
        <v>27</v>
      </c>
      <c r="C5378" t="s">
        <v>28</v>
      </c>
      <c r="D5378" t="s">
        <v>46</v>
      </c>
      <c r="E5378" t="str">
        <f>"202TNDV11458"</f>
        <v>202TNDV11458</v>
      </c>
      <c r="F5378" t="s">
        <v>30</v>
      </c>
      <c r="I5378" t="s">
        <v>38</v>
      </c>
      <c r="J5378" t="s">
        <v>39</v>
      </c>
      <c r="N5378" t="s">
        <v>11005</v>
      </c>
      <c r="O5378" t="s">
        <v>34</v>
      </c>
      <c r="P5378">
        <v>6</v>
      </c>
      <c r="Q5378">
        <v>202202</v>
      </c>
      <c r="R5378">
        <v>20220219</v>
      </c>
      <c r="S5378" t="s">
        <v>11006</v>
      </c>
      <c r="T5378">
        <v>20220720</v>
      </c>
      <c r="Z5378" t="s">
        <v>36</v>
      </c>
    </row>
    <row r="5379" spans="1:26" x14ac:dyDescent="0.25">
      <c r="A5379" t="s">
        <v>26</v>
      </c>
      <c r="B5379" t="s">
        <v>27</v>
      </c>
      <c r="C5379" t="s">
        <v>28</v>
      </c>
      <c r="D5379" t="s">
        <v>29</v>
      </c>
      <c r="E5379" t="str">
        <f>"201TNTQ1A905"</f>
        <v>201TNTQ1A905</v>
      </c>
      <c r="F5379" t="s">
        <v>30</v>
      </c>
      <c r="I5379" t="s">
        <v>57</v>
      </c>
      <c r="J5379" t="s">
        <v>90</v>
      </c>
      <c r="N5379" t="s">
        <v>11007</v>
      </c>
      <c r="O5379" t="s">
        <v>34</v>
      </c>
      <c r="P5379">
        <v>7</v>
      </c>
      <c r="Q5379">
        <v>202201</v>
      </c>
      <c r="R5379">
        <v>20220327</v>
      </c>
      <c r="S5379" t="s">
        <v>11008</v>
      </c>
      <c r="T5379">
        <v>20220720</v>
      </c>
      <c r="U5379" t="s">
        <v>144</v>
      </c>
      <c r="Z5379" t="s">
        <v>36</v>
      </c>
    </row>
    <row r="5380" spans="1:26" x14ac:dyDescent="0.25">
      <c r="A5380" t="s">
        <v>26</v>
      </c>
      <c r="B5380" t="s">
        <v>27</v>
      </c>
      <c r="C5380" t="s">
        <v>28</v>
      </c>
      <c r="D5380" t="s">
        <v>42</v>
      </c>
      <c r="E5380" t="str">
        <f>"110TNVS14839"</f>
        <v>110TNVS14839</v>
      </c>
      <c r="F5380" t="s">
        <v>30</v>
      </c>
      <c r="I5380" t="s">
        <v>38</v>
      </c>
      <c r="J5380" t="s">
        <v>840</v>
      </c>
      <c r="N5380" t="s">
        <v>11009</v>
      </c>
      <c r="O5380" t="s">
        <v>34</v>
      </c>
      <c r="P5380">
        <v>10</v>
      </c>
      <c r="Q5380">
        <v>202110</v>
      </c>
      <c r="R5380">
        <v>20211029</v>
      </c>
      <c r="S5380" t="s">
        <v>11010</v>
      </c>
      <c r="T5380">
        <v>20220720</v>
      </c>
      <c r="U5380" t="s">
        <v>152</v>
      </c>
      <c r="V5380" t="s">
        <v>8053</v>
      </c>
      <c r="W5380" t="s">
        <v>180</v>
      </c>
      <c r="Z5380" t="s">
        <v>36</v>
      </c>
    </row>
    <row r="5381" spans="1:26" x14ac:dyDescent="0.25">
      <c r="A5381" t="s">
        <v>26</v>
      </c>
      <c r="B5381" t="s">
        <v>27</v>
      </c>
      <c r="C5381" t="s">
        <v>28</v>
      </c>
      <c r="D5381" t="s">
        <v>133</v>
      </c>
      <c r="E5381" t="str">
        <f>"103TNVS1L831"</f>
        <v>103TNVS1L831</v>
      </c>
      <c r="F5381" t="s">
        <v>30</v>
      </c>
      <c r="I5381" t="s">
        <v>302</v>
      </c>
      <c r="J5381" t="s">
        <v>58</v>
      </c>
      <c r="N5381" t="s">
        <v>11011</v>
      </c>
      <c r="O5381" t="s">
        <v>34</v>
      </c>
      <c r="P5381">
        <v>17</v>
      </c>
      <c r="Q5381">
        <v>202103</v>
      </c>
      <c r="R5381">
        <v>20211125</v>
      </c>
      <c r="S5381" t="s">
        <v>11012</v>
      </c>
      <c r="T5381">
        <v>20220720</v>
      </c>
      <c r="U5381" t="s">
        <v>211</v>
      </c>
      <c r="Z5381" t="s">
        <v>36</v>
      </c>
    </row>
    <row r="5382" spans="1:26" x14ac:dyDescent="0.25">
      <c r="A5382" t="s">
        <v>26</v>
      </c>
      <c r="B5382" t="s">
        <v>27</v>
      </c>
      <c r="C5382" t="s">
        <v>28</v>
      </c>
      <c r="D5382" t="s">
        <v>46</v>
      </c>
      <c r="E5382" t="str">
        <f>"106TNABOK808"</f>
        <v>106TNABOK808</v>
      </c>
      <c r="F5382" t="s">
        <v>30</v>
      </c>
      <c r="I5382" t="s">
        <v>157</v>
      </c>
      <c r="J5382" t="s">
        <v>58</v>
      </c>
      <c r="N5382" t="s">
        <v>11013</v>
      </c>
      <c r="O5382" t="s">
        <v>34</v>
      </c>
      <c r="P5382">
        <v>14</v>
      </c>
      <c r="Q5382">
        <v>202106</v>
      </c>
      <c r="R5382">
        <v>20211130</v>
      </c>
      <c r="S5382" t="s">
        <v>11014</v>
      </c>
      <c r="T5382">
        <v>20220720</v>
      </c>
      <c r="U5382" t="s">
        <v>313</v>
      </c>
      <c r="Z5382" t="s">
        <v>36</v>
      </c>
    </row>
    <row r="5383" spans="1:26" x14ac:dyDescent="0.25">
      <c r="A5383" t="s">
        <v>26</v>
      </c>
      <c r="B5383" t="s">
        <v>27</v>
      </c>
      <c r="C5383" t="s">
        <v>28</v>
      </c>
      <c r="D5383" t="s">
        <v>29</v>
      </c>
      <c r="E5383" t="str">
        <f>"106TNXR10338"</f>
        <v>106TNXR10338</v>
      </c>
      <c r="F5383" t="s">
        <v>30</v>
      </c>
      <c r="I5383" t="s">
        <v>89</v>
      </c>
      <c r="J5383" t="s">
        <v>90</v>
      </c>
      <c r="N5383" t="s">
        <v>11015</v>
      </c>
      <c r="O5383" t="s">
        <v>34</v>
      </c>
      <c r="P5383">
        <v>14</v>
      </c>
      <c r="Q5383">
        <v>202106</v>
      </c>
      <c r="R5383">
        <v>20211217</v>
      </c>
      <c r="S5383" t="s">
        <v>11016</v>
      </c>
      <c r="T5383">
        <v>20220720</v>
      </c>
      <c r="U5383" t="s">
        <v>643</v>
      </c>
      <c r="Z5383" t="s">
        <v>36</v>
      </c>
    </row>
    <row r="5384" spans="1:26" x14ac:dyDescent="0.25">
      <c r="A5384" t="s">
        <v>26</v>
      </c>
      <c r="B5384" t="s">
        <v>27</v>
      </c>
      <c r="C5384" t="s">
        <v>28</v>
      </c>
      <c r="D5384" t="s">
        <v>115</v>
      </c>
      <c r="E5384" t="str">
        <f>"110TNHM07353"</f>
        <v>110TNHM07353</v>
      </c>
      <c r="F5384" t="s">
        <v>30</v>
      </c>
      <c r="I5384" t="s">
        <v>57</v>
      </c>
      <c r="J5384" t="s">
        <v>58</v>
      </c>
      <c r="N5384" t="s">
        <v>9994</v>
      </c>
      <c r="O5384" t="s">
        <v>34</v>
      </c>
      <c r="P5384">
        <v>10</v>
      </c>
      <c r="Q5384">
        <v>202110</v>
      </c>
      <c r="R5384">
        <v>20220224</v>
      </c>
      <c r="S5384" t="s">
        <v>11017</v>
      </c>
      <c r="T5384">
        <v>20220720</v>
      </c>
      <c r="U5384" t="s">
        <v>793</v>
      </c>
      <c r="V5384" t="s">
        <v>11018</v>
      </c>
      <c r="Z5384" t="s">
        <v>36</v>
      </c>
    </row>
    <row r="5385" spans="1:26" x14ac:dyDescent="0.25">
      <c r="A5385" t="s">
        <v>26</v>
      </c>
      <c r="B5385" t="s">
        <v>27</v>
      </c>
      <c r="C5385" t="s">
        <v>28</v>
      </c>
      <c r="D5385" t="s">
        <v>64</v>
      </c>
      <c r="E5385" t="str">
        <f>"206TNAB16344"</f>
        <v>206TNAB16344</v>
      </c>
      <c r="F5385" t="s">
        <v>30</v>
      </c>
      <c r="I5385" t="s">
        <v>76</v>
      </c>
      <c r="J5385" t="s">
        <v>90</v>
      </c>
      <c r="N5385" t="s">
        <v>11019</v>
      </c>
      <c r="O5385" t="s">
        <v>34</v>
      </c>
      <c r="P5385">
        <v>2</v>
      </c>
      <c r="Q5385">
        <v>202206</v>
      </c>
      <c r="R5385">
        <v>20220624</v>
      </c>
      <c r="S5385" t="s">
        <v>11020</v>
      </c>
      <c r="T5385">
        <v>20220720</v>
      </c>
      <c r="U5385" t="s">
        <v>144</v>
      </c>
      <c r="Z5385" t="s">
        <v>36</v>
      </c>
    </row>
    <row r="5386" spans="1:26" x14ac:dyDescent="0.25">
      <c r="A5386" t="s">
        <v>26</v>
      </c>
      <c r="B5386" t="s">
        <v>27</v>
      </c>
      <c r="C5386" t="s">
        <v>28</v>
      </c>
      <c r="D5386" t="s">
        <v>42</v>
      </c>
      <c r="E5386" t="str">
        <f>"112TNNH0E359"</f>
        <v>112TNNH0E359</v>
      </c>
      <c r="F5386" t="s">
        <v>30</v>
      </c>
      <c r="I5386" t="s">
        <v>129</v>
      </c>
      <c r="J5386" t="s">
        <v>58</v>
      </c>
      <c r="N5386" t="s">
        <v>11021</v>
      </c>
      <c r="O5386" t="s">
        <v>34</v>
      </c>
      <c r="P5386">
        <v>8</v>
      </c>
      <c r="Q5386">
        <v>202112</v>
      </c>
      <c r="R5386">
        <v>20211217</v>
      </c>
      <c r="S5386" t="s">
        <v>11022</v>
      </c>
      <c r="T5386">
        <v>20220720</v>
      </c>
      <c r="U5386" t="s">
        <v>180</v>
      </c>
      <c r="Z5386" t="s">
        <v>36</v>
      </c>
    </row>
    <row r="5387" spans="1:26" x14ac:dyDescent="0.25">
      <c r="A5387" t="s">
        <v>26</v>
      </c>
      <c r="B5387" t="s">
        <v>27</v>
      </c>
      <c r="C5387" t="s">
        <v>28</v>
      </c>
      <c r="D5387" t="s">
        <v>133</v>
      </c>
      <c r="E5387" t="str">
        <f>"102TNWG1T505"</f>
        <v>102TNWG1T505</v>
      </c>
      <c r="F5387" t="s">
        <v>30</v>
      </c>
      <c r="I5387" t="s">
        <v>31</v>
      </c>
      <c r="J5387" t="s">
        <v>58</v>
      </c>
      <c r="N5387" t="s">
        <v>11023</v>
      </c>
      <c r="O5387" t="s">
        <v>34</v>
      </c>
      <c r="P5387">
        <v>18</v>
      </c>
      <c r="Q5387">
        <v>202102</v>
      </c>
      <c r="R5387">
        <v>20220529</v>
      </c>
      <c r="S5387" t="s">
        <v>11024</v>
      </c>
      <c r="T5387">
        <v>20220720</v>
      </c>
      <c r="U5387" t="s">
        <v>3472</v>
      </c>
      <c r="Z5387" t="s">
        <v>36</v>
      </c>
    </row>
    <row r="5388" spans="1:26" x14ac:dyDescent="0.25">
      <c r="A5388" t="s">
        <v>26</v>
      </c>
      <c r="B5388" t="s">
        <v>27</v>
      </c>
      <c r="C5388" t="s">
        <v>28</v>
      </c>
      <c r="D5388" t="s">
        <v>380</v>
      </c>
      <c r="E5388" t="str">
        <f>"206TNVS0J271"</f>
        <v>206TNVS0J271</v>
      </c>
      <c r="F5388" t="s">
        <v>30</v>
      </c>
      <c r="I5388" t="s">
        <v>57</v>
      </c>
      <c r="J5388" t="s">
        <v>58</v>
      </c>
      <c r="N5388" t="s">
        <v>11025</v>
      </c>
      <c r="O5388" t="s">
        <v>34</v>
      </c>
      <c r="P5388">
        <v>2</v>
      </c>
      <c r="Q5388">
        <v>202206</v>
      </c>
      <c r="R5388">
        <v>20220610</v>
      </c>
      <c r="S5388" t="s">
        <v>11026</v>
      </c>
      <c r="T5388">
        <v>20220720</v>
      </c>
      <c r="U5388" t="s">
        <v>61</v>
      </c>
      <c r="Z5388" t="s">
        <v>36</v>
      </c>
    </row>
    <row r="5389" spans="1:26" x14ac:dyDescent="0.25">
      <c r="A5389" t="s">
        <v>26</v>
      </c>
      <c r="B5389" t="s">
        <v>27</v>
      </c>
      <c r="C5389" t="s">
        <v>28</v>
      </c>
      <c r="D5389" t="s">
        <v>115</v>
      </c>
      <c r="E5389" t="str">
        <f>"104TNBK2E917"</f>
        <v>104TNBK2E917</v>
      </c>
      <c r="F5389" t="s">
        <v>30</v>
      </c>
      <c r="I5389" t="s">
        <v>38</v>
      </c>
      <c r="J5389" t="s">
        <v>90</v>
      </c>
      <c r="N5389" t="s">
        <v>11027</v>
      </c>
      <c r="O5389" t="s">
        <v>34</v>
      </c>
      <c r="P5389">
        <v>16</v>
      </c>
      <c r="Q5389">
        <v>202104</v>
      </c>
      <c r="R5389">
        <v>20211101</v>
      </c>
      <c r="S5389" t="s">
        <v>11028</v>
      </c>
      <c r="T5389">
        <v>20220720</v>
      </c>
      <c r="U5389" t="s">
        <v>5168</v>
      </c>
      <c r="V5389" t="s">
        <v>179</v>
      </c>
      <c r="W5389" t="s">
        <v>206</v>
      </c>
      <c r="Z5389" t="s">
        <v>36</v>
      </c>
    </row>
    <row r="5390" spans="1:26" x14ac:dyDescent="0.25">
      <c r="A5390" t="s">
        <v>26</v>
      </c>
      <c r="B5390" t="s">
        <v>27</v>
      </c>
      <c r="C5390" t="s">
        <v>28</v>
      </c>
      <c r="D5390" t="s">
        <v>64</v>
      </c>
      <c r="E5390" t="str">
        <f>"108TNMX2E267"</f>
        <v>108TNMX2E267</v>
      </c>
      <c r="F5390" t="s">
        <v>30</v>
      </c>
      <c r="I5390" t="s">
        <v>31</v>
      </c>
      <c r="J5390" t="s">
        <v>77</v>
      </c>
      <c r="N5390" t="s">
        <v>11029</v>
      </c>
      <c r="O5390" t="s">
        <v>34</v>
      </c>
      <c r="P5390">
        <v>12</v>
      </c>
      <c r="Q5390">
        <v>202108</v>
      </c>
      <c r="R5390">
        <v>20211023</v>
      </c>
      <c r="S5390" t="s">
        <v>11030</v>
      </c>
      <c r="T5390">
        <v>20220720</v>
      </c>
      <c r="Z5390" t="s">
        <v>36</v>
      </c>
    </row>
    <row r="5391" spans="1:26" x14ac:dyDescent="0.25">
      <c r="A5391" t="s">
        <v>26</v>
      </c>
      <c r="B5391" t="s">
        <v>27</v>
      </c>
      <c r="C5391" t="s">
        <v>28</v>
      </c>
      <c r="D5391" t="s">
        <v>115</v>
      </c>
      <c r="E5391" t="str">
        <f>"108TNZN2F453"</f>
        <v>108TNZN2F453</v>
      </c>
      <c r="F5391" t="s">
        <v>30</v>
      </c>
      <c r="I5391" t="s">
        <v>38</v>
      </c>
      <c r="J5391" t="s">
        <v>58</v>
      </c>
      <c r="N5391" t="s">
        <v>11031</v>
      </c>
      <c r="O5391" t="s">
        <v>34</v>
      </c>
      <c r="P5391">
        <v>12</v>
      </c>
      <c r="Q5391">
        <v>202108</v>
      </c>
      <c r="R5391">
        <v>20211201</v>
      </c>
      <c r="S5391" t="s">
        <v>11032</v>
      </c>
      <c r="T5391">
        <v>20220720</v>
      </c>
      <c r="U5391" t="s">
        <v>5494</v>
      </c>
      <c r="V5391" t="s">
        <v>497</v>
      </c>
      <c r="Z5391" t="s">
        <v>36</v>
      </c>
    </row>
    <row r="5392" spans="1:26" x14ac:dyDescent="0.25">
      <c r="A5392" t="s">
        <v>26</v>
      </c>
      <c r="B5392" t="s">
        <v>27</v>
      </c>
      <c r="C5392" t="s">
        <v>28</v>
      </c>
      <c r="D5392" t="s">
        <v>7432</v>
      </c>
      <c r="E5392" t="str">
        <f>"205TNYT1F426"</f>
        <v>205TNYT1F426</v>
      </c>
      <c r="F5392" t="s">
        <v>30</v>
      </c>
      <c r="I5392" t="s">
        <v>38</v>
      </c>
      <c r="J5392" t="s">
        <v>58</v>
      </c>
      <c r="N5392" t="s">
        <v>11033</v>
      </c>
      <c r="O5392" t="s">
        <v>34</v>
      </c>
      <c r="P5392">
        <v>3</v>
      </c>
      <c r="Q5392">
        <v>202205</v>
      </c>
      <c r="R5392">
        <v>20220608</v>
      </c>
      <c r="S5392" t="s">
        <v>11034</v>
      </c>
      <c r="T5392">
        <v>20220720</v>
      </c>
      <c r="Z5392" t="s">
        <v>36</v>
      </c>
    </row>
    <row r="5393" spans="1:26" x14ac:dyDescent="0.25">
      <c r="A5393" t="s">
        <v>26</v>
      </c>
      <c r="B5393" t="s">
        <v>27</v>
      </c>
      <c r="C5393" t="s">
        <v>28</v>
      </c>
      <c r="D5393" t="s">
        <v>46</v>
      </c>
      <c r="E5393" t="str">
        <f>"107TNDV15930"</f>
        <v>107TNDV15930</v>
      </c>
      <c r="F5393" t="s">
        <v>30</v>
      </c>
      <c r="I5393" t="s">
        <v>31</v>
      </c>
      <c r="J5393" t="s">
        <v>58</v>
      </c>
      <c r="N5393" t="s">
        <v>11035</v>
      </c>
      <c r="O5393" t="s">
        <v>34</v>
      </c>
      <c r="P5393">
        <v>13</v>
      </c>
      <c r="Q5393">
        <v>202107</v>
      </c>
      <c r="R5393">
        <v>20211108</v>
      </c>
      <c r="S5393" t="s">
        <v>11036</v>
      </c>
      <c r="T5393">
        <v>20220720</v>
      </c>
      <c r="U5393" t="s">
        <v>151</v>
      </c>
      <c r="Z5393" t="s">
        <v>36</v>
      </c>
    </row>
    <row r="5394" spans="1:26" x14ac:dyDescent="0.25">
      <c r="A5394" t="s">
        <v>26</v>
      </c>
      <c r="B5394" t="s">
        <v>27</v>
      </c>
      <c r="C5394" t="s">
        <v>28</v>
      </c>
      <c r="D5394" t="s">
        <v>29</v>
      </c>
      <c r="E5394" t="str">
        <f>"108TNYT0N874"</f>
        <v>108TNYT0N874</v>
      </c>
      <c r="F5394" t="s">
        <v>30</v>
      </c>
      <c r="I5394" t="s">
        <v>57</v>
      </c>
      <c r="J5394" t="s">
        <v>90</v>
      </c>
      <c r="N5394" t="s">
        <v>11037</v>
      </c>
      <c r="O5394" t="s">
        <v>34</v>
      </c>
      <c r="P5394">
        <v>12</v>
      </c>
      <c r="Q5394">
        <v>202108</v>
      </c>
      <c r="R5394">
        <v>20211104</v>
      </c>
      <c r="S5394" t="s">
        <v>11038</v>
      </c>
      <c r="T5394">
        <v>20220720</v>
      </c>
      <c r="U5394" t="s">
        <v>128</v>
      </c>
      <c r="V5394" t="s">
        <v>128</v>
      </c>
      <c r="W5394" t="s">
        <v>75</v>
      </c>
      <c r="Z5394" t="s">
        <v>36</v>
      </c>
    </row>
    <row r="5395" spans="1:26" x14ac:dyDescent="0.25">
      <c r="A5395" t="s">
        <v>26</v>
      </c>
      <c r="B5395" t="s">
        <v>27</v>
      </c>
      <c r="C5395" t="s">
        <v>28</v>
      </c>
      <c r="D5395" t="s">
        <v>585</v>
      </c>
      <c r="E5395" t="str">
        <f>"202TNNH10071"</f>
        <v>202TNNH10071</v>
      </c>
      <c r="F5395" t="s">
        <v>30</v>
      </c>
      <c r="I5395" t="s">
        <v>38</v>
      </c>
      <c r="J5395" t="s">
        <v>90</v>
      </c>
      <c r="N5395" t="s">
        <v>11039</v>
      </c>
      <c r="O5395" t="s">
        <v>34</v>
      </c>
      <c r="P5395">
        <v>6</v>
      </c>
      <c r="Q5395">
        <v>202202</v>
      </c>
      <c r="R5395">
        <v>20220420</v>
      </c>
      <c r="S5395" t="s">
        <v>11040</v>
      </c>
      <c r="T5395">
        <v>20220720</v>
      </c>
      <c r="U5395" t="s">
        <v>4638</v>
      </c>
      <c r="Z5395" t="s">
        <v>36</v>
      </c>
    </row>
    <row r="5396" spans="1:26" x14ac:dyDescent="0.25">
      <c r="A5396" t="s">
        <v>26</v>
      </c>
      <c r="B5396" t="s">
        <v>27</v>
      </c>
      <c r="C5396" t="s">
        <v>28</v>
      </c>
      <c r="D5396" t="s">
        <v>29</v>
      </c>
      <c r="E5396" t="str">
        <f>"105TNJJ2H308"</f>
        <v>105TNJJ2H308</v>
      </c>
      <c r="F5396" t="s">
        <v>30</v>
      </c>
      <c r="I5396" t="s">
        <v>129</v>
      </c>
      <c r="J5396" t="s">
        <v>90</v>
      </c>
      <c r="N5396" t="s">
        <v>11041</v>
      </c>
      <c r="O5396" t="s">
        <v>34</v>
      </c>
      <c r="P5396">
        <v>15</v>
      </c>
      <c r="Q5396">
        <v>202105</v>
      </c>
      <c r="R5396">
        <v>20220513</v>
      </c>
      <c r="S5396" t="s">
        <v>11042</v>
      </c>
      <c r="T5396">
        <v>20220720</v>
      </c>
      <c r="U5396" t="s">
        <v>211</v>
      </c>
      <c r="Z5396" t="s">
        <v>36</v>
      </c>
    </row>
    <row r="5397" spans="1:26" x14ac:dyDescent="0.25">
      <c r="A5397" t="s">
        <v>26</v>
      </c>
      <c r="B5397" t="s">
        <v>27</v>
      </c>
      <c r="C5397" t="s">
        <v>28</v>
      </c>
      <c r="D5397" t="s">
        <v>115</v>
      </c>
      <c r="E5397" t="str">
        <f>"201TNJJ0G892"</f>
        <v>201TNJJ0G892</v>
      </c>
      <c r="F5397" t="s">
        <v>30</v>
      </c>
      <c r="I5397" t="s">
        <v>31</v>
      </c>
      <c r="J5397" t="s">
        <v>83</v>
      </c>
      <c r="N5397" t="s">
        <v>11043</v>
      </c>
      <c r="O5397" t="s">
        <v>34</v>
      </c>
      <c r="P5397">
        <v>7</v>
      </c>
      <c r="Q5397">
        <v>202201</v>
      </c>
      <c r="R5397">
        <v>20220413</v>
      </c>
      <c r="S5397" t="s">
        <v>11044</v>
      </c>
      <c r="T5397">
        <v>20220720</v>
      </c>
      <c r="Z5397" t="s">
        <v>36</v>
      </c>
    </row>
    <row r="5398" spans="1:26" x14ac:dyDescent="0.25">
      <c r="A5398" t="s">
        <v>26</v>
      </c>
      <c r="B5398" t="s">
        <v>27</v>
      </c>
      <c r="C5398" t="s">
        <v>28</v>
      </c>
      <c r="D5398" t="s">
        <v>115</v>
      </c>
      <c r="E5398" t="str">
        <f>"109TNMX0F859"</f>
        <v>109TNMX0F859</v>
      </c>
      <c r="F5398" t="s">
        <v>30</v>
      </c>
      <c r="I5398" t="s">
        <v>38</v>
      </c>
      <c r="J5398" t="s">
        <v>271</v>
      </c>
      <c r="N5398" t="s">
        <v>11045</v>
      </c>
      <c r="O5398" t="s">
        <v>34</v>
      </c>
      <c r="P5398">
        <v>11</v>
      </c>
      <c r="Q5398">
        <v>202109</v>
      </c>
      <c r="R5398">
        <v>20211128</v>
      </c>
      <c r="S5398" t="s">
        <v>11046</v>
      </c>
      <c r="T5398">
        <v>20220720</v>
      </c>
      <c r="Z5398" t="s">
        <v>36</v>
      </c>
    </row>
    <row r="5399" spans="1:26" x14ac:dyDescent="0.25">
      <c r="A5399" t="s">
        <v>26</v>
      </c>
      <c r="B5399" t="s">
        <v>27</v>
      </c>
      <c r="C5399" t="s">
        <v>28</v>
      </c>
      <c r="D5399" t="s">
        <v>46</v>
      </c>
      <c r="E5399" t="str">
        <f>"203TNXR02594"</f>
        <v>203TNXR02594</v>
      </c>
      <c r="F5399" t="s">
        <v>30</v>
      </c>
      <c r="I5399" t="s">
        <v>38</v>
      </c>
      <c r="J5399" t="s">
        <v>77</v>
      </c>
      <c r="N5399" t="s">
        <v>11047</v>
      </c>
      <c r="O5399" t="s">
        <v>34</v>
      </c>
      <c r="P5399">
        <v>5</v>
      </c>
      <c r="Q5399">
        <v>202203</v>
      </c>
      <c r="R5399">
        <v>20220317</v>
      </c>
      <c r="S5399" t="s">
        <v>11048</v>
      </c>
      <c r="T5399">
        <v>20220720</v>
      </c>
      <c r="Z5399" t="s">
        <v>36</v>
      </c>
    </row>
    <row r="5400" spans="1:26" x14ac:dyDescent="0.25">
      <c r="A5400" t="s">
        <v>26</v>
      </c>
      <c r="B5400" t="s">
        <v>27</v>
      </c>
      <c r="C5400" t="s">
        <v>28</v>
      </c>
      <c r="D5400" t="s">
        <v>115</v>
      </c>
      <c r="E5400" t="str">
        <f>"110TNFA17859"</f>
        <v>110TNFA17859</v>
      </c>
      <c r="F5400" t="s">
        <v>30</v>
      </c>
      <c r="I5400" t="s">
        <v>89</v>
      </c>
      <c r="J5400" t="s">
        <v>58</v>
      </c>
      <c r="N5400" t="s">
        <v>11049</v>
      </c>
      <c r="O5400" t="s">
        <v>34</v>
      </c>
      <c r="P5400">
        <v>10</v>
      </c>
      <c r="Q5400">
        <v>202110</v>
      </c>
      <c r="R5400">
        <v>20220206</v>
      </c>
      <c r="S5400" t="s">
        <v>11050</v>
      </c>
      <c r="T5400">
        <v>20220720</v>
      </c>
      <c r="U5400" t="s">
        <v>339</v>
      </c>
      <c r="V5400" t="s">
        <v>878</v>
      </c>
      <c r="W5400" t="s">
        <v>267</v>
      </c>
      <c r="Z5400" t="s">
        <v>36</v>
      </c>
    </row>
    <row r="5401" spans="1:26" x14ac:dyDescent="0.25">
      <c r="A5401" t="s">
        <v>26</v>
      </c>
      <c r="B5401" t="s">
        <v>27</v>
      </c>
      <c r="C5401" t="s">
        <v>28</v>
      </c>
      <c r="D5401" t="s">
        <v>29</v>
      </c>
      <c r="E5401" t="str">
        <f>"105TNPC25432"</f>
        <v>105TNPC25432</v>
      </c>
      <c r="F5401" t="s">
        <v>30</v>
      </c>
      <c r="I5401" t="s">
        <v>123</v>
      </c>
      <c r="J5401" t="s">
        <v>163</v>
      </c>
      <c r="N5401" t="s">
        <v>11051</v>
      </c>
      <c r="O5401" t="s">
        <v>34</v>
      </c>
      <c r="P5401">
        <v>15</v>
      </c>
      <c r="Q5401">
        <v>202105</v>
      </c>
      <c r="R5401">
        <v>20220317</v>
      </c>
      <c r="S5401" t="s">
        <v>11052</v>
      </c>
      <c r="T5401">
        <v>20220720</v>
      </c>
      <c r="Z5401" t="s">
        <v>36</v>
      </c>
    </row>
    <row r="5402" spans="1:26" x14ac:dyDescent="0.25">
      <c r="A5402" t="s">
        <v>26</v>
      </c>
      <c r="B5402" t="s">
        <v>27</v>
      </c>
      <c r="C5402" t="s">
        <v>28</v>
      </c>
      <c r="D5402" t="s">
        <v>133</v>
      </c>
      <c r="E5402" t="str">
        <f>"107TNRL0J798"</f>
        <v>107TNRL0J798</v>
      </c>
      <c r="F5402" t="s">
        <v>30</v>
      </c>
      <c r="I5402" t="s">
        <v>82</v>
      </c>
      <c r="J5402" t="s">
        <v>130</v>
      </c>
      <c r="N5402" t="s">
        <v>11053</v>
      </c>
      <c r="O5402" t="s">
        <v>34</v>
      </c>
      <c r="P5402">
        <v>13</v>
      </c>
      <c r="Q5402">
        <v>202107</v>
      </c>
      <c r="R5402">
        <v>20220107</v>
      </c>
      <c r="S5402" t="s">
        <v>11054</v>
      </c>
      <c r="T5402">
        <v>20220720</v>
      </c>
      <c r="Z5402" t="s">
        <v>36</v>
      </c>
    </row>
    <row r="5403" spans="1:26" x14ac:dyDescent="0.25">
      <c r="A5403" t="s">
        <v>26</v>
      </c>
      <c r="B5403" t="s">
        <v>27</v>
      </c>
      <c r="C5403" t="s">
        <v>28</v>
      </c>
      <c r="D5403" t="s">
        <v>29</v>
      </c>
      <c r="E5403" t="str">
        <f>"107TNBK09173"</f>
        <v>107TNBK09173</v>
      </c>
      <c r="F5403" t="s">
        <v>30</v>
      </c>
      <c r="I5403" t="s">
        <v>71</v>
      </c>
      <c r="J5403" t="s">
        <v>52</v>
      </c>
      <c r="N5403" t="s">
        <v>11055</v>
      </c>
      <c r="O5403" t="s">
        <v>34</v>
      </c>
      <c r="P5403">
        <v>13</v>
      </c>
      <c r="Q5403">
        <v>202107</v>
      </c>
      <c r="R5403">
        <v>20211014</v>
      </c>
      <c r="S5403" t="s">
        <v>11056</v>
      </c>
      <c r="T5403">
        <v>20220720</v>
      </c>
      <c r="Z5403" t="s">
        <v>36</v>
      </c>
    </row>
    <row r="5404" spans="1:26" x14ac:dyDescent="0.25">
      <c r="A5404" t="s">
        <v>26</v>
      </c>
      <c r="B5404" t="s">
        <v>27</v>
      </c>
      <c r="C5404" t="s">
        <v>28</v>
      </c>
      <c r="D5404" t="s">
        <v>37</v>
      </c>
      <c r="E5404" t="str">
        <f>"201TNMX13731"</f>
        <v>201TNMX13731</v>
      </c>
      <c r="F5404" t="s">
        <v>30</v>
      </c>
      <c r="I5404" t="s">
        <v>38</v>
      </c>
      <c r="J5404" t="s">
        <v>77</v>
      </c>
      <c r="N5404" t="s">
        <v>11057</v>
      </c>
      <c r="O5404" t="s">
        <v>34</v>
      </c>
      <c r="P5404">
        <v>7</v>
      </c>
      <c r="Q5404">
        <v>202201</v>
      </c>
      <c r="R5404">
        <v>20220118</v>
      </c>
      <c r="S5404" t="s">
        <v>11058</v>
      </c>
      <c r="T5404">
        <v>20220720</v>
      </c>
      <c r="Z5404" t="s">
        <v>36</v>
      </c>
    </row>
    <row r="5405" spans="1:26" x14ac:dyDescent="0.25">
      <c r="A5405" t="s">
        <v>26</v>
      </c>
      <c r="B5405" t="s">
        <v>27</v>
      </c>
      <c r="C5405" t="s">
        <v>28</v>
      </c>
      <c r="D5405" t="s">
        <v>380</v>
      </c>
      <c r="E5405" t="str">
        <f>"110TNLE0G224"</f>
        <v>110TNLE0G224</v>
      </c>
      <c r="F5405" t="s">
        <v>30</v>
      </c>
      <c r="I5405" t="s">
        <v>38</v>
      </c>
      <c r="J5405" t="s">
        <v>90</v>
      </c>
      <c r="N5405" t="s">
        <v>11059</v>
      </c>
      <c r="O5405" t="s">
        <v>34</v>
      </c>
      <c r="P5405">
        <v>10</v>
      </c>
      <c r="Q5405">
        <v>202110</v>
      </c>
      <c r="R5405">
        <v>20220112</v>
      </c>
      <c r="S5405" t="s">
        <v>11060</v>
      </c>
      <c r="T5405">
        <v>20220720</v>
      </c>
      <c r="U5405" t="s">
        <v>144</v>
      </c>
      <c r="Z5405" t="s">
        <v>36</v>
      </c>
    </row>
    <row r="5406" spans="1:26" x14ac:dyDescent="0.25">
      <c r="A5406" t="s">
        <v>26</v>
      </c>
      <c r="B5406" t="s">
        <v>27</v>
      </c>
      <c r="C5406" t="s">
        <v>28</v>
      </c>
      <c r="D5406" t="s">
        <v>7432</v>
      </c>
      <c r="E5406" t="str">
        <f>"205TNJJ1S908"</f>
        <v>205TNJJ1S908</v>
      </c>
      <c r="F5406" t="s">
        <v>30</v>
      </c>
      <c r="I5406" t="s">
        <v>57</v>
      </c>
      <c r="J5406" t="s">
        <v>58</v>
      </c>
      <c r="N5406" t="s">
        <v>11061</v>
      </c>
      <c r="O5406" t="s">
        <v>34</v>
      </c>
      <c r="P5406">
        <v>3</v>
      </c>
      <c r="Q5406">
        <v>202205</v>
      </c>
      <c r="R5406">
        <v>20220627</v>
      </c>
      <c r="S5406" t="s">
        <v>11062</v>
      </c>
      <c r="T5406">
        <v>20220720</v>
      </c>
      <c r="U5406" t="s">
        <v>128</v>
      </c>
      <c r="Z5406" t="s">
        <v>36</v>
      </c>
    </row>
    <row r="5407" spans="1:26" x14ac:dyDescent="0.25">
      <c r="A5407" t="s">
        <v>26</v>
      </c>
      <c r="B5407" t="s">
        <v>27</v>
      </c>
      <c r="C5407" t="s">
        <v>28</v>
      </c>
      <c r="D5407" t="s">
        <v>64</v>
      </c>
      <c r="E5407" t="str">
        <f>"206TNPC1M000"</f>
        <v>206TNPC1M000</v>
      </c>
      <c r="F5407" t="s">
        <v>30</v>
      </c>
      <c r="I5407" t="s">
        <v>57</v>
      </c>
      <c r="J5407" t="s">
        <v>86</v>
      </c>
      <c r="N5407" t="s">
        <v>11063</v>
      </c>
      <c r="O5407" t="s">
        <v>34</v>
      </c>
      <c r="P5407">
        <v>2</v>
      </c>
      <c r="Q5407">
        <v>202206</v>
      </c>
      <c r="R5407">
        <v>20220708</v>
      </c>
      <c r="S5407" t="s">
        <v>11064</v>
      </c>
      <c r="T5407">
        <v>20220720</v>
      </c>
      <c r="Z5407" t="s">
        <v>36</v>
      </c>
    </row>
    <row r="5408" spans="1:26" x14ac:dyDescent="0.25">
      <c r="A5408" t="s">
        <v>26</v>
      </c>
      <c r="B5408" t="s">
        <v>27</v>
      </c>
      <c r="C5408" t="s">
        <v>28</v>
      </c>
      <c r="D5408" t="s">
        <v>29</v>
      </c>
      <c r="E5408" t="str">
        <f>"112TNUW1M750"</f>
        <v>112TNUW1M750</v>
      </c>
      <c r="F5408" t="s">
        <v>30</v>
      </c>
      <c r="I5408" t="s">
        <v>38</v>
      </c>
      <c r="J5408" t="s">
        <v>39</v>
      </c>
      <c r="N5408" t="s">
        <v>11065</v>
      </c>
      <c r="O5408" t="s">
        <v>34</v>
      </c>
      <c r="P5408">
        <v>8</v>
      </c>
      <c r="Q5408">
        <v>202112</v>
      </c>
      <c r="R5408">
        <v>20220311</v>
      </c>
      <c r="S5408" t="s">
        <v>11066</v>
      </c>
      <c r="T5408">
        <v>20220720</v>
      </c>
      <c r="Z5408" t="s">
        <v>36</v>
      </c>
    </row>
    <row r="5409" spans="1:26" x14ac:dyDescent="0.25">
      <c r="A5409" t="s">
        <v>26</v>
      </c>
      <c r="B5409" t="s">
        <v>27</v>
      </c>
      <c r="C5409" t="s">
        <v>28</v>
      </c>
      <c r="D5409" t="s">
        <v>115</v>
      </c>
      <c r="E5409" t="str">
        <f>"110TNGY11559"</f>
        <v>110TNGY11559</v>
      </c>
      <c r="F5409" t="s">
        <v>30</v>
      </c>
      <c r="I5409" t="s">
        <v>38</v>
      </c>
      <c r="J5409" t="s">
        <v>58</v>
      </c>
      <c r="N5409" t="s">
        <v>11067</v>
      </c>
      <c r="O5409" t="s">
        <v>34</v>
      </c>
      <c r="P5409">
        <v>10</v>
      </c>
      <c r="Q5409">
        <v>202110</v>
      </c>
      <c r="R5409">
        <v>20220120</v>
      </c>
      <c r="S5409" t="s">
        <v>11068</v>
      </c>
      <c r="T5409">
        <v>20220720</v>
      </c>
      <c r="U5409" t="s">
        <v>11069</v>
      </c>
      <c r="Z5409" t="s">
        <v>36</v>
      </c>
    </row>
    <row r="5410" spans="1:26" x14ac:dyDescent="0.25">
      <c r="A5410" t="s">
        <v>26</v>
      </c>
      <c r="B5410" t="s">
        <v>27</v>
      </c>
      <c r="C5410" t="s">
        <v>28</v>
      </c>
      <c r="D5410" t="s">
        <v>115</v>
      </c>
      <c r="E5410" t="str">
        <f>"110TNZN0Y085"</f>
        <v>110TNZN0Y085</v>
      </c>
      <c r="F5410" t="s">
        <v>30</v>
      </c>
      <c r="I5410" t="s">
        <v>38</v>
      </c>
      <c r="J5410" t="s">
        <v>58</v>
      </c>
      <c r="N5410" t="s">
        <v>11070</v>
      </c>
      <c r="O5410" t="s">
        <v>34</v>
      </c>
      <c r="P5410">
        <v>10</v>
      </c>
      <c r="Q5410">
        <v>202110</v>
      </c>
      <c r="R5410">
        <v>20211215</v>
      </c>
      <c r="S5410" t="s">
        <v>11071</v>
      </c>
      <c r="T5410">
        <v>20220720</v>
      </c>
      <c r="U5410" t="s">
        <v>111</v>
      </c>
      <c r="V5410" t="s">
        <v>211</v>
      </c>
      <c r="Z5410" t="s">
        <v>36</v>
      </c>
    </row>
    <row r="5411" spans="1:26" x14ac:dyDescent="0.25">
      <c r="A5411" t="s">
        <v>26</v>
      </c>
      <c r="B5411" t="s">
        <v>27</v>
      </c>
      <c r="C5411" t="s">
        <v>28</v>
      </c>
      <c r="D5411" t="s">
        <v>42</v>
      </c>
      <c r="E5411" t="str">
        <f>"201TNRL1N158"</f>
        <v>201TNRL1N158</v>
      </c>
      <c r="F5411" t="s">
        <v>30</v>
      </c>
      <c r="I5411" t="s">
        <v>57</v>
      </c>
      <c r="J5411" t="s">
        <v>58</v>
      </c>
      <c r="N5411" t="s">
        <v>244</v>
      </c>
      <c r="O5411" t="s">
        <v>34</v>
      </c>
      <c r="P5411">
        <v>7</v>
      </c>
      <c r="Q5411">
        <v>202201</v>
      </c>
      <c r="R5411">
        <v>20220630</v>
      </c>
      <c r="S5411" t="s">
        <v>11072</v>
      </c>
      <c r="T5411">
        <v>20220720</v>
      </c>
      <c r="U5411" t="s">
        <v>61</v>
      </c>
      <c r="Z5411" t="s">
        <v>36</v>
      </c>
    </row>
    <row r="5412" spans="1:26" x14ac:dyDescent="0.25">
      <c r="A5412" t="s">
        <v>26</v>
      </c>
      <c r="B5412" t="s">
        <v>27</v>
      </c>
      <c r="C5412" t="s">
        <v>28</v>
      </c>
      <c r="D5412" t="s">
        <v>7432</v>
      </c>
      <c r="E5412" t="str">
        <f>"204TNDV0P602"</f>
        <v>204TNDV0P602</v>
      </c>
      <c r="F5412" t="s">
        <v>30</v>
      </c>
      <c r="I5412" t="s">
        <v>57</v>
      </c>
      <c r="J5412" t="s">
        <v>39</v>
      </c>
      <c r="N5412" t="s">
        <v>11073</v>
      </c>
      <c r="O5412" t="s">
        <v>34</v>
      </c>
      <c r="P5412">
        <v>4</v>
      </c>
      <c r="Q5412">
        <v>202204</v>
      </c>
      <c r="R5412">
        <v>20220709</v>
      </c>
      <c r="S5412" t="s">
        <v>11074</v>
      </c>
      <c r="T5412">
        <v>20220720</v>
      </c>
      <c r="Z5412" t="s">
        <v>36</v>
      </c>
    </row>
    <row r="5413" spans="1:26" x14ac:dyDescent="0.25">
      <c r="A5413" t="s">
        <v>26</v>
      </c>
      <c r="B5413" t="s">
        <v>27</v>
      </c>
      <c r="C5413" t="s">
        <v>28</v>
      </c>
      <c r="D5413" t="s">
        <v>46</v>
      </c>
      <c r="E5413" t="str">
        <f>"111TNXR03730"</f>
        <v>111TNXR03730</v>
      </c>
      <c r="F5413" t="s">
        <v>30</v>
      </c>
      <c r="I5413" t="s">
        <v>57</v>
      </c>
      <c r="J5413" t="s">
        <v>43</v>
      </c>
      <c r="N5413" t="s">
        <v>11075</v>
      </c>
      <c r="O5413" t="s">
        <v>34</v>
      </c>
      <c r="P5413">
        <v>9</v>
      </c>
      <c r="Q5413">
        <v>202111</v>
      </c>
      <c r="R5413">
        <v>20220428</v>
      </c>
      <c r="S5413" t="s">
        <v>11076</v>
      </c>
      <c r="T5413">
        <v>20220720</v>
      </c>
      <c r="Z5413" t="s">
        <v>36</v>
      </c>
    </row>
    <row r="5414" spans="1:26" x14ac:dyDescent="0.25">
      <c r="A5414" t="s">
        <v>26</v>
      </c>
      <c r="B5414" t="s">
        <v>27</v>
      </c>
      <c r="C5414" t="s">
        <v>28</v>
      </c>
      <c r="D5414" t="s">
        <v>37</v>
      </c>
      <c r="E5414" t="str">
        <f>"109TNPC2A384"</f>
        <v>109TNPC2A384</v>
      </c>
      <c r="F5414" t="s">
        <v>30</v>
      </c>
      <c r="I5414" t="s">
        <v>31</v>
      </c>
      <c r="J5414" t="s">
        <v>58</v>
      </c>
      <c r="N5414" t="s">
        <v>11077</v>
      </c>
      <c r="O5414" t="s">
        <v>34</v>
      </c>
      <c r="P5414">
        <v>11</v>
      </c>
      <c r="Q5414">
        <v>202109</v>
      </c>
      <c r="R5414">
        <v>20211022</v>
      </c>
      <c r="S5414" t="s">
        <v>11078</v>
      </c>
      <c r="T5414">
        <v>20220721</v>
      </c>
      <c r="U5414" t="s">
        <v>180</v>
      </c>
      <c r="V5414" t="s">
        <v>793</v>
      </c>
      <c r="Z5414" t="s">
        <v>36</v>
      </c>
    </row>
    <row r="5415" spans="1:26" x14ac:dyDescent="0.25">
      <c r="A5415" t="s">
        <v>26</v>
      </c>
      <c r="B5415" t="s">
        <v>27</v>
      </c>
      <c r="C5415" t="s">
        <v>28</v>
      </c>
      <c r="D5415" t="s">
        <v>37</v>
      </c>
      <c r="E5415" t="str">
        <f>"203TNTQ05537"</f>
        <v>203TNTQ05537</v>
      </c>
      <c r="F5415" t="s">
        <v>30</v>
      </c>
      <c r="I5415" t="s">
        <v>302</v>
      </c>
      <c r="J5415" t="s">
        <v>58</v>
      </c>
      <c r="N5415" t="s">
        <v>11079</v>
      </c>
      <c r="O5415" t="s">
        <v>34</v>
      </c>
      <c r="P5415">
        <v>5</v>
      </c>
      <c r="Q5415">
        <v>202203</v>
      </c>
      <c r="R5415">
        <v>20220312</v>
      </c>
      <c r="S5415" t="s">
        <v>11080</v>
      </c>
      <c r="T5415">
        <v>20220721</v>
      </c>
      <c r="U5415" t="s">
        <v>56</v>
      </c>
      <c r="Z5415" t="s">
        <v>36</v>
      </c>
    </row>
    <row r="5416" spans="1:26" x14ac:dyDescent="0.25">
      <c r="A5416" t="s">
        <v>26</v>
      </c>
      <c r="B5416" t="s">
        <v>27</v>
      </c>
      <c r="C5416" t="s">
        <v>28</v>
      </c>
      <c r="D5416" t="s">
        <v>29</v>
      </c>
      <c r="E5416" t="str">
        <f>"105TNJJ23772"</f>
        <v>105TNJJ23772</v>
      </c>
      <c r="F5416" t="s">
        <v>30</v>
      </c>
      <c r="I5416" t="s">
        <v>76</v>
      </c>
      <c r="J5416" t="s">
        <v>163</v>
      </c>
      <c r="N5416" t="s">
        <v>11081</v>
      </c>
      <c r="O5416" t="s">
        <v>34</v>
      </c>
      <c r="P5416">
        <v>15</v>
      </c>
      <c r="Q5416">
        <v>202105</v>
      </c>
      <c r="R5416">
        <v>20211027</v>
      </c>
      <c r="S5416" t="s">
        <v>11082</v>
      </c>
      <c r="T5416">
        <v>20220721</v>
      </c>
      <c r="Z5416" t="s">
        <v>36</v>
      </c>
    </row>
    <row r="5417" spans="1:26" x14ac:dyDescent="0.25">
      <c r="A5417" t="s">
        <v>26</v>
      </c>
      <c r="B5417" t="s">
        <v>27</v>
      </c>
      <c r="C5417" t="s">
        <v>28</v>
      </c>
      <c r="D5417" t="s">
        <v>29</v>
      </c>
      <c r="E5417" t="str">
        <f>"111TNXR21322"</f>
        <v>111TNXR21322</v>
      </c>
      <c r="F5417" t="s">
        <v>30</v>
      </c>
      <c r="I5417" t="s">
        <v>1153</v>
      </c>
      <c r="J5417" t="s">
        <v>39</v>
      </c>
      <c r="N5417" t="s">
        <v>11083</v>
      </c>
      <c r="O5417" t="s">
        <v>34</v>
      </c>
      <c r="P5417">
        <v>9</v>
      </c>
      <c r="Q5417">
        <v>202111</v>
      </c>
      <c r="R5417">
        <v>20220110</v>
      </c>
      <c r="S5417" t="s">
        <v>11084</v>
      </c>
      <c r="T5417">
        <v>20220721</v>
      </c>
      <c r="Z5417" t="s">
        <v>36</v>
      </c>
    </row>
    <row r="5418" spans="1:26" x14ac:dyDescent="0.25">
      <c r="A5418" t="s">
        <v>26</v>
      </c>
      <c r="B5418" t="s">
        <v>27</v>
      </c>
      <c r="C5418" t="s">
        <v>28</v>
      </c>
      <c r="D5418" t="s">
        <v>166</v>
      </c>
      <c r="E5418" t="str">
        <f>"103TNMX2P483"</f>
        <v>103TNMX2P483</v>
      </c>
      <c r="F5418" t="s">
        <v>30</v>
      </c>
      <c r="I5418" t="s">
        <v>38</v>
      </c>
      <c r="J5418" t="s">
        <v>58</v>
      </c>
      <c r="N5418" t="s">
        <v>11085</v>
      </c>
      <c r="O5418" t="s">
        <v>34</v>
      </c>
      <c r="P5418">
        <v>17</v>
      </c>
      <c r="Q5418">
        <v>202103</v>
      </c>
      <c r="R5418">
        <v>20211018</v>
      </c>
      <c r="S5418" t="s">
        <v>11086</v>
      </c>
      <c r="T5418">
        <v>20220721</v>
      </c>
      <c r="U5418" t="s">
        <v>149</v>
      </c>
      <c r="V5418" t="s">
        <v>5109</v>
      </c>
      <c r="Z5418" t="s">
        <v>36</v>
      </c>
    </row>
    <row r="5419" spans="1:26" x14ac:dyDescent="0.25">
      <c r="A5419" t="s">
        <v>26</v>
      </c>
      <c r="B5419" t="s">
        <v>27</v>
      </c>
      <c r="C5419" t="s">
        <v>28</v>
      </c>
      <c r="D5419" t="s">
        <v>29</v>
      </c>
      <c r="E5419" t="str">
        <f>"108TNTQ0B977"</f>
        <v>108TNTQ0B977</v>
      </c>
      <c r="F5419" t="s">
        <v>30</v>
      </c>
      <c r="I5419" t="s">
        <v>31</v>
      </c>
      <c r="J5419" t="s">
        <v>58</v>
      </c>
      <c r="N5419" t="s">
        <v>11087</v>
      </c>
      <c r="O5419" t="s">
        <v>34</v>
      </c>
      <c r="P5419">
        <v>12</v>
      </c>
      <c r="Q5419">
        <v>202108</v>
      </c>
      <c r="R5419">
        <v>20211204</v>
      </c>
      <c r="S5419" t="s">
        <v>11088</v>
      </c>
      <c r="T5419">
        <v>20220721</v>
      </c>
      <c r="U5419" t="s">
        <v>144</v>
      </c>
      <c r="Z5419" t="s">
        <v>36</v>
      </c>
    </row>
    <row r="5420" spans="1:26" x14ac:dyDescent="0.25">
      <c r="A5420" t="s">
        <v>26</v>
      </c>
      <c r="B5420" t="s">
        <v>27</v>
      </c>
      <c r="C5420" t="s">
        <v>28</v>
      </c>
      <c r="D5420" t="s">
        <v>133</v>
      </c>
      <c r="E5420" t="str">
        <f>"108TNQD2W180"</f>
        <v>108TNQD2W180</v>
      </c>
      <c r="F5420" t="s">
        <v>30</v>
      </c>
      <c r="I5420" t="s">
        <v>162</v>
      </c>
      <c r="J5420" t="s">
        <v>58</v>
      </c>
      <c r="N5420" t="s">
        <v>1046</v>
      </c>
      <c r="O5420" t="s">
        <v>34</v>
      </c>
      <c r="P5420">
        <v>12</v>
      </c>
      <c r="Q5420">
        <v>202108</v>
      </c>
      <c r="R5420">
        <v>20220107</v>
      </c>
      <c r="S5420" t="s">
        <v>11089</v>
      </c>
      <c r="T5420">
        <v>20220721</v>
      </c>
      <c r="U5420" t="s">
        <v>128</v>
      </c>
      <c r="Z5420" t="s">
        <v>36</v>
      </c>
    </row>
    <row r="5421" spans="1:26" x14ac:dyDescent="0.25">
      <c r="A5421" t="s">
        <v>26</v>
      </c>
      <c r="B5421" t="s">
        <v>27</v>
      </c>
      <c r="C5421" t="s">
        <v>28</v>
      </c>
      <c r="D5421" t="s">
        <v>42</v>
      </c>
      <c r="E5421" t="str">
        <f>"108TNPC1N736"</f>
        <v>108TNPC1N736</v>
      </c>
      <c r="F5421" t="s">
        <v>30</v>
      </c>
      <c r="I5421" t="s">
        <v>38</v>
      </c>
      <c r="J5421" t="s">
        <v>2300</v>
      </c>
      <c r="N5421" t="s">
        <v>11090</v>
      </c>
      <c r="O5421" t="s">
        <v>34</v>
      </c>
      <c r="P5421">
        <v>12</v>
      </c>
      <c r="Q5421">
        <v>202108</v>
      </c>
      <c r="R5421">
        <v>20211119</v>
      </c>
      <c r="S5421" t="s">
        <v>11091</v>
      </c>
      <c r="T5421">
        <v>20220721</v>
      </c>
      <c r="Z5421" t="s">
        <v>36</v>
      </c>
    </row>
    <row r="5422" spans="1:26" x14ac:dyDescent="0.25">
      <c r="A5422" t="s">
        <v>26</v>
      </c>
      <c r="B5422" t="s">
        <v>27</v>
      </c>
      <c r="C5422" t="s">
        <v>28</v>
      </c>
      <c r="D5422" t="s">
        <v>42</v>
      </c>
      <c r="E5422" t="str">
        <f>"107TNYT13714"</f>
        <v>107TNYT13714</v>
      </c>
      <c r="F5422" t="s">
        <v>30</v>
      </c>
      <c r="I5422" t="s">
        <v>38</v>
      </c>
      <c r="J5422" t="s">
        <v>90</v>
      </c>
      <c r="N5422" t="s">
        <v>11092</v>
      </c>
      <c r="O5422" t="s">
        <v>34</v>
      </c>
      <c r="P5422">
        <v>13</v>
      </c>
      <c r="Q5422">
        <v>202107</v>
      </c>
      <c r="R5422">
        <v>20220114</v>
      </c>
      <c r="S5422" t="s">
        <v>11093</v>
      </c>
      <c r="T5422">
        <v>20220721</v>
      </c>
      <c r="U5422" t="s">
        <v>180</v>
      </c>
      <c r="Z5422" t="s">
        <v>36</v>
      </c>
    </row>
    <row r="5423" spans="1:26" x14ac:dyDescent="0.25">
      <c r="A5423" t="s">
        <v>26</v>
      </c>
      <c r="B5423" t="s">
        <v>27</v>
      </c>
      <c r="C5423" t="s">
        <v>28</v>
      </c>
      <c r="D5423" t="s">
        <v>64</v>
      </c>
      <c r="E5423" t="str">
        <f>"109TNMX11723"</f>
        <v>109TNMX11723</v>
      </c>
      <c r="F5423" t="s">
        <v>30</v>
      </c>
      <c r="I5423" t="s">
        <v>646</v>
      </c>
      <c r="J5423" t="s">
        <v>48</v>
      </c>
      <c r="N5423" t="s">
        <v>11094</v>
      </c>
      <c r="O5423" t="s">
        <v>34</v>
      </c>
      <c r="P5423">
        <v>11</v>
      </c>
      <c r="Q5423">
        <v>202109</v>
      </c>
      <c r="R5423">
        <v>20220526</v>
      </c>
      <c r="S5423" t="s">
        <v>11095</v>
      </c>
      <c r="T5423">
        <v>20220721</v>
      </c>
      <c r="Z5423" t="s">
        <v>36</v>
      </c>
    </row>
    <row r="5424" spans="1:26" x14ac:dyDescent="0.25">
      <c r="A5424" t="s">
        <v>26</v>
      </c>
      <c r="B5424" t="s">
        <v>27</v>
      </c>
      <c r="C5424" t="s">
        <v>28</v>
      </c>
      <c r="D5424" t="s">
        <v>29</v>
      </c>
      <c r="E5424" t="str">
        <f>"111TNFA2B547"</f>
        <v>111TNFA2B547</v>
      </c>
      <c r="F5424" t="s">
        <v>30</v>
      </c>
      <c r="I5424" t="s">
        <v>38</v>
      </c>
      <c r="J5424" t="s">
        <v>58</v>
      </c>
      <c r="N5424" t="s">
        <v>11096</v>
      </c>
      <c r="O5424" t="s">
        <v>34</v>
      </c>
      <c r="P5424">
        <v>9</v>
      </c>
      <c r="Q5424">
        <v>202111</v>
      </c>
      <c r="R5424">
        <v>20220101</v>
      </c>
      <c r="S5424" t="s">
        <v>11097</v>
      </c>
      <c r="T5424">
        <v>20220721</v>
      </c>
      <c r="U5424" t="s">
        <v>1037</v>
      </c>
      <c r="V5424" t="s">
        <v>328</v>
      </c>
      <c r="Z5424" t="s">
        <v>36</v>
      </c>
    </row>
    <row r="5425" spans="1:26" x14ac:dyDescent="0.25">
      <c r="A5425" t="s">
        <v>26</v>
      </c>
      <c r="B5425" t="s">
        <v>27</v>
      </c>
      <c r="C5425" t="s">
        <v>28</v>
      </c>
      <c r="D5425" t="s">
        <v>37</v>
      </c>
      <c r="E5425" t="str">
        <f>"107TNXR1Z794"</f>
        <v>107TNXR1Z794</v>
      </c>
      <c r="F5425" t="s">
        <v>30</v>
      </c>
      <c r="I5425" t="s">
        <v>302</v>
      </c>
      <c r="J5425" t="s">
        <v>58</v>
      </c>
      <c r="N5425" t="s">
        <v>11098</v>
      </c>
      <c r="O5425" t="s">
        <v>34</v>
      </c>
      <c r="P5425">
        <v>13</v>
      </c>
      <c r="Q5425">
        <v>202107</v>
      </c>
      <c r="R5425">
        <v>20211130</v>
      </c>
      <c r="S5425" t="s">
        <v>11099</v>
      </c>
      <c r="T5425">
        <v>20220721</v>
      </c>
      <c r="U5425" t="s">
        <v>144</v>
      </c>
      <c r="Z5425" t="s">
        <v>36</v>
      </c>
    </row>
    <row r="5426" spans="1:26" x14ac:dyDescent="0.25">
      <c r="A5426" t="s">
        <v>26</v>
      </c>
      <c r="B5426" t="s">
        <v>27</v>
      </c>
      <c r="C5426" t="s">
        <v>28</v>
      </c>
      <c r="D5426" t="s">
        <v>585</v>
      </c>
      <c r="E5426" t="str">
        <f>"205TNUW3E502"</f>
        <v>205TNUW3E502</v>
      </c>
      <c r="F5426" t="s">
        <v>30</v>
      </c>
      <c r="I5426" t="s">
        <v>7776</v>
      </c>
      <c r="J5426" t="s">
        <v>58</v>
      </c>
      <c r="N5426" t="s">
        <v>11100</v>
      </c>
      <c r="O5426" t="s">
        <v>34</v>
      </c>
      <c r="P5426">
        <v>3</v>
      </c>
      <c r="Q5426">
        <v>202205</v>
      </c>
      <c r="R5426">
        <v>20220701</v>
      </c>
      <c r="S5426" t="s">
        <v>11101</v>
      </c>
      <c r="T5426">
        <v>20220721</v>
      </c>
      <c r="U5426" t="s">
        <v>4638</v>
      </c>
      <c r="V5426" t="s">
        <v>267</v>
      </c>
      <c r="Z5426" t="s">
        <v>36</v>
      </c>
    </row>
    <row r="5427" spans="1:26" x14ac:dyDescent="0.25">
      <c r="A5427" t="s">
        <v>26</v>
      </c>
      <c r="B5427" t="s">
        <v>27</v>
      </c>
      <c r="C5427" t="s">
        <v>28</v>
      </c>
      <c r="D5427" t="s">
        <v>37</v>
      </c>
      <c r="E5427" t="str">
        <f>"110TNGY1G087"</f>
        <v>110TNGY1G087</v>
      </c>
      <c r="F5427" t="s">
        <v>30</v>
      </c>
      <c r="I5427" t="s">
        <v>57</v>
      </c>
      <c r="J5427" t="s">
        <v>90</v>
      </c>
      <c r="N5427" t="s">
        <v>5729</v>
      </c>
      <c r="O5427" t="s">
        <v>34</v>
      </c>
      <c r="P5427">
        <v>10</v>
      </c>
      <c r="Q5427">
        <v>202110</v>
      </c>
      <c r="R5427">
        <v>20220414</v>
      </c>
      <c r="S5427" t="s">
        <v>11102</v>
      </c>
      <c r="T5427">
        <v>20220721</v>
      </c>
      <c r="U5427" t="s">
        <v>144</v>
      </c>
      <c r="Z5427" t="s">
        <v>36</v>
      </c>
    </row>
    <row r="5428" spans="1:26" x14ac:dyDescent="0.25">
      <c r="A5428" t="s">
        <v>26</v>
      </c>
      <c r="B5428" t="s">
        <v>27</v>
      </c>
      <c r="C5428" t="s">
        <v>28</v>
      </c>
      <c r="D5428" t="s">
        <v>42</v>
      </c>
      <c r="E5428" t="str">
        <f>"112TNMX0N027"</f>
        <v>112TNMX0N027</v>
      </c>
      <c r="F5428" t="s">
        <v>30</v>
      </c>
      <c r="I5428" t="s">
        <v>123</v>
      </c>
      <c r="J5428" t="s">
        <v>163</v>
      </c>
      <c r="N5428" t="s">
        <v>5842</v>
      </c>
      <c r="O5428" t="s">
        <v>34</v>
      </c>
      <c r="P5428">
        <v>8</v>
      </c>
      <c r="Q5428">
        <v>202112</v>
      </c>
      <c r="R5428">
        <v>20220102</v>
      </c>
      <c r="S5428" t="s">
        <v>11103</v>
      </c>
      <c r="T5428">
        <v>20220721</v>
      </c>
      <c r="Z5428" t="s">
        <v>36</v>
      </c>
    </row>
    <row r="5429" spans="1:26" x14ac:dyDescent="0.25">
      <c r="A5429" t="s">
        <v>26</v>
      </c>
      <c r="B5429" t="s">
        <v>27</v>
      </c>
      <c r="C5429" t="s">
        <v>28</v>
      </c>
      <c r="D5429" t="s">
        <v>37</v>
      </c>
      <c r="E5429" t="str">
        <f>"201TNQD11348"</f>
        <v>201TNQD11348</v>
      </c>
      <c r="F5429" t="s">
        <v>30</v>
      </c>
      <c r="I5429" t="s">
        <v>82</v>
      </c>
      <c r="J5429" t="s">
        <v>90</v>
      </c>
      <c r="N5429" t="s">
        <v>11104</v>
      </c>
      <c r="O5429" t="s">
        <v>34</v>
      </c>
      <c r="P5429">
        <v>7</v>
      </c>
      <c r="Q5429">
        <v>202201</v>
      </c>
      <c r="R5429">
        <v>20220225</v>
      </c>
      <c r="S5429" t="s">
        <v>11105</v>
      </c>
      <c r="T5429">
        <v>20220721</v>
      </c>
      <c r="U5429" t="s">
        <v>144</v>
      </c>
      <c r="Z5429" t="s">
        <v>36</v>
      </c>
    </row>
    <row r="5430" spans="1:26" x14ac:dyDescent="0.25">
      <c r="A5430" t="s">
        <v>26</v>
      </c>
      <c r="B5430" t="s">
        <v>27</v>
      </c>
      <c r="C5430" t="s">
        <v>28</v>
      </c>
      <c r="D5430" t="s">
        <v>6142</v>
      </c>
      <c r="E5430" t="str">
        <f>"205TNYT22466"</f>
        <v>205TNYT22466</v>
      </c>
      <c r="F5430" t="s">
        <v>30</v>
      </c>
      <c r="I5430" t="s">
        <v>97</v>
      </c>
      <c r="J5430" t="s">
        <v>39</v>
      </c>
      <c r="N5430" t="s">
        <v>11106</v>
      </c>
      <c r="O5430" t="s">
        <v>34</v>
      </c>
      <c r="P5430">
        <v>3</v>
      </c>
      <c r="Q5430">
        <v>202205</v>
      </c>
      <c r="R5430">
        <v>20220530</v>
      </c>
      <c r="S5430" t="s">
        <v>11107</v>
      </c>
      <c r="T5430">
        <v>20220721</v>
      </c>
      <c r="Z5430" t="s">
        <v>36</v>
      </c>
    </row>
    <row r="5431" spans="1:26" x14ac:dyDescent="0.25">
      <c r="A5431" t="s">
        <v>26</v>
      </c>
      <c r="B5431" t="s">
        <v>27</v>
      </c>
      <c r="C5431" t="s">
        <v>28</v>
      </c>
      <c r="D5431" t="s">
        <v>46</v>
      </c>
      <c r="E5431" t="str">
        <f>"106TNHM1B049"</f>
        <v>106TNHM1B049</v>
      </c>
      <c r="F5431" t="s">
        <v>30</v>
      </c>
      <c r="I5431" t="s">
        <v>82</v>
      </c>
      <c r="J5431" t="s">
        <v>90</v>
      </c>
      <c r="N5431" t="s">
        <v>11108</v>
      </c>
      <c r="O5431" t="s">
        <v>34</v>
      </c>
      <c r="P5431">
        <v>14</v>
      </c>
      <c r="Q5431">
        <v>202106</v>
      </c>
      <c r="R5431">
        <v>20211002</v>
      </c>
      <c r="S5431" t="s">
        <v>11109</v>
      </c>
      <c r="T5431">
        <v>20220721</v>
      </c>
      <c r="U5431" t="s">
        <v>5494</v>
      </c>
      <c r="V5431" t="s">
        <v>878</v>
      </c>
      <c r="W5431" t="s">
        <v>1055</v>
      </c>
      <c r="X5431" t="s">
        <v>1037</v>
      </c>
      <c r="Z5431" t="s">
        <v>36</v>
      </c>
    </row>
    <row r="5432" spans="1:26" x14ac:dyDescent="0.25">
      <c r="A5432" t="s">
        <v>26</v>
      </c>
      <c r="B5432" t="s">
        <v>27</v>
      </c>
      <c r="C5432" t="s">
        <v>28</v>
      </c>
      <c r="D5432" t="s">
        <v>115</v>
      </c>
      <c r="E5432" t="str">
        <f>"201TNEP18244"</f>
        <v>201TNEP18244</v>
      </c>
      <c r="F5432" t="s">
        <v>30</v>
      </c>
      <c r="I5432" t="s">
        <v>38</v>
      </c>
      <c r="J5432" t="s">
        <v>778</v>
      </c>
      <c r="N5432" t="s">
        <v>11110</v>
      </c>
      <c r="O5432" t="s">
        <v>34</v>
      </c>
      <c r="P5432">
        <v>7</v>
      </c>
      <c r="Q5432">
        <v>202201</v>
      </c>
      <c r="R5432">
        <v>20220413</v>
      </c>
      <c r="S5432" t="s">
        <v>11111</v>
      </c>
      <c r="T5432">
        <v>20220721</v>
      </c>
      <c r="Z5432" t="s">
        <v>36</v>
      </c>
    </row>
    <row r="5433" spans="1:26" x14ac:dyDescent="0.25">
      <c r="A5433" t="s">
        <v>26</v>
      </c>
      <c r="B5433" t="s">
        <v>27</v>
      </c>
      <c r="C5433" t="s">
        <v>28</v>
      </c>
      <c r="D5433" t="s">
        <v>46</v>
      </c>
      <c r="E5433" t="str">
        <f>"110TNBK07661"</f>
        <v>110TNBK07661</v>
      </c>
      <c r="F5433" t="s">
        <v>30</v>
      </c>
      <c r="I5433" t="s">
        <v>31</v>
      </c>
      <c r="J5433" t="s">
        <v>32</v>
      </c>
      <c r="N5433" t="s">
        <v>11112</v>
      </c>
      <c r="O5433" t="s">
        <v>34</v>
      </c>
      <c r="P5433">
        <v>10</v>
      </c>
      <c r="Q5433">
        <v>202110</v>
      </c>
      <c r="R5433">
        <v>20211214</v>
      </c>
      <c r="S5433" t="s">
        <v>11113</v>
      </c>
      <c r="T5433">
        <v>20220721</v>
      </c>
      <c r="Z5433" t="s">
        <v>36</v>
      </c>
    </row>
    <row r="5434" spans="1:26" x14ac:dyDescent="0.25">
      <c r="A5434" t="s">
        <v>26</v>
      </c>
      <c r="B5434" t="s">
        <v>27</v>
      </c>
      <c r="C5434" t="s">
        <v>28</v>
      </c>
      <c r="D5434" t="s">
        <v>6922</v>
      </c>
      <c r="E5434" t="str">
        <f>"206TNRL1B414"</f>
        <v>206TNRL1B414</v>
      </c>
      <c r="F5434" t="s">
        <v>30</v>
      </c>
      <c r="I5434" t="s">
        <v>123</v>
      </c>
      <c r="J5434" t="s">
        <v>765</v>
      </c>
      <c r="N5434" t="s">
        <v>11114</v>
      </c>
      <c r="O5434" t="s">
        <v>34</v>
      </c>
      <c r="P5434">
        <v>2</v>
      </c>
      <c r="Q5434">
        <v>202206</v>
      </c>
      <c r="R5434">
        <v>20220629</v>
      </c>
      <c r="S5434" t="s">
        <v>11115</v>
      </c>
      <c r="T5434">
        <v>20220721</v>
      </c>
      <c r="U5434" t="s">
        <v>793</v>
      </c>
      <c r="Z5434" t="s">
        <v>36</v>
      </c>
    </row>
    <row r="5435" spans="1:26" x14ac:dyDescent="0.25">
      <c r="A5435" t="s">
        <v>26</v>
      </c>
      <c r="B5435" t="s">
        <v>27</v>
      </c>
      <c r="C5435" t="s">
        <v>28</v>
      </c>
      <c r="D5435" t="s">
        <v>6142</v>
      </c>
      <c r="E5435" t="str">
        <f>"204TNXR0F882"</f>
        <v>204TNXR0F882</v>
      </c>
      <c r="F5435" t="s">
        <v>30</v>
      </c>
      <c r="I5435" t="s">
        <v>38</v>
      </c>
      <c r="J5435" t="s">
        <v>130</v>
      </c>
      <c r="N5435" t="s">
        <v>11116</v>
      </c>
      <c r="O5435" t="s">
        <v>34</v>
      </c>
      <c r="P5435">
        <v>4</v>
      </c>
      <c r="Q5435">
        <v>202204</v>
      </c>
      <c r="R5435">
        <v>20220601</v>
      </c>
      <c r="S5435" t="s">
        <v>11117</v>
      </c>
      <c r="T5435">
        <v>20220721</v>
      </c>
      <c r="Z5435" t="s">
        <v>36</v>
      </c>
    </row>
    <row r="5436" spans="1:26" x14ac:dyDescent="0.25">
      <c r="A5436" t="s">
        <v>26</v>
      </c>
      <c r="B5436" t="s">
        <v>27</v>
      </c>
      <c r="C5436" t="s">
        <v>28</v>
      </c>
      <c r="D5436" t="s">
        <v>6142</v>
      </c>
      <c r="E5436" t="str">
        <f>"202TNUW2C246"</f>
        <v>202TNUW2C246</v>
      </c>
      <c r="F5436" t="s">
        <v>30</v>
      </c>
      <c r="I5436" t="s">
        <v>38</v>
      </c>
      <c r="J5436" t="s">
        <v>271</v>
      </c>
      <c r="N5436" t="s">
        <v>11118</v>
      </c>
      <c r="O5436" t="s">
        <v>34</v>
      </c>
      <c r="P5436">
        <v>6</v>
      </c>
      <c r="Q5436">
        <v>202202</v>
      </c>
      <c r="R5436">
        <v>20220528</v>
      </c>
      <c r="S5436" t="s">
        <v>11119</v>
      </c>
      <c r="T5436">
        <v>20220721</v>
      </c>
      <c r="Z5436" t="s">
        <v>36</v>
      </c>
    </row>
    <row r="5437" spans="1:26" x14ac:dyDescent="0.25">
      <c r="A5437" t="s">
        <v>26</v>
      </c>
      <c r="B5437" t="s">
        <v>27</v>
      </c>
      <c r="C5437" t="s">
        <v>28</v>
      </c>
      <c r="D5437" t="s">
        <v>133</v>
      </c>
      <c r="E5437" t="str">
        <f>"112TNLE1M912"</f>
        <v>112TNLE1M912</v>
      </c>
      <c r="F5437" t="s">
        <v>30</v>
      </c>
      <c r="I5437" t="s">
        <v>38</v>
      </c>
      <c r="J5437" t="s">
        <v>90</v>
      </c>
      <c r="N5437" t="s">
        <v>11120</v>
      </c>
      <c r="O5437" t="s">
        <v>34</v>
      </c>
      <c r="P5437">
        <v>8</v>
      </c>
      <c r="Q5437">
        <v>202112</v>
      </c>
      <c r="R5437">
        <v>20220705</v>
      </c>
      <c r="S5437" t="s">
        <v>11121</v>
      </c>
      <c r="T5437">
        <v>20220721</v>
      </c>
      <c r="U5437" t="s">
        <v>5954</v>
      </c>
      <c r="V5437" t="s">
        <v>3950</v>
      </c>
      <c r="Z5437" t="s">
        <v>36</v>
      </c>
    </row>
    <row r="5438" spans="1:26" x14ac:dyDescent="0.25">
      <c r="A5438" t="s">
        <v>26</v>
      </c>
      <c r="B5438" t="s">
        <v>27</v>
      </c>
      <c r="C5438" t="s">
        <v>28</v>
      </c>
      <c r="D5438" t="s">
        <v>29</v>
      </c>
      <c r="E5438" t="str">
        <f>"108TNVS2S455"</f>
        <v>108TNVS2S455</v>
      </c>
      <c r="F5438" t="s">
        <v>30</v>
      </c>
      <c r="I5438" t="s">
        <v>162</v>
      </c>
      <c r="J5438" t="s">
        <v>39</v>
      </c>
      <c r="N5438" t="s">
        <v>11122</v>
      </c>
      <c r="O5438" t="s">
        <v>34</v>
      </c>
      <c r="P5438">
        <v>12</v>
      </c>
      <c r="Q5438">
        <v>202108</v>
      </c>
      <c r="R5438">
        <v>20211202</v>
      </c>
      <c r="S5438" t="s">
        <v>11123</v>
      </c>
      <c r="T5438">
        <v>20220721</v>
      </c>
      <c r="Z5438" t="s">
        <v>36</v>
      </c>
    </row>
    <row r="5439" spans="1:26" x14ac:dyDescent="0.25">
      <c r="A5439" t="s">
        <v>26</v>
      </c>
      <c r="B5439" t="s">
        <v>27</v>
      </c>
      <c r="C5439" t="s">
        <v>28</v>
      </c>
      <c r="D5439" t="s">
        <v>115</v>
      </c>
      <c r="E5439" t="str">
        <f>"107TNTQ0X945"</f>
        <v>107TNTQ0X945</v>
      </c>
      <c r="F5439" t="s">
        <v>30</v>
      </c>
      <c r="I5439" t="s">
        <v>157</v>
      </c>
      <c r="J5439" t="s">
        <v>58</v>
      </c>
      <c r="N5439" t="s">
        <v>11124</v>
      </c>
      <c r="O5439" t="s">
        <v>34</v>
      </c>
      <c r="P5439">
        <v>13</v>
      </c>
      <c r="Q5439">
        <v>202107</v>
      </c>
      <c r="R5439">
        <v>20220104</v>
      </c>
      <c r="S5439" t="s">
        <v>11125</v>
      </c>
      <c r="T5439">
        <v>20220721</v>
      </c>
      <c r="U5439" t="s">
        <v>211</v>
      </c>
      <c r="Z5439" t="s">
        <v>36</v>
      </c>
    </row>
    <row r="5440" spans="1:26" x14ac:dyDescent="0.25">
      <c r="A5440" t="s">
        <v>26</v>
      </c>
      <c r="B5440" t="s">
        <v>27</v>
      </c>
      <c r="C5440" t="s">
        <v>28</v>
      </c>
      <c r="D5440" t="s">
        <v>380</v>
      </c>
      <c r="E5440" t="str">
        <f>"201TNUW2G062"</f>
        <v>201TNUW2G062</v>
      </c>
      <c r="F5440" t="s">
        <v>30</v>
      </c>
      <c r="I5440" t="s">
        <v>57</v>
      </c>
      <c r="J5440" t="s">
        <v>58</v>
      </c>
      <c r="N5440" t="s">
        <v>11126</v>
      </c>
      <c r="O5440" t="s">
        <v>34</v>
      </c>
      <c r="P5440">
        <v>7</v>
      </c>
      <c r="Q5440">
        <v>202201</v>
      </c>
      <c r="R5440">
        <v>20220401</v>
      </c>
      <c r="S5440" t="s">
        <v>11127</v>
      </c>
      <c r="T5440">
        <v>20220721</v>
      </c>
      <c r="U5440" t="s">
        <v>144</v>
      </c>
      <c r="Z5440" t="s">
        <v>36</v>
      </c>
    </row>
    <row r="5441" spans="1:26" x14ac:dyDescent="0.25">
      <c r="A5441" t="s">
        <v>26</v>
      </c>
      <c r="B5441" t="s">
        <v>27</v>
      </c>
      <c r="C5441" t="s">
        <v>28</v>
      </c>
      <c r="D5441" t="s">
        <v>64</v>
      </c>
      <c r="E5441" t="str">
        <f>"202TNWG2S673"</f>
        <v>202TNWG2S673</v>
      </c>
      <c r="F5441" t="s">
        <v>30</v>
      </c>
      <c r="I5441" t="s">
        <v>31</v>
      </c>
      <c r="J5441" t="s">
        <v>32</v>
      </c>
      <c r="N5441" t="s">
        <v>11128</v>
      </c>
      <c r="O5441" t="s">
        <v>34</v>
      </c>
      <c r="P5441">
        <v>6</v>
      </c>
      <c r="Q5441">
        <v>202202</v>
      </c>
      <c r="R5441">
        <v>20220322</v>
      </c>
      <c r="S5441" t="s">
        <v>11129</v>
      </c>
      <c r="T5441">
        <v>20220721</v>
      </c>
      <c r="Z5441" t="s">
        <v>36</v>
      </c>
    </row>
    <row r="5442" spans="1:26" x14ac:dyDescent="0.25">
      <c r="A5442" t="s">
        <v>26</v>
      </c>
      <c r="B5442" t="s">
        <v>27</v>
      </c>
      <c r="C5442" t="s">
        <v>28</v>
      </c>
      <c r="D5442" t="s">
        <v>166</v>
      </c>
      <c r="E5442" t="str">
        <f>"109TNYT2W354"</f>
        <v>109TNYT2W354</v>
      </c>
      <c r="F5442" t="s">
        <v>30</v>
      </c>
      <c r="I5442" t="s">
        <v>123</v>
      </c>
      <c r="J5442" t="s">
        <v>52</v>
      </c>
      <c r="N5442" t="s">
        <v>11130</v>
      </c>
      <c r="O5442" t="s">
        <v>34</v>
      </c>
      <c r="P5442">
        <v>11</v>
      </c>
      <c r="Q5442">
        <v>202109</v>
      </c>
      <c r="R5442">
        <v>20211116</v>
      </c>
      <c r="S5442" t="s">
        <v>11131</v>
      </c>
      <c r="T5442">
        <v>20220721</v>
      </c>
      <c r="U5442" t="s">
        <v>264</v>
      </c>
      <c r="V5442" t="s">
        <v>8053</v>
      </c>
      <c r="W5442" t="s">
        <v>1041</v>
      </c>
      <c r="Z5442" t="s">
        <v>36</v>
      </c>
    </row>
    <row r="5443" spans="1:26" x14ac:dyDescent="0.25">
      <c r="A5443" t="s">
        <v>26</v>
      </c>
      <c r="B5443" t="s">
        <v>27</v>
      </c>
      <c r="C5443" t="s">
        <v>28</v>
      </c>
      <c r="D5443" t="s">
        <v>6142</v>
      </c>
      <c r="E5443" t="str">
        <f>"205TNJJ0T028"</f>
        <v>205TNJJ0T028</v>
      </c>
      <c r="F5443" t="s">
        <v>30</v>
      </c>
      <c r="I5443" t="s">
        <v>129</v>
      </c>
      <c r="J5443" t="s">
        <v>130</v>
      </c>
      <c r="N5443" t="s">
        <v>11132</v>
      </c>
      <c r="O5443" t="s">
        <v>34</v>
      </c>
      <c r="P5443">
        <v>3</v>
      </c>
      <c r="Q5443">
        <v>202205</v>
      </c>
      <c r="R5443">
        <v>20220701</v>
      </c>
      <c r="S5443" t="s">
        <v>11133</v>
      </c>
      <c r="T5443">
        <v>20220721</v>
      </c>
      <c r="Z5443" t="s">
        <v>36</v>
      </c>
    </row>
    <row r="5444" spans="1:26" x14ac:dyDescent="0.25">
      <c r="A5444" t="s">
        <v>26</v>
      </c>
      <c r="B5444" t="s">
        <v>27</v>
      </c>
      <c r="C5444" t="s">
        <v>28</v>
      </c>
      <c r="D5444" t="s">
        <v>6142</v>
      </c>
      <c r="E5444" t="str">
        <f>"205TNZN2C933"</f>
        <v>205TNZN2C933</v>
      </c>
      <c r="F5444" t="s">
        <v>30</v>
      </c>
      <c r="I5444" t="s">
        <v>31</v>
      </c>
      <c r="J5444" t="s">
        <v>32</v>
      </c>
      <c r="N5444" t="s">
        <v>11134</v>
      </c>
      <c r="O5444" t="s">
        <v>34</v>
      </c>
      <c r="P5444">
        <v>3</v>
      </c>
      <c r="Q5444">
        <v>202205</v>
      </c>
      <c r="R5444">
        <v>20220714</v>
      </c>
      <c r="S5444" t="s">
        <v>11135</v>
      </c>
      <c r="T5444">
        <v>20220721</v>
      </c>
      <c r="Z5444" t="s">
        <v>36</v>
      </c>
    </row>
    <row r="5445" spans="1:26" x14ac:dyDescent="0.25">
      <c r="A5445" t="s">
        <v>26</v>
      </c>
      <c r="B5445" t="s">
        <v>27</v>
      </c>
      <c r="C5445" t="s">
        <v>28</v>
      </c>
      <c r="D5445" t="s">
        <v>46</v>
      </c>
      <c r="E5445" t="str">
        <f>"201TNFA0Y755"</f>
        <v>201TNFA0Y755</v>
      </c>
      <c r="F5445" t="s">
        <v>30</v>
      </c>
      <c r="I5445" t="s">
        <v>89</v>
      </c>
      <c r="J5445" t="s">
        <v>90</v>
      </c>
      <c r="N5445" t="s">
        <v>11136</v>
      </c>
      <c r="O5445" t="s">
        <v>34</v>
      </c>
      <c r="P5445">
        <v>7</v>
      </c>
      <c r="Q5445">
        <v>202201</v>
      </c>
      <c r="R5445">
        <v>20220428</v>
      </c>
      <c r="S5445" t="s">
        <v>11137</v>
      </c>
      <c r="T5445">
        <v>20220721</v>
      </c>
      <c r="U5445" t="s">
        <v>6939</v>
      </c>
      <c r="Z5445" t="s">
        <v>36</v>
      </c>
    </row>
    <row r="5446" spans="1:26" x14ac:dyDescent="0.25">
      <c r="A5446" t="s">
        <v>26</v>
      </c>
      <c r="B5446" t="s">
        <v>27</v>
      </c>
      <c r="C5446" t="s">
        <v>28</v>
      </c>
      <c r="D5446" t="s">
        <v>115</v>
      </c>
      <c r="E5446" t="str">
        <f>"111TNQD0K812"</f>
        <v>111TNQD0K812</v>
      </c>
      <c r="F5446" t="s">
        <v>30</v>
      </c>
      <c r="I5446" t="s">
        <v>57</v>
      </c>
      <c r="J5446" t="s">
        <v>77</v>
      </c>
      <c r="N5446" t="s">
        <v>11138</v>
      </c>
      <c r="O5446" t="s">
        <v>34</v>
      </c>
      <c r="P5446">
        <v>9</v>
      </c>
      <c r="Q5446">
        <v>202111</v>
      </c>
      <c r="R5446">
        <v>20220411</v>
      </c>
      <c r="S5446" t="s">
        <v>11139</v>
      </c>
      <c r="T5446">
        <v>20220721</v>
      </c>
      <c r="Z5446" t="s">
        <v>36</v>
      </c>
    </row>
    <row r="5447" spans="1:26" x14ac:dyDescent="0.25">
      <c r="A5447" t="s">
        <v>26</v>
      </c>
      <c r="B5447" t="s">
        <v>27</v>
      </c>
      <c r="C5447" t="s">
        <v>28</v>
      </c>
      <c r="D5447" t="s">
        <v>46</v>
      </c>
      <c r="E5447" t="str">
        <f>"112TNAB1N304"</f>
        <v>112TNAB1N304</v>
      </c>
      <c r="F5447" t="s">
        <v>30</v>
      </c>
      <c r="I5447" t="s">
        <v>57</v>
      </c>
      <c r="J5447" t="s">
        <v>90</v>
      </c>
      <c r="N5447" t="s">
        <v>11140</v>
      </c>
      <c r="O5447" t="s">
        <v>34</v>
      </c>
      <c r="P5447">
        <v>8</v>
      </c>
      <c r="Q5447">
        <v>202112</v>
      </c>
      <c r="R5447">
        <v>20220310</v>
      </c>
      <c r="S5447" t="s">
        <v>11141</v>
      </c>
      <c r="T5447">
        <v>20220721</v>
      </c>
      <c r="U5447" t="s">
        <v>144</v>
      </c>
      <c r="Z5447" t="s">
        <v>36</v>
      </c>
    </row>
    <row r="5448" spans="1:26" x14ac:dyDescent="0.25">
      <c r="A5448" t="s">
        <v>26</v>
      </c>
      <c r="B5448" t="s">
        <v>27</v>
      </c>
      <c r="C5448" t="s">
        <v>28</v>
      </c>
      <c r="D5448" t="s">
        <v>8170</v>
      </c>
      <c r="E5448" t="str">
        <f>"206TNBK1K98S"</f>
        <v>206TNBK1K98S</v>
      </c>
      <c r="F5448" t="s">
        <v>30</v>
      </c>
      <c r="I5448" t="s">
        <v>76</v>
      </c>
      <c r="J5448" t="s">
        <v>43</v>
      </c>
      <c r="N5448" t="s">
        <v>11142</v>
      </c>
      <c r="O5448" t="s">
        <v>34</v>
      </c>
      <c r="P5448">
        <v>2</v>
      </c>
      <c r="Q5448">
        <v>202206</v>
      </c>
      <c r="R5448">
        <v>20220626</v>
      </c>
      <c r="S5448" t="s">
        <v>11143</v>
      </c>
      <c r="T5448">
        <v>20220721</v>
      </c>
      <c r="Z5448" t="s">
        <v>36</v>
      </c>
    </row>
    <row r="5449" spans="1:26" x14ac:dyDescent="0.25">
      <c r="A5449" t="s">
        <v>26</v>
      </c>
      <c r="B5449" t="s">
        <v>27</v>
      </c>
      <c r="C5449" t="s">
        <v>28</v>
      </c>
      <c r="D5449" t="s">
        <v>29</v>
      </c>
      <c r="E5449" t="str">
        <f>"108TNCZ08899"</f>
        <v>108TNCZ08899</v>
      </c>
      <c r="F5449" t="s">
        <v>30</v>
      </c>
      <c r="I5449" t="s">
        <v>38</v>
      </c>
      <c r="J5449" t="s">
        <v>90</v>
      </c>
      <c r="N5449" t="s">
        <v>11144</v>
      </c>
      <c r="O5449" t="s">
        <v>34</v>
      </c>
      <c r="P5449">
        <v>12</v>
      </c>
      <c r="Q5449">
        <v>202108</v>
      </c>
      <c r="R5449">
        <v>20211103</v>
      </c>
      <c r="S5449" t="s">
        <v>11145</v>
      </c>
      <c r="T5449">
        <v>20220721</v>
      </c>
      <c r="U5449" t="s">
        <v>75</v>
      </c>
      <c r="Z5449" t="s">
        <v>36</v>
      </c>
    </row>
    <row r="5450" spans="1:26" x14ac:dyDescent="0.25">
      <c r="A5450" t="s">
        <v>26</v>
      </c>
      <c r="B5450" t="s">
        <v>27</v>
      </c>
      <c r="C5450" t="s">
        <v>28</v>
      </c>
      <c r="D5450" t="s">
        <v>29</v>
      </c>
      <c r="E5450" t="str">
        <f>"104TNDV0W690"</f>
        <v>104TNDV0W690</v>
      </c>
      <c r="F5450" t="s">
        <v>30</v>
      </c>
      <c r="I5450" t="s">
        <v>57</v>
      </c>
      <c r="J5450" t="s">
        <v>43</v>
      </c>
      <c r="N5450" t="s">
        <v>11146</v>
      </c>
      <c r="O5450" t="s">
        <v>34</v>
      </c>
      <c r="P5450">
        <v>16</v>
      </c>
      <c r="Q5450">
        <v>202104</v>
      </c>
      <c r="R5450">
        <v>20220113</v>
      </c>
      <c r="S5450" t="s">
        <v>11147</v>
      </c>
      <c r="T5450">
        <v>20220721</v>
      </c>
      <c r="U5450" t="s">
        <v>270</v>
      </c>
      <c r="V5450" t="s">
        <v>61</v>
      </c>
      <c r="W5450" t="s">
        <v>151</v>
      </c>
      <c r="Z5450" t="s">
        <v>36</v>
      </c>
    </row>
    <row r="5451" spans="1:26" x14ac:dyDescent="0.25">
      <c r="A5451" t="s">
        <v>26</v>
      </c>
      <c r="B5451" t="s">
        <v>27</v>
      </c>
      <c r="C5451" t="s">
        <v>28</v>
      </c>
      <c r="D5451" t="s">
        <v>115</v>
      </c>
      <c r="E5451" t="str">
        <f>"201TNCZ12235"</f>
        <v>201TNCZ12235</v>
      </c>
      <c r="F5451" t="s">
        <v>30</v>
      </c>
      <c r="I5451" t="s">
        <v>38</v>
      </c>
      <c r="J5451" t="s">
        <v>58</v>
      </c>
      <c r="N5451" t="s">
        <v>11148</v>
      </c>
      <c r="O5451" t="s">
        <v>34</v>
      </c>
      <c r="P5451">
        <v>7</v>
      </c>
      <c r="Q5451">
        <v>202201</v>
      </c>
      <c r="R5451">
        <v>20220304</v>
      </c>
      <c r="S5451" t="s">
        <v>11149</v>
      </c>
      <c r="T5451">
        <v>20220721</v>
      </c>
      <c r="U5451" t="s">
        <v>1575</v>
      </c>
      <c r="Z5451" t="s">
        <v>36</v>
      </c>
    </row>
    <row r="5452" spans="1:26" x14ac:dyDescent="0.25">
      <c r="A5452" t="s">
        <v>26</v>
      </c>
      <c r="B5452" t="s">
        <v>27</v>
      </c>
      <c r="C5452" t="s">
        <v>28</v>
      </c>
      <c r="D5452" t="s">
        <v>380</v>
      </c>
      <c r="E5452" t="str">
        <f>"112TNSU1C374"</f>
        <v>112TNSU1C374</v>
      </c>
      <c r="F5452" t="s">
        <v>30</v>
      </c>
      <c r="I5452" t="s">
        <v>38</v>
      </c>
      <c r="J5452" t="s">
        <v>39</v>
      </c>
      <c r="N5452" t="s">
        <v>11150</v>
      </c>
      <c r="O5452" t="s">
        <v>34</v>
      </c>
      <c r="P5452">
        <v>8</v>
      </c>
      <c r="Q5452">
        <v>202112</v>
      </c>
      <c r="R5452">
        <v>20220422</v>
      </c>
      <c r="S5452" t="s">
        <v>11151</v>
      </c>
      <c r="T5452">
        <v>20220721</v>
      </c>
      <c r="Z5452" t="s">
        <v>36</v>
      </c>
    </row>
    <row r="5453" spans="1:26" x14ac:dyDescent="0.25">
      <c r="A5453" t="s">
        <v>2403</v>
      </c>
      <c r="B5453" t="s">
        <v>27</v>
      </c>
      <c r="C5453" t="s">
        <v>28</v>
      </c>
      <c r="D5453" t="s">
        <v>37</v>
      </c>
      <c r="E5453" t="str">
        <f>"112TNYT0D394"</f>
        <v>112TNYT0D394</v>
      </c>
      <c r="F5453" t="s">
        <v>2404</v>
      </c>
      <c r="N5453" t="s">
        <v>11152</v>
      </c>
      <c r="O5453" t="s">
        <v>34</v>
      </c>
      <c r="P5453">
        <v>8</v>
      </c>
      <c r="Q5453">
        <v>202112</v>
      </c>
      <c r="S5453">
        <v>917530626</v>
      </c>
      <c r="T5453">
        <v>20220722</v>
      </c>
      <c r="U5453" t="s">
        <v>2406</v>
      </c>
      <c r="V5453" t="s">
        <v>3583</v>
      </c>
      <c r="W5453" t="s">
        <v>2408</v>
      </c>
      <c r="X5453" t="s">
        <v>4891</v>
      </c>
      <c r="Y5453" t="s">
        <v>4892</v>
      </c>
      <c r="Z5453" t="s">
        <v>36</v>
      </c>
    </row>
    <row r="5454" spans="1:26" x14ac:dyDescent="0.25">
      <c r="A5454" t="s">
        <v>26</v>
      </c>
      <c r="B5454" t="s">
        <v>27</v>
      </c>
      <c r="C5454" t="s">
        <v>28</v>
      </c>
      <c r="D5454" t="s">
        <v>37</v>
      </c>
      <c r="E5454" t="str">
        <f>"108TNSU19702"</f>
        <v>108TNSU19702</v>
      </c>
      <c r="F5454" t="s">
        <v>30</v>
      </c>
      <c r="I5454" t="s">
        <v>82</v>
      </c>
      <c r="J5454" t="s">
        <v>90</v>
      </c>
      <c r="N5454" t="s">
        <v>11153</v>
      </c>
      <c r="O5454" t="s">
        <v>34</v>
      </c>
      <c r="P5454">
        <v>12</v>
      </c>
      <c r="Q5454">
        <v>202108</v>
      </c>
      <c r="R5454">
        <v>20220125</v>
      </c>
      <c r="S5454" t="s">
        <v>11154</v>
      </c>
      <c r="T5454">
        <v>20220722</v>
      </c>
      <c r="U5454" t="s">
        <v>1199</v>
      </c>
      <c r="Z5454" t="s">
        <v>36</v>
      </c>
    </row>
    <row r="5455" spans="1:26" x14ac:dyDescent="0.25">
      <c r="A5455" t="s">
        <v>26</v>
      </c>
      <c r="B5455" t="s">
        <v>27</v>
      </c>
      <c r="C5455" t="s">
        <v>28</v>
      </c>
      <c r="D5455" t="s">
        <v>133</v>
      </c>
      <c r="E5455" t="str">
        <f>"112TNQD09052"</f>
        <v>112TNQD09052</v>
      </c>
      <c r="F5455" t="s">
        <v>30</v>
      </c>
      <c r="I5455" t="s">
        <v>31</v>
      </c>
      <c r="J5455" t="s">
        <v>58</v>
      </c>
      <c r="N5455" t="s">
        <v>11155</v>
      </c>
      <c r="O5455" t="s">
        <v>34</v>
      </c>
      <c r="P5455">
        <v>8</v>
      </c>
      <c r="Q5455">
        <v>202112</v>
      </c>
      <c r="R5455">
        <v>20211201</v>
      </c>
      <c r="S5455" t="s">
        <v>11156</v>
      </c>
      <c r="T5455">
        <v>20220722</v>
      </c>
      <c r="U5455" t="s">
        <v>206</v>
      </c>
      <c r="Z5455" t="s">
        <v>36</v>
      </c>
    </row>
    <row r="5456" spans="1:26" x14ac:dyDescent="0.25">
      <c r="A5456" t="s">
        <v>26</v>
      </c>
      <c r="B5456" t="s">
        <v>27</v>
      </c>
      <c r="C5456" t="s">
        <v>28</v>
      </c>
      <c r="D5456" t="s">
        <v>6922</v>
      </c>
      <c r="E5456" t="str">
        <f>"204TNCZ0X683"</f>
        <v>204TNCZ0X683</v>
      </c>
      <c r="F5456" t="s">
        <v>30</v>
      </c>
      <c r="I5456" t="s">
        <v>31</v>
      </c>
      <c r="J5456" t="s">
        <v>58</v>
      </c>
      <c r="N5456" t="s">
        <v>11157</v>
      </c>
      <c r="O5456" t="s">
        <v>34</v>
      </c>
      <c r="P5456">
        <v>4</v>
      </c>
      <c r="Q5456">
        <v>202204</v>
      </c>
      <c r="R5456">
        <v>20220605</v>
      </c>
      <c r="S5456" t="s">
        <v>11158</v>
      </c>
      <c r="T5456">
        <v>20220722</v>
      </c>
      <c r="U5456" t="s">
        <v>236</v>
      </c>
      <c r="Z5456" t="s">
        <v>36</v>
      </c>
    </row>
    <row r="5457" spans="1:26" x14ac:dyDescent="0.25">
      <c r="A5457" t="s">
        <v>26</v>
      </c>
      <c r="B5457" t="s">
        <v>27</v>
      </c>
      <c r="C5457" t="s">
        <v>28</v>
      </c>
      <c r="D5457" t="s">
        <v>115</v>
      </c>
      <c r="E5457" t="str">
        <f>"109TNGY17983"</f>
        <v>109TNGY17983</v>
      </c>
      <c r="F5457" t="s">
        <v>30</v>
      </c>
      <c r="I5457" t="s">
        <v>31</v>
      </c>
      <c r="J5457" t="s">
        <v>58</v>
      </c>
      <c r="N5457" t="s">
        <v>11159</v>
      </c>
      <c r="O5457" t="s">
        <v>34</v>
      </c>
      <c r="P5457">
        <v>11</v>
      </c>
      <c r="Q5457">
        <v>202109</v>
      </c>
      <c r="R5457">
        <v>20220421</v>
      </c>
      <c r="S5457" t="s">
        <v>11160</v>
      </c>
      <c r="T5457">
        <v>20220722</v>
      </c>
      <c r="U5457" t="s">
        <v>217</v>
      </c>
      <c r="V5457" t="s">
        <v>211</v>
      </c>
      <c r="W5457" t="s">
        <v>128</v>
      </c>
      <c r="Z5457" t="s">
        <v>36</v>
      </c>
    </row>
    <row r="5458" spans="1:26" x14ac:dyDescent="0.25">
      <c r="A5458" t="s">
        <v>26</v>
      </c>
      <c r="B5458" t="s">
        <v>27</v>
      </c>
      <c r="C5458" t="s">
        <v>28</v>
      </c>
      <c r="D5458" t="s">
        <v>46</v>
      </c>
      <c r="E5458" t="str">
        <f>"204TNLE25056"</f>
        <v>204TNLE25056</v>
      </c>
      <c r="F5458" t="s">
        <v>30</v>
      </c>
      <c r="I5458" t="s">
        <v>31</v>
      </c>
      <c r="J5458" t="s">
        <v>58</v>
      </c>
      <c r="N5458" t="s">
        <v>11161</v>
      </c>
      <c r="O5458" t="s">
        <v>34</v>
      </c>
      <c r="P5458">
        <v>4</v>
      </c>
      <c r="Q5458">
        <v>202204</v>
      </c>
      <c r="R5458">
        <v>20220620</v>
      </c>
      <c r="S5458" t="s">
        <v>11162</v>
      </c>
      <c r="T5458">
        <v>20220722</v>
      </c>
      <c r="U5458" t="s">
        <v>144</v>
      </c>
      <c r="Z5458" t="s">
        <v>36</v>
      </c>
    </row>
    <row r="5459" spans="1:26" x14ac:dyDescent="0.25">
      <c r="A5459" t="s">
        <v>26</v>
      </c>
      <c r="B5459" t="s">
        <v>27</v>
      </c>
      <c r="C5459" t="s">
        <v>28</v>
      </c>
      <c r="D5459" t="s">
        <v>64</v>
      </c>
      <c r="E5459" t="str">
        <f>"203TNGY1D583"</f>
        <v>203TNGY1D583</v>
      </c>
      <c r="F5459" t="s">
        <v>30</v>
      </c>
      <c r="I5459" t="s">
        <v>38</v>
      </c>
      <c r="J5459" t="s">
        <v>58</v>
      </c>
      <c r="N5459" t="s">
        <v>11163</v>
      </c>
      <c r="O5459" t="s">
        <v>34</v>
      </c>
      <c r="P5459">
        <v>5</v>
      </c>
      <c r="Q5459">
        <v>202203</v>
      </c>
      <c r="R5459">
        <v>20220301</v>
      </c>
      <c r="S5459" t="s">
        <v>11164</v>
      </c>
      <c r="T5459">
        <v>20220722</v>
      </c>
      <c r="U5459" t="s">
        <v>4344</v>
      </c>
      <c r="Z5459" t="s">
        <v>36</v>
      </c>
    </row>
    <row r="5460" spans="1:26" x14ac:dyDescent="0.25">
      <c r="A5460" t="s">
        <v>26</v>
      </c>
      <c r="B5460" t="s">
        <v>27</v>
      </c>
      <c r="C5460" t="s">
        <v>28</v>
      </c>
      <c r="D5460" t="s">
        <v>64</v>
      </c>
      <c r="E5460" t="str">
        <f>"202TNUW2L206"</f>
        <v>202TNUW2L206</v>
      </c>
      <c r="F5460" t="s">
        <v>30</v>
      </c>
      <c r="I5460" t="s">
        <v>38</v>
      </c>
      <c r="J5460" t="s">
        <v>39</v>
      </c>
      <c r="N5460" t="s">
        <v>11165</v>
      </c>
      <c r="O5460" t="s">
        <v>34</v>
      </c>
      <c r="P5460">
        <v>6</v>
      </c>
      <c r="Q5460">
        <v>202202</v>
      </c>
      <c r="R5460">
        <v>20220701</v>
      </c>
      <c r="S5460" t="s">
        <v>11166</v>
      </c>
      <c r="T5460">
        <v>20220722</v>
      </c>
      <c r="Z5460" t="s">
        <v>36</v>
      </c>
    </row>
    <row r="5461" spans="1:26" x14ac:dyDescent="0.25">
      <c r="A5461" t="s">
        <v>26</v>
      </c>
      <c r="B5461" t="s">
        <v>27</v>
      </c>
      <c r="C5461" t="s">
        <v>28</v>
      </c>
      <c r="D5461" t="s">
        <v>64</v>
      </c>
      <c r="E5461" t="str">
        <f>"202TNSU1N726"</f>
        <v>202TNSU1N726</v>
      </c>
      <c r="F5461" t="s">
        <v>30</v>
      </c>
      <c r="I5461" t="s">
        <v>38</v>
      </c>
      <c r="J5461" t="s">
        <v>58</v>
      </c>
      <c r="N5461" t="s">
        <v>11167</v>
      </c>
      <c r="O5461" t="s">
        <v>34</v>
      </c>
      <c r="P5461">
        <v>6</v>
      </c>
      <c r="Q5461">
        <v>202202</v>
      </c>
      <c r="R5461">
        <v>20220409</v>
      </c>
      <c r="S5461" t="s">
        <v>11168</v>
      </c>
      <c r="T5461">
        <v>20220722</v>
      </c>
      <c r="U5461" t="s">
        <v>1041</v>
      </c>
      <c r="V5461" t="s">
        <v>264</v>
      </c>
      <c r="Z5461" t="s">
        <v>36</v>
      </c>
    </row>
    <row r="5462" spans="1:26" x14ac:dyDescent="0.25">
      <c r="A5462" t="s">
        <v>26</v>
      </c>
      <c r="B5462" t="s">
        <v>27</v>
      </c>
      <c r="C5462" t="s">
        <v>28</v>
      </c>
      <c r="D5462" t="s">
        <v>6922</v>
      </c>
      <c r="E5462" t="str">
        <f>"204TNNH0S671"</f>
        <v>204TNNH0S671</v>
      </c>
      <c r="F5462" t="s">
        <v>30</v>
      </c>
      <c r="I5462" t="s">
        <v>162</v>
      </c>
      <c r="J5462" t="s">
        <v>39</v>
      </c>
      <c r="N5462" t="s">
        <v>520</v>
      </c>
      <c r="O5462" t="s">
        <v>34</v>
      </c>
      <c r="P5462">
        <v>4</v>
      </c>
      <c r="Q5462">
        <v>202204</v>
      </c>
      <c r="R5462">
        <v>20220513</v>
      </c>
      <c r="S5462" t="s">
        <v>11169</v>
      </c>
      <c r="T5462">
        <v>20220722</v>
      </c>
      <c r="Z5462" t="s">
        <v>36</v>
      </c>
    </row>
    <row r="5463" spans="1:26" x14ac:dyDescent="0.25">
      <c r="A5463" t="s">
        <v>26</v>
      </c>
      <c r="B5463" t="s">
        <v>27</v>
      </c>
      <c r="C5463" t="s">
        <v>28</v>
      </c>
      <c r="D5463" t="s">
        <v>42</v>
      </c>
      <c r="E5463" t="str">
        <f>"104TNQD2P340"</f>
        <v>104TNQD2P340</v>
      </c>
      <c r="F5463" t="s">
        <v>30</v>
      </c>
      <c r="I5463" t="s">
        <v>38</v>
      </c>
      <c r="J5463" t="s">
        <v>39</v>
      </c>
      <c r="N5463" t="s">
        <v>11170</v>
      </c>
      <c r="O5463" t="s">
        <v>34</v>
      </c>
      <c r="P5463">
        <v>16</v>
      </c>
      <c r="Q5463">
        <v>202104</v>
      </c>
      <c r="R5463">
        <v>20220128</v>
      </c>
      <c r="S5463" t="s">
        <v>11171</v>
      </c>
      <c r="T5463">
        <v>20220722</v>
      </c>
      <c r="Z5463" t="s">
        <v>36</v>
      </c>
    </row>
    <row r="5464" spans="1:26" x14ac:dyDescent="0.25">
      <c r="A5464" t="s">
        <v>26</v>
      </c>
      <c r="B5464" t="s">
        <v>27</v>
      </c>
      <c r="C5464" t="s">
        <v>28</v>
      </c>
      <c r="D5464" t="s">
        <v>115</v>
      </c>
      <c r="E5464" t="str">
        <f>"104TNNH0F655"</f>
        <v>104TNNH0F655</v>
      </c>
      <c r="F5464" t="s">
        <v>30</v>
      </c>
      <c r="I5464" t="s">
        <v>82</v>
      </c>
      <c r="J5464" t="s">
        <v>58</v>
      </c>
      <c r="N5464" t="s">
        <v>11172</v>
      </c>
      <c r="O5464" t="s">
        <v>34</v>
      </c>
      <c r="P5464">
        <v>16</v>
      </c>
      <c r="Q5464">
        <v>202104</v>
      </c>
      <c r="R5464">
        <v>20220324</v>
      </c>
      <c r="S5464" t="s">
        <v>11173</v>
      </c>
      <c r="T5464">
        <v>20220722</v>
      </c>
      <c r="U5464" t="s">
        <v>463</v>
      </c>
      <c r="Z5464" t="s">
        <v>36</v>
      </c>
    </row>
    <row r="5465" spans="1:26" x14ac:dyDescent="0.25">
      <c r="A5465" t="s">
        <v>26</v>
      </c>
      <c r="B5465" t="s">
        <v>27</v>
      </c>
      <c r="C5465" t="s">
        <v>28</v>
      </c>
      <c r="D5465" t="s">
        <v>29</v>
      </c>
      <c r="E5465" t="str">
        <f>"108TNHM00593"</f>
        <v>108TNHM00593</v>
      </c>
      <c r="F5465" t="s">
        <v>30</v>
      </c>
      <c r="I5465" t="s">
        <v>76</v>
      </c>
      <c r="J5465" t="s">
        <v>52</v>
      </c>
      <c r="N5465" t="s">
        <v>11174</v>
      </c>
      <c r="O5465" t="s">
        <v>34</v>
      </c>
      <c r="P5465">
        <v>12</v>
      </c>
      <c r="Q5465">
        <v>202108</v>
      </c>
      <c r="R5465">
        <v>20211115</v>
      </c>
      <c r="S5465" t="s">
        <v>11175</v>
      </c>
      <c r="T5465">
        <v>20220722</v>
      </c>
      <c r="U5465" t="s">
        <v>211</v>
      </c>
      <c r="Z5465" t="s">
        <v>36</v>
      </c>
    </row>
    <row r="5466" spans="1:26" x14ac:dyDescent="0.25">
      <c r="A5466" t="s">
        <v>26</v>
      </c>
      <c r="B5466" t="s">
        <v>27</v>
      </c>
      <c r="C5466" t="s">
        <v>28</v>
      </c>
      <c r="D5466" t="s">
        <v>6142</v>
      </c>
      <c r="E5466" t="str">
        <f>"205TNEP11100"</f>
        <v>205TNEP11100</v>
      </c>
      <c r="F5466" t="s">
        <v>30</v>
      </c>
      <c r="I5466" t="s">
        <v>76</v>
      </c>
      <c r="J5466" t="s">
        <v>48</v>
      </c>
      <c r="N5466" t="s">
        <v>11176</v>
      </c>
      <c r="O5466" t="s">
        <v>34</v>
      </c>
      <c r="P5466">
        <v>3</v>
      </c>
      <c r="Q5466">
        <v>202205</v>
      </c>
      <c r="R5466">
        <v>20220628</v>
      </c>
      <c r="S5466" t="s">
        <v>11177</v>
      </c>
      <c r="T5466">
        <v>20220722</v>
      </c>
      <c r="Z5466" t="s">
        <v>36</v>
      </c>
    </row>
    <row r="5467" spans="1:26" x14ac:dyDescent="0.25">
      <c r="A5467" t="s">
        <v>26</v>
      </c>
      <c r="B5467" t="s">
        <v>27</v>
      </c>
      <c r="C5467" t="s">
        <v>28</v>
      </c>
      <c r="D5467" t="s">
        <v>46</v>
      </c>
      <c r="E5467" t="str">
        <f>"110TNBK1P565"</f>
        <v>110TNBK1P565</v>
      </c>
      <c r="F5467" t="s">
        <v>30</v>
      </c>
      <c r="I5467" t="s">
        <v>38</v>
      </c>
      <c r="J5467" t="s">
        <v>77</v>
      </c>
      <c r="N5467" t="s">
        <v>11178</v>
      </c>
      <c r="O5467" t="s">
        <v>34</v>
      </c>
      <c r="P5467">
        <v>10</v>
      </c>
      <c r="Q5467">
        <v>202110</v>
      </c>
      <c r="R5467">
        <v>20220205</v>
      </c>
      <c r="S5467" t="s">
        <v>11179</v>
      </c>
      <c r="T5467">
        <v>20220722</v>
      </c>
      <c r="Z5467" t="s">
        <v>36</v>
      </c>
    </row>
    <row r="5468" spans="1:26" x14ac:dyDescent="0.25">
      <c r="A5468" t="s">
        <v>26</v>
      </c>
      <c r="B5468" t="s">
        <v>27</v>
      </c>
      <c r="C5468" t="s">
        <v>28</v>
      </c>
      <c r="D5468" t="s">
        <v>64</v>
      </c>
      <c r="E5468" t="str">
        <f>"203TNXR15242"</f>
        <v>203TNXR15242</v>
      </c>
      <c r="F5468" t="s">
        <v>30</v>
      </c>
      <c r="I5468" t="s">
        <v>129</v>
      </c>
      <c r="J5468" t="s">
        <v>77</v>
      </c>
      <c r="N5468" t="s">
        <v>11180</v>
      </c>
      <c r="O5468" t="s">
        <v>34</v>
      </c>
      <c r="P5468">
        <v>5</v>
      </c>
      <c r="Q5468">
        <v>202203</v>
      </c>
      <c r="R5468">
        <v>20220601</v>
      </c>
      <c r="S5468" t="s">
        <v>11181</v>
      </c>
      <c r="T5468">
        <v>20220722</v>
      </c>
      <c r="Z5468" t="s">
        <v>36</v>
      </c>
    </row>
    <row r="5469" spans="1:26" x14ac:dyDescent="0.25">
      <c r="A5469" t="s">
        <v>26</v>
      </c>
      <c r="B5469" t="s">
        <v>27</v>
      </c>
      <c r="C5469" t="s">
        <v>28</v>
      </c>
      <c r="D5469" t="s">
        <v>64</v>
      </c>
      <c r="E5469" t="str">
        <f>"110TNBK25925"</f>
        <v>110TNBK25925</v>
      </c>
      <c r="F5469" t="s">
        <v>30</v>
      </c>
      <c r="I5469" t="s">
        <v>31</v>
      </c>
      <c r="J5469" t="s">
        <v>32</v>
      </c>
      <c r="N5469" t="s">
        <v>11182</v>
      </c>
      <c r="O5469" t="s">
        <v>34</v>
      </c>
      <c r="P5469">
        <v>10</v>
      </c>
      <c r="Q5469">
        <v>202110</v>
      </c>
      <c r="R5469">
        <v>20220322</v>
      </c>
      <c r="S5469" t="s">
        <v>11183</v>
      </c>
      <c r="T5469">
        <v>20220722</v>
      </c>
      <c r="Z5469" t="s">
        <v>36</v>
      </c>
    </row>
    <row r="5470" spans="1:26" x14ac:dyDescent="0.25">
      <c r="A5470" t="s">
        <v>26</v>
      </c>
      <c r="B5470" t="s">
        <v>27</v>
      </c>
      <c r="C5470" t="s">
        <v>28</v>
      </c>
      <c r="D5470" t="s">
        <v>64</v>
      </c>
      <c r="E5470" t="str">
        <f>"111TNYT23682"</f>
        <v>111TNYT23682</v>
      </c>
      <c r="F5470" t="s">
        <v>30</v>
      </c>
      <c r="I5470" t="s">
        <v>123</v>
      </c>
      <c r="J5470" t="s">
        <v>90</v>
      </c>
      <c r="N5470" t="s">
        <v>11184</v>
      </c>
      <c r="O5470" t="s">
        <v>34</v>
      </c>
      <c r="P5470">
        <v>9</v>
      </c>
      <c r="Q5470">
        <v>202111</v>
      </c>
      <c r="R5470">
        <v>20220502</v>
      </c>
      <c r="S5470" t="s">
        <v>11185</v>
      </c>
      <c r="T5470">
        <v>20220722</v>
      </c>
      <c r="U5470" t="s">
        <v>128</v>
      </c>
      <c r="V5470" t="s">
        <v>149</v>
      </c>
      <c r="Z5470" t="s">
        <v>36</v>
      </c>
    </row>
    <row r="5471" spans="1:26" x14ac:dyDescent="0.25">
      <c r="A5471" t="s">
        <v>26</v>
      </c>
      <c r="B5471" t="s">
        <v>27</v>
      </c>
      <c r="C5471" t="s">
        <v>28</v>
      </c>
      <c r="D5471" t="s">
        <v>380</v>
      </c>
      <c r="E5471" t="str">
        <f>"204TNJJ0L116"</f>
        <v>204TNJJ0L116</v>
      </c>
      <c r="F5471" t="s">
        <v>30</v>
      </c>
      <c r="I5471" t="s">
        <v>38</v>
      </c>
      <c r="J5471" t="s">
        <v>77</v>
      </c>
      <c r="N5471" t="s">
        <v>11186</v>
      </c>
      <c r="O5471" t="s">
        <v>34</v>
      </c>
      <c r="P5471">
        <v>4</v>
      </c>
      <c r="Q5471">
        <v>202204</v>
      </c>
      <c r="R5471">
        <v>20220503</v>
      </c>
      <c r="S5471" t="s">
        <v>11187</v>
      </c>
      <c r="T5471">
        <v>20220722</v>
      </c>
      <c r="Z5471" t="s">
        <v>36</v>
      </c>
    </row>
    <row r="5472" spans="1:26" x14ac:dyDescent="0.25">
      <c r="A5472" t="s">
        <v>26</v>
      </c>
      <c r="B5472" t="s">
        <v>27</v>
      </c>
      <c r="C5472" t="s">
        <v>28</v>
      </c>
      <c r="D5472" t="s">
        <v>42</v>
      </c>
      <c r="E5472" t="str">
        <f>"108TNNH1C207"</f>
        <v>108TNNH1C207</v>
      </c>
      <c r="F5472" t="s">
        <v>30</v>
      </c>
      <c r="I5472" t="s">
        <v>71</v>
      </c>
      <c r="J5472" t="s">
        <v>568</v>
      </c>
      <c r="N5472" t="s">
        <v>11188</v>
      </c>
      <c r="O5472" t="s">
        <v>34</v>
      </c>
      <c r="P5472">
        <v>12</v>
      </c>
      <c r="Q5472">
        <v>202108</v>
      </c>
      <c r="R5472">
        <v>20211017</v>
      </c>
      <c r="S5472" t="s">
        <v>11189</v>
      </c>
      <c r="T5472">
        <v>20220722</v>
      </c>
      <c r="Z5472" t="s">
        <v>36</v>
      </c>
    </row>
    <row r="5473" spans="1:26" x14ac:dyDescent="0.25">
      <c r="A5473" t="s">
        <v>26</v>
      </c>
      <c r="B5473" t="s">
        <v>27</v>
      </c>
      <c r="C5473" t="s">
        <v>28</v>
      </c>
      <c r="D5473" t="s">
        <v>115</v>
      </c>
      <c r="E5473" t="str">
        <f>"101TNHM03609"</f>
        <v>101TNHM03609</v>
      </c>
      <c r="F5473" t="s">
        <v>30</v>
      </c>
      <c r="I5473" t="s">
        <v>38</v>
      </c>
      <c r="J5473" t="s">
        <v>52</v>
      </c>
      <c r="N5473" t="s">
        <v>11190</v>
      </c>
      <c r="O5473" t="s">
        <v>34</v>
      </c>
      <c r="P5473">
        <v>19</v>
      </c>
      <c r="Q5473">
        <v>202101</v>
      </c>
      <c r="R5473">
        <v>20220115</v>
      </c>
      <c r="S5473" t="s">
        <v>11191</v>
      </c>
      <c r="T5473">
        <v>20220722</v>
      </c>
      <c r="U5473" t="s">
        <v>369</v>
      </c>
      <c r="Z5473" t="s">
        <v>36</v>
      </c>
    </row>
    <row r="5474" spans="1:26" x14ac:dyDescent="0.25">
      <c r="A5474" t="s">
        <v>26</v>
      </c>
      <c r="B5474" t="s">
        <v>27</v>
      </c>
      <c r="C5474" t="s">
        <v>28</v>
      </c>
      <c r="D5474" t="s">
        <v>166</v>
      </c>
      <c r="E5474" t="str">
        <f>"202TNPC24072"</f>
        <v>202TNPC24072</v>
      </c>
      <c r="F5474" t="s">
        <v>30</v>
      </c>
      <c r="I5474" t="s">
        <v>162</v>
      </c>
      <c r="J5474" t="s">
        <v>39</v>
      </c>
      <c r="N5474" t="s">
        <v>520</v>
      </c>
      <c r="O5474" t="s">
        <v>34</v>
      </c>
      <c r="P5474">
        <v>6</v>
      </c>
      <c r="Q5474">
        <v>202202</v>
      </c>
      <c r="R5474">
        <v>20220712</v>
      </c>
      <c r="S5474" t="s">
        <v>11192</v>
      </c>
      <c r="T5474">
        <v>20220722</v>
      </c>
      <c r="Z5474" t="s">
        <v>36</v>
      </c>
    </row>
    <row r="5475" spans="1:26" x14ac:dyDescent="0.25">
      <c r="A5475" t="s">
        <v>26</v>
      </c>
      <c r="B5475" t="s">
        <v>27</v>
      </c>
      <c r="C5475" t="s">
        <v>28</v>
      </c>
      <c r="D5475" t="s">
        <v>7432</v>
      </c>
      <c r="E5475" t="str">
        <f>"202TNWG23489"</f>
        <v>202TNWG23489</v>
      </c>
      <c r="F5475" t="s">
        <v>30</v>
      </c>
      <c r="I5475" t="s">
        <v>89</v>
      </c>
      <c r="J5475" t="s">
        <v>90</v>
      </c>
      <c r="N5475" t="s">
        <v>11193</v>
      </c>
      <c r="O5475" t="s">
        <v>34</v>
      </c>
      <c r="P5475">
        <v>6</v>
      </c>
      <c r="Q5475">
        <v>202202</v>
      </c>
      <c r="R5475">
        <v>20220703</v>
      </c>
      <c r="S5475" t="s">
        <v>11194</v>
      </c>
      <c r="T5475">
        <v>20220722</v>
      </c>
      <c r="U5475" t="s">
        <v>211</v>
      </c>
      <c r="Z5475" t="s">
        <v>36</v>
      </c>
    </row>
    <row r="5476" spans="1:26" x14ac:dyDescent="0.25">
      <c r="A5476" t="s">
        <v>26</v>
      </c>
      <c r="B5476" t="s">
        <v>27</v>
      </c>
      <c r="C5476" t="s">
        <v>28</v>
      </c>
      <c r="D5476" t="s">
        <v>42</v>
      </c>
      <c r="E5476" t="str">
        <f>"107TNJJ2A532"</f>
        <v>107TNJJ2A532</v>
      </c>
      <c r="F5476" t="s">
        <v>30</v>
      </c>
      <c r="I5476" t="s">
        <v>71</v>
      </c>
      <c r="J5476" t="s">
        <v>90</v>
      </c>
      <c r="N5476" t="s">
        <v>11195</v>
      </c>
      <c r="O5476" t="s">
        <v>34</v>
      </c>
      <c r="P5476">
        <v>13</v>
      </c>
      <c r="Q5476">
        <v>202107</v>
      </c>
      <c r="R5476">
        <v>20211008</v>
      </c>
      <c r="S5476" t="s">
        <v>11196</v>
      </c>
      <c r="T5476">
        <v>20220722</v>
      </c>
      <c r="U5476" t="s">
        <v>1012</v>
      </c>
      <c r="V5476" t="s">
        <v>180</v>
      </c>
      <c r="Z5476" t="s">
        <v>36</v>
      </c>
    </row>
    <row r="5477" spans="1:26" x14ac:dyDescent="0.25">
      <c r="A5477" t="s">
        <v>26</v>
      </c>
      <c r="B5477" t="s">
        <v>27</v>
      </c>
      <c r="C5477" t="s">
        <v>28</v>
      </c>
      <c r="D5477" t="s">
        <v>46</v>
      </c>
      <c r="E5477" t="str">
        <f>"111TNYT10770"</f>
        <v>111TNYT10770</v>
      </c>
      <c r="F5477" t="s">
        <v>30</v>
      </c>
      <c r="I5477" t="s">
        <v>123</v>
      </c>
      <c r="J5477" t="s">
        <v>77</v>
      </c>
      <c r="N5477" t="s">
        <v>11197</v>
      </c>
      <c r="O5477" t="s">
        <v>34</v>
      </c>
      <c r="P5477">
        <v>9</v>
      </c>
      <c r="Q5477">
        <v>202111</v>
      </c>
      <c r="R5477">
        <v>20220210</v>
      </c>
      <c r="S5477" t="s">
        <v>11198</v>
      </c>
      <c r="T5477">
        <v>20220722</v>
      </c>
      <c r="Z5477" t="s">
        <v>36</v>
      </c>
    </row>
    <row r="5478" spans="1:26" x14ac:dyDescent="0.25">
      <c r="A5478" t="s">
        <v>26</v>
      </c>
      <c r="B5478" t="s">
        <v>27</v>
      </c>
      <c r="C5478" t="s">
        <v>28</v>
      </c>
      <c r="D5478" t="s">
        <v>6142</v>
      </c>
      <c r="E5478" t="str">
        <f>"205TNJJOK740"</f>
        <v>205TNJJOK740</v>
      </c>
      <c r="F5478" t="s">
        <v>30</v>
      </c>
      <c r="I5478" t="s">
        <v>129</v>
      </c>
      <c r="J5478" t="s">
        <v>58</v>
      </c>
      <c r="N5478" t="s">
        <v>11199</v>
      </c>
      <c r="O5478" t="s">
        <v>34</v>
      </c>
      <c r="P5478">
        <v>3</v>
      </c>
      <c r="Q5478">
        <v>202205</v>
      </c>
      <c r="R5478">
        <v>20220613</v>
      </c>
      <c r="S5478" t="s">
        <v>11200</v>
      </c>
      <c r="T5478">
        <v>20220722</v>
      </c>
      <c r="U5478" t="s">
        <v>211</v>
      </c>
      <c r="Z5478" t="s">
        <v>36</v>
      </c>
    </row>
    <row r="5479" spans="1:26" x14ac:dyDescent="0.25">
      <c r="A5479" t="s">
        <v>26</v>
      </c>
      <c r="B5479" t="s">
        <v>27</v>
      </c>
      <c r="C5479" t="s">
        <v>28</v>
      </c>
      <c r="D5479" t="s">
        <v>380</v>
      </c>
      <c r="E5479" t="str">
        <f>"206TNTQ1P889"</f>
        <v>206TNTQ1P889</v>
      </c>
      <c r="F5479" t="s">
        <v>30</v>
      </c>
      <c r="I5479" t="s">
        <v>38</v>
      </c>
      <c r="J5479" t="s">
        <v>163</v>
      </c>
      <c r="N5479" t="s">
        <v>11201</v>
      </c>
      <c r="O5479" t="s">
        <v>34</v>
      </c>
      <c r="P5479">
        <v>2</v>
      </c>
      <c r="Q5479">
        <v>202206</v>
      </c>
      <c r="R5479">
        <v>20220702</v>
      </c>
      <c r="S5479" t="s">
        <v>11202</v>
      </c>
      <c r="T5479">
        <v>20220722</v>
      </c>
      <c r="Z5479" t="s">
        <v>36</v>
      </c>
    </row>
    <row r="5480" spans="1:26" x14ac:dyDescent="0.25">
      <c r="A5480" t="s">
        <v>26</v>
      </c>
      <c r="B5480" t="s">
        <v>27</v>
      </c>
      <c r="C5480" t="s">
        <v>28</v>
      </c>
      <c r="D5480" t="s">
        <v>7160</v>
      </c>
      <c r="E5480" t="str">
        <f>"205TNJJ27764"</f>
        <v>205TNJJ27764</v>
      </c>
      <c r="F5480" t="s">
        <v>30</v>
      </c>
      <c r="I5480" t="s">
        <v>38</v>
      </c>
      <c r="J5480" t="s">
        <v>58</v>
      </c>
      <c r="N5480" t="s">
        <v>11203</v>
      </c>
      <c r="O5480" t="s">
        <v>34</v>
      </c>
      <c r="P5480">
        <v>3</v>
      </c>
      <c r="Q5480">
        <v>202205</v>
      </c>
      <c r="R5480">
        <v>20220710</v>
      </c>
      <c r="S5480" t="s">
        <v>11204</v>
      </c>
      <c r="T5480">
        <v>20220722</v>
      </c>
      <c r="Z5480" t="s">
        <v>36</v>
      </c>
    </row>
    <row r="5481" spans="1:26" x14ac:dyDescent="0.25">
      <c r="A5481" t="s">
        <v>26</v>
      </c>
      <c r="B5481" t="s">
        <v>27</v>
      </c>
      <c r="C5481" t="s">
        <v>28</v>
      </c>
      <c r="D5481" t="s">
        <v>6922</v>
      </c>
      <c r="E5481" t="str">
        <f>"205TNBK1Y413"</f>
        <v>205TNBK1Y413</v>
      </c>
      <c r="F5481" t="s">
        <v>30</v>
      </c>
      <c r="I5481" t="s">
        <v>38</v>
      </c>
      <c r="J5481" t="s">
        <v>39</v>
      </c>
      <c r="N5481" t="s">
        <v>11205</v>
      </c>
      <c r="O5481" t="s">
        <v>34</v>
      </c>
      <c r="P5481">
        <v>3</v>
      </c>
      <c r="Q5481">
        <v>202205</v>
      </c>
      <c r="R5481">
        <v>20220624</v>
      </c>
      <c r="S5481" t="s">
        <v>11206</v>
      </c>
      <c r="T5481">
        <v>20220722</v>
      </c>
      <c r="Z5481" t="s">
        <v>36</v>
      </c>
    </row>
    <row r="5482" spans="1:26" x14ac:dyDescent="0.25">
      <c r="A5482" t="s">
        <v>26</v>
      </c>
      <c r="B5482" t="s">
        <v>27</v>
      </c>
      <c r="C5482" t="s">
        <v>28</v>
      </c>
      <c r="D5482" t="s">
        <v>29</v>
      </c>
      <c r="E5482" t="str">
        <f>"201TNYT1C626"</f>
        <v>201TNYT1C626</v>
      </c>
      <c r="F5482" t="s">
        <v>30</v>
      </c>
      <c r="I5482" t="s">
        <v>57</v>
      </c>
      <c r="J5482" t="s">
        <v>77</v>
      </c>
      <c r="N5482" t="s">
        <v>11207</v>
      </c>
      <c r="O5482" t="s">
        <v>34</v>
      </c>
      <c r="P5482">
        <v>7</v>
      </c>
      <c r="Q5482">
        <v>202201</v>
      </c>
      <c r="R5482">
        <v>20220227</v>
      </c>
      <c r="S5482" t="s">
        <v>11208</v>
      </c>
      <c r="T5482">
        <v>20220722</v>
      </c>
      <c r="Z5482" t="s">
        <v>36</v>
      </c>
    </row>
    <row r="5483" spans="1:26" x14ac:dyDescent="0.25">
      <c r="A5483" t="s">
        <v>26</v>
      </c>
      <c r="B5483" t="s">
        <v>27</v>
      </c>
      <c r="C5483" t="s">
        <v>28</v>
      </c>
      <c r="D5483" t="s">
        <v>380</v>
      </c>
      <c r="E5483" t="str">
        <f>"205TNQD21340"</f>
        <v>205TNQD21340</v>
      </c>
      <c r="F5483" t="s">
        <v>30</v>
      </c>
      <c r="I5483" t="s">
        <v>57</v>
      </c>
      <c r="J5483" t="s">
        <v>58</v>
      </c>
      <c r="N5483" t="s">
        <v>11209</v>
      </c>
      <c r="O5483" t="s">
        <v>34</v>
      </c>
      <c r="P5483">
        <v>3</v>
      </c>
      <c r="Q5483">
        <v>202205</v>
      </c>
      <c r="R5483">
        <v>20220705</v>
      </c>
      <c r="S5483" t="s">
        <v>11210</v>
      </c>
      <c r="T5483">
        <v>20220722</v>
      </c>
      <c r="U5483" t="s">
        <v>11211</v>
      </c>
      <c r="Z5483" t="s">
        <v>36</v>
      </c>
    </row>
    <row r="5484" spans="1:26" x14ac:dyDescent="0.25">
      <c r="A5484" t="s">
        <v>26</v>
      </c>
      <c r="B5484" t="s">
        <v>27</v>
      </c>
      <c r="C5484" t="s">
        <v>28</v>
      </c>
      <c r="D5484" t="s">
        <v>380</v>
      </c>
      <c r="E5484" t="str">
        <f>"112TNPC1C776"</f>
        <v>112TNPC1C776</v>
      </c>
      <c r="F5484" t="s">
        <v>30</v>
      </c>
      <c r="I5484" t="s">
        <v>57</v>
      </c>
      <c r="J5484" t="s">
        <v>77</v>
      </c>
      <c r="N5484" t="s">
        <v>11212</v>
      </c>
      <c r="O5484" t="s">
        <v>34</v>
      </c>
      <c r="P5484">
        <v>8</v>
      </c>
      <c r="Q5484">
        <v>202112</v>
      </c>
      <c r="R5484">
        <v>20220113</v>
      </c>
      <c r="S5484" t="s">
        <v>11213</v>
      </c>
      <c r="T5484">
        <v>20220722</v>
      </c>
      <c r="Z5484" t="s">
        <v>36</v>
      </c>
    </row>
    <row r="5485" spans="1:26" x14ac:dyDescent="0.25">
      <c r="A5485" t="s">
        <v>26</v>
      </c>
      <c r="B5485" t="s">
        <v>27</v>
      </c>
      <c r="C5485" t="s">
        <v>28</v>
      </c>
      <c r="D5485" t="s">
        <v>37</v>
      </c>
      <c r="E5485" t="str">
        <f>"201TNNH1H895"</f>
        <v>201TNNH1H895</v>
      </c>
      <c r="F5485" t="s">
        <v>30</v>
      </c>
      <c r="I5485" t="s">
        <v>157</v>
      </c>
      <c r="J5485" t="s">
        <v>77</v>
      </c>
      <c r="N5485" t="s">
        <v>11214</v>
      </c>
      <c r="O5485" t="s">
        <v>34</v>
      </c>
      <c r="P5485">
        <v>7</v>
      </c>
      <c r="Q5485">
        <v>202201</v>
      </c>
      <c r="R5485">
        <v>20220607</v>
      </c>
      <c r="S5485" t="s">
        <v>11215</v>
      </c>
      <c r="T5485">
        <v>20220722</v>
      </c>
      <c r="Z5485" t="s">
        <v>36</v>
      </c>
    </row>
    <row r="5486" spans="1:26" x14ac:dyDescent="0.25">
      <c r="A5486" t="s">
        <v>26</v>
      </c>
      <c r="B5486" t="s">
        <v>27</v>
      </c>
      <c r="C5486" t="s">
        <v>28</v>
      </c>
      <c r="D5486" t="s">
        <v>8170</v>
      </c>
      <c r="E5486" t="str">
        <f>"204TNFA1P379"</f>
        <v>204TNFA1P379</v>
      </c>
      <c r="F5486" t="s">
        <v>30</v>
      </c>
      <c r="I5486" t="s">
        <v>31</v>
      </c>
      <c r="J5486" t="s">
        <v>1719</v>
      </c>
      <c r="N5486" t="s">
        <v>11216</v>
      </c>
      <c r="O5486" t="s">
        <v>34</v>
      </c>
      <c r="P5486">
        <v>4</v>
      </c>
      <c r="Q5486">
        <v>202204</v>
      </c>
      <c r="R5486">
        <v>20220519</v>
      </c>
      <c r="S5486" t="s">
        <v>11217</v>
      </c>
      <c r="T5486">
        <v>20220722</v>
      </c>
      <c r="Z5486" t="s">
        <v>36</v>
      </c>
    </row>
    <row r="5487" spans="1:26" x14ac:dyDescent="0.25">
      <c r="A5487" t="s">
        <v>26</v>
      </c>
      <c r="B5487" t="s">
        <v>27</v>
      </c>
      <c r="C5487" t="s">
        <v>28</v>
      </c>
      <c r="D5487" t="s">
        <v>29</v>
      </c>
      <c r="E5487" t="str">
        <f>"106TNNH0W903"</f>
        <v>106TNNH0W903</v>
      </c>
      <c r="F5487" t="s">
        <v>30</v>
      </c>
      <c r="I5487" t="s">
        <v>57</v>
      </c>
      <c r="J5487" t="s">
        <v>58</v>
      </c>
      <c r="N5487" t="s">
        <v>11218</v>
      </c>
      <c r="O5487" t="s">
        <v>34</v>
      </c>
      <c r="P5487">
        <v>14</v>
      </c>
      <c r="Q5487">
        <v>202106</v>
      </c>
      <c r="R5487">
        <v>20211031</v>
      </c>
      <c r="S5487" t="s">
        <v>11219</v>
      </c>
      <c r="T5487">
        <v>20220722</v>
      </c>
      <c r="U5487" t="s">
        <v>3144</v>
      </c>
      <c r="Z5487" t="s">
        <v>36</v>
      </c>
    </row>
    <row r="5488" spans="1:26" x14ac:dyDescent="0.25">
      <c r="A5488" t="s">
        <v>26</v>
      </c>
      <c r="B5488" t="s">
        <v>27</v>
      </c>
      <c r="C5488" t="s">
        <v>28</v>
      </c>
      <c r="D5488" t="s">
        <v>64</v>
      </c>
      <c r="E5488" t="str">
        <f>"206TNAB16344"</f>
        <v>206TNAB16344</v>
      </c>
      <c r="F5488" t="s">
        <v>30</v>
      </c>
      <c r="I5488" t="s">
        <v>157</v>
      </c>
      <c r="J5488" t="s">
        <v>77</v>
      </c>
      <c r="N5488" t="s">
        <v>11220</v>
      </c>
      <c r="O5488" t="s">
        <v>34</v>
      </c>
      <c r="P5488">
        <v>2</v>
      </c>
      <c r="Q5488">
        <v>202206</v>
      </c>
      <c r="R5488">
        <v>20220623</v>
      </c>
      <c r="S5488" t="s">
        <v>11221</v>
      </c>
      <c r="T5488">
        <v>20220722</v>
      </c>
      <c r="Z5488" t="s">
        <v>36</v>
      </c>
    </row>
    <row r="5489" spans="1:26" x14ac:dyDescent="0.25">
      <c r="A5489" t="s">
        <v>26</v>
      </c>
      <c r="B5489" t="s">
        <v>27</v>
      </c>
      <c r="C5489" t="s">
        <v>28</v>
      </c>
      <c r="D5489" t="s">
        <v>133</v>
      </c>
      <c r="E5489" t="str">
        <f>"104TNSU1W262"</f>
        <v>104TNSU1W262</v>
      </c>
      <c r="F5489" t="s">
        <v>30</v>
      </c>
      <c r="I5489" t="s">
        <v>47</v>
      </c>
      <c r="J5489" t="s">
        <v>90</v>
      </c>
      <c r="N5489" t="s">
        <v>11222</v>
      </c>
      <c r="O5489" t="s">
        <v>34</v>
      </c>
      <c r="P5489">
        <v>16</v>
      </c>
      <c r="Q5489">
        <v>202104</v>
      </c>
      <c r="R5489">
        <v>20220517</v>
      </c>
      <c r="S5489" t="s">
        <v>11223</v>
      </c>
      <c r="T5489">
        <v>20220722</v>
      </c>
      <c r="U5489" t="s">
        <v>1718</v>
      </c>
      <c r="V5489" t="s">
        <v>206</v>
      </c>
      <c r="Z5489" t="s">
        <v>36</v>
      </c>
    </row>
    <row r="5490" spans="1:26" x14ac:dyDescent="0.25">
      <c r="A5490" t="s">
        <v>26</v>
      </c>
      <c r="B5490" t="s">
        <v>27</v>
      </c>
      <c r="C5490" t="s">
        <v>28</v>
      </c>
      <c r="D5490" t="s">
        <v>29</v>
      </c>
      <c r="E5490" t="str">
        <f>"107TNDV19170"</f>
        <v>107TNDV19170</v>
      </c>
      <c r="F5490" t="s">
        <v>30</v>
      </c>
      <c r="I5490" t="s">
        <v>157</v>
      </c>
      <c r="J5490" t="s">
        <v>32</v>
      </c>
      <c r="N5490" t="s">
        <v>11224</v>
      </c>
      <c r="O5490" t="s">
        <v>34</v>
      </c>
      <c r="P5490">
        <v>13</v>
      </c>
      <c r="Q5490">
        <v>202107</v>
      </c>
      <c r="R5490">
        <v>20220511</v>
      </c>
      <c r="S5490" t="s">
        <v>11225</v>
      </c>
      <c r="T5490">
        <v>20220722</v>
      </c>
      <c r="Z5490" t="s">
        <v>36</v>
      </c>
    </row>
    <row r="5491" spans="1:26" x14ac:dyDescent="0.25">
      <c r="A5491" t="s">
        <v>26</v>
      </c>
      <c r="B5491" t="s">
        <v>27</v>
      </c>
      <c r="C5491" t="s">
        <v>28</v>
      </c>
      <c r="D5491" t="s">
        <v>380</v>
      </c>
      <c r="E5491" t="str">
        <f>"112TNMX0T547"</f>
        <v>112TNMX0T547</v>
      </c>
      <c r="F5491" t="s">
        <v>30</v>
      </c>
      <c r="I5491" t="s">
        <v>38</v>
      </c>
      <c r="J5491" t="s">
        <v>90</v>
      </c>
      <c r="N5491" t="s">
        <v>11226</v>
      </c>
      <c r="O5491" t="s">
        <v>34</v>
      </c>
      <c r="P5491">
        <v>8</v>
      </c>
      <c r="Q5491">
        <v>202112</v>
      </c>
      <c r="R5491">
        <v>20220322</v>
      </c>
      <c r="S5491" t="s">
        <v>11227</v>
      </c>
      <c r="T5491">
        <v>20220722</v>
      </c>
      <c r="U5491" t="s">
        <v>144</v>
      </c>
      <c r="Z5491" t="s">
        <v>36</v>
      </c>
    </row>
    <row r="5492" spans="1:26" x14ac:dyDescent="0.25">
      <c r="A5492" t="s">
        <v>26</v>
      </c>
      <c r="B5492" t="s">
        <v>27</v>
      </c>
      <c r="C5492" t="s">
        <v>28</v>
      </c>
      <c r="D5492" t="s">
        <v>64</v>
      </c>
      <c r="E5492" t="str">
        <f>"201TNXR07138"</f>
        <v>201TNXR07138</v>
      </c>
      <c r="F5492" t="s">
        <v>30</v>
      </c>
      <c r="I5492" t="s">
        <v>38</v>
      </c>
      <c r="J5492" t="s">
        <v>77</v>
      </c>
      <c r="N5492" t="s">
        <v>11228</v>
      </c>
      <c r="O5492" t="s">
        <v>34</v>
      </c>
      <c r="P5492">
        <v>7</v>
      </c>
      <c r="Q5492">
        <v>202201</v>
      </c>
      <c r="R5492">
        <v>20220307</v>
      </c>
      <c r="S5492" t="s">
        <v>11229</v>
      </c>
      <c r="T5492">
        <v>20220722</v>
      </c>
      <c r="Z5492" t="s">
        <v>36</v>
      </c>
    </row>
    <row r="5493" spans="1:26" x14ac:dyDescent="0.25">
      <c r="A5493" t="s">
        <v>26</v>
      </c>
      <c r="B5493" t="s">
        <v>27</v>
      </c>
      <c r="C5493" t="s">
        <v>28</v>
      </c>
      <c r="D5493" t="s">
        <v>115</v>
      </c>
      <c r="E5493" t="str">
        <f>"107TNNH14519"</f>
        <v>107TNNH14519</v>
      </c>
      <c r="F5493" t="s">
        <v>30</v>
      </c>
      <c r="I5493" t="s">
        <v>38</v>
      </c>
      <c r="J5493" t="s">
        <v>39</v>
      </c>
      <c r="N5493" t="s">
        <v>11230</v>
      </c>
      <c r="O5493" t="s">
        <v>34</v>
      </c>
      <c r="P5493">
        <v>13</v>
      </c>
      <c r="Q5493">
        <v>202107</v>
      </c>
      <c r="R5493">
        <v>20220115</v>
      </c>
      <c r="S5493" t="s">
        <v>11231</v>
      </c>
      <c r="T5493">
        <v>20220722</v>
      </c>
      <c r="Z5493" t="s">
        <v>36</v>
      </c>
    </row>
    <row r="5494" spans="1:26" x14ac:dyDescent="0.25">
      <c r="A5494" t="s">
        <v>26</v>
      </c>
      <c r="B5494" t="s">
        <v>27</v>
      </c>
      <c r="C5494" t="s">
        <v>28</v>
      </c>
      <c r="D5494" t="s">
        <v>29</v>
      </c>
      <c r="E5494" t="str">
        <f>"109TNFA1S307"</f>
        <v>109TNFA1S307</v>
      </c>
      <c r="F5494" t="s">
        <v>30</v>
      </c>
      <c r="I5494" t="s">
        <v>38</v>
      </c>
      <c r="J5494" t="s">
        <v>90</v>
      </c>
      <c r="N5494" t="s">
        <v>11232</v>
      </c>
      <c r="O5494" t="s">
        <v>34</v>
      </c>
      <c r="P5494">
        <v>11</v>
      </c>
      <c r="Q5494">
        <v>202109</v>
      </c>
      <c r="R5494">
        <v>20220210</v>
      </c>
      <c r="S5494" t="s">
        <v>11233</v>
      </c>
      <c r="T5494">
        <v>20220722</v>
      </c>
      <c r="U5494" t="s">
        <v>75</v>
      </c>
      <c r="Z5494" t="s">
        <v>36</v>
      </c>
    </row>
    <row r="5495" spans="1:26" x14ac:dyDescent="0.25">
      <c r="A5495" t="s">
        <v>26</v>
      </c>
      <c r="B5495" t="s">
        <v>27</v>
      </c>
      <c r="C5495" t="s">
        <v>28</v>
      </c>
      <c r="D5495" t="s">
        <v>115</v>
      </c>
      <c r="E5495" t="str">
        <f>"201TNKF30413"</f>
        <v>201TNKF30413</v>
      </c>
      <c r="F5495" t="s">
        <v>30</v>
      </c>
      <c r="I5495" t="s">
        <v>38</v>
      </c>
      <c r="J5495" t="s">
        <v>1719</v>
      </c>
      <c r="N5495" t="s">
        <v>11234</v>
      </c>
      <c r="O5495" t="s">
        <v>34</v>
      </c>
      <c r="P5495">
        <v>7</v>
      </c>
      <c r="Q5495">
        <v>202201</v>
      </c>
      <c r="R5495">
        <v>20220512</v>
      </c>
      <c r="S5495" t="s">
        <v>11235</v>
      </c>
      <c r="T5495">
        <v>20220722</v>
      </c>
      <c r="Z5495" t="s">
        <v>36</v>
      </c>
    </row>
    <row r="5496" spans="1:26" x14ac:dyDescent="0.25">
      <c r="A5496" t="s">
        <v>26</v>
      </c>
      <c r="B5496" t="s">
        <v>27</v>
      </c>
      <c r="C5496" t="s">
        <v>28</v>
      </c>
      <c r="D5496" t="s">
        <v>42</v>
      </c>
      <c r="E5496" t="str">
        <f>"108TNLE1F328"</f>
        <v>108TNLE1F328</v>
      </c>
      <c r="F5496" t="s">
        <v>30</v>
      </c>
      <c r="I5496" t="s">
        <v>57</v>
      </c>
      <c r="J5496" t="s">
        <v>39</v>
      </c>
      <c r="N5496" t="s">
        <v>9363</v>
      </c>
      <c r="O5496" t="s">
        <v>34</v>
      </c>
      <c r="P5496">
        <v>12</v>
      </c>
      <c r="Q5496">
        <v>202108</v>
      </c>
      <c r="R5496">
        <v>20211109</v>
      </c>
      <c r="S5496" t="s">
        <v>11236</v>
      </c>
      <c r="T5496">
        <v>20220722</v>
      </c>
      <c r="Z5496" t="s">
        <v>36</v>
      </c>
    </row>
    <row r="5497" spans="1:26" x14ac:dyDescent="0.25">
      <c r="A5497" t="s">
        <v>26</v>
      </c>
      <c r="B5497" t="s">
        <v>27</v>
      </c>
      <c r="C5497" t="s">
        <v>28</v>
      </c>
      <c r="D5497" t="s">
        <v>29</v>
      </c>
      <c r="E5497" t="str">
        <f>"110TNWG04825"</f>
        <v>110TNWG04825</v>
      </c>
      <c r="F5497" t="s">
        <v>30</v>
      </c>
      <c r="I5497" t="s">
        <v>123</v>
      </c>
      <c r="J5497" t="s">
        <v>77</v>
      </c>
      <c r="N5497" t="s">
        <v>11237</v>
      </c>
      <c r="O5497" t="s">
        <v>34</v>
      </c>
      <c r="P5497">
        <v>10</v>
      </c>
      <c r="Q5497">
        <v>202110</v>
      </c>
      <c r="R5497">
        <v>20220413</v>
      </c>
      <c r="S5497" t="s">
        <v>11238</v>
      </c>
      <c r="T5497">
        <v>20220722</v>
      </c>
      <c r="Z5497" t="s">
        <v>36</v>
      </c>
    </row>
    <row r="5498" spans="1:26" x14ac:dyDescent="0.25">
      <c r="A5498" t="s">
        <v>26</v>
      </c>
      <c r="B5498" t="s">
        <v>27</v>
      </c>
      <c r="C5498" t="s">
        <v>28</v>
      </c>
      <c r="D5498" t="s">
        <v>115</v>
      </c>
      <c r="E5498" t="str">
        <f>"009TNYT1S738"</f>
        <v>009TNYT1S738</v>
      </c>
      <c r="F5498" t="s">
        <v>30</v>
      </c>
      <c r="I5498" t="s">
        <v>586</v>
      </c>
      <c r="J5498" t="s">
        <v>52</v>
      </c>
      <c r="N5498" t="s">
        <v>11239</v>
      </c>
      <c r="O5498" t="s">
        <v>34</v>
      </c>
      <c r="P5498">
        <v>23</v>
      </c>
      <c r="Q5498">
        <v>202009</v>
      </c>
      <c r="R5498">
        <v>20220601</v>
      </c>
      <c r="S5498" t="s">
        <v>11240</v>
      </c>
      <c r="T5498">
        <v>20220722</v>
      </c>
      <c r="U5498" t="s">
        <v>1537</v>
      </c>
      <c r="Z5498" t="s">
        <v>36</v>
      </c>
    </row>
    <row r="5499" spans="1:26" x14ac:dyDescent="0.25">
      <c r="A5499" t="s">
        <v>26</v>
      </c>
      <c r="B5499" t="s">
        <v>27</v>
      </c>
      <c r="C5499" t="s">
        <v>28</v>
      </c>
      <c r="D5499" t="s">
        <v>115</v>
      </c>
      <c r="E5499" t="str">
        <f>"109TNTQ28089"</f>
        <v>109TNTQ28089</v>
      </c>
      <c r="F5499" t="s">
        <v>30</v>
      </c>
      <c r="I5499" t="s">
        <v>129</v>
      </c>
      <c r="J5499" t="s">
        <v>77</v>
      </c>
      <c r="N5499" t="s">
        <v>11241</v>
      </c>
      <c r="O5499" t="s">
        <v>34</v>
      </c>
      <c r="P5499">
        <v>11</v>
      </c>
      <c r="Q5499">
        <v>202109</v>
      </c>
      <c r="R5499">
        <v>20211214</v>
      </c>
      <c r="S5499" t="s">
        <v>11242</v>
      </c>
      <c r="T5499">
        <v>20220722</v>
      </c>
      <c r="Z5499" t="s">
        <v>36</v>
      </c>
    </row>
    <row r="5500" spans="1:26" x14ac:dyDescent="0.25">
      <c r="A5500" t="s">
        <v>26</v>
      </c>
      <c r="B5500" t="s">
        <v>27</v>
      </c>
      <c r="C5500" t="s">
        <v>28</v>
      </c>
      <c r="D5500" t="s">
        <v>166</v>
      </c>
      <c r="E5500" t="str">
        <f>"110TNFA2S395"</f>
        <v>110TNFA2S395</v>
      </c>
      <c r="F5500" t="s">
        <v>30</v>
      </c>
      <c r="I5500" t="s">
        <v>57</v>
      </c>
      <c r="J5500" t="s">
        <v>39</v>
      </c>
      <c r="N5500" t="s">
        <v>11243</v>
      </c>
      <c r="O5500" t="s">
        <v>34</v>
      </c>
      <c r="P5500">
        <v>10</v>
      </c>
      <c r="Q5500">
        <v>202110</v>
      </c>
      <c r="R5500">
        <v>20211201</v>
      </c>
      <c r="S5500" t="s">
        <v>11244</v>
      </c>
      <c r="T5500">
        <v>20220722</v>
      </c>
      <c r="Z5500" t="s">
        <v>36</v>
      </c>
    </row>
    <row r="5501" spans="1:26" x14ac:dyDescent="0.25">
      <c r="A5501" t="s">
        <v>26</v>
      </c>
      <c r="B5501" t="s">
        <v>27</v>
      </c>
      <c r="C5501" t="s">
        <v>28</v>
      </c>
      <c r="D5501" t="s">
        <v>115</v>
      </c>
      <c r="E5501" t="str">
        <f>"109TNNH0Q055"</f>
        <v>109TNNH0Q055</v>
      </c>
      <c r="F5501" t="s">
        <v>30</v>
      </c>
      <c r="I5501" t="s">
        <v>38</v>
      </c>
      <c r="J5501" t="s">
        <v>77</v>
      </c>
      <c r="N5501" t="s">
        <v>11245</v>
      </c>
      <c r="O5501" t="s">
        <v>34</v>
      </c>
      <c r="P5501">
        <v>11</v>
      </c>
      <c r="Q5501">
        <v>202109</v>
      </c>
      <c r="R5501">
        <v>20220418</v>
      </c>
      <c r="S5501" t="s">
        <v>11246</v>
      </c>
      <c r="T5501">
        <v>20220723</v>
      </c>
      <c r="U5501" t="s">
        <v>236</v>
      </c>
      <c r="Z5501" t="s">
        <v>36</v>
      </c>
    </row>
    <row r="5502" spans="1:26" x14ac:dyDescent="0.25">
      <c r="A5502" t="s">
        <v>26</v>
      </c>
      <c r="B5502" t="s">
        <v>27</v>
      </c>
      <c r="C5502" t="s">
        <v>28</v>
      </c>
      <c r="D5502" t="s">
        <v>37</v>
      </c>
      <c r="E5502" t="str">
        <f>"106TNXR2A978"</f>
        <v>106TNXR2A978</v>
      </c>
      <c r="F5502" t="s">
        <v>30</v>
      </c>
      <c r="I5502" t="s">
        <v>1561</v>
      </c>
      <c r="J5502" t="s">
        <v>39</v>
      </c>
      <c r="N5502" t="s">
        <v>11247</v>
      </c>
      <c r="O5502" t="s">
        <v>34</v>
      </c>
      <c r="P5502">
        <v>14</v>
      </c>
      <c r="Q5502">
        <v>202106</v>
      </c>
      <c r="R5502">
        <v>20220126</v>
      </c>
      <c r="S5502" t="s">
        <v>11248</v>
      </c>
      <c r="T5502">
        <v>20220723</v>
      </c>
      <c r="Z5502" t="s">
        <v>36</v>
      </c>
    </row>
    <row r="5503" spans="1:26" x14ac:dyDescent="0.25">
      <c r="A5503" t="s">
        <v>2403</v>
      </c>
      <c r="B5503" t="s">
        <v>27</v>
      </c>
      <c r="C5503" t="s">
        <v>28</v>
      </c>
      <c r="D5503" t="s">
        <v>46</v>
      </c>
      <c r="E5503" t="str">
        <f>"111TNRL08990"</f>
        <v>111TNRL08990</v>
      </c>
      <c r="F5503" t="s">
        <v>2404</v>
      </c>
      <c r="N5503" t="s">
        <v>11249</v>
      </c>
      <c r="O5503" t="s">
        <v>34</v>
      </c>
      <c r="P5503">
        <v>9</v>
      </c>
      <c r="Q5503">
        <v>202111</v>
      </c>
      <c r="S5503">
        <v>917505070</v>
      </c>
      <c r="T5503">
        <v>20220725</v>
      </c>
      <c r="U5503" t="s">
        <v>2406</v>
      </c>
      <c r="V5503" t="s">
        <v>3583</v>
      </c>
      <c r="W5503" t="s">
        <v>2408</v>
      </c>
      <c r="X5503" t="s">
        <v>11250</v>
      </c>
      <c r="Y5503" t="s">
        <v>11251</v>
      </c>
      <c r="Z5503" t="s">
        <v>36</v>
      </c>
    </row>
    <row r="5504" spans="1:26" x14ac:dyDescent="0.25">
      <c r="A5504" t="s">
        <v>26</v>
      </c>
      <c r="B5504" t="s">
        <v>27</v>
      </c>
      <c r="C5504" t="s">
        <v>28</v>
      </c>
      <c r="D5504" t="s">
        <v>64</v>
      </c>
      <c r="E5504" t="str">
        <f>"012TNGY11759"</f>
        <v>012TNGY11759</v>
      </c>
      <c r="F5504" t="s">
        <v>30</v>
      </c>
      <c r="I5504" t="s">
        <v>31</v>
      </c>
      <c r="J5504" t="s">
        <v>58</v>
      </c>
      <c r="N5504" t="s">
        <v>11252</v>
      </c>
      <c r="O5504" t="s">
        <v>34</v>
      </c>
      <c r="P5504">
        <v>20</v>
      </c>
      <c r="Q5504">
        <v>202012</v>
      </c>
      <c r="R5504">
        <v>20211201</v>
      </c>
      <c r="S5504" t="s">
        <v>11253</v>
      </c>
      <c r="T5504">
        <v>20220725</v>
      </c>
      <c r="U5504" t="s">
        <v>6083</v>
      </c>
      <c r="Z5504" t="s">
        <v>36</v>
      </c>
    </row>
    <row r="5505" spans="1:26" x14ac:dyDescent="0.25">
      <c r="A5505" t="s">
        <v>26</v>
      </c>
      <c r="B5505" t="s">
        <v>27</v>
      </c>
      <c r="C5505" t="s">
        <v>28</v>
      </c>
      <c r="D5505" t="s">
        <v>8170</v>
      </c>
      <c r="E5505" t="str">
        <f>"204TNCZ2S435"</f>
        <v>204TNCZ2S435</v>
      </c>
      <c r="F5505" t="s">
        <v>30</v>
      </c>
      <c r="I5505" t="s">
        <v>38</v>
      </c>
      <c r="J5505" t="s">
        <v>90</v>
      </c>
      <c r="N5505" t="s">
        <v>11254</v>
      </c>
      <c r="O5505" t="s">
        <v>34</v>
      </c>
      <c r="P5505">
        <v>4</v>
      </c>
      <c r="Q5505">
        <v>202204</v>
      </c>
      <c r="R5505">
        <v>20220607</v>
      </c>
      <c r="S5505" t="s">
        <v>11255</v>
      </c>
      <c r="T5505">
        <v>20220725</v>
      </c>
      <c r="U5505" t="s">
        <v>267</v>
      </c>
      <c r="V5505" t="s">
        <v>9515</v>
      </c>
      <c r="W5505" t="s">
        <v>313</v>
      </c>
      <c r="Z5505" t="s">
        <v>36</v>
      </c>
    </row>
    <row r="5506" spans="1:26" x14ac:dyDescent="0.25">
      <c r="A5506" t="s">
        <v>26</v>
      </c>
      <c r="B5506" t="s">
        <v>27</v>
      </c>
      <c r="C5506" t="s">
        <v>28</v>
      </c>
      <c r="D5506" t="s">
        <v>380</v>
      </c>
      <c r="E5506" t="str">
        <f>"202TNRL1B742"</f>
        <v>202TNRL1B742</v>
      </c>
      <c r="F5506" t="s">
        <v>30</v>
      </c>
      <c r="I5506" t="s">
        <v>31</v>
      </c>
      <c r="J5506" t="s">
        <v>32</v>
      </c>
      <c r="N5506" t="s">
        <v>11256</v>
      </c>
      <c r="O5506" t="s">
        <v>34</v>
      </c>
      <c r="P5506">
        <v>6</v>
      </c>
      <c r="Q5506">
        <v>202202</v>
      </c>
      <c r="R5506">
        <v>20220502</v>
      </c>
      <c r="S5506" t="s">
        <v>11257</v>
      </c>
      <c r="T5506">
        <v>20220725</v>
      </c>
      <c r="Z5506" t="s">
        <v>36</v>
      </c>
    </row>
    <row r="5507" spans="1:26" x14ac:dyDescent="0.25">
      <c r="A5507" t="s">
        <v>26</v>
      </c>
      <c r="B5507" t="s">
        <v>27</v>
      </c>
      <c r="C5507" t="s">
        <v>28</v>
      </c>
      <c r="D5507" t="s">
        <v>115</v>
      </c>
      <c r="E5507" t="str">
        <f>"201TNWG30129"</f>
        <v>201TNWG30129</v>
      </c>
      <c r="F5507" t="s">
        <v>30</v>
      </c>
      <c r="I5507" t="s">
        <v>31</v>
      </c>
      <c r="J5507" t="s">
        <v>58</v>
      </c>
      <c r="N5507" t="s">
        <v>11258</v>
      </c>
      <c r="O5507" t="s">
        <v>34</v>
      </c>
      <c r="P5507">
        <v>7</v>
      </c>
      <c r="Q5507">
        <v>202201</v>
      </c>
      <c r="R5507">
        <v>20220506</v>
      </c>
      <c r="S5507" t="s">
        <v>11259</v>
      </c>
      <c r="T5507">
        <v>20220725</v>
      </c>
      <c r="U5507" t="s">
        <v>226</v>
      </c>
      <c r="Z5507" t="s">
        <v>36</v>
      </c>
    </row>
    <row r="5508" spans="1:26" x14ac:dyDescent="0.25">
      <c r="A5508" t="s">
        <v>26</v>
      </c>
      <c r="B5508" t="s">
        <v>27</v>
      </c>
      <c r="C5508" t="s">
        <v>28</v>
      </c>
      <c r="D5508" t="s">
        <v>115</v>
      </c>
      <c r="E5508" t="str">
        <f>"009TNJJ0J804"</f>
        <v>009TNJJ0J804</v>
      </c>
      <c r="F5508" t="s">
        <v>30</v>
      </c>
      <c r="I5508" t="s">
        <v>57</v>
      </c>
      <c r="J5508" t="s">
        <v>90</v>
      </c>
      <c r="N5508" t="s">
        <v>11260</v>
      </c>
      <c r="O5508" t="s">
        <v>34</v>
      </c>
      <c r="P5508">
        <v>23</v>
      </c>
      <c r="Q5508">
        <v>202009</v>
      </c>
      <c r="R5508">
        <v>20220315</v>
      </c>
      <c r="S5508" t="s">
        <v>11261</v>
      </c>
      <c r="T5508">
        <v>20220725</v>
      </c>
      <c r="Z5508" t="s">
        <v>36</v>
      </c>
    </row>
    <row r="5509" spans="1:26" x14ac:dyDescent="0.25">
      <c r="A5509" t="s">
        <v>26</v>
      </c>
      <c r="B5509" t="s">
        <v>27</v>
      </c>
      <c r="C5509" t="s">
        <v>28</v>
      </c>
      <c r="D5509" t="s">
        <v>42</v>
      </c>
      <c r="E5509" t="str">
        <f>"110TNXR12314"</f>
        <v>110TNXR12314</v>
      </c>
      <c r="F5509" t="s">
        <v>30</v>
      </c>
      <c r="I5509" t="s">
        <v>31</v>
      </c>
      <c r="J5509" t="s">
        <v>58</v>
      </c>
      <c r="N5509" t="s">
        <v>11262</v>
      </c>
      <c r="O5509" t="s">
        <v>34</v>
      </c>
      <c r="P5509">
        <v>10</v>
      </c>
      <c r="Q5509">
        <v>202110</v>
      </c>
      <c r="R5509">
        <v>20211206</v>
      </c>
      <c r="S5509" t="s">
        <v>11263</v>
      </c>
      <c r="T5509">
        <v>20220725</v>
      </c>
      <c r="U5509" t="s">
        <v>180</v>
      </c>
      <c r="Z5509" t="s">
        <v>36</v>
      </c>
    </row>
    <row r="5510" spans="1:26" x14ac:dyDescent="0.25">
      <c r="A5510" t="s">
        <v>26</v>
      </c>
      <c r="B5510" t="s">
        <v>27</v>
      </c>
      <c r="C5510" t="s">
        <v>28</v>
      </c>
      <c r="D5510" t="s">
        <v>37</v>
      </c>
      <c r="E5510" t="str">
        <f>"111TNVS1N471"</f>
        <v>111TNVS1N471</v>
      </c>
      <c r="F5510" t="s">
        <v>30</v>
      </c>
      <c r="I5510" t="s">
        <v>162</v>
      </c>
      <c r="J5510" t="s">
        <v>58</v>
      </c>
      <c r="N5510" t="s">
        <v>1046</v>
      </c>
      <c r="O5510" t="s">
        <v>34</v>
      </c>
      <c r="P5510">
        <v>9</v>
      </c>
      <c r="Q5510">
        <v>202111</v>
      </c>
      <c r="R5510">
        <v>20220307</v>
      </c>
      <c r="S5510" t="s">
        <v>11264</v>
      </c>
      <c r="T5510">
        <v>20220725</v>
      </c>
      <c r="U5510" t="s">
        <v>180</v>
      </c>
      <c r="V5510" t="s">
        <v>878</v>
      </c>
      <c r="W5510" t="s">
        <v>328</v>
      </c>
      <c r="Z5510" t="s">
        <v>36</v>
      </c>
    </row>
    <row r="5511" spans="1:26" x14ac:dyDescent="0.25">
      <c r="A5511" t="s">
        <v>26</v>
      </c>
      <c r="B5511" t="s">
        <v>27</v>
      </c>
      <c r="C5511" t="s">
        <v>28</v>
      </c>
      <c r="D5511" t="s">
        <v>133</v>
      </c>
      <c r="E5511" t="str">
        <f>"107TNEP0H612"</f>
        <v>107TNEP0H612</v>
      </c>
      <c r="F5511" t="s">
        <v>30</v>
      </c>
      <c r="I5511" t="s">
        <v>31</v>
      </c>
      <c r="J5511" t="s">
        <v>58</v>
      </c>
      <c r="N5511" t="s">
        <v>11265</v>
      </c>
      <c r="O5511" t="s">
        <v>34</v>
      </c>
      <c r="P5511">
        <v>13</v>
      </c>
      <c r="Q5511">
        <v>202107</v>
      </c>
      <c r="R5511">
        <v>20211120</v>
      </c>
      <c r="S5511" t="s">
        <v>11266</v>
      </c>
      <c r="T5511">
        <v>20220725</v>
      </c>
      <c r="U5511" t="s">
        <v>211</v>
      </c>
      <c r="Z5511" t="s">
        <v>36</v>
      </c>
    </row>
    <row r="5512" spans="1:26" x14ac:dyDescent="0.25">
      <c r="A5512" t="s">
        <v>26</v>
      </c>
      <c r="B5512" t="s">
        <v>27</v>
      </c>
      <c r="C5512" t="s">
        <v>28</v>
      </c>
      <c r="D5512" t="s">
        <v>133</v>
      </c>
      <c r="E5512" t="str">
        <f>"104TNWG2J425"</f>
        <v>104TNWG2J425</v>
      </c>
      <c r="F5512" t="s">
        <v>30</v>
      </c>
      <c r="I5512" t="s">
        <v>82</v>
      </c>
      <c r="J5512" t="s">
        <v>90</v>
      </c>
      <c r="N5512" t="s">
        <v>11267</v>
      </c>
      <c r="O5512" t="s">
        <v>34</v>
      </c>
      <c r="P5512">
        <v>16</v>
      </c>
      <c r="Q5512">
        <v>202104</v>
      </c>
      <c r="R5512">
        <v>20211119</v>
      </c>
      <c r="S5512" t="s">
        <v>11268</v>
      </c>
      <c r="T5512">
        <v>20220725</v>
      </c>
      <c r="U5512" t="s">
        <v>211</v>
      </c>
      <c r="Z5512" t="s">
        <v>36</v>
      </c>
    </row>
    <row r="5513" spans="1:26" x14ac:dyDescent="0.25">
      <c r="A5513" t="s">
        <v>26</v>
      </c>
      <c r="B5513" t="s">
        <v>27</v>
      </c>
      <c r="C5513" t="s">
        <v>28</v>
      </c>
      <c r="D5513" t="s">
        <v>115</v>
      </c>
      <c r="E5513" t="str">
        <f>"201TNCZ33859"</f>
        <v>201TNCZ33859</v>
      </c>
      <c r="F5513" t="s">
        <v>30</v>
      </c>
      <c r="I5513" t="s">
        <v>57</v>
      </c>
      <c r="J5513" t="s">
        <v>90</v>
      </c>
      <c r="N5513" t="s">
        <v>11269</v>
      </c>
      <c r="O5513" t="s">
        <v>34</v>
      </c>
      <c r="P5513">
        <v>7</v>
      </c>
      <c r="Q5513">
        <v>202201</v>
      </c>
      <c r="R5513">
        <v>20220509</v>
      </c>
      <c r="S5513" t="s">
        <v>11270</v>
      </c>
      <c r="T5513">
        <v>20220725</v>
      </c>
      <c r="U5513" t="s">
        <v>61</v>
      </c>
      <c r="Z5513" t="s">
        <v>36</v>
      </c>
    </row>
    <row r="5514" spans="1:26" x14ac:dyDescent="0.25">
      <c r="A5514" t="s">
        <v>26</v>
      </c>
      <c r="B5514" t="s">
        <v>27</v>
      </c>
      <c r="C5514" t="s">
        <v>28</v>
      </c>
      <c r="D5514" t="s">
        <v>46</v>
      </c>
      <c r="E5514" t="str">
        <f>"110TNUW2Q030"</f>
        <v>110TNUW2Q030</v>
      </c>
      <c r="F5514" t="s">
        <v>30</v>
      </c>
      <c r="I5514" t="s">
        <v>129</v>
      </c>
      <c r="J5514" t="s">
        <v>77</v>
      </c>
      <c r="N5514" t="s">
        <v>11271</v>
      </c>
      <c r="O5514" t="s">
        <v>34</v>
      </c>
      <c r="P5514">
        <v>10</v>
      </c>
      <c r="Q5514">
        <v>202110</v>
      </c>
      <c r="R5514">
        <v>20220425</v>
      </c>
      <c r="S5514" t="s">
        <v>11272</v>
      </c>
      <c r="T5514">
        <v>20220725</v>
      </c>
      <c r="Z5514" t="s">
        <v>36</v>
      </c>
    </row>
    <row r="5515" spans="1:26" x14ac:dyDescent="0.25">
      <c r="A5515" t="s">
        <v>26</v>
      </c>
      <c r="B5515" t="s">
        <v>27</v>
      </c>
      <c r="C5515" t="s">
        <v>28</v>
      </c>
      <c r="D5515" t="s">
        <v>7160</v>
      </c>
      <c r="E5515" t="str">
        <f>"203TNZN1E533"</f>
        <v>203TNZN1E533</v>
      </c>
      <c r="F5515" t="s">
        <v>30</v>
      </c>
      <c r="I5515" t="s">
        <v>89</v>
      </c>
      <c r="J5515" t="s">
        <v>39</v>
      </c>
      <c r="N5515" t="s">
        <v>11273</v>
      </c>
      <c r="O5515" t="s">
        <v>34</v>
      </c>
      <c r="P5515">
        <v>5</v>
      </c>
      <c r="Q5515">
        <v>202203</v>
      </c>
      <c r="R5515">
        <v>20220521</v>
      </c>
      <c r="S5515" t="s">
        <v>11274</v>
      </c>
      <c r="T5515">
        <v>20220725</v>
      </c>
      <c r="Z5515" t="s">
        <v>36</v>
      </c>
    </row>
    <row r="5516" spans="1:26" x14ac:dyDescent="0.25">
      <c r="A5516" t="s">
        <v>26</v>
      </c>
      <c r="B5516" t="s">
        <v>27</v>
      </c>
      <c r="C5516" t="s">
        <v>28</v>
      </c>
      <c r="D5516" t="s">
        <v>6922</v>
      </c>
      <c r="E5516" t="str">
        <f>"205TNHM07849"</f>
        <v>205TNHM07849</v>
      </c>
      <c r="F5516" t="s">
        <v>30</v>
      </c>
      <c r="I5516" t="s">
        <v>76</v>
      </c>
      <c r="J5516" t="s">
        <v>77</v>
      </c>
      <c r="N5516" t="s">
        <v>11275</v>
      </c>
      <c r="O5516" t="s">
        <v>34</v>
      </c>
      <c r="P5516">
        <v>3</v>
      </c>
      <c r="Q5516">
        <v>202205</v>
      </c>
      <c r="R5516">
        <v>20220510</v>
      </c>
      <c r="S5516" t="s">
        <v>11276</v>
      </c>
      <c r="T5516">
        <v>20220725</v>
      </c>
      <c r="Z5516" t="s">
        <v>36</v>
      </c>
    </row>
    <row r="5517" spans="1:26" x14ac:dyDescent="0.25">
      <c r="A5517" t="s">
        <v>26</v>
      </c>
      <c r="B5517" t="s">
        <v>27</v>
      </c>
      <c r="C5517" t="s">
        <v>28</v>
      </c>
      <c r="D5517" t="s">
        <v>7432</v>
      </c>
      <c r="E5517" t="str">
        <f>"205TNRL0Q614"</f>
        <v>205TNRL0Q614</v>
      </c>
      <c r="F5517" t="s">
        <v>30</v>
      </c>
      <c r="I5517" t="s">
        <v>31</v>
      </c>
      <c r="J5517" t="s">
        <v>58</v>
      </c>
      <c r="N5517" t="s">
        <v>11277</v>
      </c>
      <c r="O5517" t="s">
        <v>34</v>
      </c>
      <c r="P5517">
        <v>3</v>
      </c>
      <c r="Q5517">
        <v>202205</v>
      </c>
      <c r="R5517">
        <v>20220520</v>
      </c>
      <c r="S5517" t="s">
        <v>11278</v>
      </c>
      <c r="T5517">
        <v>20220725</v>
      </c>
      <c r="U5517" t="s">
        <v>211</v>
      </c>
      <c r="V5517" t="s">
        <v>10466</v>
      </c>
      <c r="W5517" t="s">
        <v>11279</v>
      </c>
      <c r="Z5517" t="s">
        <v>36</v>
      </c>
    </row>
    <row r="5518" spans="1:26" x14ac:dyDescent="0.25">
      <c r="A5518" t="s">
        <v>26</v>
      </c>
      <c r="B5518" t="s">
        <v>27</v>
      </c>
      <c r="C5518" t="s">
        <v>28</v>
      </c>
      <c r="D5518" t="s">
        <v>115</v>
      </c>
      <c r="E5518" t="str">
        <f>"108TNEP1V396"</f>
        <v>108TNEP1V396</v>
      </c>
      <c r="F5518" t="s">
        <v>30</v>
      </c>
      <c r="I5518" t="s">
        <v>38</v>
      </c>
      <c r="J5518" t="s">
        <v>90</v>
      </c>
      <c r="N5518" t="s">
        <v>11280</v>
      </c>
      <c r="O5518" t="s">
        <v>34</v>
      </c>
      <c r="P5518">
        <v>12</v>
      </c>
      <c r="Q5518">
        <v>202108</v>
      </c>
      <c r="R5518">
        <v>20220108</v>
      </c>
      <c r="S5518" t="s">
        <v>11281</v>
      </c>
      <c r="T5518">
        <v>20220725</v>
      </c>
      <c r="U5518" t="s">
        <v>496</v>
      </c>
      <c r="V5518" t="s">
        <v>497</v>
      </c>
      <c r="Z5518" t="s">
        <v>36</v>
      </c>
    </row>
    <row r="5519" spans="1:26" x14ac:dyDescent="0.25">
      <c r="A5519" t="s">
        <v>26</v>
      </c>
      <c r="B5519" t="s">
        <v>27</v>
      </c>
      <c r="C5519" t="s">
        <v>28</v>
      </c>
      <c r="D5519" t="s">
        <v>29</v>
      </c>
      <c r="E5519" t="str">
        <f>"106TNYT1A210"</f>
        <v>106TNYT1A210</v>
      </c>
      <c r="F5519" t="s">
        <v>30</v>
      </c>
      <c r="I5519" t="s">
        <v>38</v>
      </c>
      <c r="J5519" t="s">
        <v>86</v>
      </c>
      <c r="N5519" t="s">
        <v>11282</v>
      </c>
      <c r="O5519" t="s">
        <v>34</v>
      </c>
      <c r="P5519">
        <v>14</v>
      </c>
      <c r="Q5519">
        <v>202106</v>
      </c>
      <c r="R5519">
        <v>20220701</v>
      </c>
      <c r="S5519" t="s">
        <v>11283</v>
      </c>
      <c r="T5519">
        <v>20220725</v>
      </c>
      <c r="Z5519" t="s">
        <v>36</v>
      </c>
    </row>
    <row r="5520" spans="1:26" x14ac:dyDescent="0.25">
      <c r="A5520" t="s">
        <v>26</v>
      </c>
      <c r="B5520" t="s">
        <v>27</v>
      </c>
      <c r="C5520" t="s">
        <v>28</v>
      </c>
      <c r="D5520" t="s">
        <v>115</v>
      </c>
      <c r="E5520" t="str">
        <f>"106TNPC2J256"</f>
        <v>106TNPC2J256</v>
      </c>
      <c r="F5520" t="s">
        <v>30</v>
      </c>
      <c r="I5520" t="s">
        <v>31</v>
      </c>
      <c r="J5520" t="s">
        <v>58</v>
      </c>
      <c r="N5520" t="s">
        <v>11284</v>
      </c>
      <c r="O5520" t="s">
        <v>34</v>
      </c>
      <c r="P5520">
        <v>14</v>
      </c>
      <c r="Q5520">
        <v>202106</v>
      </c>
      <c r="R5520">
        <v>20220706</v>
      </c>
      <c r="S5520" t="s">
        <v>11285</v>
      </c>
      <c r="T5520">
        <v>20220725</v>
      </c>
      <c r="U5520" t="s">
        <v>211</v>
      </c>
      <c r="Z5520" t="s">
        <v>36</v>
      </c>
    </row>
    <row r="5521" spans="1:26" x14ac:dyDescent="0.25">
      <c r="A5521" t="s">
        <v>26</v>
      </c>
      <c r="B5521" t="s">
        <v>27</v>
      </c>
      <c r="C5521" t="s">
        <v>28</v>
      </c>
      <c r="D5521" t="s">
        <v>46</v>
      </c>
      <c r="E5521" t="str">
        <f>"111TNMX0Y531"</f>
        <v>111TNMX0Y531</v>
      </c>
      <c r="F5521" t="s">
        <v>30</v>
      </c>
      <c r="I5521" t="s">
        <v>129</v>
      </c>
      <c r="J5521" t="s">
        <v>39</v>
      </c>
      <c r="N5521" t="s">
        <v>11286</v>
      </c>
      <c r="O5521" t="s">
        <v>34</v>
      </c>
      <c r="P5521">
        <v>9</v>
      </c>
      <c r="Q5521">
        <v>202111</v>
      </c>
      <c r="R5521">
        <v>20211116</v>
      </c>
      <c r="S5521" t="s">
        <v>11287</v>
      </c>
      <c r="T5521">
        <v>20220725</v>
      </c>
      <c r="Z5521" t="s">
        <v>36</v>
      </c>
    </row>
    <row r="5522" spans="1:26" x14ac:dyDescent="0.25">
      <c r="A5522" t="s">
        <v>26</v>
      </c>
      <c r="B5522" t="s">
        <v>27</v>
      </c>
      <c r="C5522" t="s">
        <v>28</v>
      </c>
      <c r="D5522" t="s">
        <v>380</v>
      </c>
      <c r="E5522" t="str">
        <f>"112TNVS1V535"</f>
        <v>112TNVS1V535</v>
      </c>
      <c r="F5522" t="s">
        <v>30</v>
      </c>
      <c r="I5522" t="s">
        <v>129</v>
      </c>
      <c r="J5522" t="s">
        <v>90</v>
      </c>
      <c r="N5522" t="s">
        <v>11288</v>
      </c>
      <c r="O5522" t="s">
        <v>34</v>
      </c>
      <c r="P5522">
        <v>8</v>
      </c>
      <c r="Q5522">
        <v>202112</v>
      </c>
      <c r="R5522">
        <v>20220214</v>
      </c>
      <c r="S5522" t="s">
        <v>11289</v>
      </c>
      <c r="T5522">
        <v>20220725</v>
      </c>
      <c r="U5522" t="s">
        <v>595</v>
      </c>
      <c r="V5522" t="s">
        <v>1383</v>
      </c>
      <c r="Z5522" t="s">
        <v>36</v>
      </c>
    </row>
    <row r="5523" spans="1:26" x14ac:dyDescent="0.25">
      <c r="A5523" t="s">
        <v>26</v>
      </c>
      <c r="B5523" t="s">
        <v>27</v>
      </c>
      <c r="C5523" t="s">
        <v>28</v>
      </c>
      <c r="D5523" t="s">
        <v>166</v>
      </c>
      <c r="E5523" t="str">
        <f>"203TNDV2F618"</f>
        <v>203TNDV2F618</v>
      </c>
      <c r="F5523" t="s">
        <v>30</v>
      </c>
      <c r="I5523" t="s">
        <v>38</v>
      </c>
      <c r="J5523" t="s">
        <v>39</v>
      </c>
      <c r="N5523" t="s">
        <v>11290</v>
      </c>
      <c r="O5523" t="s">
        <v>34</v>
      </c>
      <c r="P5523">
        <v>5</v>
      </c>
      <c r="Q5523">
        <v>202203</v>
      </c>
      <c r="R5523">
        <v>20220606</v>
      </c>
      <c r="S5523" t="s">
        <v>11291</v>
      </c>
      <c r="T5523">
        <v>20220725</v>
      </c>
      <c r="Z5523" t="s">
        <v>36</v>
      </c>
    </row>
    <row r="5524" spans="1:26" x14ac:dyDescent="0.25">
      <c r="A5524" t="s">
        <v>26</v>
      </c>
      <c r="B5524" t="s">
        <v>27</v>
      </c>
      <c r="C5524" t="s">
        <v>28</v>
      </c>
      <c r="D5524" t="s">
        <v>380</v>
      </c>
      <c r="E5524" t="str">
        <f>"206TNHM17193"</f>
        <v>206TNHM17193</v>
      </c>
      <c r="F5524" t="s">
        <v>30</v>
      </c>
      <c r="I5524" t="s">
        <v>89</v>
      </c>
      <c r="J5524" t="s">
        <v>90</v>
      </c>
      <c r="N5524" t="s">
        <v>11292</v>
      </c>
      <c r="O5524" t="s">
        <v>34</v>
      </c>
      <c r="P5524">
        <v>2</v>
      </c>
      <c r="Q5524">
        <v>202206</v>
      </c>
      <c r="R5524">
        <v>20220716</v>
      </c>
      <c r="S5524" t="s">
        <v>11293</v>
      </c>
      <c r="T5524">
        <v>20220725</v>
      </c>
      <c r="U5524" t="s">
        <v>878</v>
      </c>
      <c r="V5524" t="s">
        <v>264</v>
      </c>
      <c r="Z5524" t="s">
        <v>36</v>
      </c>
    </row>
    <row r="5525" spans="1:26" x14ac:dyDescent="0.25">
      <c r="A5525" t="s">
        <v>26</v>
      </c>
      <c r="B5525" t="s">
        <v>27</v>
      </c>
      <c r="C5525" t="s">
        <v>28</v>
      </c>
      <c r="D5525" t="s">
        <v>29</v>
      </c>
      <c r="E5525" t="str">
        <f>"112TNGY0S983"</f>
        <v>112TNGY0S983</v>
      </c>
      <c r="F5525" t="s">
        <v>30</v>
      </c>
      <c r="I5525" t="s">
        <v>31</v>
      </c>
      <c r="J5525" t="s">
        <v>58</v>
      </c>
      <c r="N5525" t="s">
        <v>11294</v>
      </c>
      <c r="O5525" t="s">
        <v>34</v>
      </c>
      <c r="P5525">
        <v>8</v>
      </c>
      <c r="Q5525">
        <v>202112</v>
      </c>
      <c r="R5525">
        <v>20220514</v>
      </c>
      <c r="S5525" t="s">
        <v>11295</v>
      </c>
      <c r="T5525">
        <v>20220725</v>
      </c>
      <c r="Z5525" t="s">
        <v>36</v>
      </c>
    </row>
    <row r="5526" spans="1:26" x14ac:dyDescent="0.25">
      <c r="A5526" t="s">
        <v>26</v>
      </c>
      <c r="B5526" t="s">
        <v>27</v>
      </c>
      <c r="C5526" t="s">
        <v>28</v>
      </c>
      <c r="D5526" t="s">
        <v>6142</v>
      </c>
      <c r="E5526" t="str">
        <f>"202TNZN2C285"</f>
        <v>202TNZN2C285</v>
      </c>
      <c r="F5526" t="s">
        <v>30</v>
      </c>
      <c r="I5526" t="s">
        <v>57</v>
      </c>
      <c r="J5526" t="s">
        <v>116</v>
      </c>
      <c r="N5526" t="s">
        <v>11296</v>
      </c>
      <c r="O5526" t="s">
        <v>34</v>
      </c>
      <c r="P5526">
        <v>6</v>
      </c>
      <c r="Q5526">
        <v>202202</v>
      </c>
      <c r="R5526">
        <v>20220510</v>
      </c>
      <c r="S5526" t="s">
        <v>11297</v>
      </c>
      <c r="T5526">
        <v>20220725</v>
      </c>
      <c r="Z5526" t="s">
        <v>36</v>
      </c>
    </row>
    <row r="5527" spans="1:26" x14ac:dyDescent="0.25">
      <c r="A5527" t="s">
        <v>26</v>
      </c>
      <c r="B5527" t="s">
        <v>27</v>
      </c>
      <c r="C5527" t="s">
        <v>28</v>
      </c>
      <c r="D5527" t="s">
        <v>7432</v>
      </c>
      <c r="E5527" t="str">
        <f>"203TNYT28426"</f>
        <v>203TNYT28426</v>
      </c>
      <c r="F5527" t="s">
        <v>30</v>
      </c>
      <c r="I5527" t="s">
        <v>31</v>
      </c>
      <c r="J5527" t="s">
        <v>32</v>
      </c>
      <c r="N5527" t="s">
        <v>11298</v>
      </c>
      <c r="O5527" t="s">
        <v>34</v>
      </c>
      <c r="P5527">
        <v>5</v>
      </c>
      <c r="Q5527">
        <v>202203</v>
      </c>
      <c r="R5527">
        <v>20220521</v>
      </c>
      <c r="S5527" t="s">
        <v>11299</v>
      </c>
      <c r="T5527">
        <v>20220725</v>
      </c>
      <c r="Z5527" t="s">
        <v>36</v>
      </c>
    </row>
    <row r="5528" spans="1:26" x14ac:dyDescent="0.25">
      <c r="A5528" t="s">
        <v>26</v>
      </c>
      <c r="B5528" t="s">
        <v>27</v>
      </c>
      <c r="C5528" t="s">
        <v>28</v>
      </c>
      <c r="D5528" t="s">
        <v>64</v>
      </c>
      <c r="E5528" t="str">
        <f>"203TNTQ1R969"</f>
        <v>203TNTQ1R969</v>
      </c>
      <c r="F5528" t="s">
        <v>30</v>
      </c>
      <c r="I5528" t="s">
        <v>162</v>
      </c>
      <c r="J5528" t="s">
        <v>39</v>
      </c>
      <c r="N5528" t="s">
        <v>520</v>
      </c>
      <c r="O5528" t="s">
        <v>34</v>
      </c>
      <c r="P5528">
        <v>5</v>
      </c>
      <c r="Q5528">
        <v>202203</v>
      </c>
      <c r="R5528">
        <v>20220630</v>
      </c>
      <c r="S5528" t="s">
        <v>11300</v>
      </c>
      <c r="T5528">
        <v>20220725</v>
      </c>
      <c r="Z5528" t="s">
        <v>36</v>
      </c>
    </row>
    <row r="5529" spans="1:26" x14ac:dyDescent="0.25">
      <c r="A5529" t="s">
        <v>26</v>
      </c>
      <c r="B5529" t="s">
        <v>27</v>
      </c>
      <c r="C5529" t="s">
        <v>28</v>
      </c>
      <c r="D5529" t="s">
        <v>380</v>
      </c>
      <c r="E5529" t="str">
        <f>"201TNCZ2T499"</f>
        <v>201TNCZ2T499</v>
      </c>
      <c r="F5529" t="s">
        <v>30</v>
      </c>
      <c r="I5529" t="s">
        <v>38</v>
      </c>
      <c r="J5529" t="s">
        <v>58</v>
      </c>
      <c r="N5529" t="s">
        <v>11301</v>
      </c>
      <c r="O5529" t="s">
        <v>34</v>
      </c>
      <c r="P5529">
        <v>7</v>
      </c>
      <c r="Q5529">
        <v>202201</v>
      </c>
      <c r="R5529">
        <v>20220710</v>
      </c>
      <c r="S5529" t="s">
        <v>11302</v>
      </c>
      <c r="T5529">
        <v>20220725</v>
      </c>
      <c r="U5529" t="s">
        <v>211</v>
      </c>
      <c r="Z5529" t="s">
        <v>36</v>
      </c>
    </row>
    <row r="5530" spans="1:26" x14ac:dyDescent="0.25">
      <c r="A5530" t="s">
        <v>26</v>
      </c>
      <c r="B5530" t="s">
        <v>27</v>
      </c>
      <c r="C5530" t="s">
        <v>28</v>
      </c>
      <c r="D5530" t="s">
        <v>6142</v>
      </c>
      <c r="E5530" t="str">
        <f>"203TNVS1R263"</f>
        <v>203TNVS1R263</v>
      </c>
      <c r="F5530" t="s">
        <v>30</v>
      </c>
      <c r="I5530" t="s">
        <v>129</v>
      </c>
      <c r="J5530" t="s">
        <v>58</v>
      </c>
      <c r="N5530" t="s">
        <v>11303</v>
      </c>
      <c r="O5530" t="s">
        <v>34</v>
      </c>
      <c r="P5530">
        <v>5</v>
      </c>
      <c r="Q5530">
        <v>202203</v>
      </c>
      <c r="R5530">
        <v>20220712</v>
      </c>
      <c r="S5530" t="s">
        <v>11304</v>
      </c>
      <c r="T5530">
        <v>20220725</v>
      </c>
      <c r="U5530" t="s">
        <v>56</v>
      </c>
      <c r="Z5530" t="s">
        <v>36</v>
      </c>
    </row>
    <row r="5531" spans="1:26" x14ac:dyDescent="0.25">
      <c r="A5531" t="s">
        <v>26</v>
      </c>
      <c r="B5531" t="s">
        <v>27</v>
      </c>
      <c r="C5531" t="s">
        <v>28</v>
      </c>
      <c r="D5531" t="s">
        <v>115</v>
      </c>
      <c r="E5531" t="str">
        <f>"108TNMX30939"</f>
        <v>108TNMX30939</v>
      </c>
      <c r="F5531" t="s">
        <v>30</v>
      </c>
      <c r="I5531" t="s">
        <v>38</v>
      </c>
      <c r="J5531" t="s">
        <v>819</v>
      </c>
      <c r="N5531" t="s">
        <v>11305</v>
      </c>
      <c r="O5531" t="s">
        <v>34</v>
      </c>
      <c r="P5531">
        <v>12</v>
      </c>
      <c r="Q5531">
        <v>202108</v>
      </c>
      <c r="R5531">
        <v>20211205</v>
      </c>
      <c r="S5531" t="s">
        <v>11306</v>
      </c>
      <c r="T5531">
        <v>20220725</v>
      </c>
      <c r="Z5531" t="s">
        <v>36</v>
      </c>
    </row>
    <row r="5532" spans="1:26" x14ac:dyDescent="0.25">
      <c r="A5532" t="s">
        <v>26</v>
      </c>
      <c r="B5532" t="s">
        <v>27</v>
      </c>
      <c r="C5532" t="s">
        <v>28</v>
      </c>
      <c r="D5532" t="s">
        <v>585</v>
      </c>
      <c r="E5532" t="str">
        <f>"201TNVS2U207"</f>
        <v>201TNVS2U207</v>
      </c>
      <c r="F5532" t="s">
        <v>30</v>
      </c>
      <c r="I5532" t="s">
        <v>129</v>
      </c>
      <c r="J5532" t="s">
        <v>77</v>
      </c>
      <c r="N5532" t="s">
        <v>11307</v>
      </c>
      <c r="O5532" t="s">
        <v>34</v>
      </c>
      <c r="P5532">
        <v>7</v>
      </c>
      <c r="Q5532">
        <v>202201</v>
      </c>
      <c r="R5532">
        <v>20220211</v>
      </c>
      <c r="S5532" t="s">
        <v>11308</v>
      </c>
      <c r="T5532">
        <v>20220725</v>
      </c>
      <c r="Z5532" t="s">
        <v>36</v>
      </c>
    </row>
    <row r="5533" spans="1:26" x14ac:dyDescent="0.25">
      <c r="A5533" t="s">
        <v>26</v>
      </c>
      <c r="B5533" t="s">
        <v>27</v>
      </c>
      <c r="C5533" t="s">
        <v>28</v>
      </c>
      <c r="D5533" t="s">
        <v>29</v>
      </c>
      <c r="E5533" t="str">
        <f>"104TNEP0L124"</f>
        <v>104TNEP0L124</v>
      </c>
      <c r="F5533" t="s">
        <v>30</v>
      </c>
      <c r="I5533" t="s">
        <v>38</v>
      </c>
      <c r="J5533" t="s">
        <v>90</v>
      </c>
      <c r="N5533" t="s">
        <v>10593</v>
      </c>
      <c r="O5533" t="s">
        <v>34</v>
      </c>
      <c r="P5533">
        <v>16</v>
      </c>
      <c r="Q5533">
        <v>202104</v>
      </c>
      <c r="R5533">
        <v>20211013</v>
      </c>
      <c r="S5533" t="s">
        <v>11309</v>
      </c>
      <c r="T5533">
        <v>20220725</v>
      </c>
      <c r="U5533" t="s">
        <v>3950</v>
      </c>
      <c r="Z5533" t="s">
        <v>36</v>
      </c>
    </row>
    <row r="5534" spans="1:26" x14ac:dyDescent="0.25">
      <c r="A5534" t="s">
        <v>26</v>
      </c>
      <c r="B5534" t="s">
        <v>27</v>
      </c>
      <c r="C5534" t="s">
        <v>28</v>
      </c>
      <c r="D5534" t="s">
        <v>6142</v>
      </c>
      <c r="E5534" t="str">
        <f>"205TNWG1T825"</f>
        <v>205TNWG1T825</v>
      </c>
      <c r="F5534" t="s">
        <v>30</v>
      </c>
      <c r="I5534" t="s">
        <v>57</v>
      </c>
      <c r="J5534" t="s">
        <v>58</v>
      </c>
      <c r="N5534" t="s">
        <v>11310</v>
      </c>
      <c r="O5534" t="s">
        <v>34</v>
      </c>
      <c r="P5534">
        <v>3</v>
      </c>
      <c r="Q5534">
        <v>202205</v>
      </c>
      <c r="R5534">
        <v>20220710</v>
      </c>
      <c r="S5534" t="s">
        <v>11311</v>
      </c>
      <c r="T5534">
        <v>20220725</v>
      </c>
      <c r="U5534" t="s">
        <v>61</v>
      </c>
      <c r="Z5534" t="s">
        <v>36</v>
      </c>
    </row>
    <row r="5535" spans="1:26" x14ac:dyDescent="0.25">
      <c r="A5535" t="s">
        <v>26</v>
      </c>
      <c r="B5535" t="s">
        <v>27</v>
      </c>
      <c r="C5535" t="s">
        <v>28</v>
      </c>
      <c r="D5535" t="s">
        <v>42</v>
      </c>
      <c r="E5535" t="str">
        <f>"107TNMX12907"</f>
        <v>107TNMX12907</v>
      </c>
      <c r="F5535" t="s">
        <v>30</v>
      </c>
      <c r="I5535" t="s">
        <v>31</v>
      </c>
      <c r="J5535" t="s">
        <v>39</v>
      </c>
      <c r="N5535" t="s">
        <v>11312</v>
      </c>
      <c r="O5535" t="s">
        <v>34</v>
      </c>
      <c r="P5535">
        <v>13</v>
      </c>
      <c r="Q5535">
        <v>202107</v>
      </c>
      <c r="R5535">
        <v>20220406</v>
      </c>
      <c r="S5535" t="s">
        <v>11313</v>
      </c>
      <c r="T5535">
        <v>20220725</v>
      </c>
      <c r="Z5535" t="s">
        <v>36</v>
      </c>
    </row>
    <row r="5536" spans="1:26" x14ac:dyDescent="0.25">
      <c r="A5536" t="s">
        <v>26</v>
      </c>
      <c r="B5536" t="s">
        <v>27</v>
      </c>
      <c r="C5536" t="s">
        <v>28</v>
      </c>
      <c r="D5536" t="s">
        <v>29</v>
      </c>
      <c r="E5536" t="str">
        <f>"111TNXR0S386"</f>
        <v>111TNXR0S386</v>
      </c>
      <c r="F5536" t="s">
        <v>30</v>
      </c>
      <c r="I5536" t="s">
        <v>38</v>
      </c>
      <c r="J5536" t="s">
        <v>77</v>
      </c>
      <c r="N5536" t="s">
        <v>11314</v>
      </c>
      <c r="O5536" t="s">
        <v>34</v>
      </c>
      <c r="P5536">
        <v>9</v>
      </c>
      <c r="Q5536">
        <v>202111</v>
      </c>
      <c r="R5536">
        <v>20220517</v>
      </c>
      <c r="S5536" t="s">
        <v>11315</v>
      </c>
      <c r="T5536">
        <v>20220725</v>
      </c>
      <c r="U5536" t="s">
        <v>328</v>
      </c>
      <c r="Z5536" t="s">
        <v>36</v>
      </c>
    </row>
    <row r="5537" spans="1:26" x14ac:dyDescent="0.25">
      <c r="A5537" t="s">
        <v>26</v>
      </c>
      <c r="B5537" t="s">
        <v>27</v>
      </c>
      <c r="C5537" t="s">
        <v>28</v>
      </c>
      <c r="D5537" t="s">
        <v>6142</v>
      </c>
      <c r="E5537" t="str">
        <f>"204TNXR2L466"</f>
        <v>204TNXR2L466</v>
      </c>
      <c r="F5537" t="s">
        <v>30</v>
      </c>
      <c r="I5537" t="s">
        <v>129</v>
      </c>
      <c r="J5537" t="s">
        <v>439</v>
      </c>
      <c r="N5537" t="s">
        <v>2368</v>
      </c>
      <c r="O5537" t="s">
        <v>34</v>
      </c>
      <c r="P5537">
        <v>4</v>
      </c>
      <c r="Q5537">
        <v>202204</v>
      </c>
      <c r="R5537">
        <v>20220625</v>
      </c>
      <c r="S5537" t="s">
        <v>11316</v>
      </c>
      <c r="T5537">
        <v>20220725</v>
      </c>
      <c r="U5537" t="s">
        <v>211</v>
      </c>
      <c r="V5537" t="s">
        <v>267</v>
      </c>
      <c r="W5537" t="s">
        <v>4918</v>
      </c>
      <c r="X5537" t="s">
        <v>6371</v>
      </c>
      <c r="Z5537" t="s">
        <v>36</v>
      </c>
    </row>
    <row r="5538" spans="1:26" x14ac:dyDescent="0.25">
      <c r="A5538" t="s">
        <v>26</v>
      </c>
      <c r="B5538" t="s">
        <v>27</v>
      </c>
      <c r="C5538" t="s">
        <v>28</v>
      </c>
      <c r="D5538" t="s">
        <v>133</v>
      </c>
      <c r="E5538" t="str">
        <f>"107TNWG05953"</f>
        <v>107TNWG05953</v>
      </c>
      <c r="F5538" t="s">
        <v>30</v>
      </c>
      <c r="I5538" t="s">
        <v>157</v>
      </c>
      <c r="J5538" t="s">
        <v>58</v>
      </c>
      <c r="N5538" t="s">
        <v>11317</v>
      </c>
      <c r="O5538" t="s">
        <v>34</v>
      </c>
      <c r="P5538">
        <v>13</v>
      </c>
      <c r="Q5538">
        <v>202107</v>
      </c>
      <c r="R5538">
        <v>20220515</v>
      </c>
      <c r="S5538" t="s">
        <v>11318</v>
      </c>
      <c r="T5538">
        <v>20220725</v>
      </c>
      <c r="U5538" t="s">
        <v>1110</v>
      </c>
      <c r="V5538" t="s">
        <v>236</v>
      </c>
      <c r="Z5538" t="s">
        <v>36</v>
      </c>
    </row>
    <row r="5539" spans="1:26" x14ac:dyDescent="0.25">
      <c r="A5539" t="s">
        <v>26</v>
      </c>
      <c r="B5539" t="s">
        <v>27</v>
      </c>
      <c r="C5539" t="s">
        <v>28</v>
      </c>
      <c r="D5539" t="s">
        <v>46</v>
      </c>
      <c r="E5539" t="str">
        <f>"201TNFA0X315"</f>
        <v>201TNFA0X315</v>
      </c>
      <c r="F5539" t="s">
        <v>30</v>
      </c>
      <c r="I5539" t="s">
        <v>129</v>
      </c>
      <c r="J5539" t="s">
        <v>77</v>
      </c>
      <c r="N5539" t="s">
        <v>11319</v>
      </c>
      <c r="O5539" t="s">
        <v>34</v>
      </c>
      <c r="P5539">
        <v>7</v>
      </c>
      <c r="Q5539">
        <v>202201</v>
      </c>
      <c r="R5539">
        <v>20220320</v>
      </c>
      <c r="S5539" t="s">
        <v>11320</v>
      </c>
      <c r="T5539">
        <v>20220725</v>
      </c>
      <c r="Z5539" t="s">
        <v>36</v>
      </c>
    </row>
    <row r="5540" spans="1:26" x14ac:dyDescent="0.25">
      <c r="A5540" t="s">
        <v>26</v>
      </c>
      <c r="B5540" t="s">
        <v>27</v>
      </c>
      <c r="C5540" t="s">
        <v>28</v>
      </c>
      <c r="D5540" t="s">
        <v>29</v>
      </c>
      <c r="E5540" t="str">
        <f>"109TNFA0B083"</f>
        <v>109TNFA0B083</v>
      </c>
      <c r="F5540" t="s">
        <v>30</v>
      </c>
      <c r="I5540" t="s">
        <v>38</v>
      </c>
      <c r="J5540" t="s">
        <v>58</v>
      </c>
      <c r="N5540" t="s">
        <v>11321</v>
      </c>
      <c r="O5540" t="s">
        <v>34</v>
      </c>
      <c r="P5540">
        <v>11</v>
      </c>
      <c r="Q5540">
        <v>202109</v>
      </c>
      <c r="R5540">
        <v>20220314</v>
      </c>
      <c r="S5540" t="s">
        <v>11322</v>
      </c>
      <c r="T5540">
        <v>20220725</v>
      </c>
      <c r="U5540" t="s">
        <v>211</v>
      </c>
      <c r="Z5540" t="s">
        <v>36</v>
      </c>
    </row>
    <row r="5541" spans="1:26" x14ac:dyDescent="0.25">
      <c r="A5541" t="s">
        <v>26</v>
      </c>
      <c r="B5541" t="s">
        <v>27</v>
      </c>
      <c r="C5541" t="s">
        <v>28</v>
      </c>
      <c r="D5541" t="s">
        <v>133</v>
      </c>
      <c r="E5541" t="str">
        <f>"107TNZN05941"</f>
        <v>107TNZN05941</v>
      </c>
      <c r="F5541" t="s">
        <v>30</v>
      </c>
      <c r="I5541" t="s">
        <v>123</v>
      </c>
      <c r="J5541" t="s">
        <v>58</v>
      </c>
      <c r="N5541" t="s">
        <v>11323</v>
      </c>
      <c r="O5541" t="s">
        <v>34</v>
      </c>
      <c r="P5541">
        <v>13</v>
      </c>
      <c r="Q5541">
        <v>202107</v>
      </c>
      <c r="R5541">
        <v>20220707</v>
      </c>
      <c r="S5541" t="s">
        <v>11324</v>
      </c>
      <c r="T5541">
        <v>20220725</v>
      </c>
      <c r="U5541" t="s">
        <v>5538</v>
      </c>
      <c r="Z5541" t="s">
        <v>36</v>
      </c>
    </row>
    <row r="5542" spans="1:26" x14ac:dyDescent="0.25">
      <c r="A5542" t="s">
        <v>26</v>
      </c>
      <c r="B5542" t="s">
        <v>27</v>
      </c>
      <c r="C5542" t="s">
        <v>28</v>
      </c>
      <c r="D5542" t="s">
        <v>166</v>
      </c>
      <c r="E5542" t="str">
        <f>"109TNQD0Q932"</f>
        <v>109TNQD0Q932</v>
      </c>
      <c r="F5542" t="s">
        <v>30</v>
      </c>
      <c r="I5542" t="s">
        <v>157</v>
      </c>
      <c r="J5542" t="s">
        <v>271</v>
      </c>
      <c r="N5542" t="s">
        <v>11325</v>
      </c>
      <c r="O5542" t="s">
        <v>34</v>
      </c>
      <c r="P5542">
        <v>11</v>
      </c>
      <c r="Q5542">
        <v>202109</v>
      </c>
      <c r="R5542">
        <v>20211122</v>
      </c>
      <c r="S5542" t="s">
        <v>11326</v>
      </c>
      <c r="T5542">
        <v>20220725</v>
      </c>
      <c r="U5542" t="s">
        <v>11327</v>
      </c>
      <c r="Z5542" t="s">
        <v>36</v>
      </c>
    </row>
    <row r="5543" spans="1:26" x14ac:dyDescent="0.25">
      <c r="A5543" t="s">
        <v>26</v>
      </c>
      <c r="B5543" t="s">
        <v>27</v>
      </c>
      <c r="C5543" t="s">
        <v>28</v>
      </c>
      <c r="D5543" t="s">
        <v>115</v>
      </c>
      <c r="E5543" t="str">
        <f>"109TNWG1C337"</f>
        <v>109TNWG1C337</v>
      </c>
      <c r="F5543" t="s">
        <v>30</v>
      </c>
      <c r="I5543" t="s">
        <v>76</v>
      </c>
      <c r="J5543" t="s">
        <v>778</v>
      </c>
      <c r="N5543" t="s">
        <v>11328</v>
      </c>
      <c r="O5543" t="s">
        <v>34</v>
      </c>
      <c r="P5543">
        <v>11</v>
      </c>
      <c r="Q5543">
        <v>202109</v>
      </c>
      <c r="R5543">
        <v>20211129</v>
      </c>
      <c r="S5543" t="s">
        <v>11329</v>
      </c>
      <c r="T5543">
        <v>20220725</v>
      </c>
      <c r="Z5543" t="s">
        <v>36</v>
      </c>
    </row>
    <row r="5544" spans="1:26" x14ac:dyDescent="0.25">
      <c r="A5544" t="s">
        <v>26</v>
      </c>
      <c r="B5544" t="s">
        <v>27</v>
      </c>
      <c r="C5544" t="s">
        <v>28</v>
      </c>
      <c r="D5544" t="s">
        <v>46</v>
      </c>
      <c r="E5544" t="str">
        <f>"107TNHM0L017"</f>
        <v>107TNHM0L017</v>
      </c>
      <c r="F5544" t="s">
        <v>30</v>
      </c>
      <c r="I5544" t="s">
        <v>71</v>
      </c>
      <c r="J5544" t="s">
        <v>48</v>
      </c>
      <c r="N5544" t="s">
        <v>11330</v>
      </c>
      <c r="O5544" t="s">
        <v>34</v>
      </c>
      <c r="P5544">
        <v>13</v>
      </c>
      <c r="Q5544">
        <v>202107</v>
      </c>
      <c r="R5544">
        <v>20211214</v>
      </c>
      <c r="S5544" t="s">
        <v>11331</v>
      </c>
      <c r="T5544">
        <v>20220725</v>
      </c>
      <c r="Z5544" t="s">
        <v>36</v>
      </c>
    </row>
    <row r="5545" spans="1:26" x14ac:dyDescent="0.25">
      <c r="A5545" t="s">
        <v>26</v>
      </c>
      <c r="B5545" t="s">
        <v>27</v>
      </c>
      <c r="C5545" t="s">
        <v>28</v>
      </c>
      <c r="D5545" t="s">
        <v>133</v>
      </c>
      <c r="E5545" t="str">
        <f>"106TNEP0F788"</f>
        <v>106TNEP0F788</v>
      </c>
      <c r="F5545" t="s">
        <v>30</v>
      </c>
      <c r="I5545" t="s">
        <v>57</v>
      </c>
      <c r="J5545" t="s">
        <v>39</v>
      </c>
      <c r="N5545" t="s">
        <v>11332</v>
      </c>
      <c r="O5545" t="s">
        <v>34</v>
      </c>
      <c r="P5545">
        <v>14</v>
      </c>
      <c r="Q5545">
        <v>202106</v>
      </c>
      <c r="R5545">
        <v>20220128</v>
      </c>
      <c r="S5545" t="s">
        <v>11333</v>
      </c>
      <c r="T5545">
        <v>20220725</v>
      </c>
      <c r="Z5545" t="s">
        <v>36</v>
      </c>
    </row>
    <row r="5546" spans="1:26" x14ac:dyDescent="0.25">
      <c r="A5546" t="s">
        <v>26</v>
      </c>
      <c r="B5546" t="s">
        <v>27</v>
      </c>
      <c r="C5546" t="s">
        <v>28</v>
      </c>
      <c r="D5546" t="s">
        <v>42</v>
      </c>
      <c r="E5546" t="str">
        <f>"112TNGY0M495"</f>
        <v>112TNGY0M495</v>
      </c>
      <c r="F5546" t="s">
        <v>30</v>
      </c>
      <c r="I5546" t="s">
        <v>162</v>
      </c>
      <c r="J5546" t="s">
        <v>39</v>
      </c>
      <c r="N5546" t="s">
        <v>11334</v>
      </c>
      <c r="O5546" t="s">
        <v>34</v>
      </c>
      <c r="P5546">
        <v>8</v>
      </c>
      <c r="Q5546">
        <v>202112</v>
      </c>
      <c r="R5546">
        <v>20220429</v>
      </c>
      <c r="S5546" t="s">
        <v>11335</v>
      </c>
      <c r="T5546">
        <v>20220725</v>
      </c>
      <c r="Z5546" t="s">
        <v>36</v>
      </c>
    </row>
    <row r="5547" spans="1:26" x14ac:dyDescent="0.25">
      <c r="A5547" t="s">
        <v>26</v>
      </c>
      <c r="B5547" t="s">
        <v>27</v>
      </c>
      <c r="C5547" t="s">
        <v>28</v>
      </c>
      <c r="D5547" t="s">
        <v>29</v>
      </c>
      <c r="E5547" t="str">
        <f>"111TNZN0C597"</f>
        <v>111TNZN0C597</v>
      </c>
      <c r="F5547" t="s">
        <v>30</v>
      </c>
      <c r="I5547" t="s">
        <v>38</v>
      </c>
      <c r="J5547" t="s">
        <v>58</v>
      </c>
      <c r="N5547" t="s">
        <v>11336</v>
      </c>
      <c r="O5547" t="s">
        <v>34</v>
      </c>
      <c r="P5547">
        <v>9</v>
      </c>
      <c r="Q5547">
        <v>202111</v>
      </c>
      <c r="R5547">
        <v>20220708</v>
      </c>
      <c r="S5547" t="s">
        <v>11337</v>
      </c>
      <c r="T5547">
        <v>20220725</v>
      </c>
      <c r="U5547" t="s">
        <v>229</v>
      </c>
      <c r="Z5547" t="s">
        <v>36</v>
      </c>
    </row>
    <row r="5548" spans="1:26" x14ac:dyDescent="0.25">
      <c r="A5548" t="s">
        <v>26</v>
      </c>
      <c r="B5548" t="s">
        <v>27</v>
      </c>
      <c r="C5548" t="s">
        <v>28</v>
      </c>
      <c r="D5548" t="s">
        <v>7160</v>
      </c>
      <c r="E5548" t="str">
        <f>"205TNQD27916"</f>
        <v>205TNQD27916</v>
      </c>
      <c r="F5548" t="s">
        <v>30</v>
      </c>
      <c r="I5548" t="s">
        <v>97</v>
      </c>
      <c r="J5548" t="s">
        <v>83</v>
      </c>
      <c r="N5548" t="s">
        <v>11338</v>
      </c>
      <c r="O5548" t="s">
        <v>34</v>
      </c>
      <c r="P5548">
        <v>3</v>
      </c>
      <c r="Q5548">
        <v>202205</v>
      </c>
      <c r="R5548">
        <v>20220615</v>
      </c>
      <c r="S5548" t="s">
        <v>11339</v>
      </c>
      <c r="T5548">
        <v>20220725</v>
      </c>
      <c r="Z5548" t="s">
        <v>36</v>
      </c>
    </row>
    <row r="5549" spans="1:26" x14ac:dyDescent="0.25">
      <c r="A5549" t="s">
        <v>26</v>
      </c>
      <c r="B5549" t="s">
        <v>27</v>
      </c>
      <c r="C5549" t="s">
        <v>28</v>
      </c>
      <c r="D5549" t="s">
        <v>380</v>
      </c>
      <c r="E5549" t="str">
        <f>"202TNQD1G292"</f>
        <v>202TNQD1G292</v>
      </c>
      <c r="F5549" t="s">
        <v>30</v>
      </c>
      <c r="I5549" t="s">
        <v>97</v>
      </c>
      <c r="J5549" t="s">
        <v>58</v>
      </c>
      <c r="N5549" t="s">
        <v>11340</v>
      </c>
      <c r="O5549" t="s">
        <v>34</v>
      </c>
      <c r="P5549">
        <v>6</v>
      </c>
      <c r="Q5549">
        <v>202202</v>
      </c>
      <c r="R5549">
        <v>20220414</v>
      </c>
      <c r="S5549" t="s">
        <v>11341</v>
      </c>
      <c r="T5549">
        <v>20220725</v>
      </c>
      <c r="U5549" t="s">
        <v>114</v>
      </c>
      <c r="Z5549" t="s">
        <v>36</v>
      </c>
    </row>
    <row r="5550" spans="1:26" x14ac:dyDescent="0.25">
      <c r="A5550" t="s">
        <v>26</v>
      </c>
      <c r="B5550" t="s">
        <v>27</v>
      </c>
      <c r="C5550" t="s">
        <v>28</v>
      </c>
      <c r="D5550" t="s">
        <v>46</v>
      </c>
      <c r="E5550" t="str">
        <f>"108TNKF1K685"</f>
        <v>108TNKF1K685</v>
      </c>
      <c r="F5550" t="s">
        <v>30</v>
      </c>
      <c r="I5550" t="s">
        <v>97</v>
      </c>
      <c r="J5550" t="s">
        <v>83</v>
      </c>
      <c r="N5550" t="s">
        <v>11342</v>
      </c>
      <c r="O5550" t="s">
        <v>34</v>
      </c>
      <c r="P5550">
        <v>12</v>
      </c>
      <c r="Q5550">
        <v>202108</v>
      </c>
      <c r="R5550">
        <v>20211103</v>
      </c>
      <c r="S5550" t="s">
        <v>11343</v>
      </c>
      <c r="T5550">
        <v>20220725</v>
      </c>
      <c r="Z5550" t="s">
        <v>36</v>
      </c>
    </row>
    <row r="5551" spans="1:26" x14ac:dyDescent="0.25">
      <c r="A5551" t="s">
        <v>26</v>
      </c>
      <c r="B5551" t="s">
        <v>27</v>
      </c>
      <c r="C5551" t="s">
        <v>28</v>
      </c>
      <c r="D5551" t="s">
        <v>133</v>
      </c>
      <c r="E5551" t="str">
        <f>"110TNQD0K300"</f>
        <v>110TNQD0K300</v>
      </c>
      <c r="F5551" t="s">
        <v>30</v>
      </c>
      <c r="I5551" t="s">
        <v>82</v>
      </c>
      <c r="J5551" t="s">
        <v>83</v>
      </c>
      <c r="N5551" t="s">
        <v>11344</v>
      </c>
      <c r="O5551" t="s">
        <v>34</v>
      </c>
      <c r="P5551">
        <v>10</v>
      </c>
      <c r="Q5551">
        <v>202110</v>
      </c>
      <c r="R5551">
        <v>20220303</v>
      </c>
      <c r="S5551" t="s">
        <v>11345</v>
      </c>
      <c r="T5551">
        <v>20220725</v>
      </c>
      <c r="U5551" t="s">
        <v>144</v>
      </c>
      <c r="Z5551" t="s">
        <v>36</v>
      </c>
    </row>
    <row r="5552" spans="1:26" x14ac:dyDescent="0.25">
      <c r="A5552" t="s">
        <v>26</v>
      </c>
      <c r="B5552" t="s">
        <v>27</v>
      </c>
      <c r="C5552" t="s">
        <v>28</v>
      </c>
      <c r="D5552" t="s">
        <v>42</v>
      </c>
      <c r="E5552" t="str">
        <f>"201TNZN13053"</f>
        <v>201TNZN13053</v>
      </c>
      <c r="F5552" t="s">
        <v>30</v>
      </c>
      <c r="I5552" t="s">
        <v>82</v>
      </c>
      <c r="J5552" t="s">
        <v>58</v>
      </c>
      <c r="N5552" t="s">
        <v>11346</v>
      </c>
      <c r="O5552" t="s">
        <v>34</v>
      </c>
      <c r="P5552">
        <v>7</v>
      </c>
      <c r="Q5552">
        <v>202201</v>
      </c>
      <c r="R5552">
        <v>20220202</v>
      </c>
      <c r="S5552" t="s">
        <v>11347</v>
      </c>
      <c r="T5552">
        <v>20220725</v>
      </c>
      <c r="U5552" t="s">
        <v>6083</v>
      </c>
      <c r="Z5552" t="s">
        <v>36</v>
      </c>
    </row>
    <row r="5553" spans="1:26" x14ac:dyDescent="0.25">
      <c r="A5553" t="s">
        <v>26</v>
      </c>
      <c r="B5553" t="s">
        <v>27</v>
      </c>
      <c r="C5553" t="s">
        <v>28</v>
      </c>
      <c r="D5553" t="s">
        <v>29</v>
      </c>
      <c r="E5553" t="str">
        <f>"108TNLE2H848"</f>
        <v>108TNLE2H848</v>
      </c>
      <c r="F5553" t="s">
        <v>30</v>
      </c>
      <c r="I5553" t="s">
        <v>97</v>
      </c>
      <c r="J5553" t="s">
        <v>58</v>
      </c>
      <c r="N5553" t="s">
        <v>11348</v>
      </c>
      <c r="O5553" t="s">
        <v>34</v>
      </c>
      <c r="P5553">
        <v>12</v>
      </c>
      <c r="Q5553">
        <v>202108</v>
      </c>
      <c r="R5553">
        <v>20220114</v>
      </c>
      <c r="S5553" t="s">
        <v>11349</v>
      </c>
      <c r="T5553">
        <v>20220725</v>
      </c>
      <c r="U5553" t="s">
        <v>487</v>
      </c>
      <c r="V5553" t="s">
        <v>1227</v>
      </c>
      <c r="Z5553" t="s">
        <v>36</v>
      </c>
    </row>
    <row r="5554" spans="1:26" x14ac:dyDescent="0.25">
      <c r="A5554" t="s">
        <v>26</v>
      </c>
      <c r="B5554" t="s">
        <v>27</v>
      </c>
      <c r="C5554" t="s">
        <v>28</v>
      </c>
      <c r="D5554" t="s">
        <v>64</v>
      </c>
      <c r="E5554" t="str">
        <f>"203TNMX0V595"</f>
        <v>203TNMX0V595</v>
      </c>
      <c r="F5554" t="s">
        <v>30</v>
      </c>
      <c r="I5554" t="s">
        <v>97</v>
      </c>
      <c r="J5554" t="s">
        <v>39</v>
      </c>
      <c r="N5554" t="s">
        <v>11350</v>
      </c>
      <c r="O5554" t="s">
        <v>34</v>
      </c>
      <c r="P5554">
        <v>5</v>
      </c>
      <c r="Q5554">
        <v>202203</v>
      </c>
      <c r="R5554">
        <v>20220711</v>
      </c>
      <c r="S5554" t="s">
        <v>11351</v>
      </c>
      <c r="T5554">
        <v>20220725</v>
      </c>
      <c r="Z5554" t="s">
        <v>36</v>
      </c>
    </row>
    <row r="5555" spans="1:26" x14ac:dyDescent="0.25">
      <c r="A5555" t="s">
        <v>26</v>
      </c>
      <c r="B5555" t="s">
        <v>27</v>
      </c>
      <c r="C5555" t="s">
        <v>28</v>
      </c>
      <c r="D5555" t="s">
        <v>29</v>
      </c>
      <c r="E5555" t="str">
        <f>"007TNQD1F956"</f>
        <v>007TNQD1F956</v>
      </c>
      <c r="F5555" t="s">
        <v>30</v>
      </c>
      <c r="I5555" t="s">
        <v>97</v>
      </c>
      <c r="J5555" t="s">
        <v>58</v>
      </c>
      <c r="N5555" t="s">
        <v>11352</v>
      </c>
      <c r="O5555" t="s">
        <v>34</v>
      </c>
      <c r="P5555">
        <v>25</v>
      </c>
      <c r="Q5555">
        <v>202007</v>
      </c>
      <c r="R5555">
        <v>20211004</v>
      </c>
      <c r="S5555" t="s">
        <v>11353</v>
      </c>
      <c r="T5555">
        <v>20220725</v>
      </c>
      <c r="U5555" t="s">
        <v>114</v>
      </c>
      <c r="Z5555" t="s">
        <v>36</v>
      </c>
    </row>
    <row r="5556" spans="1:26" x14ac:dyDescent="0.25">
      <c r="A5556" t="s">
        <v>26</v>
      </c>
      <c r="B5556" t="s">
        <v>27</v>
      </c>
      <c r="C5556" t="s">
        <v>28</v>
      </c>
      <c r="D5556" t="s">
        <v>64</v>
      </c>
      <c r="E5556" t="str">
        <f>"202TNRL1J702"</f>
        <v>202TNRL1J702</v>
      </c>
      <c r="F5556" t="s">
        <v>30</v>
      </c>
      <c r="I5556" t="s">
        <v>97</v>
      </c>
      <c r="J5556" t="s">
        <v>90</v>
      </c>
      <c r="N5556" t="s">
        <v>11354</v>
      </c>
      <c r="O5556" t="s">
        <v>34</v>
      </c>
      <c r="P5556">
        <v>6</v>
      </c>
      <c r="Q5556">
        <v>202202</v>
      </c>
      <c r="R5556">
        <v>20220401</v>
      </c>
      <c r="S5556" t="s">
        <v>11355</v>
      </c>
      <c r="T5556">
        <v>20220725</v>
      </c>
      <c r="U5556" t="s">
        <v>643</v>
      </c>
      <c r="Z5556" t="s">
        <v>36</v>
      </c>
    </row>
    <row r="5557" spans="1:26" x14ac:dyDescent="0.25">
      <c r="A5557" t="s">
        <v>26</v>
      </c>
      <c r="B5557" t="s">
        <v>27</v>
      </c>
      <c r="C5557" t="s">
        <v>28</v>
      </c>
      <c r="D5557" t="s">
        <v>37</v>
      </c>
      <c r="E5557" t="str">
        <f>"109TNTQ2P097"</f>
        <v>109TNTQ2P097</v>
      </c>
      <c r="F5557" t="s">
        <v>30</v>
      </c>
      <c r="I5557" t="s">
        <v>97</v>
      </c>
      <c r="J5557" t="s">
        <v>83</v>
      </c>
      <c r="N5557" t="s">
        <v>11356</v>
      </c>
      <c r="O5557" t="s">
        <v>34</v>
      </c>
      <c r="P5557">
        <v>11</v>
      </c>
      <c r="Q5557">
        <v>202109</v>
      </c>
      <c r="R5557">
        <v>20211029</v>
      </c>
      <c r="S5557" t="s">
        <v>11357</v>
      </c>
      <c r="T5557">
        <v>20220725</v>
      </c>
      <c r="Z5557" t="s">
        <v>36</v>
      </c>
    </row>
    <row r="5558" spans="1:26" x14ac:dyDescent="0.25">
      <c r="A5558" t="s">
        <v>26</v>
      </c>
      <c r="B5558" t="s">
        <v>27</v>
      </c>
      <c r="C5558" t="s">
        <v>28</v>
      </c>
      <c r="D5558" t="s">
        <v>29</v>
      </c>
      <c r="E5558" t="str">
        <f>"202TNLE0A208"</f>
        <v>202TNLE0A208</v>
      </c>
      <c r="F5558" t="s">
        <v>30</v>
      </c>
      <c r="I5558" t="s">
        <v>97</v>
      </c>
      <c r="J5558" t="s">
        <v>48</v>
      </c>
      <c r="N5558" t="s">
        <v>11358</v>
      </c>
      <c r="O5558" t="s">
        <v>34</v>
      </c>
      <c r="P5558">
        <v>6</v>
      </c>
      <c r="Q5558">
        <v>202202</v>
      </c>
      <c r="R5558">
        <v>20220415</v>
      </c>
      <c r="S5558" t="s">
        <v>11359</v>
      </c>
      <c r="T5558">
        <v>20220725</v>
      </c>
      <c r="Z5558" t="s">
        <v>36</v>
      </c>
    </row>
    <row r="5559" spans="1:26" x14ac:dyDescent="0.25">
      <c r="A5559" t="s">
        <v>26</v>
      </c>
      <c r="B5559" t="s">
        <v>27</v>
      </c>
      <c r="C5559" t="s">
        <v>28</v>
      </c>
      <c r="D5559" t="s">
        <v>133</v>
      </c>
      <c r="E5559" t="str">
        <f>"011TNYTOP370"</f>
        <v>011TNYTOP370</v>
      </c>
      <c r="F5559" t="s">
        <v>30</v>
      </c>
      <c r="I5559" t="s">
        <v>97</v>
      </c>
      <c r="J5559" t="s">
        <v>90</v>
      </c>
      <c r="N5559" t="s">
        <v>11360</v>
      </c>
      <c r="O5559" t="s">
        <v>34</v>
      </c>
      <c r="P5559">
        <v>21</v>
      </c>
      <c r="Q5559">
        <v>202011</v>
      </c>
      <c r="R5559">
        <v>20211126</v>
      </c>
      <c r="S5559" t="s">
        <v>11361</v>
      </c>
      <c r="T5559">
        <v>20220725</v>
      </c>
      <c r="U5559" t="s">
        <v>3472</v>
      </c>
      <c r="V5559" t="s">
        <v>1718</v>
      </c>
      <c r="Z5559" t="s">
        <v>36</v>
      </c>
    </row>
    <row r="5560" spans="1:26" x14ac:dyDescent="0.25">
      <c r="A5560" t="s">
        <v>26</v>
      </c>
      <c r="B5560" t="s">
        <v>27</v>
      </c>
      <c r="C5560" t="s">
        <v>28</v>
      </c>
      <c r="D5560" t="s">
        <v>46</v>
      </c>
      <c r="E5560" t="str">
        <f>"201TNWG0Y105"</f>
        <v>201TNWG0Y105</v>
      </c>
      <c r="F5560" t="s">
        <v>30</v>
      </c>
      <c r="I5560" t="s">
        <v>97</v>
      </c>
      <c r="J5560" t="s">
        <v>83</v>
      </c>
      <c r="N5560" t="s">
        <v>11362</v>
      </c>
      <c r="O5560" t="s">
        <v>34</v>
      </c>
      <c r="P5560">
        <v>7</v>
      </c>
      <c r="Q5560">
        <v>202201</v>
      </c>
      <c r="R5560">
        <v>20220303</v>
      </c>
      <c r="S5560" t="s">
        <v>11363</v>
      </c>
      <c r="T5560">
        <v>20220725</v>
      </c>
      <c r="Z5560" t="s">
        <v>36</v>
      </c>
    </row>
    <row r="5561" spans="1:26" x14ac:dyDescent="0.25">
      <c r="A5561" t="s">
        <v>26</v>
      </c>
      <c r="B5561" t="s">
        <v>27</v>
      </c>
      <c r="C5561" t="s">
        <v>28</v>
      </c>
      <c r="D5561" t="s">
        <v>7432</v>
      </c>
      <c r="E5561" t="str">
        <f>"206TNYT14434"</f>
        <v>206TNYT14434</v>
      </c>
      <c r="F5561" t="s">
        <v>30</v>
      </c>
      <c r="I5561" t="s">
        <v>97</v>
      </c>
      <c r="J5561" t="s">
        <v>83</v>
      </c>
      <c r="N5561" t="s">
        <v>11364</v>
      </c>
      <c r="O5561" t="s">
        <v>34</v>
      </c>
      <c r="P5561">
        <v>2</v>
      </c>
      <c r="Q5561">
        <v>202206</v>
      </c>
      <c r="R5561">
        <v>20220705</v>
      </c>
      <c r="S5561" t="s">
        <v>11365</v>
      </c>
      <c r="T5561">
        <v>20220725</v>
      </c>
      <c r="Z5561" t="s">
        <v>36</v>
      </c>
    </row>
    <row r="5562" spans="1:26" x14ac:dyDescent="0.25">
      <c r="A5562" t="s">
        <v>26</v>
      </c>
      <c r="B5562" t="s">
        <v>27</v>
      </c>
      <c r="C5562" t="s">
        <v>28</v>
      </c>
      <c r="D5562" t="s">
        <v>37</v>
      </c>
      <c r="E5562" t="str">
        <f>"112TNYT0D346"</f>
        <v>112TNYT0D346</v>
      </c>
      <c r="F5562" t="s">
        <v>30</v>
      </c>
      <c r="I5562" t="s">
        <v>31</v>
      </c>
      <c r="J5562" t="s">
        <v>43</v>
      </c>
      <c r="N5562" t="s">
        <v>11366</v>
      </c>
      <c r="O5562" t="s">
        <v>34</v>
      </c>
      <c r="P5562">
        <v>8</v>
      </c>
      <c r="Q5562">
        <v>202112</v>
      </c>
      <c r="R5562">
        <v>20220423</v>
      </c>
      <c r="S5562" t="s">
        <v>11367</v>
      </c>
      <c r="T5562">
        <v>20220725</v>
      </c>
      <c r="Z5562" t="s">
        <v>36</v>
      </c>
    </row>
    <row r="5563" spans="1:26" x14ac:dyDescent="0.25">
      <c r="A5563" t="s">
        <v>26</v>
      </c>
      <c r="B5563" t="s">
        <v>27</v>
      </c>
      <c r="C5563" t="s">
        <v>28</v>
      </c>
      <c r="D5563" t="s">
        <v>42</v>
      </c>
      <c r="E5563" t="str">
        <f>"108TNXR03010"</f>
        <v>108TNXR03010</v>
      </c>
      <c r="F5563" t="s">
        <v>30</v>
      </c>
      <c r="I5563" t="s">
        <v>31</v>
      </c>
      <c r="J5563" t="s">
        <v>39</v>
      </c>
      <c r="N5563" t="s">
        <v>11368</v>
      </c>
      <c r="O5563" t="s">
        <v>34</v>
      </c>
      <c r="P5563">
        <v>12</v>
      </c>
      <c r="Q5563">
        <v>202108</v>
      </c>
      <c r="R5563">
        <v>20211226</v>
      </c>
      <c r="S5563" t="s">
        <v>11369</v>
      </c>
      <c r="T5563">
        <v>20220726</v>
      </c>
      <c r="Z5563" t="s">
        <v>36</v>
      </c>
    </row>
    <row r="5564" spans="1:26" x14ac:dyDescent="0.25">
      <c r="A5564" t="s">
        <v>26</v>
      </c>
      <c r="B5564" t="s">
        <v>27</v>
      </c>
      <c r="C5564" t="s">
        <v>28</v>
      </c>
      <c r="D5564" t="s">
        <v>115</v>
      </c>
      <c r="E5564" t="str">
        <f>"012TNGY1P919"</f>
        <v>012TNGY1P919</v>
      </c>
      <c r="F5564" t="s">
        <v>30</v>
      </c>
      <c r="I5564" t="s">
        <v>31</v>
      </c>
      <c r="J5564" t="s">
        <v>32</v>
      </c>
      <c r="N5564" t="s">
        <v>11370</v>
      </c>
      <c r="O5564" t="s">
        <v>34</v>
      </c>
      <c r="P5564">
        <v>20</v>
      </c>
      <c r="Q5564">
        <v>202012</v>
      </c>
      <c r="R5564">
        <v>20211001</v>
      </c>
      <c r="S5564" t="s">
        <v>11371</v>
      </c>
      <c r="T5564">
        <v>20220726</v>
      </c>
      <c r="Z5564" t="s">
        <v>36</v>
      </c>
    </row>
    <row r="5565" spans="1:26" x14ac:dyDescent="0.25">
      <c r="A5565" t="s">
        <v>26</v>
      </c>
      <c r="B5565" t="s">
        <v>27</v>
      </c>
      <c r="C5565" t="s">
        <v>28</v>
      </c>
      <c r="D5565" t="s">
        <v>115</v>
      </c>
      <c r="E5565" t="str">
        <f>"109TNGY23215"</f>
        <v>109TNGY23215</v>
      </c>
      <c r="F5565" t="s">
        <v>30</v>
      </c>
      <c r="I5565" t="s">
        <v>71</v>
      </c>
      <c r="J5565" t="s">
        <v>58</v>
      </c>
      <c r="N5565" t="s">
        <v>5733</v>
      </c>
      <c r="O5565" t="s">
        <v>34</v>
      </c>
      <c r="P5565">
        <v>11</v>
      </c>
      <c r="Q5565">
        <v>202109</v>
      </c>
      <c r="R5565">
        <v>20211220</v>
      </c>
      <c r="S5565" t="s">
        <v>11372</v>
      </c>
      <c r="T5565">
        <v>20220726</v>
      </c>
      <c r="U5565" t="s">
        <v>151</v>
      </c>
      <c r="Z5565" t="s">
        <v>36</v>
      </c>
    </row>
    <row r="5566" spans="1:26" x14ac:dyDescent="0.25">
      <c r="A5566" t="s">
        <v>26</v>
      </c>
      <c r="B5566" t="s">
        <v>27</v>
      </c>
      <c r="C5566" t="s">
        <v>28</v>
      </c>
      <c r="D5566" t="s">
        <v>42</v>
      </c>
      <c r="E5566" t="str">
        <f>"201TNWG1N537"</f>
        <v>201TNWG1N537</v>
      </c>
      <c r="F5566" t="s">
        <v>30</v>
      </c>
      <c r="I5566" t="s">
        <v>157</v>
      </c>
      <c r="J5566" t="s">
        <v>163</v>
      </c>
      <c r="N5566" t="s">
        <v>11373</v>
      </c>
      <c r="O5566" t="s">
        <v>34</v>
      </c>
      <c r="P5566">
        <v>7</v>
      </c>
      <c r="Q5566">
        <v>202201</v>
      </c>
      <c r="R5566">
        <v>20220614</v>
      </c>
      <c r="S5566" t="s">
        <v>11374</v>
      </c>
      <c r="T5566">
        <v>20220726</v>
      </c>
      <c r="Z5566" t="s">
        <v>36</v>
      </c>
    </row>
    <row r="5567" spans="1:26" x14ac:dyDescent="0.25">
      <c r="A5567" t="s">
        <v>26</v>
      </c>
      <c r="B5567" t="s">
        <v>27</v>
      </c>
      <c r="C5567" t="s">
        <v>28</v>
      </c>
      <c r="D5567" t="s">
        <v>380</v>
      </c>
      <c r="E5567" t="str">
        <f>"201TNZN1F229"</f>
        <v>201TNZN1F229</v>
      </c>
      <c r="F5567" t="s">
        <v>30</v>
      </c>
      <c r="I5567" t="s">
        <v>31</v>
      </c>
      <c r="J5567" t="s">
        <v>32</v>
      </c>
      <c r="N5567" t="s">
        <v>11375</v>
      </c>
      <c r="O5567" t="s">
        <v>34</v>
      </c>
      <c r="P5567">
        <v>99</v>
      </c>
      <c r="Q5567">
        <v>201201</v>
      </c>
      <c r="R5567">
        <v>20211125</v>
      </c>
      <c r="S5567" t="s">
        <v>11376</v>
      </c>
      <c r="T5567">
        <v>20220726</v>
      </c>
      <c r="Z5567" t="s">
        <v>36</v>
      </c>
    </row>
    <row r="5568" spans="1:26" x14ac:dyDescent="0.25">
      <c r="A5568" t="s">
        <v>26</v>
      </c>
      <c r="B5568" t="s">
        <v>27</v>
      </c>
      <c r="C5568" t="s">
        <v>28</v>
      </c>
      <c r="D5568" t="s">
        <v>46</v>
      </c>
      <c r="E5568" t="str">
        <f>"202TNCZ0Y339"</f>
        <v>202TNCZ0Y339</v>
      </c>
      <c r="F5568" t="s">
        <v>30</v>
      </c>
      <c r="I5568" t="s">
        <v>38</v>
      </c>
      <c r="J5568" t="s">
        <v>83</v>
      </c>
      <c r="N5568" t="s">
        <v>11377</v>
      </c>
      <c r="O5568" t="s">
        <v>34</v>
      </c>
      <c r="P5568">
        <v>6</v>
      </c>
      <c r="Q5568">
        <v>202202</v>
      </c>
      <c r="R5568">
        <v>20220309</v>
      </c>
      <c r="S5568" t="s">
        <v>11378</v>
      </c>
      <c r="T5568">
        <v>20220726</v>
      </c>
      <c r="Z5568" t="s">
        <v>36</v>
      </c>
    </row>
    <row r="5569" spans="1:26" x14ac:dyDescent="0.25">
      <c r="A5569" t="s">
        <v>26</v>
      </c>
      <c r="B5569" t="s">
        <v>27</v>
      </c>
      <c r="C5569" t="s">
        <v>28</v>
      </c>
      <c r="D5569" t="s">
        <v>42</v>
      </c>
      <c r="E5569" t="str">
        <f>"109TNHM04921"</f>
        <v>109TNHM04921</v>
      </c>
      <c r="F5569" t="s">
        <v>30</v>
      </c>
      <c r="I5569" t="s">
        <v>31</v>
      </c>
      <c r="J5569" t="s">
        <v>90</v>
      </c>
      <c r="N5569" t="s">
        <v>11379</v>
      </c>
      <c r="O5569" t="s">
        <v>34</v>
      </c>
      <c r="P5569">
        <v>11</v>
      </c>
      <c r="Q5569">
        <v>202109</v>
      </c>
      <c r="R5569">
        <v>20211126</v>
      </c>
      <c r="S5569" t="s">
        <v>11380</v>
      </c>
      <c r="T5569">
        <v>20220726</v>
      </c>
      <c r="U5569" t="s">
        <v>1224</v>
      </c>
      <c r="V5569" t="s">
        <v>1055</v>
      </c>
      <c r="Z5569" t="s">
        <v>36</v>
      </c>
    </row>
    <row r="5570" spans="1:26" x14ac:dyDescent="0.25">
      <c r="A5570" t="s">
        <v>26</v>
      </c>
      <c r="B5570" t="s">
        <v>27</v>
      </c>
      <c r="C5570" t="s">
        <v>28</v>
      </c>
      <c r="D5570" t="s">
        <v>115</v>
      </c>
      <c r="E5570" t="str">
        <f>"110TNDV11562"</f>
        <v>110TNDV11562</v>
      </c>
      <c r="F5570" t="s">
        <v>30</v>
      </c>
      <c r="I5570" t="s">
        <v>129</v>
      </c>
      <c r="J5570" t="s">
        <v>58</v>
      </c>
      <c r="N5570" t="s">
        <v>11381</v>
      </c>
      <c r="O5570" t="s">
        <v>34</v>
      </c>
      <c r="P5570">
        <v>10</v>
      </c>
      <c r="Q5570">
        <v>202110</v>
      </c>
      <c r="R5570">
        <v>20211111</v>
      </c>
      <c r="S5570" t="s">
        <v>11382</v>
      </c>
      <c r="T5570">
        <v>20220726</v>
      </c>
      <c r="U5570" t="s">
        <v>339</v>
      </c>
      <c r="Z5570" t="s">
        <v>36</v>
      </c>
    </row>
    <row r="5571" spans="1:26" x14ac:dyDescent="0.25">
      <c r="A5571" t="s">
        <v>26</v>
      </c>
      <c r="B5571" t="s">
        <v>27</v>
      </c>
      <c r="C5571" t="s">
        <v>28</v>
      </c>
      <c r="D5571" t="s">
        <v>7432</v>
      </c>
      <c r="E5571" t="str">
        <f>"202TNBK1R997"</f>
        <v>202TNBK1R997</v>
      </c>
      <c r="F5571" t="s">
        <v>30</v>
      </c>
      <c r="I5571" t="s">
        <v>38</v>
      </c>
      <c r="J5571" t="s">
        <v>39</v>
      </c>
      <c r="N5571" t="s">
        <v>11383</v>
      </c>
      <c r="O5571" t="s">
        <v>34</v>
      </c>
      <c r="P5571">
        <v>6</v>
      </c>
      <c r="Q5571">
        <v>202202</v>
      </c>
      <c r="R5571">
        <v>20220628</v>
      </c>
      <c r="S5571" t="s">
        <v>11384</v>
      </c>
      <c r="T5571">
        <v>20220726</v>
      </c>
      <c r="Z5571" t="s">
        <v>36</v>
      </c>
    </row>
    <row r="5572" spans="1:26" x14ac:dyDescent="0.25">
      <c r="A5572" t="s">
        <v>26</v>
      </c>
      <c r="B5572" t="s">
        <v>27</v>
      </c>
      <c r="C5572" t="s">
        <v>28</v>
      </c>
      <c r="D5572" t="s">
        <v>115</v>
      </c>
      <c r="E5572" t="str">
        <f>"105TNUW0Y006"</f>
        <v>105TNUW0Y006</v>
      </c>
      <c r="F5572" t="s">
        <v>30</v>
      </c>
      <c r="I5572" t="s">
        <v>38</v>
      </c>
      <c r="J5572" t="s">
        <v>90</v>
      </c>
      <c r="N5572" t="s">
        <v>11385</v>
      </c>
      <c r="O5572" t="s">
        <v>34</v>
      </c>
      <c r="P5572">
        <v>15</v>
      </c>
      <c r="Q5572">
        <v>202105</v>
      </c>
      <c r="R5572">
        <v>20211028</v>
      </c>
      <c r="S5572" t="s">
        <v>11386</v>
      </c>
      <c r="T5572">
        <v>20220726</v>
      </c>
      <c r="U5572" t="s">
        <v>206</v>
      </c>
      <c r="V5572" t="s">
        <v>5168</v>
      </c>
      <c r="Z5572" t="s">
        <v>36</v>
      </c>
    </row>
    <row r="5573" spans="1:26" x14ac:dyDescent="0.25">
      <c r="A5573" t="s">
        <v>26</v>
      </c>
      <c r="B5573" t="s">
        <v>27</v>
      </c>
      <c r="C5573" t="s">
        <v>28</v>
      </c>
      <c r="D5573" t="s">
        <v>380</v>
      </c>
      <c r="E5573" t="str">
        <f>"206TNRL17238"</f>
        <v>206TNRL17238</v>
      </c>
      <c r="F5573" t="s">
        <v>30</v>
      </c>
      <c r="I5573" t="s">
        <v>82</v>
      </c>
      <c r="J5573" t="s">
        <v>58</v>
      </c>
      <c r="N5573" t="s">
        <v>11387</v>
      </c>
      <c r="O5573" t="s">
        <v>34</v>
      </c>
      <c r="P5573">
        <v>2</v>
      </c>
      <c r="Q5573">
        <v>202206</v>
      </c>
      <c r="R5573">
        <v>20220715</v>
      </c>
      <c r="S5573" t="s">
        <v>11388</v>
      </c>
      <c r="T5573">
        <v>20220726</v>
      </c>
      <c r="Z5573" t="s">
        <v>36</v>
      </c>
    </row>
    <row r="5574" spans="1:26" x14ac:dyDescent="0.25">
      <c r="A5574" t="s">
        <v>26</v>
      </c>
      <c r="B5574" t="s">
        <v>27</v>
      </c>
      <c r="C5574" t="s">
        <v>28</v>
      </c>
      <c r="D5574" t="s">
        <v>46</v>
      </c>
      <c r="E5574" t="str">
        <f>"201TNMX0M803"</f>
        <v>201TNMX0M803</v>
      </c>
      <c r="F5574" t="s">
        <v>30</v>
      </c>
      <c r="I5574" t="s">
        <v>57</v>
      </c>
      <c r="J5574" t="s">
        <v>941</v>
      </c>
      <c r="N5574" t="s">
        <v>11389</v>
      </c>
      <c r="O5574" t="s">
        <v>34</v>
      </c>
      <c r="P5574">
        <v>7</v>
      </c>
      <c r="Q5574">
        <v>202201</v>
      </c>
      <c r="R5574">
        <v>20220401</v>
      </c>
      <c r="S5574" t="s">
        <v>11390</v>
      </c>
      <c r="T5574">
        <v>20220726</v>
      </c>
      <c r="Z5574" t="s">
        <v>36</v>
      </c>
    </row>
    <row r="5575" spans="1:26" x14ac:dyDescent="0.25">
      <c r="A5575" t="s">
        <v>26</v>
      </c>
      <c r="B5575" t="s">
        <v>27</v>
      </c>
      <c r="C5575" t="s">
        <v>28</v>
      </c>
      <c r="D5575" t="s">
        <v>64</v>
      </c>
      <c r="E5575" t="str">
        <f>"203TNEP0V260"</f>
        <v>203TNEP0V260</v>
      </c>
      <c r="F5575" t="s">
        <v>30</v>
      </c>
      <c r="I5575" t="s">
        <v>38</v>
      </c>
      <c r="J5575" t="s">
        <v>90</v>
      </c>
      <c r="N5575" t="s">
        <v>11391</v>
      </c>
      <c r="O5575" t="s">
        <v>34</v>
      </c>
      <c r="P5575">
        <v>5</v>
      </c>
      <c r="Q5575">
        <v>202203</v>
      </c>
      <c r="R5575">
        <v>20220501</v>
      </c>
      <c r="S5575" t="s">
        <v>11392</v>
      </c>
      <c r="T5575">
        <v>20220726</v>
      </c>
      <c r="U5575" t="s">
        <v>211</v>
      </c>
      <c r="V5575" t="s">
        <v>1224</v>
      </c>
      <c r="Z5575" t="s">
        <v>36</v>
      </c>
    </row>
    <row r="5576" spans="1:26" x14ac:dyDescent="0.25">
      <c r="A5576" t="s">
        <v>26</v>
      </c>
      <c r="B5576" t="s">
        <v>27</v>
      </c>
      <c r="C5576" t="s">
        <v>28</v>
      </c>
      <c r="D5576" t="s">
        <v>6922</v>
      </c>
      <c r="E5576" t="str">
        <f>"204TNXR2M274"</f>
        <v>204TNXR2M274</v>
      </c>
      <c r="F5576" t="s">
        <v>30</v>
      </c>
      <c r="I5576" t="s">
        <v>38</v>
      </c>
      <c r="J5576" t="s">
        <v>90</v>
      </c>
      <c r="N5576" t="s">
        <v>11393</v>
      </c>
      <c r="O5576" t="s">
        <v>34</v>
      </c>
      <c r="P5576">
        <v>4</v>
      </c>
      <c r="Q5576">
        <v>202204</v>
      </c>
      <c r="R5576">
        <v>20220613</v>
      </c>
      <c r="S5576" t="s">
        <v>11394</v>
      </c>
      <c r="T5576">
        <v>20220726</v>
      </c>
      <c r="U5576" t="s">
        <v>2067</v>
      </c>
      <c r="V5576" t="s">
        <v>143</v>
      </c>
      <c r="W5576" t="s">
        <v>144</v>
      </c>
      <c r="Z5576" t="s">
        <v>36</v>
      </c>
    </row>
    <row r="5577" spans="1:26" x14ac:dyDescent="0.25">
      <c r="A5577" t="s">
        <v>26</v>
      </c>
      <c r="B5577" t="s">
        <v>27</v>
      </c>
      <c r="C5577" t="s">
        <v>28</v>
      </c>
      <c r="D5577" t="s">
        <v>64</v>
      </c>
      <c r="E5577" t="str">
        <f>"112TNKF14869"</f>
        <v>112TNKF14869</v>
      </c>
      <c r="F5577" t="s">
        <v>30</v>
      </c>
      <c r="I5577" t="s">
        <v>47</v>
      </c>
      <c r="J5577" t="s">
        <v>86</v>
      </c>
      <c r="N5577" t="s">
        <v>11395</v>
      </c>
      <c r="O5577" t="s">
        <v>34</v>
      </c>
      <c r="P5577">
        <v>8</v>
      </c>
      <c r="Q5577">
        <v>202112</v>
      </c>
      <c r="R5577">
        <v>20220621</v>
      </c>
      <c r="S5577" t="s">
        <v>11396</v>
      </c>
      <c r="T5577">
        <v>20220726</v>
      </c>
      <c r="Z5577" t="s">
        <v>36</v>
      </c>
    </row>
    <row r="5578" spans="1:26" x14ac:dyDescent="0.25">
      <c r="A5578" t="s">
        <v>26</v>
      </c>
      <c r="B5578" t="s">
        <v>27</v>
      </c>
      <c r="C5578" t="s">
        <v>28</v>
      </c>
      <c r="D5578" t="s">
        <v>46</v>
      </c>
      <c r="E5578" t="str">
        <f>"111TNQD1L228"</f>
        <v>111TNQD1L228</v>
      </c>
      <c r="F5578" t="s">
        <v>30</v>
      </c>
      <c r="I5578" t="s">
        <v>38</v>
      </c>
      <c r="J5578" t="s">
        <v>58</v>
      </c>
      <c r="N5578" t="s">
        <v>11397</v>
      </c>
      <c r="O5578" t="s">
        <v>34</v>
      </c>
      <c r="P5578">
        <v>9</v>
      </c>
      <c r="Q5578">
        <v>202111</v>
      </c>
      <c r="R5578">
        <v>20220125</v>
      </c>
      <c r="S5578" t="s">
        <v>11398</v>
      </c>
      <c r="T5578">
        <v>20220726</v>
      </c>
      <c r="U5578" t="s">
        <v>8053</v>
      </c>
      <c r="V5578" t="s">
        <v>1232</v>
      </c>
      <c r="Z5578" t="s">
        <v>36</v>
      </c>
    </row>
    <row r="5579" spans="1:26" x14ac:dyDescent="0.25">
      <c r="A5579" t="s">
        <v>26</v>
      </c>
      <c r="B5579" t="s">
        <v>27</v>
      </c>
      <c r="C5579" t="s">
        <v>28</v>
      </c>
      <c r="D5579" t="s">
        <v>29</v>
      </c>
      <c r="E5579" t="str">
        <f>"106TNWGOX489"</f>
        <v>106TNWGOX489</v>
      </c>
      <c r="F5579" t="s">
        <v>30</v>
      </c>
      <c r="I5579" t="s">
        <v>38</v>
      </c>
      <c r="J5579" t="s">
        <v>439</v>
      </c>
      <c r="N5579" t="s">
        <v>11399</v>
      </c>
      <c r="O5579" t="s">
        <v>34</v>
      </c>
      <c r="P5579">
        <v>14</v>
      </c>
      <c r="Q5579">
        <v>202106</v>
      </c>
      <c r="R5579">
        <v>20220302</v>
      </c>
      <c r="S5579" t="s">
        <v>11400</v>
      </c>
      <c r="T5579">
        <v>20220726</v>
      </c>
      <c r="Z5579" t="s">
        <v>36</v>
      </c>
    </row>
    <row r="5580" spans="1:26" x14ac:dyDescent="0.25">
      <c r="A5580" t="s">
        <v>26</v>
      </c>
      <c r="B5580" t="s">
        <v>27</v>
      </c>
      <c r="C5580" t="s">
        <v>28</v>
      </c>
      <c r="D5580" t="s">
        <v>7432</v>
      </c>
      <c r="E5580" t="str">
        <f>"204TNFA26603"</f>
        <v>204TNFA26603</v>
      </c>
      <c r="F5580" t="s">
        <v>30</v>
      </c>
      <c r="I5580" t="s">
        <v>38</v>
      </c>
      <c r="J5580" t="s">
        <v>58</v>
      </c>
      <c r="N5580" t="s">
        <v>11401</v>
      </c>
      <c r="O5580" t="s">
        <v>34</v>
      </c>
      <c r="P5580">
        <v>4</v>
      </c>
      <c r="Q5580">
        <v>202204</v>
      </c>
      <c r="R5580">
        <v>20220610</v>
      </c>
      <c r="S5580" t="s">
        <v>11402</v>
      </c>
      <c r="T5580">
        <v>20220726</v>
      </c>
      <c r="U5580" t="s">
        <v>56</v>
      </c>
      <c r="Z5580" t="s">
        <v>36</v>
      </c>
    </row>
    <row r="5581" spans="1:26" x14ac:dyDescent="0.25">
      <c r="A5581" t="s">
        <v>26</v>
      </c>
      <c r="B5581" t="s">
        <v>27</v>
      </c>
      <c r="C5581" t="s">
        <v>28</v>
      </c>
      <c r="D5581" t="s">
        <v>8170</v>
      </c>
      <c r="E5581" t="str">
        <f>"204TNJJ1J716"</f>
        <v>204TNJJ1J716</v>
      </c>
      <c r="F5581" t="s">
        <v>30</v>
      </c>
      <c r="I5581" t="s">
        <v>38</v>
      </c>
      <c r="J5581" t="s">
        <v>90</v>
      </c>
      <c r="N5581" t="s">
        <v>11403</v>
      </c>
      <c r="O5581" t="s">
        <v>34</v>
      </c>
      <c r="P5581">
        <v>4</v>
      </c>
      <c r="Q5581">
        <v>202204</v>
      </c>
      <c r="R5581">
        <v>20220429</v>
      </c>
      <c r="S5581" t="s">
        <v>11404</v>
      </c>
      <c r="T5581">
        <v>20220726</v>
      </c>
      <c r="U5581" t="s">
        <v>128</v>
      </c>
      <c r="V5581" t="s">
        <v>144</v>
      </c>
      <c r="W5581" t="s">
        <v>9515</v>
      </c>
      <c r="Z5581" t="s">
        <v>36</v>
      </c>
    </row>
    <row r="5582" spans="1:26" x14ac:dyDescent="0.25">
      <c r="A5582" t="s">
        <v>26</v>
      </c>
      <c r="B5582" t="s">
        <v>27</v>
      </c>
      <c r="C5582" t="s">
        <v>28</v>
      </c>
      <c r="D5582" t="s">
        <v>380</v>
      </c>
      <c r="E5582" t="str">
        <f>"202TNCZ2U651"</f>
        <v>202TNCZ2U651</v>
      </c>
      <c r="F5582" t="s">
        <v>30</v>
      </c>
      <c r="I5582" t="s">
        <v>129</v>
      </c>
      <c r="J5582" t="s">
        <v>32</v>
      </c>
      <c r="N5582" t="s">
        <v>11405</v>
      </c>
      <c r="O5582" t="s">
        <v>34</v>
      </c>
      <c r="P5582">
        <v>6</v>
      </c>
      <c r="Q5582">
        <v>202202</v>
      </c>
      <c r="R5582">
        <v>20220423</v>
      </c>
      <c r="S5582" t="s">
        <v>11406</v>
      </c>
      <c r="T5582">
        <v>20220726</v>
      </c>
      <c r="Z5582" t="s">
        <v>36</v>
      </c>
    </row>
    <row r="5583" spans="1:26" x14ac:dyDescent="0.25">
      <c r="A5583" t="s">
        <v>26</v>
      </c>
      <c r="B5583" t="s">
        <v>27</v>
      </c>
      <c r="C5583" t="s">
        <v>28</v>
      </c>
      <c r="D5583" t="s">
        <v>133</v>
      </c>
      <c r="E5583" t="str">
        <f>"110TNDV06330"</f>
        <v>110TNDV06330</v>
      </c>
      <c r="F5583" t="s">
        <v>30</v>
      </c>
      <c r="I5583" t="s">
        <v>157</v>
      </c>
      <c r="J5583" t="s">
        <v>77</v>
      </c>
      <c r="N5583" t="s">
        <v>11407</v>
      </c>
      <c r="O5583" t="s">
        <v>34</v>
      </c>
      <c r="P5583">
        <v>10</v>
      </c>
      <c r="Q5583">
        <v>202110</v>
      </c>
      <c r="R5583">
        <v>20220714</v>
      </c>
      <c r="S5583" t="s">
        <v>11408</v>
      </c>
      <c r="T5583">
        <v>20220726</v>
      </c>
      <c r="Z5583" t="s">
        <v>36</v>
      </c>
    </row>
    <row r="5584" spans="1:26" x14ac:dyDescent="0.25">
      <c r="A5584" t="s">
        <v>26</v>
      </c>
      <c r="B5584" t="s">
        <v>27</v>
      </c>
      <c r="C5584" t="s">
        <v>28</v>
      </c>
      <c r="D5584" t="s">
        <v>6142</v>
      </c>
      <c r="E5584" t="str">
        <f>"202TNQD2H660"</f>
        <v>202TNQD2H660</v>
      </c>
      <c r="F5584" t="s">
        <v>30</v>
      </c>
      <c r="I5584" t="s">
        <v>1511</v>
      </c>
      <c r="J5584" t="s">
        <v>39</v>
      </c>
      <c r="N5584" t="s">
        <v>11409</v>
      </c>
      <c r="O5584" t="s">
        <v>34</v>
      </c>
      <c r="P5584">
        <v>6</v>
      </c>
      <c r="Q5584">
        <v>202202</v>
      </c>
      <c r="R5584">
        <v>20220718</v>
      </c>
      <c r="S5584" t="s">
        <v>11410</v>
      </c>
      <c r="T5584">
        <v>20220726</v>
      </c>
      <c r="U5584" t="s">
        <v>11411</v>
      </c>
      <c r="Z5584" t="s">
        <v>36</v>
      </c>
    </row>
    <row r="5585" spans="1:26" x14ac:dyDescent="0.25">
      <c r="A5585" t="s">
        <v>26</v>
      </c>
      <c r="B5585" t="s">
        <v>27</v>
      </c>
      <c r="C5585" t="s">
        <v>28</v>
      </c>
      <c r="D5585" t="s">
        <v>115</v>
      </c>
      <c r="E5585" t="str">
        <f>"108TNSU2B342"</f>
        <v>108TNSU2B342</v>
      </c>
      <c r="F5585" t="s">
        <v>30</v>
      </c>
      <c r="I5585" t="s">
        <v>129</v>
      </c>
      <c r="J5585" t="s">
        <v>58</v>
      </c>
      <c r="N5585" t="s">
        <v>11412</v>
      </c>
      <c r="O5585" t="s">
        <v>34</v>
      </c>
      <c r="P5585">
        <v>12</v>
      </c>
      <c r="Q5585">
        <v>202108</v>
      </c>
      <c r="R5585">
        <v>20211001</v>
      </c>
      <c r="S5585" t="s">
        <v>11413</v>
      </c>
      <c r="T5585">
        <v>20220726</v>
      </c>
      <c r="U5585" t="s">
        <v>211</v>
      </c>
      <c r="Z5585" t="s">
        <v>36</v>
      </c>
    </row>
    <row r="5586" spans="1:26" x14ac:dyDescent="0.25">
      <c r="A5586" t="s">
        <v>26</v>
      </c>
      <c r="B5586" t="s">
        <v>27</v>
      </c>
      <c r="C5586" t="s">
        <v>28</v>
      </c>
      <c r="D5586" t="s">
        <v>133</v>
      </c>
      <c r="E5586" t="str">
        <f>"011TNRL1R094"</f>
        <v>011TNRL1R094</v>
      </c>
      <c r="F5586" t="s">
        <v>30</v>
      </c>
      <c r="I5586" t="s">
        <v>38</v>
      </c>
      <c r="J5586" t="s">
        <v>90</v>
      </c>
      <c r="N5586" t="s">
        <v>11414</v>
      </c>
      <c r="O5586" t="s">
        <v>34</v>
      </c>
      <c r="P5586">
        <v>21</v>
      </c>
      <c r="Q5586">
        <v>202011</v>
      </c>
      <c r="R5586">
        <v>20211024</v>
      </c>
      <c r="S5586" t="s">
        <v>11415</v>
      </c>
      <c r="T5586">
        <v>20220726</v>
      </c>
      <c r="U5586" t="s">
        <v>206</v>
      </c>
      <c r="Z5586" t="s">
        <v>36</v>
      </c>
    </row>
    <row r="5587" spans="1:26" x14ac:dyDescent="0.25">
      <c r="A5587" t="s">
        <v>26</v>
      </c>
      <c r="B5587" t="s">
        <v>27</v>
      </c>
      <c r="C5587" t="s">
        <v>28</v>
      </c>
      <c r="D5587" t="s">
        <v>7432</v>
      </c>
      <c r="E5587" t="str">
        <f>"205TNRL1R806"</f>
        <v>205TNRL1R806</v>
      </c>
      <c r="F5587" t="s">
        <v>30</v>
      </c>
      <c r="I5587" t="s">
        <v>123</v>
      </c>
      <c r="J5587" t="s">
        <v>90</v>
      </c>
      <c r="N5587" t="s">
        <v>11416</v>
      </c>
      <c r="O5587" t="s">
        <v>34</v>
      </c>
      <c r="P5587">
        <v>3</v>
      </c>
      <c r="Q5587">
        <v>202205</v>
      </c>
      <c r="R5587">
        <v>20220630</v>
      </c>
      <c r="S5587" t="s">
        <v>11417</v>
      </c>
      <c r="T5587">
        <v>20220726</v>
      </c>
      <c r="U5587" t="s">
        <v>211</v>
      </c>
      <c r="Z5587" t="s">
        <v>36</v>
      </c>
    </row>
    <row r="5588" spans="1:26" x14ac:dyDescent="0.25">
      <c r="A5588" t="s">
        <v>26</v>
      </c>
      <c r="B5588" t="s">
        <v>27</v>
      </c>
      <c r="C5588" t="s">
        <v>28</v>
      </c>
      <c r="D5588" t="s">
        <v>585</v>
      </c>
      <c r="E5588" t="str">
        <f>"202TNNH0Q031"</f>
        <v>202TNNH0Q031</v>
      </c>
      <c r="F5588" t="s">
        <v>30</v>
      </c>
      <c r="I5588" t="s">
        <v>51</v>
      </c>
      <c r="J5588" t="s">
        <v>77</v>
      </c>
      <c r="N5588" t="s">
        <v>11418</v>
      </c>
      <c r="O5588" t="s">
        <v>34</v>
      </c>
      <c r="P5588">
        <v>6</v>
      </c>
      <c r="Q5588">
        <v>202202</v>
      </c>
      <c r="R5588">
        <v>20220502</v>
      </c>
      <c r="S5588" t="s">
        <v>11419</v>
      </c>
      <c r="T5588">
        <v>20220726</v>
      </c>
      <c r="Z5588" t="s">
        <v>36</v>
      </c>
    </row>
    <row r="5589" spans="1:26" x14ac:dyDescent="0.25">
      <c r="A5589" t="s">
        <v>26</v>
      </c>
      <c r="B5589" t="s">
        <v>27</v>
      </c>
      <c r="C5589" t="s">
        <v>28</v>
      </c>
      <c r="D5589" t="s">
        <v>64</v>
      </c>
      <c r="E5589" t="str">
        <f>"201TNPC06664"</f>
        <v>201TNPC06664</v>
      </c>
      <c r="F5589" t="s">
        <v>30</v>
      </c>
      <c r="I5589" t="s">
        <v>76</v>
      </c>
      <c r="J5589" t="s">
        <v>77</v>
      </c>
      <c r="N5589" t="s">
        <v>9057</v>
      </c>
      <c r="O5589" t="s">
        <v>34</v>
      </c>
      <c r="P5589">
        <v>7</v>
      </c>
      <c r="Q5589">
        <v>202201</v>
      </c>
      <c r="R5589">
        <v>20220522</v>
      </c>
      <c r="S5589" t="s">
        <v>11420</v>
      </c>
      <c r="T5589">
        <v>20220726</v>
      </c>
      <c r="Z5589" t="s">
        <v>36</v>
      </c>
    </row>
    <row r="5590" spans="1:26" x14ac:dyDescent="0.25">
      <c r="A5590" t="s">
        <v>26</v>
      </c>
      <c r="B5590" t="s">
        <v>27</v>
      </c>
      <c r="C5590" t="s">
        <v>28</v>
      </c>
      <c r="D5590" t="s">
        <v>29</v>
      </c>
      <c r="E5590" t="str">
        <f>"201TNEP0A444"</f>
        <v>201TNEP0A444</v>
      </c>
      <c r="F5590" t="s">
        <v>30</v>
      </c>
      <c r="I5590" t="s">
        <v>129</v>
      </c>
      <c r="J5590" t="s">
        <v>163</v>
      </c>
      <c r="N5590" t="s">
        <v>11421</v>
      </c>
      <c r="O5590" t="s">
        <v>34</v>
      </c>
      <c r="P5590">
        <v>7</v>
      </c>
      <c r="Q5590">
        <v>202201</v>
      </c>
      <c r="R5590">
        <v>20220313</v>
      </c>
      <c r="S5590" t="s">
        <v>11422</v>
      </c>
      <c r="T5590">
        <v>20220726</v>
      </c>
      <c r="Z5590" t="s">
        <v>36</v>
      </c>
    </row>
    <row r="5591" spans="1:26" x14ac:dyDescent="0.25">
      <c r="A5591" t="s">
        <v>26</v>
      </c>
      <c r="B5591" t="s">
        <v>27</v>
      </c>
      <c r="C5591" t="s">
        <v>28</v>
      </c>
      <c r="D5591" t="s">
        <v>115</v>
      </c>
      <c r="E5591" t="str">
        <f>"108TNNH0K943"</f>
        <v>108TNNH0K943</v>
      </c>
      <c r="F5591" t="s">
        <v>30</v>
      </c>
      <c r="I5591" t="s">
        <v>38</v>
      </c>
      <c r="J5591" t="s">
        <v>90</v>
      </c>
      <c r="N5591" t="s">
        <v>11423</v>
      </c>
      <c r="O5591" t="s">
        <v>34</v>
      </c>
      <c r="P5591">
        <v>12</v>
      </c>
      <c r="Q5591">
        <v>202108</v>
      </c>
      <c r="R5591">
        <v>20220111</v>
      </c>
      <c r="S5591" t="s">
        <v>11424</v>
      </c>
      <c r="T5591">
        <v>20220726</v>
      </c>
      <c r="U5591" t="s">
        <v>211</v>
      </c>
      <c r="Z5591" t="s">
        <v>36</v>
      </c>
    </row>
    <row r="5592" spans="1:26" x14ac:dyDescent="0.25">
      <c r="A5592" t="s">
        <v>26</v>
      </c>
      <c r="B5592" t="s">
        <v>27</v>
      </c>
      <c r="C5592" t="s">
        <v>28</v>
      </c>
      <c r="D5592" t="s">
        <v>46</v>
      </c>
      <c r="E5592" t="str">
        <f>"202TNZN2C741"</f>
        <v>202TNZN2C741</v>
      </c>
      <c r="F5592" t="s">
        <v>30</v>
      </c>
      <c r="I5592" t="s">
        <v>89</v>
      </c>
      <c r="J5592" t="s">
        <v>90</v>
      </c>
      <c r="N5592" t="s">
        <v>11425</v>
      </c>
      <c r="O5592" t="s">
        <v>34</v>
      </c>
      <c r="P5592">
        <v>6</v>
      </c>
      <c r="Q5592">
        <v>202202</v>
      </c>
      <c r="R5592">
        <v>20220411</v>
      </c>
      <c r="S5592" t="s">
        <v>11426</v>
      </c>
      <c r="T5592">
        <v>20220726</v>
      </c>
      <c r="U5592" t="s">
        <v>211</v>
      </c>
      <c r="Z5592" t="s">
        <v>36</v>
      </c>
    </row>
    <row r="5593" spans="1:26" x14ac:dyDescent="0.25">
      <c r="A5593" t="s">
        <v>26</v>
      </c>
      <c r="B5593" t="s">
        <v>27</v>
      </c>
      <c r="C5593" t="s">
        <v>28</v>
      </c>
      <c r="D5593" t="s">
        <v>7432</v>
      </c>
      <c r="E5593" t="str">
        <f>"204TNSU27382"</f>
        <v>204TNSU27382</v>
      </c>
      <c r="F5593" t="s">
        <v>30</v>
      </c>
      <c r="I5593" t="s">
        <v>129</v>
      </c>
      <c r="J5593" t="s">
        <v>58</v>
      </c>
      <c r="N5593" t="s">
        <v>11427</v>
      </c>
      <c r="O5593" t="s">
        <v>34</v>
      </c>
      <c r="P5593">
        <v>4</v>
      </c>
      <c r="Q5593">
        <v>202204</v>
      </c>
      <c r="R5593">
        <v>20220705</v>
      </c>
      <c r="S5593" t="s">
        <v>11428</v>
      </c>
      <c r="T5593">
        <v>20220726</v>
      </c>
      <c r="U5593" t="s">
        <v>56</v>
      </c>
      <c r="Z5593" t="s">
        <v>36</v>
      </c>
    </row>
    <row r="5594" spans="1:26" x14ac:dyDescent="0.25">
      <c r="A5594" t="s">
        <v>26</v>
      </c>
      <c r="B5594" t="s">
        <v>27</v>
      </c>
      <c r="C5594" t="s">
        <v>28</v>
      </c>
      <c r="D5594" t="s">
        <v>29</v>
      </c>
      <c r="E5594" t="str">
        <f>"112TNBK16341"</f>
        <v>112TNBK16341</v>
      </c>
      <c r="F5594" t="s">
        <v>30</v>
      </c>
      <c r="I5594" t="s">
        <v>38</v>
      </c>
      <c r="J5594" t="s">
        <v>271</v>
      </c>
      <c r="N5594" t="s">
        <v>11429</v>
      </c>
      <c r="O5594" t="s">
        <v>34</v>
      </c>
      <c r="P5594">
        <v>8</v>
      </c>
      <c r="Q5594">
        <v>202112</v>
      </c>
      <c r="R5594">
        <v>20220406</v>
      </c>
      <c r="S5594" t="s">
        <v>11430</v>
      </c>
      <c r="T5594">
        <v>20220726</v>
      </c>
      <c r="Z5594" t="s">
        <v>36</v>
      </c>
    </row>
    <row r="5595" spans="1:26" x14ac:dyDescent="0.25">
      <c r="A5595" t="s">
        <v>26</v>
      </c>
      <c r="B5595" t="s">
        <v>27</v>
      </c>
      <c r="C5595" t="s">
        <v>28</v>
      </c>
      <c r="D5595" t="s">
        <v>29</v>
      </c>
      <c r="E5595" t="str">
        <f>"106TNEP15636"</f>
        <v>106TNEP15636</v>
      </c>
      <c r="F5595" t="s">
        <v>30</v>
      </c>
      <c r="I5595" t="s">
        <v>38</v>
      </c>
      <c r="J5595" t="s">
        <v>58</v>
      </c>
      <c r="N5595" t="s">
        <v>11431</v>
      </c>
      <c r="O5595" t="s">
        <v>34</v>
      </c>
      <c r="P5595">
        <v>14</v>
      </c>
      <c r="Q5595">
        <v>202106</v>
      </c>
      <c r="R5595">
        <v>20211201</v>
      </c>
      <c r="S5595" t="s">
        <v>11432</v>
      </c>
      <c r="T5595">
        <v>20220726</v>
      </c>
      <c r="U5595" t="s">
        <v>74</v>
      </c>
      <c r="Z5595" t="s">
        <v>36</v>
      </c>
    </row>
    <row r="5596" spans="1:26" x14ac:dyDescent="0.25">
      <c r="A5596" t="s">
        <v>26</v>
      </c>
      <c r="B5596" t="s">
        <v>27</v>
      </c>
      <c r="C5596" t="s">
        <v>28</v>
      </c>
      <c r="D5596" t="s">
        <v>6922</v>
      </c>
      <c r="E5596" t="str">
        <f>"206TNHM11577"</f>
        <v>206TNHM11577</v>
      </c>
      <c r="F5596" t="s">
        <v>30</v>
      </c>
      <c r="I5596" t="s">
        <v>89</v>
      </c>
      <c r="J5596" t="s">
        <v>39</v>
      </c>
      <c r="N5596" t="s">
        <v>11433</v>
      </c>
      <c r="O5596" t="s">
        <v>34</v>
      </c>
      <c r="P5596">
        <v>2</v>
      </c>
      <c r="Q5596">
        <v>202206</v>
      </c>
      <c r="R5596">
        <v>20220721</v>
      </c>
      <c r="S5596" t="s">
        <v>11434</v>
      </c>
      <c r="T5596">
        <v>20220726</v>
      </c>
      <c r="Z5596" t="s">
        <v>36</v>
      </c>
    </row>
    <row r="5597" spans="1:26" x14ac:dyDescent="0.25">
      <c r="A5597" t="s">
        <v>26</v>
      </c>
      <c r="B5597" t="s">
        <v>27</v>
      </c>
      <c r="C5597" t="s">
        <v>28</v>
      </c>
      <c r="D5597" t="s">
        <v>133</v>
      </c>
      <c r="E5597" t="str">
        <f>"110TNAB0W672"</f>
        <v>110TNAB0W672</v>
      </c>
      <c r="F5597" t="s">
        <v>30</v>
      </c>
      <c r="I5597" t="s">
        <v>38</v>
      </c>
      <c r="J5597" t="s">
        <v>32</v>
      </c>
      <c r="N5597" t="s">
        <v>11435</v>
      </c>
      <c r="O5597" t="s">
        <v>34</v>
      </c>
      <c r="P5597">
        <v>10</v>
      </c>
      <c r="Q5597">
        <v>202110</v>
      </c>
      <c r="R5597">
        <v>20220405</v>
      </c>
      <c r="S5597" t="s">
        <v>11436</v>
      </c>
      <c r="T5597">
        <v>20220726</v>
      </c>
      <c r="Z5597" t="s">
        <v>36</v>
      </c>
    </row>
    <row r="5598" spans="1:26" x14ac:dyDescent="0.25">
      <c r="A5598" t="s">
        <v>26</v>
      </c>
      <c r="B5598" t="s">
        <v>27</v>
      </c>
      <c r="C5598" t="s">
        <v>28</v>
      </c>
      <c r="D5598" t="s">
        <v>37</v>
      </c>
      <c r="E5598" t="str">
        <f>"112TNMX0G219"</f>
        <v>112TNMX0G219</v>
      </c>
      <c r="F5598" t="s">
        <v>30</v>
      </c>
      <c r="I5598" t="s">
        <v>57</v>
      </c>
      <c r="J5598" t="s">
        <v>32</v>
      </c>
      <c r="N5598" t="s">
        <v>2092</v>
      </c>
      <c r="O5598" t="s">
        <v>34</v>
      </c>
      <c r="P5598">
        <v>8</v>
      </c>
      <c r="Q5598">
        <v>202112</v>
      </c>
      <c r="R5598">
        <v>20220701</v>
      </c>
      <c r="S5598" t="s">
        <v>11437</v>
      </c>
      <c r="T5598">
        <v>20220726</v>
      </c>
      <c r="Z5598" t="s">
        <v>36</v>
      </c>
    </row>
    <row r="5599" spans="1:26" x14ac:dyDescent="0.25">
      <c r="A5599" t="s">
        <v>26</v>
      </c>
      <c r="B5599" t="s">
        <v>27</v>
      </c>
      <c r="C5599" t="s">
        <v>28</v>
      </c>
      <c r="D5599" t="s">
        <v>7432</v>
      </c>
      <c r="E5599" t="str">
        <f>"206TNSU0Q942"</f>
        <v>206TNSU0Q942</v>
      </c>
      <c r="F5599" t="s">
        <v>30</v>
      </c>
      <c r="I5599" t="s">
        <v>57</v>
      </c>
      <c r="J5599" t="s">
        <v>58</v>
      </c>
      <c r="N5599" t="s">
        <v>244</v>
      </c>
      <c r="O5599" t="s">
        <v>34</v>
      </c>
      <c r="P5599">
        <v>2</v>
      </c>
      <c r="Q5599">
        <v>202206</v>
      </c>
      <c r="R5599">
        <v>20220630</v>
      </c>
      <c r="S5599" t="s">
        <v>11438</v>
      </c>
      <c r="T5599">
        <v>20220726</v>
      </c>
      <c r="U5599" t="s">
        <v>61</v>
      </c>
      <c r="Z5599" t="s">
        <v>36</v>
      </c>
    </row>
    <row r="5600" spans="1:26" x14ac:dyDescent="0.25">
      <c r="A5600" t="s">
        <v>26</v>
      </c>
      <c r="B5600" t="s">
        <v>27</v>
      </c>
      <c r="C5600" t="s">
        <v>28</v>
      </c>
      <c r="D5600" t="s">
        <v>42</v>
      </c>
      <c r="E5600" t="str">
        <f>"201TNKF26621"</f>
        <v>201TNKF26621</v>
      </c>
      <c r="F5600" t="s">
        <v>30</v>
      </c>
      <c r="I5600" t="s">
        <v>38</v>
      </c>
      <c r="J5600" t="s">
        <v>39</v>
      </c>
      <c r="N5600" t="s">
        <v>11439</v>
      </c>
      <c r="O5600" t="s">
        <v>34</v>
      </c>
      <c r="P5600">
        <v>7</v>
      </c>
      <c r="Q5600">
        <v>202201</v>
      </c>
      <c r="R5600">
        <v>20220204</v>
      </c>
      <c r="S5600" t="s">
        <v>11440</v>
      </c>
      <c r="T5600">
        <v>20220726</v>
      </c>
      <c r="Z5600" t="s">
        <v>36</v>
      </c>
    </row>
    <row r="5601" spans="1:26" x14ac:dyDescent="0.25">
      <c r="A5601" t="s">
        <v>26</v>
      </c>
      <c r="B5601" t="s">
        <v>27</v>
      </c>
      <c r="C5601" t="s">
        <v>28</v>
      </c>
      <c r="D5601" t="s">
        <v>585</v>
      </c>
      <c r="E5601" t="str">
        <f>"203TNVS13855"</f>
        <v>203TNVS13855</v>
      </c>
      <c r="F5601" t="s">
        <v>30</v>
      </c>
      <c r="I5601" t="s">
        <v>38</v>
      </c>
      <c r="J5601" t="s">
        <v>39</v>
      </c>
      <c r="N5601" t="s">
        <v>11441</v>
      </c>
      <c r="O5601" t="s">
        <v>34</v>
      </c>
      <c r="P5601">
        <v>5</v>
      </c>
      <c r="Q5601">
        <v>202203</v>
      </c>
      <c r="R5601">
        <v>20220513</v>
      </c>
      <c r="S5601" t="s">
        <v>11442</v>
      </c>
      <c r="T5601">
        <v>20220726</v>
      </c>
      <c r="Z5601" t="s">
        <v>36</v>
      </c>
    </row>
    <row r="5602" spans="1:26" x14ac:dyDescent="0.25">
      <c r="A5602" t="s">
        <v>26</v>
      </c>
      <c r="B5602" t="s">
        <v>27</v>
      </c>
      <c r="C5602" t="s">
        <v>28</v>
      </c>
      <c r="D5602" t="s">
        <v>380</v>
      </c>
      <c r="E5602" t="str">
        <f>"111TNPC1Q424"</f>
        <v>111TNPC1Q424</v>
      </c>
      <c r="F5602" t="s">
        <v>30</v>
      </c>
      <c r="I5602" t="s">
        <v>38</v>
      </c>
      <c r="J5602" t="s">
        <v>48</v>
      </c>
      <c r="N5602" t="s">
        <v>11443</v>
      </c>
      <c r="O5602" t="s">
        <v>34</v>
      </c>
      <c r="P5602">
        <v>9</v>
      </c>
      <c r="Q5602">
        <v>202111</v>
      </c>
      <c r="R5602">
        <v>20220725</v>
      </c>
      <c r="S5602" t="s">
        <v>11444</v>
      </c>
      <c r="T5602">
        <v>20220726</v>
      </c>
      <c r="Z5602" t="s">
        <v>36</v>
      </c>
    </row>
    <row r="5603" spans="1:26" x14ac:dyDescent="0.25">
      <c r="A5603" t="s">
        <v>26</v>
      </c>
      <c r="B5603" t="s">
        <v>27</v>
      </c>
      <c r="C5603" t="s">
        <v>28</v>
      </c>
      <c r="D5603" t="s">
        <v>115</v>
      </c>
      <c r="E5603" t="str">
        <f>"101TNEP1R036"</f>
        <v>101TNEP1R036</v>
      </c>
      <c r="F5603" t="s">
        <v>30</v>
      </c>
      <c r="I5603" t="s">
        <v>82</v>
      </c>
      <c r="J5603" t="s">
        <v>90</v>
      </c>
      <c r="N5603" t="s">
        <v>11445</v>
      </c>
      <c r="O5603" t="s">
        <v>34</v>
      </c>
      <c r="P5603">
        <v>19</v>
      </c>
      <c r="Q5603">
        <v>202101</v>
      </c>
      <c r="R5603">
        <v>20211206</v>
      </c>
      <c r="S5603" t="s">
        <v>11446</v>
      </c>
      <c r="T5603">
        <v>20220726</v>
      </c>
      <c r="U5603" t="s">
        <v>206</v>
      </c>
      <c r="V5603" t="s">
        <v>5168</v>
      </c>
      <c r="Z5603" t="s">
        <v>36</v>
      </c>
    </row>
    <row r="5604" spans="1:26" x14ac:dyDescent="0.25">
      <c r="A5604" t="s">
        <v>26</v>
      </c>
      <c r="B5604" t="s">
        <v>27</v>
      </c>
      <c r="C5604" t="s">
        <v>28</v>
      </c>
      <c r="D5604" t="s">
        <v>46</v>
      </c>
      <c r="E5604" t="str">
        <f>"106TNAB1M512"</f>
        <v>106TNAB1M512</v>
      </c>
      <c r="F5604" t="s">
        <v>30</v>
      </c>
      <c r="I5604" t="s">
        <v>586</v>
      </c>
      <c r="J5604" t="s">
        <v>52</v>
      </c>
      <c r="N5604" t="s">
        <v>11447</v>
      </c>
      <c r="O5604" t="s">
        <v>34</v>
      </c>
      <c r="P5604">
        <v>14</v>
      </c>
      <c r="Q5604">
        <v>202106</v>
      </c>
      <c r="R5604">
        <v>20220211</v>
      </c>
      <c r="S5604" t="s">
        <v>11448</v>
      </c>
      <c r="T5604">
        <v>20220726</v>
      </c>
      <c r="U5604" t="s">
        <v>1232</v>
      </c>
      <c r="Z5604" t="s">
        <v>36</v>
      </c>
    </row>
    <row r="5605" spans="1:26" x14ac:dyDescent="0.25">
      <c r="A5605" t="s">
        <v>26</v>
      </c>
      <c r="B5605" t="s">
        <v>27</v>
      </c>
      <c r="C5605" t="s">
        <v>28</v>
      </c>
      <c r="D5605" t="s">
        <v>37</v>
      </c>
      <c r="E5605" t="str">
        <f>"201TNGY1J535"</f>
        <v>201TNGY1J535</v>
      </c>
      <c r="F5605" t="s">
        <v>30</v>
      </c>
      <c r="I5605" t="s">
        <v>31</v>
      </c>
      <c r="J5605" t="s">
        <v>48</v>
      </c>
      <c r="N5605" t="s">
        <v>11449</v>
      </c>
      <c r="O5605" t="s">
        <v>34</v>
      </c>
      <c r="P5605">
        <v>7</v>
      </c>
      <c r="Q5605">
        <v>202201</v>
      </c>
      <c r="R5605">
        <v>20220626</v>
      </c>
      <c r="S5605" t="s">
        <v>11450</v>
      </c>
      <c r="T5605">
        <v>20220726</v>
      </c>
      <c r="Z5605" t="s">
        <v>36</v>
      </c>
    </row>
    <row r="5606" spans="1:26" x14ac:dyDescent="0.25">
      <c r="A5606" t="s">
        <v>2403</v>
      </c>
      <c r="B5606" t="s">
        <v>27</v>
      </c>
      <c r="C5606" t="s">
        <v>28</v>
      </c>
      <c r="D5606" t="s">
        <v>42</v>
      </c>
      <c r="E5606" t="str">
        <f>"110TNTQ11849"</f>
        <v>110TNTQ11849</v>
      </c>
      <c r="F5606" t="s">
        <v>2404</v>
      </c>
      <c r="N5606" t="s">
        <v>11451</v>
      </c>
      <c r="O5606" t="s">
        <v>34</v>
      </c>
      <c r="P5606">
        <v>10</v>
      </c>
      <c r="Q5606">
        <v>202110</v>
      </c>
      <c r="S5606">
        <v>917462745</v>
      </c>
      <c r="T5606">
        <v>20220727</v>
      </c>
      <c r="U5606" t="s">
        <v>2406</v>
      </c>
      <c r="V5606" t="s">
        <v>3583</v>
      </c>
      <c r="W5606" t="s">
        <v>2408</v>
      </c>
      <c r="X5606" t="s">
        <v>2409</v>
      </c>
      <c r="Y5606" t="s">
        <v>2410</v>
      </c>
      <c r="Z5606" t="s">
        <v>36</v>
      </c>
    </row>
    <row r="5607" spans="1:26" x14ac:dyDescent="0.25">
      <c r="A5607" t="s">
        <v>2403</v>
      </c>
      <c r="B5607" t="s">
        <v>27</v>
      </c>
      <c r="C5607" t="s">
        <v>28</v>
      </c>
      <c r="D5607" t="s">
        <v>115</v>
      </c>
      <c r="E5607" t="str">
        <f>"110TNGY18735"</f>
        <v>110TNGY18735</v>
      </c>
      <c r="F5607" t="s">
        <v>2404</v>
      </c>
      <c r="N5607" t="s">
        <v>11452</v>
      </c>
      <c r="O5607" t="s">
        <v>34</v>
      </c>
      <c r="P5607">
        <v>10</v>
      </c>
      <c r="Q5607">
        <v>202110</v>
      </c>
      <c r="S5607">
        <v>917533023</v>
      </c>
      <c r="T5607">
        <v>20220727</v>
      </c>
      <c r="U5607" t="s">
        <v>2406</v>
      </c>
      <c r="V5607" t="s">
        <v>3583</v>
      </c>
      <c r="W5607" t="s">
        <v>2408</v>
      </c>
      <c r="X5607" t="s">
        <v>6398</v>
      </c>
      <c r="Y5607" t="s">
        <v>6399</v>
      </c>
      <c r="Z5607" t="s">
        <v>36</v>
      </c>
    </row>
    <row r="5608" spans="1:26" x14ac:dyDescent="0.25">
      <c r="A5608" t="s">
        <v>26</v>
      </c>
      <c r="B5608" t="s">
        <v>27</v>
      </c>
      <c r="C5608" t="s">
        <v>28</v>
      </c>
      <c r="D5608" t="s">
        <v>133</v>
      </c>
      <c r="E5608" t="str">
        <f>"106TNCZ2K739"</f>
        <v>106TNCZ2K739</v>
      </c>
      <c r="F5608" t="s">
        <v>30</v>
      </c>
      <c r="I5608" t="s">
        <v>302</v>
      </c>
      <c r="J5608" t="s">
        <v>163</v>
      </c>
      <c r="N5608" t="s">
        <v>11453</v>
      </c>
      <c r="O5608" t="s">
        <v>34</v>
      </c>
      <c r="P5608">
        <v>14</v>
      </c>
      <c r="Q5608">
        <v>202106</v>
      </c>
      <c r="R5608">
        <v>20211105</v>
      </c>
      <c r="S5608" t="s">
        <v>11454</v>
      </c>
      <c r="T5608">
        <v>20220727</v>
      </c>
      <c r="Z5608" t="s">
        <v>36</v>
      </c>
    </row>
    <row r="5609" spans="1:26" x14ac:dyDescent="0.25">
      <c r="A5609" t="s">
        <v>26</v>
      </c>
      <c r="B5609" t="s">
        <v>27</v>
      </c>
      <c r="C5609" t="s">
        <v>28</v>
      </c>
      <c r="D5609" t="s">
        <v>37</v>
      </c>
      <c r="E5609" t="str">
        <f>"111TNHM2T977"</f>
        <v>111TNHM2T977</v>
      </c>
      <c r="F5609" t="s">
        <v>30</v>
      </c>
      <c r="I5609" t="s">
        <v>38</v>
      </c>
      <c r="J5609" t="s">
        <v>58</v>
      </c>
      <c r="N5609" t="s">
        <v>11455</v>
      </c>
      <c r="O5609" t="s">
        <v>34</v>
      </c>
      <c r="P5609">
        <v>9</v>
      </c>
      <c r="Q5609">
        <v>202111</v>
      </c>
      <c r="R5609">
        <v>20220615</v>
      </c>
      <c r="S5609" t="s">
        <v>11456</v>
      </c>
      <c r="T5609">
        <v>20220727</v>
      </c>
      <c r="U5609" t="s">
        <v>180</v>
      </c>
      <c r="Z5609" t="s">
        <v>36</v>
      </c>
    </row>
    <row r="5610" spans="1:26" x14ac:dyDescent="0.25">
      <c r="A5610" t="s">
        <v>26</v>
      </c>
      <c r="B5610" t="s">
        <v>27</v>
      </c>
      <c r="C5610" t="s">
        <v>28</v>
      </c>
      <c r="D5610" t="s">
        <v>166</v>
      </c>
      <c r="E5610" t="str">
        <f>"008TNCZ21875"</f>
        <v>008TNCZ21875</v>
      </c>
      <c r="F5610" t="s">
        <v>30</v>
      </c>
      <c r="I5610" t="s">
        <v>31</v>
      </c>
      <c r="J5610" t="s">
        <v>58</v>
      </c>
      <c r="N5610" t="s">
        <v>11457</v>
      </c>
      <c r="O5610" t="s">
        <v>34</v>
      </c>
      <c r="P5610">
        <v>24</v>
      </c>
      <c r="Q5610">
        <v>202008</v>
      </c>
      <c r="R5610">
        <v>20211201</v>
      </c>
      <c r="S5610" t="s">
        <v>11458</v>
      </c>
      <c r="T5610">
        <v>20220727</v>
      </c>
      <c r="U5610" t="s">
        <v>506</v>
      </c>
      <c r="V5610" t="s">
        <v>727</v>
      </c>
      <c r="W5610" t="s">
        <v>5175</v>
      </c>
      <c r="Z5610" t="s">
        <v>36</v>
      </c>
    </row>
    <row r="5611" spans="1:26" x14ac:dyDescent="0.25">
      <c r="A5611" t="s">
        <v>26</v>
      </c>
      <c r="B5611" t="s">
        <v>27</v>
      </c>
      <c r="C5611" t="s">
        <v>28</v>
      </c>
      <c r="D5611" t="s">
        <v>29</v>
      </c>
      <c r="E5611" t="str">
        <f>"112TNDV1L962"</f>
        <v>112TNDV1L962</v>
      </c>
      <c r="F5611" t="s">
        <v>30</v>
      </c>
      <c r="I5611" t="s">
        <v>31</v>
      </c>
      <c r="J5611" t="s">
        <v>58</v>
      </c>
      <c r="N5611" t="s">
        <v>11459</v>
      </c>
      <c r="O5611" t="s">
        <v>34</v>
      </c>
      <c r="P5611">
        <v>8</v>
      </c>
      <c r="Q5611">
        <v>202112</v>
      </c>
      <c r="R5611">
        <v>20220106</v>
      </c>
      <c r="S5611" t="s">
        <v>11460</v>
      </c>
      <c r="T5611">
        <v>20220727</v>
      </c>
      <c r="U5611" t="s">
        <v>128</v>
      </c>
      <c r="V5611" t="s">
        <v>144</v>
      </c>
      <c r="Z5611" t="s">
        <v>36</v>
      </c>
    </row>
    <row r="5612" spans="1:26" x14ac:dyDescent="0.25">
      <c r="A5612" t="s">
        <v>26</v>
      </c>
      <c r="B5612" t="s">
        <v>27</v>
      </c>
      <c r="C5612" t="s">
        <v>28</v>
      </c>
      <c r="D5612" t="s">
        <v>64</v>
      </c>
      <c r="E5612" t="str">
        <f>"202TNRL0H734"</f>
        <v>202TNRL0H734</v>
      </c>
      <c r="F5612" t="s">
        <v>30</v>
      </c>
      <c r="I5612" t="s">
        <v>38</v>
      </c>
      <c r="J5612" t="s">
        <v>58</v>
      </c>
      <c r="N5612" t="s">
        <v>11461</v>
      </c>
      <c r="O5612" t="s">
        <v>34</v>
      </c>
      <c r="P5612">
        <v>6</v>
      </c>
      <c r="Q5612">
        <v>202202</v>
      </c>
      <c r="R5612">
        <v>20220227</v>
      </c>
      <c r="S5612" t="s">
        <v>11462</v>
      </c>
      <c r="T5612">
        <v>20220727</v>
      </c>
      <c r="U5612" t="s">
        <v>5235</v>
      </c>
      <c r="V5612" t="s">
        <v>149</v>
      </c>
      <c r="W5612" t="s">
        <v>11463</v>
      </c>
      <c r="Z5612" t="s">
        <v>36</v>
      </c>
    </row>
    <row r="5613" spans="1:26" x14ac:dyDescent="0.25">
      <c r="A5613" t="s">
        <v>26</v>
      </c>
      <c r="B5613" t="s">
        <v>27</v>
      </c>
      <c r="C5613" t="s">
        <v>28</v>
      </c>
      <c r="D5613" t="s">
        <v>166</v>
      </c>
      <c r="E5613" t="str">
        <f>"111TNYT14154"</f>
        <v>111TNYT14154</v>
      </c>
      <c r="F5613" t="s">
        <v>30</v>
      </c>
      <c r="I5613" t="s">
        <v>38</v>
      </c>
      <c r="J5613" t="s">
        <v>39</v>
      </c>
      <c r="N5613" t="s">
        <v>11464</v>
      </c>
      <c r="O5613" t="s">
        <v>34</v>
      </c>
      <c r="P5613">
        <v>9</v>
      </c>
      <c r="Q5613">
        <v>202111</v>
      </c>
      <c r="R5613">
        <v>20220614</v>
      </c>
      <c r="S5613" t="s">
        <v>11465</v>
      </c>
      <c r="T5613">
        <v>20220727</v>
      </c>
      <c r="Z5613" t="s">
        <v>36</v>
      </c>
    </row>
    <row r="5614" spans="1:26" x14ac:dyDescent="0.25">
      <c r="A5614" t="s">
        <v>26</v>
      </c>
      <c r="B5614" t="s">
        <v>27</v>
      </c>
      <c r="C5614" t="s">
        <v>28</v>
      </c>
      <c r="D5614" t="s">
        <v>37</v>
      </c>
      <c r="E5614" t="str">
        <f>"201TNCZ31627"</f>
        <v>201TNCZ31627</v>
      </c>
      <c r="F5614" t="s">
        <v>30</v>
      </c>
      <c r="I5614" t="s">
        <v>38</v>
      </c>
      <c r="J5614" t="s">
        <v>90</v>
      </c>
      <c r="N5614" t="s">
        <v>11466</v>
      </c>
      <c r="O5614" t="s">
        <v>34</v>
      </c>
      <c r="P5614">
        <v>7</v>
      </c>
      <c r="Q5614">
        <v>202201</v>
      </c>
      <c r="R5614">
        <v>20220701</v>
      </c>
      <c r="S5614" t="s">
        <v>11467</v>
      </c>
      <c r="T5614">
        <v>20220727</v>
      </c>
      <c r="U5614" t="s">
        <v>211</v>
      </c>
      <c r="V5614" t="s">
        <v>1224</v>
      </c>
      <c r="Z5614" t="s">
        <v>36</v>
      </c>
    </row>
    <row r="5615" spans="1:26" x14ac:dyDescent="0.25">
      <c r="A5615" t="s">
        <v>26</v>
      </c>
      <c r="B5615" t="s">
        <v>27</v>
      </c>
      <c r="C5615" t="s">
        <v>28</v>
      </c>
      <c r="D5615" t="s">
        <v>46</v>
      </c>
      <c r="E5615" t="str">
        <f>"109TNTQ0E953"</f>
        <v>109TNTQ0E953</v>
      </c>
      <c r="F5615" t="s">
        <v>30</v>
      </c>
      <c r="I5615" t="s">
        <v>162</v>
      </c>
      <c r="J5615" t="s">
        <v>58</v>
      </c>
      <c r="N5615" t="s">
        <v>1046</v>
      </c>
      <c r="O5615" t="s">
        <v>34</v>
      </c>
      <c r="P5615">
        <v>11</v>
      </c>
      <c r="Q5615">
        <v>202109</v>
      </c>
      <c r="R5615">
        <v>20211001</v>
      </c>
      <c r="S5615" t="s">
        <v>11468</v>
      </c>
      <c r="T5615">
        <v>20220727</v>
      </c>
      <c r="U5615" t="s">
        <v>151</v>
      </c>
      <c r="Z5615" t="s">
        <v>36</v>
      </c>
    </row>
    <row r="5616" spans="1:26" x14ac:dyDescent="0.25">
      <c r="A5616" t="s">
        <v>26</v>
      </c>
      <c r="B5616" t="s">
        <v>27</v>
      </c>
      <c r="C5616" t="s">
        <v>28</v>
      </c>
      <c r="D5616" t="s">
        <v>37</v>
      </c>
      <c r="E5616" t="str">
        <f>"111TNJJ2K676"</f>
        <v>111TNJJ2K676</v>
      </c>
      <c r="F5616" t="s">
        <v>30</v>
      </c>
      <c r="I5616" t="s">
        <v>38</v>
      </c>
      <c r="J5616" t="s">
        <v>58</v>
      </c>
      <c r="N5616" t="s">
        <v>11469</v>
      </c>
      <c r="O5616" t="s">
        <v>34</v>
      </c>
      <c r="P5616">
        <v>9</v>
      </c>
      <c r="Q5616">
        <v>202111</v>
      </c>
      <c r="R5616">
        <v>20220711</v>
      </c>
      <c r="S5616" t="s">
        <v>11470</v>
      </c>
      <c r="T5616">
        <v>20220727</v>
      </c>
      <c r="U5616" t="s">
        <v>128</v>
      </c>
      <c r="Z5616" t="s">
        <v>36</v>
      </c>
    </row>
    <row r="5617" spans="1:26" x14ac:dyDescent="0.25">
      <c r="A5617" t="s">
        <v>26</v>
      </c>
      <c r="B5617" t="s">
        <v>27</v>
      </c>
      <c r="C5617" t="s">
        <v>28</v>
      </c>
      <c r="D5617" t="s">
        <v>7160</v>
      </c>
      <c r="E5617" t="str">
        <f>"205TNNH1M871"</f>
        <v>205TNNH1M871</v>
      </c>
      <c r="F5617" t="s">
        <v>30</v>
      </c>
      <c r="I5617" t="s">
        <v>57</v>
      </c>
      <c r="J5617" t="s">
        <v>39</v>
      </c>
      <c r="N5617" t="s">
        <v>11471</v>
      </c>
      <c r="O5617" t="s">
        <v>34</v>
      </c>
      <c r="P5617">
        <v>3</v>
      </c>
      <c r="Q5617">
        <v>202205</v>
      </c>
      <c r="R5617">
        <v>20220701</v>
      </c>
      <c r="S5617" t="s">
        <v>11472</v>
      </c>
      <c r="T5617">
        <v>20220727</v>
      </c>
      <c r="Z5617" t="s">
        <v>36</v>
      </c>
    </row>
    <row r="5618" spans="1:26" x14ac:dyDescent="0.25">
      <c r="A5618" t="s">
        <v>26</v>
      </c>
      <c r="B5618" t="s">
        <v>27</v>
      </c>
      <c r="C5618" t="s">
        <v>28</v>
      </c>
      <c r="D5618" t="s">
        <v>7432</v>
      </c>
      <c r="E5618" t="str">
        <f>"202TNKF1R149"</f>
        <v>202TNKF1R149</v>
      </c>
      <c r="F5618" t="s">
        <v>30</v>
      </c>
      <c r="I5618" t="s">
        <v>162</v>
      </c>
      <c r="J5618" t="s">
        <v>39</v>
      </c>
      <c r="N5618" t="s">
        <v>520</v>
      </c>
      <c r="O5618" t="s">
        <v>34</v>
      </c>
      <c r="P5618">
        <v>6</v>
      </c>
      <c r="Q5618">
        <v>202202</v>
      </c>
      <c r="R5618">
        <v>20220629</v>
      </c>
      <c r="S5618" t="s">
        <v>11473</v>
      </c>
      <c r="T5618">
        <v>20220727</v>
      </c>
      <c r="Z5618" t="s">
        <v>36</v>
      </c>
    </row>
    <row r="5619" spans="1:26" x14ac:dyDescent="0.25">
      <c r="A5619" t="s">
        <v>26</v>
      </c>
      <c r="B5619" t="s">
        <v>27</v>
      </c>
      <c r="C5619" t="s">
        <v>28</v>
      </c>
      <c r="D5619" t="s">
        <v>29</v>
      </c>
      <c r="E5619" t="str">
        <f>"106TNMX1D939"</f>
        <v>106TNMX1D939</v>
      </c>
      <c r="F5619" t="s">
        <v>30</v>
      </c>
      <c r="I5619" t="s">
        <v>31</v>
      </c>
      <c r="J5619" t="s">
        <v>90</v>
      </c>
      <c r="N5619" t="s">
        <v>11474</v>
      </c>
      <c r="O5619" t="s">
        <v>34</v>
      </c>
      <c r="P5619">
        <v>14</v>
      </c>
      <c r="Q5619">
        <v>202106</v>
      </c>
      <c r="R5619">
        <v>20211028</v>
      </c>
      <c r="S5619" t="s">
        <v>11475</v>
      </c>
      <c r="T5619">
        <v>20220727</v>
      </c>
      <c r="U5619" t="s">
        <v>75</v>
      </c>
      <c r="Z5619" t="s">
        <v>36</v>
      </c>
    </row>
    <row r="5620" spans="1:26" x14ac:dyDescent="0.25">
      <c r="A5620" t="s">
        <v>26</v>
      </c>
      <c r="B5620" t="s">
        <v>27</v>
      </c>
      <c r="C5620" t="s">
        <v>28</v>
      </c>
      <c r="D5620" t="s">
        <v>46</v>
      </c>
      <c r="E5620" t="str">
        <f>"201TNEP2S444"</f>
        <v>201TNEP2S444</v>
      </c>
      <c r="F5620" t="s">
        <v>30</v>
      </c>
      <c r="I5620" t="s">
        <v>47</v>
      </c>
      <c r="J5620" t="s">
        <v>90</v>
      </c>
      <c r="N5620" t="s">
        <v>11476</v>
      </c>
      <c r="O5620" t="s">
        <v>34</v>
      </c>
      <c r="P5620">
        <v>7</v>
      </c>
      <c r="Q5620">
        <v>202201</v>
      </c>
      <c r="R5620">
        <v>20220427</v>
      </c>
      <c r="S5620" t="s">
        <v>11477</v>
      </c>
      <c r="T5620">
        <v>20220727</v>
      </c>
      <c r="U5620" t="s">
        <v>211</v>
      </c>
      <c r="V5620" t="s">
        <v>75</v>
      </c>
      <c r="Z5620" t="s">
        <v>36</v>
      </c>
    </row>
    <row r="5621" spans="1:26" x14ac:dyDescent="0.25">
      <c r="A5621" t="s">
        <v>26</v>
      </c>
      <c r="B5621" t="s">
        <v>27</v>
      </c>
      <c r="C5621" t="s">
        <v>28</v>
      </c>
      <c r="D5621" t="s">
        <v>29</v>
      </c>
      <c r="E5621" t="str">
        <f>"105TNZN2R405"</f>
        <v>105TNZN2R405</v>
      </c>
      <c r="F5621" t="s">
        <v>30</v>
      </c>
      <c r="I5621" t="s">
        <v>89</v>
      </c>
      <c r="J5621" t="s">
        <v>439</v>
      </c>
      <c r="N5621" t="s">
        <v>11478</v>
      </c>
      <c r="O5621" t="s">
        <v>34</v>
      </c>
      <c r="P5621">
        <v>15</v>
      </c>
      <c r="Q5621">
        <v>202105</v>
      </c>
      <c r="R5621">
        <v>20220316</v>
      </c>
      <c r="S5621" t="s">
        <v>11479</v>
      </c>
      <c r="T5621">
        <v>20220727</v>
      </c>
      <c r="Z5621" t="s">
        <v>36</v>
      </c>
    </row>
    <row r="5622" spans="1:26" x14ac:dyDescent="0.25">
      <c r="A5622" t="s">
        <v>26</v>
      </c>
      <c r="B5622" t="s">
        <v>27</v>
      </c>
      <c r="C5622" t="s">
        <v>28</v>
      </c>
      <c r="D5622" t="s">
        <v>29</v>
      </c>
      <c r="E5622" t="str">
        <f>"106TNFA27091"</f>
        <v>106TNFA27091</v>
      </c>
      <c r="F5622" t="s">
        <v>30</v>
      </c>
      <c r="I5622" t="s">
        <v>57</v>
      </c>
      <c r="J5622" t="s">
        <v>90</v>
      </c>
      <c r="N5622" t="s">
        <v>11480</v>
      </c>
      <c r="O5622" t="s">
        <v>34</v>
      </c>
      <c r="P5622">
        <v>14</v>
      </c>
      <c r="Q5622">
        <v>202106</v>
      </c>
      <c r="R5622">
        <v>20220625</v>
      </c>
      <c r="S5622" t="s">
        <v>11481</v>
      </c>
      <c r="T5622">
        <v>20220727</v>
      </c>
      <c r="U5622" t="s">
        <v>128</v>
      </c>
      <c r="V5622" t="s">
        <v>75</v>
      </c>
      <c r="Z5622" t="s">
        <v>36</v>
      </c>
    </row>
    <row r="5623" spans="1:26" x14ac:dyDescent="0.25">
      <c r="A5623" t="s">
        <v>26</v>
      </c>
      <c r="B5623" t="s">
        <v>27</v>
      </c>
      <c r="C5623" t="s">
        <v>28</v>
      </c>
      <c r="D5623" t="s">
        <v>8170</v>
      </c>
      <c r="E5623" t="str">
        <f>"205TNDV2E130"</f>
        <v>205TNDV2E130</v>
      </c>
      <c r="F5623" t="s">
        <v>30</v>
      </c>
      <c r="I5623" t="s">
        <v>123</v>
      </c>
      <c r="J5623" t="s">
        <v>32</v>
      </c>
      <c r="N5623" t="s">
        <v>11482</v>
      </c>
      <c r="O5623" t="s">
        <v>34</v>
      </c>
      <c r="P5623">
        <v>3</v>
      </c>
      <c r="Q5623">
        <v>202205</v>
      </c>
      <c r="R5623">
        <v>20220607</v>
      </c>
      <c r="S5623" t="s">
        <v>11483</v>
      </c>
      <c r="T5623">
        <v>20220727</v>
      </c>
      <c r="U5623" t="s">
        <v>9515</v>
      </c>
      <c r="Z5623" t="s">
        <v>36</v>
      </c>
    </row>
    <row r="5624" spans="1:26" x14ac:dyDescent="0.25">
      <c r="A5624" t="s">
        <v>26</v>
      </c>
      <c r="B5624" t="s">
        <v>27</v>
      </c>
      <c r="C5624" t="s">
        <v>28</v>
      </c>
      <c r="D5624" t="s">
        <v>42</v>
      </c>
      <c r="E5624" t="str">
        <f>"107TNNH2A143"</f>
        <v>107TNNH2A143</v>
      </c>
      <c r="F5624" t="s">
        <v>30</v>
      </c>
      <c r="I5624" t="s">
        <v>129</v>
      </c>
      <c r="J5624" t="s">
        <v>90</v>
      </c>
      <c r="N5624" t="s">
        <v>11484</v>
      </c>
      <c r="O5624" t="s">
        <v>34</v>
      </c>
      <c r="P5624">
        <v>13</v>
      </c>
      <c r="Q5624">
        <v>202107</v>
      </c>
      <c r="R5624">
        <v>20220210</v>
      </c>
      <c r="S5624" t="s">
        <v>11485</v>
      </c>
      <c r="T5624">
        <v>20220727</v>
      </c>
      <c r="U5624" t="s">
        <v>180</v>
      </c>
      <c r="Z5624" t="s">
        <v>36</v>
      </c>
    </row>
    <row r="5625" spans="1:26" x14ac:dyDescent="0.25">
      <c r="A5625" t="s">
        <v>26</v>
      </c>
      <c r="B5625" t="s">
        <v>27</v>
      </c>
      <c r="C5625" t="s">
        <v>28</v>
      </c>
      <c r="D5625" t="s">
        <v>585</v>
      </c>
      <c r="E5625" t="str">
        <f>"202TNDV11218"</f>
        <v>202TNDV11218</v>
      </c>
      <c r="F5625" t="s">
        <v>30</v>
      </c>
      <c r="I5625" t="s">
        <v>31</v>
      </c>
      <c r="J5625" t="s">
        <v>32</v>
      </c>
      <c r="N5625" t="s">
        <v>11486</v>
      </c>
      <c r="O5625" t="s">
        <v>34</v>
      </c>
      <c r="P5625">
        <v>6</v>
      </c>
      <c r="Q5625">
        <v>202202</v>
      </c>
      <c r="R5625">
        <v>20220201</v>
      </c>
      <c r="S5625" t="s">
        <v>11487</v>
      </c>
      <c r="T5625">
        <v>20220727</v>
      </c>
      <c r="Z5625" t="s">
        <v>36</v>
      </c>
    </row>
    <row r="5626" spans="1:26" x14ac:dyDescent="0.25">
      <c r="A5626" t="s">
        <v>26</v>
      </c>
      <c r="B5626" t="s">
        <v>27</v>
      </c>
      <c r="C5626" t="s">
        <v>28</v>
      </c>
      <c r="D5626" t="s">
        <v>46</v>
      </c>
      <c r="E5626" t="str">
        <f>"106TNBK1C461"</f>
        <v>106TNBK1C461</v>
      </c>
      <c r="F5626" t="s">
        <v>30</v>
      </c>
      <c r="I5626" t="s">
        <v>38</v>
      </c>
      <c r="J5626" t="s">
        <v>90</v>
      </c>
      <c r="N5626" t="s">
        <v>11488</v>
      </c>
      <c r="O5626" t="s">
        <v>34</v>
      </c>
      <c r="P5626">
        <v>14</v>
      </c>
      <c r="Q5626">
        <v>202106</v>
      </c>
      <c r="R5626">
        <v>20211220</v>
      </c>
      <c r="S5626" t="s">
        <v>11489</v>
      </c>
      <c r="T5626">
        <v>20220727</v>
      </c>
      <c r="U5626" t="s">
        <v>151</v>
      </c>
      <c r="Z5626" t="s">
        <v>36</v>
      </c>
    </row>
    <row r="5627" spans="1:26" x14ac:dyDescent="0.25">
      <c r="A5627" t="s">
        <v>26</v>
      </c>
      <c r="B5627" t="s">
        <v>27</v>
      </c>
      <c r="C5627" t="s">
        <v>28</v>
      </c>
      <c r="D5627" t="s">
        <v>64</v>
      </c>
      <c r="E5627" t="str">
        <f>"112TNMX13787"</f>
        <v>112TNMX13787</v>
      </c>
      <c r="F5627" t="s">
        <v>30</v>
      </c>
      <c r="I5627" t="s">
        <v>123</v>
      </c>
      <c r="J5627" t="s">
        <v>130</v>
      </c>
      <c r="N5627" t="s">
        <v>11490</v>
      </c>
      <c r="O5627" t="s">
        <v>34</v>
      </c>
      <c r="P5627">
        <v>8</v>
      </c>
      <c r="Q5627">
        <v>202112</v>
      </c>
      <c r="R5627">
        <v>20220115</v>
      </c>
      <c r="S5627" t="s">
        <v>11491</v>
      </c>
      <c r="T5627">
        <v>20220727</v>
      </c>
      <c r="Z5627" t="s">
        <v>36</v>
      </c>
    </row>
    <row r="5628" spans="1:26" x14ac:dyDescent="0.25">
      <c r="A5628" t="s">
        <v>26</v>
      </c>
      <c r="B5628" t="s">
        <v>27</v>
      </c>
      <c r="C5628" t="s">
        <v>28</v>
      </c>
      <c r="D5628" t="s">
        <v>115</v>
      </c>
      <c r="E5628" t="str">
        <f>"107TNCZ10667"</f>
        <v>107TNCZ10667</v>
      </c>
      <c r="F5628" t="s">
        <v>30</v>
      </c>
      <c r="I5628" t="s">
        <v>89</v>
      </c>
      <c r="J5628" t="s">
        <v>90</v>
      </c>
      <c r="N5628" t="s">
        <v>11492</v>
      </c>
      <c r="O5628" t="s">
        <v>34</v>
      </c>
      <c r="P5628">
        <v>13</v>
      </c>
      <c r="Q5628">
        <v>202107</v>
      </c>
      <c r="R5628">
        <v>20220102</v>
      </c>
      <c r="S5628" t="s">
        <v>11493</v>
      </c>
      <c r="T5628">
        <v>20220727</v>
      </c>
      <c r="U5628" t="s">
        <v>75</v>
      </c>
      <c r="V5628" t="s">
        <v>267</v>
      </c>
      <c r="Z5628" t="s">
        <v>36</v>
      </c>
    </row>
    <row r="5629" spans="1:26" x14ac:dyDescent="0.25">
      <c r="A5629" t="s">
        <v>26</v>
      </c>
      <c r="B5629" t="s">
        <v>27</v>
      </c>
      <c r="C5629" t="s">
        <v>28</v>
      </c>
      <c r="D5629" t="s">
        <v>7432</v>
      </c>
      <c r="E5629" t="str">
        <f>"206TNAB14352"</f>
        <v>206TNAB14352</v>
      </c>
      <c r="F5629" t="s">
        <v>30</v>
      </c>
      <c r="I5629" t="s">
        <v>38</v>
      </c>
      <c r="J5629" t="s">
        <v>86</v>
      </c>
      <c r="N5629" t="s">
        <v>11494</v>
      </c>
      <c r="O5629" t="s">
        <v>34</v>
      </c>
      <c r="P5629">
        <v>2</v>
      </c>
      <c r="Q5629">
        <v>202206</v>
      </c>
      <c r="R5629">
        <v>20220608</v>
      </c>
      <c r="S5629" t="s">
        <v>11495</v>
      </c>
      <c r="T5629">
        <v>20220727</v>
      </c>
      <c r="Z5629" t="s">
        <v>36</v>
      </c>
    </row>
    <row r="5630" spans="1:26" x14ac:dyDescent="0.25">
      <c r="A5630" t="s">
        <v>26</v>
      </c>
      <c r="B5630" t="s">
        <v>27</v>
      </c>
      <c r="C5630" t="s">
        <v>28</v>
      </c>
      <c r="D5630" t="s">
        <v>380</v>
      </c>
      <c r="E5630" t="str">
        <f>"206TNWG0S905"</f>
        <v>206TNWG0S905</v>
      </c>
      <c r="F5630" t="s">
        <v>30</v>
      </c>
      <c r="I5630" t="s">
        <v>38</v>
      </c>
      <c r="J5630" t="s">
        <v>90</v>
      </c>
      <c r="N5630" t="s">
        <v>11496</v>
      </c>
      <c r="O5630" t="s">
        <v>34</v>
      </c>
      <c r="P5630">
        <v>2</v>
      </c>
      <c r="Q5630">
        <v>202206</v>
      </c>
      <c r="R5630">
        <v>20220717</v>
      </c>
      <c r="S5630" t="s">
        <v>11497</v>
      </c>
      <c r="T5630">
        <v>20220727</v>
      </c>
      <c r="U5630" t="s">
        <v>497</v>
      </c>
      <c r="V5630" t="s">
        <v>496</v>
      </c>
      <c r="Z5630" t="s">
        <v>36</v>
      </c>
    </row>
    <row r="5631" spans="1:26" x14ac:dyDescent="0.25">
      <c r="A5631" t="s">
        <v>26</v>
      </c>
      <c r="B5631" t="s">
        <v>27</v>
      </c>
      <c r="C5631" t="s">
        <v>28</v>
      </c>
      <c r="D5631" t="s">
        <v>29</v>
      </c>
      <c r="E5631" t="str">
        <f>"112TNGY03703"</f>
        <v>112TNGY03703</v>
      </c>
      <c r="F5631" t="s">
        <v>30</v>
      </c>
      <c r="I5631" t="s">
        <v>3995</v>
      </c>
      <c r="J5631" t="s">
        <v>90</v>
      </c>
      <c r="N5631" t="s">
        <v>11498</v>
      </c>
      <c r="O5631" t="s">
        <v>34</v>
      </c>
      <c r="P5631">
        <v>8</v>
      </c>
      <c r="Q5631">
        <v>202112</v>
      </c>
      <c r="R5631">
        <v>20220107</v>
      </c>
      <c r="S5631" t="s">
        <v>11499</v>
      </c>
      <c r="T5631">
        <v>20220727</v>
      </c>
      <c r="U5631" t="s">
        <v>128</v>
      </c>
      <c r="V5631" t="s">
        <v>5954</v>
      </c>
      <c r="W5631" t="s">
        <v>75</v>
      </c>
      <c r="Z5631" t="s">
        <v>36</v>
      </c>
    </row>
    <row r="5632" spans="1:26" x14ac:dyDescent="0.25">
      <c r="A5632" t="s">
        <v>26</v>
      </c>
      <c r="B5632" t="s">
        <v>27</v>
      </c>
      <c r="C5632" t="s">
        <v>28</v>
      </c>
      <c r="D5632" t="s">
        <v>133</v>
      </c>
      <c r="E5632" t="str">
        <f>"010TNTQ2C553"</f>
        <v>010TNTQ2C553</v>
      </c>
      <c r="F5632" t="s">
        <v>30</v>
      </c>
      <c r="I5632" t="s">
        <v>38</v>
      </c>
      <c r="J5632" t="s">
        <v>90</v>
      </c>
      <c r="N5632" t="s">
        <v>11500</v>
      </c>
      <c r="O5632" t="s">
        <v>34</v>
      </c>
      <c r="P5632">
        <v>22</v>
      </c>
      <c r="Q5632">
        <v>202010</v>
      </c>
      <c r="R5632">
        <v>20220215</v>
      </c>
      <c r="S5632" t="s">
        <v>11501</v>
      </c>
      <c r="T5632">
        <v>20220727</v>
      </c>
      <c r="U5632" t="s">
        <v>1718</v>
      </c>
      <c r="V5632" t="s">
        <v>206</v>
      </c>
      <c r="Z5632" t="s">
        <v>36</v>
      </c>
    </row>
    <row r="5633" spans="1:26" x14ac:dyDescent="0.25">
      <c r="A5633" t="s">
        <v>26</v>
      </c>
      <c r="B5633" t="s">
        <v>27</v>
      </c>
      <c r="C5633" t="s">
        <v>28</v>
      </c>
      <c r="D5633" t="s">
        <v>133</v>
      </c>
      <c r="E5633" t="str">
        <f>"110TNDV0W978"</f>
        <v>110TNDV0W978</v>
      </c>
      <c r="F5633" t="s">
        <v>30</v>
      </c>
      <c r="I5633" t="s">
        <v>123</v>
      </c>
      <c r="J5633" t="s">
        <v>39</v>
      </c>
      <c r="N5633" t="s">
        <v>11502</v>
      </c>
      <c r="O5633" t="s">
        <v>34</v>
      </c>
      <c r="P5633">
        <v>10</v>
      </c>
      <c r="Q5633">
        <v>202110</v>
      </c>
      <c r="R5633">
        <v>20211201</v>
      </c>
      <c r="S5633" t="s">
        <v>11503</v>
      </c>
      <c r="T5633">
        <v>20220727</v>
      </c>
      <c r="Z5633" t="s">
        <v>36</v>
      </c>
    </row>
    <row r="5634" spans="1:26" x14ac:dyDescent="0.25">
      <c r="A5634" t="s">
        <v>26</v>
      </c>
      <c r="B5634" t="s">
        <v>27</v>
      </c>
      <c r="C5634" t="s">
        <v>28</v>
      </c>
      <c r="D5634" t="s">
        <v>380</v>
      </c>
      <c r="E5634" t="str">
        <f>"206TNZN1Q493"</f>
        <v>206TNZN1Q493</v>
      </c>
      <c r="F5634" t="s">
        <v>30</v>
      </c>
      <c r="I5634" t="s">
        <v>31</v>
      </c>
      <c r="J5634" t="s">
        <v>32</v>
      </c>
      <c r="N5634" t="s">
        <v>11504</v>
      </c>
      <c r="O5634" t="s">
        <v>34</v>
      </c>
      <c r="P5634">
        <v>2</v>
      </c>
      <c r="Q5634">
        <v>202206</v>
      </c>
      <c r="R5634">
        <v>20220706</v>
      </c>
      <c r="S5634" t="s">
        <v>11505</v>
      </c>
      <c r="T5634">
        <v>20220727</v>
      </c>
      <c r="Z5634" t="s">
        <v>36</v>
      </c>
    </row>
    <row r="5635" spans="1:26" x14ac:dyDescent="0.25">
      <c r="A5635" t="s">
        <v>26</v>
      </c>
      <c r="B5635" t="s">
        <v>27</v>
      </c>
      <c r="C5635" t="s">
        <v>28</v>
      </c>
      <c r="D5635" t="s">
        <v>585</v>
      </c>
      <c r="E5635" t="str">
        <f>"203TNHM1W233"</f>
        <v>203TNHM1W233</v>
      </c>
      <c r="F5635" t="s">
        <v>30</v>
      </c>
      <c r="I5635" t="s">
        <v>38</v>
      </c>
      <c r="J5635" t="s">
        <v>58</v>
      </c>
      <c r="N5635" t="s">
        <v>11506</v>
      </c>
      <c r="O5635" t="s">
        <v>34</v>
      </c>
      <c r="P5635">
        <v>5</v>
      </c>
      <c r="Q5635">
        <v>202203</v>
      </c>
      <c r="R5635">
        <v>20220301</v>
      </c>
      <c r="S5635" t="s">
        <v>11507</v>
      </c>
      <c r="T5635">
        <v>20220727</v>
      </c>
      <c r="U5635" t="s">
        <v>211</v>
      </c>
      <c r="Z5635" t="s">
        <v>36</v>
      </c>
    </row>
    <row r="5636" spans="1:26" x14ac:dyDescent="0.25">
      <c r="A5636" t="s">
        <v>26</v>
      </c>
      <c r="B5636" t="s">
        <v>27</v>
      </c>
      <c r="C5636" t="s">
        <v>28</v>
      </c>
      <c r="D5636" t="s">
        <v>42</v>
      </c>
      <c r="E5636" t="str">
        <f>"111TNFA0F691"</f>
        <v>111TNFA0F691</v>
      </c>
      <c r="F5636" t="s">
        <v>30</v>
      </c>
      <c r="I5636" t="s">
        <v>129</v>
      </c>
      <c r="J5636" t="s">
        <v>163</v>
      </c>
      <c r="N5636" t="s">
        <v>11508</v>
      </c>
      <c r="O5636" t="s">
        <v>34</v>
      </c>
      <c r="P5636">
        <v>9</v>
      </c>
      <c r="Q5636">
        <v>202111</v>
      </c>
      <c r="R5636">
        <v>20220207</v>
      </c>
      <c r="S5636" t="s">
        <v>11509</v>
      </c>
      <c r="T5636">
        <v>20220727</v>
      </c>
      <c r="Z5636" t="s">
        <v>36</v>
      </c>
    </row>
    <row r="5637" spans="1:26" x14ac:dyDescent="0.25">
      <c r="A5637" t="s">
        <v>26</v>
      </c>
      <c r="B5637" t="s">
        <v>27</v>
      </c>
      <c r="C5637" t="s">
        <v>28</v>
      </c>
      <c r="D5637" t="s">
        <v>37</v>
      </c>
      <c r="E5637" t="str">
        <f>"202TNAB0M912"</f>
        <v>202TNAB0M912</v>
      </c>
      <c r="F5637" t="s">
        <v>30</v>
      </c>
      <c r="I5637" t="s">
        <v>71</v>
      </c>
      <c r="J5637" t="s">
        <v>48</v>
      </c>
      <c r="N5637" t="s">
        <v>11510</v>
      </c>
      <c r="O5637" t="s">
        <v>34</v>
      </c>
      <c r="P5637">
        <v>6</v>
      </c>
      <c r="Q5637">
        <v>202202</v>
      </c>
      <c r="R5637">
        <v>20220720</v>
      </c>
      <c r="S5637" t="s">
        <v>11511</v>
      </c>
      <c r="T5637">
        <v>20220727</v>
      </c>
      <c r="Z5637" t="s">
        <v>36</v>
      </c>
    </row>
    <row r="5638" spans="1:26" x14ac:dyDescent="0.25">
      <c r="A5638" t="s">
        <v>26</v>
      </c>
      <c r="B5638" t="s">
        <v>27</v>
      </c>
      <c r="C5638" t="s">
        <v>28</v>
      </c>
      <c r="D5638" t="s">
        <v>42</v>
      </c>
      <c r="E5638" t="str">
        <f>"201TNLE26208"</f>
        <v>201TNLE26208</v>
      </c>
      <c r="F5638" t="s">
        <v>30</v>
      </c>
      <c r="I5638" t="s">
        <v>57</v>
      </c>
      <c r="J5638" t="s">
        <v>77</v>
      </c>
      <c r="N5638" t="s">
        <v>11512</v>
      </c>
      <c r="O5638" t="s">
        <v>34</v>
      </c>
      <c r="P5638">
        <v>7</v>
      </c>
      <c r="Q5638">
        <v>202201</v>
      </c>
      <c r="R5638">
        <v>20220607</v>
      </c>
      <c r="S5638" t="s">
        <v>11513</v>
      </c>
      <c r="T5638">
        <v>20220727</v>
      </c>
      <c r="Z5638" t="s">
        <v>36</v>
      </c>
    </row>
    <row r="5639" spans="1:26" x14ac:dyDescent="0.25">
      <c r="A5639" t="s">
        <v>26</v>
      </c>
      <c r="B5639" t="s">
        <v>27</v>
      </c>
      <c r="C5639" t="s">
        <v>28</v>
      </c>
      <c r="D5639" t="s">
        <v>7432</v>
      </c>
      <c r="E5639" t="str">
        <f>"205TNWG1F873"</f>
        <v>205TNWG1F873</v>
      </c>
      <c r="F5639" t="s">
        <v>30</v>
      </c>
      <c r="I5639" t="s">
        <v>38</v>
      </c>
      <c r="J5639" t="s">
        <v>39</v>
      </c>
      <c r="N5639" t="s">
        <v>11514</v>
      </c>
      <c r="O5639" t="s">
        <v>34</v>
      </c>
      <c r="P5639">
        <v>3</v>
      </c>
      <c r="Q5639">
        <v>202205</v>
      </c>
      <c r="R5639">
        <v>20220719</v>
      </c>
      <c r="S5639" t="s">
        <v>11515</v>
      </c>
      <c r="T5639">
        <v>20220727</v>
      </c>
      <c r="Z5639" t="s">
        <v>36</v>
      </c>
    </row>
    <row r="5640" spans="1:26" x14ac:dyDescent="0.25">
      <c r="A5640" t="s">
        <v>26</v>
      </c>
      <c r="B5640" t="s">
        <v>27</v>
      </c>
      <c r="C5640" t="s">
        <v>28</v>
      </c>
      <c r="D5640" t="s">
        <v>29</v>
      </c>
      <c r="E5640" t="str">
        <f>"201TNTQ1K585"</f>
        <v>201TNTQ1K585</v>
      </c>
      <c r="F5640" t="s">
        <v>30</v>
      </c>
      <c r="I5640" t="s">
        <v>57</v>
      </c>
      <c r="J5640" t="s">
        <v>39</v>
      </c>
      <c r="N5640" t="s">
        <v>11516</v>
      </c>
      <c r="O5640" t="s">
        <v>34</v>
      </c>
      <c r="P5640">
        <v>7</v>
      </c>
      <c r="Q5640">
        <v>202201</v>
      </c>
      <c r="R5640">
        <v>20220719</v>
      </c>
      <c r="S5640" t="s">
        <v>11517</v>
      </c>
      <c r="T5640">
        <v>20220727</v>
      </c>
      <c r="Z5640" t="s">
        <v>36</v>
      </c>
    </row>
    <row r="5641" spans="1:26" x14ac:dyDescent="0.25">
      <c r="A5641" t="s">
        <v>26</v>
      </c>
      <c r="B5641" t="s">
        <v>27</v>
      </c>
      <c r="C5641" t="s">
        <v>28</v>
      </c>
      <c r="D5641" t="s">
        <v>37</v>
      </c>
      <c r="E5641" t="str">
        <f>"111TNJJ2K580"</f>
        <v>111TNJJ2K580</v>
      </c>
      <c r="F5641" t="s">
        <v>30</v>
      </c>
      <c r="I5641" t="s">
        <v>89</v>
      </c>
      <c r="J5641" t="s">
        <v>58</v>
      </c>
      <c r="N5641" t="s">
        <v>11518</v>
      </c>
      <c r="O5641" t="s">
        <v>34</v>
      </c>
      <c r="P5641">
        <v>9</v>
      </c>
      <c r="Q5641">
        <v>202111</v>
      </c>
      <c r="R5641">
        <v>20220705</v>
      </c>
      <c r="S5641" t="s">
        <v>11519</v>
      </c>
      <c r="T5641">
        <v>20220727</v>
      </c>
      <c r="Z5641" t="s">
        <v>36</v>
      </c>
    </row>
    <row r="5642" spans="1:26" x14ac:dyDescent="0.25">
      <c r="A5642" t="s">
        <v>26</v>
      </c>
      <c r="B5642" t="s">
        <v>27</v>
      </c>
      <c r="C5642" t="s">
        <v>28</v>
      </c>
      <c r="D5642" t="s">
        <v>46</v>
      </c>
      <c r="E5642" t="str">
        <f>"202TNTQ2W025"</f>
        <v>202TNTQ2W025</v>
      </c>
      <c r="F5642" t="s">
        <v>30</v>
      </c>
      <c r="I5642" t="s">
        <v>38</v>
      </c>
      <c r="J5642" t="s">
        <v>90</v>
      </c>
      <c r="N5642" t="s">
        <v>11520</v>
      </c>
      <c r="O5642" t="s">
        <v>34</v>
      </c>
      <c r="P5642">
        <v>6</v>
      </c>
      <c r="Q5642">
        <v>202202</v>
      </c>
      <c r="R5642">
        <v>20220509</v>
      </c>
      <c r="S5642" t="s">
        <v>11521</v>
      </c>
      <c r="T5642">
        <v>20220727</v>
      </c>
      <c r="U5642" t="s">
        <v>75</v>
      </c>
      <c r="V5642" t="s">
        <v>144</v>
      </c>
      <c r="Z5642" t="s">
        <v>36</v>
      </c>
    </row>
    <row r="5643" spans="1:26" x14ac:dyDescent="0.25">
      <c r="A5643" t="s">
        <v>26</v>
      </c>
      <c r="B5643" t="s">
        <v>27</v>
      </c>
      <c r="C5643" t="s">
        <v>28</v>
      </c>
      <c r="D5643" t="s">
        <v>380</v>
      </c>
      <c r="E5643" t="str">
        <f>"202TNQD2U556"</f>
        <v>202TNQD2U556</v>
      </c>
      <c r="F5643" t="s">
        <v>30</v>
      </c>
      <c r="I5643" t="s">
        <v>71</v>
      </c>
      <c r="J5643" t="s">
        <v>58</v>
      </c>
      <c r="N5643" t="s">
        <v>5733</v>
      </c>
      <c r="O5643" t="s">
        <v>34</v>
      </c>
      <c r="P5643">
        <v>6</v>
      </c>
      <c r="Q5643">
        <v>202202</v>
      </c>
      <c r="R5643">
        <v>20220201</v>
      </c>
      <c r="S5643" t="s">
        <v>11522</v>
      </c>
      <c r="T5643">
        <v>20220727</v>
      </c>
      <c r="U5643" t="s">
        <v>11523</v>
      </c>
      <c r="Z5643" t="s">
        <v>36</v>
      </c>
    </row>
    <row r="5644" spans="1:26" x14ac:dyDescent="0.25">
      <c r="A5644" t="s">
        <v>26</v>
      </c>
      <c r="B5644" t="s">
        <v>27</v>
      </c>
      <c r="C5644" t="s">
        <v>28</v>
      </c>
      <c r="D5644" t="s">
        <v>46</v>
      </c>
      <c r="E5644" t="str">
        <f>"110TNNH16607"</f>
        <v>110TNNH16607</v>
      </c>
      <c r="F5644" t="s">
        <v>30</v>
      </c>
      <c r="I5644" t="s">
        <v>71</v>
      </c>
      <c r="J5644" t="s">
        <v>52</v>
      </c>
      <c r="N5644" t="s">
        <v>7979</v>
      </c>
      <c r="O5644" t="s">
        <v>34</v>
      </c>
      <c r="P5644">
        <v>10</v>
      </c>
      <c r="Q5644">
        <v>202110</v>
      </c>
      <c r="R5644">
        <v>20220303</v>
      </c>
      <c r="S5644" t="s">
        <v>11524</v>
      </c>
      <c r="T5644">
        <v>20220727</v>
      </c>
      <c r="Z5644" t="s">
        <v>36</v>
      </c>
    </row>
    <row r="5645" spans="1:26" x14ac:dyDescent="0.25">
      <c r="A5645" t="s">
        <v>26</v>
      </c>
      <c r="B5645" t="s">
        <v>27</v>
      </c>
      <c r="C5645" t="s">
        <v>28</v>
      </c>
      <c r="D5645" t="s">
        <v>115</v>
      </c>
      <c r="E5645" t="str">
        <f>"107TNMX20731"</f>
        <v>107TNMX20731</v>
      </c>
      <c r="F5645" t="s">
        <v>30</v>
      </c>
      <c r="I5645" t="s">
        <v>57</v>
      </c>
      <c r="J5645" t="s">
        <v>39</v>
      </c>
      <c r="N5645" t="s">
        <v>11525</v>
      </c>
      <c r="O5645" t="s">
        <v>34</v>
      </c>
      <c r="P5645">
        <v>13</v>
      </c>
      <c r="Q5645">
        <v>202107</v>
      </c>
      <c r="R5645">
        <v>20220711</v>
      </c>
      <c r="S5645" t="s">
        <v>11526</v>
      </c>
      <c r="T5645">
        <v>20220727</v>
      </c>
      <c r="Z5645" t="s">
        <v>36</v>
      </c>
    </row>
    <row r="5646" spans="1:26" x14ac:dyDescent="0.25">
      <c r="A5646" t="s">
        <v>26</v>
      </c>
      <c r="B5646" t="s">
        <v>27</v>
      </c>
      <c r="C5646" t="s">
        <v>28</v>
      </c>
      <c r="D5646" t="s">
        <v>7432</v>
      </c>
      <c r="E5646" t="str">
        <f>"205TNGY24151"</f>
        <v>205TNGY24151</v>
      </c>
      <c r="F5646" t="s">
        <v>30</v>
      </c>
      <c r="I5646" t="s">
        <v>38</v>
      </c>
      <c r="J5646" t="s">
        <v>48</v>
      </c>
      <c r="N5646" t="s">
        <v>6651</v>
      </c>
      <c r="O5646" t="s">
        <v>34</v>
      </c>
      <c r="P5646">
        <v>3</v>
      </c>
      <c r="Q5646">
        <v>202205</v>
      </c>
      <c r="R5646">
        <v>20220708</v>
      </c>
      <c r="S5646" t="s">
        <v>11527</v>
      </c>
      <c r="T5646">
        <v>20220727</v>
      </c>
      <c r="Z5646" t="s">
        <v>36</v>
      </c>
    </row>
    <row r="5647" spans="1:26" x14ac:dyDescent="0.25">
      <c r="A5647" t="s">
        <v>26</v>
      </c>
      <c r="B5647" t="s">
        <v>27</v>
      </c>
      <c r="C5647" t="s">
        <v>28</v>
      </c>
      <c r="D5647" t="s">
        <v>46</v>
      </c>
      <c r="E5647" t="str">
        <f>"109TNZN00605"</f>
        <v>109TNZN00605</v>
      </c>
      <c r="F5647" t="s">
        <v>30</v>
      </c>
      <c r="I5647" t="s">
        <v>475</v>
      </c>
      <c r="J5647" t="s">
        <v>871</v>
      </c>
      <c r="N5647" t="s">
        <v>9966</v>
      </c>
      <c r="O5647" t="s">
        <v>34</v>
      </c>
      <c r="P5647">
        <v>11</v>
      </c>
      <c r="Q5647">
        <v>202109</v>
      </c>
      <c r="R5647">
        <v>20220103</v>
      </c>
      <c r="S5647" t="s">
        <v>11528</v>
      </c>
      <c r="T5647">
        <v>20220727</v>
      </c>
      <c r="Z5647" t="s">
        <v>36</v>
      </c>
    </row>
    <row r="5648" spans="1:26" x14ac:dyDescent="0.25">
      <c r="A5648" t="s">
        <v>26</v>
      </c>
      <c r="B5648" t="s">
        <v>27</v>
      </c>
      <c r="C5648" t="s">
        <v>28</v>
      </c>
      <c r="D5648" t="s">
        <v>29</v>
      </c>
      <c r="E5648" t="str">
        <f>"110TNTQ04761"</f>
        <v>110TNTQ04761</v>
      </c>
      <c r="F5648" t="s">
        <v>30</v>
      </c>
      <c r="I5648" t="s">
        <v>31</v>
      </c>
      <c r="J5648" t="s">
        <v>58</v>
      </c>
      <c r="N5648" t="s">
        <v>11529</v>
      </c>
      <c r="O5648" t="s">
        <v>34</v>
      </c>
      <c r="P5648">
        <v>10</v>
      </c>
      <c r="Q5648">
        <v>202110</v>
      </c>
      <c r="R5648">
        <v>20211101</v>
      </c>
      <c r="S5648" t="s">
        <v>11530</v>
      </c>
      <c r="T5648">
        <v>20220728</v>
      </c>
      <c r="U5648" t="s">
        <v>128</v>
      </c>
      <c r="V5648" t="s">
        <v>75</v>
      </c>
      <c r="Z5648" t="s">
        <v>36</v>
      </c>
    </row>
    <row r="5649" spans="1:26" x14ac:dyDescent="0.25">
      <c r="A5649" t="s">
        <v>26</v>
      </c>
      <c r="B5649" t="s">
        <v>27</v>
      </c>
      <c r="C5649" t="s">
        <v>28</v>
      </c>
      <c r="D5649" t="s">
        <v>115</v>
      </c>
      <c r="E5649" t="str">
        <f>"201TNAB0Q480"</f>
        <v>201TNAB0Q480</v>
      </c>
      <c r="F5649" t="s">
        <v>30</v>
      </c>
      <c r="I5649" t="s">
        <v>38</v>
      </c>
      <c r="J5649" t="s">
        <v>43</v>
      </c>
      <c r="N5649" t="s">
        <v>11531</v>
      </c>
      <c r="O5649" t="s">
        <v>34</v>
      </c>
      <c r="P5649">
        <v>7</v>
      </c>
      <c r="Q5649">
        <v>202201</v>
      </c>
      <c r="R5649">
        <v>20220224</v>
      </c>
      <c r="S5649" t="s">
        <v>11532</v>
      </c>
      <c r="T5649">
        <v>20220728</v>
      </c>
      <c r="Z5649" t="s">
        <v>36</v>
      </c>
    </row>
    <row r="5650" spans="1:26" x14ac:dyDescent="0.25">
      <c r="A5650" t="s">
        <v>26</v>
      </c>
      <c r="B5650" t="s">
        <v>27</v>
      </c>
      <c r="C5650" t="s">
        <v>28</v>
      </c>
      <c r="D5650" t="s">
        <v>380</v>
      </c>
      <c r="E5650" t="str">
        <f>"110TNKF1U301"</f>
        <v>110TNKF1U301</v>
      </c>
      <c r="F5650" t="s">
        <v>30</v>
      </c>
      <c r="I5650" t="s">
        <v>38</v>
      </c>
      <c r="J5650" t="s">
        <v>58</v>
      </c>
      <c r="N5650" t="s">
        <v>11533</v>
      </c>
      <c r="O5650" t="s">
        <v>34</v>
      </c>
      <c r="P5650">
        <v>10</v>
      </c>
      <c r="Q5650">
        <v>202110</v>
      </c>
      <c r="R5650">
        <v>20211122</v>
      </c>
      <c r="S5650" t="s">
        <v>11534</v>
      </c>
      <c r="T5650">
        <v>20220728</v>
      </c>
      <c r="U5650" t="s">
        <v>452</v>
      </c>
      <c r="V5650" t="s">
        <v>595</v>
      </c>
      <c r="Z5650" t="s">
        <v>36</v>
      </c>
    </row>
    <row r="5651" spans="1:26" x14ac:dyDescent="0.25">
      <c r="A5651" t="s">
        <v>26</v>
      </c>
      <c r="B5651" t="s">
        <v>27</v>
      </c>
      <c r="C5651" t="s">
        <v>28</v>
      </c>
      <c r="D5651" t="s">
        <v>6142</v>
      </c>
      <c r="E5651" t="str">
        <f>"204TNCZ02851"</f>
        <v>204TNCZ02851</v>
      </c>
      <c r="F5651" t="s">
        <v>30</v>
      </c>
      <c r="I5651" t="s">
        <v>76</v>
      </c>
      <c r="J5651" t="s">
        <v>58</v>
      </c>
      <c r="N5651" t="s">
        <v>11535</v>
      </c>
      <c r="O5651" t="s">
        <v>34</v>
      </c>
      <c r="P5651">
        <v>4</v>
      </c>
      <c r="Q5651">
        <v>202204</v>
      </c>
      <c r="R5651">
        <v>20220604</v>
      </c>
      <c r="S5651" t="s">
        <v>11536</v>
      </c>
      <c r="T5651">
        <v>20220728</v>
      </c>
      <c r="U5651" t="s">
        <v>143</v>
      </c>
      <c r="V5651" t="s">
        <v>144</v>
      </c>
      <c r="Z5651" t="s">
        <v>36</v>
      </c>
    </row>
    <row r="5652" spans="1:26" x14ac:dyDescent="0.25">
      <c r="A5652" t="s">
        <v>26</v>
      </c>
      <c r="B5652" t="s">
        <v>27</v>
      </c>
      <c r="C5652" t="s">
        <v>28</v>
      </c>
      <c r="D5652" t="s">
        <v>166</v>
      </c>
      <c r="E5652" t="str">
        <f>"103TNRL2P446"</f>
        <v>103TNRL2P446</v>
      </c>
      <c r="F5652" t="s">
        <v>30</v>
      </c>
      <c r="I5652" t="s">
        <v>38</v>
      </c>
      <c r="J5652" t="s">
        <v>86</v>
      </c>
      <c r="N5652" t="s">
        <v>11537</v>
      </c>
      <c r="O5652" t="s">
        <v>34</v>
      </c>
      <c r="P5652">
        <v>17</v>
      </c>
      <c r="Q5652">
        <v>202103</v>
      </c>
      <c r="R5652">
        <v>20220624</v>
      </c>
      <c r="S5652" t="s">
        <v>11538</v>
      </c>
      <c r="T5652">
        <v>20220728</v>
      </c>
      <c r="Z5652" t="s">
        <v>36</v>
      </c>
    </row>
    <row r="5653" spans="1:26" x14ac:dyDescent="0.25">
      <c r="A5653" t="s">
        <v>26</v>
      </c>
      <c r="B5653" t="s">
        <v>27</v>
      </c>
      <c r="C5653" t="s">
        <v>28</v>
      </c>
      <c r="D5653" t="s">
        <v>6922</v>
      </c>
      <c r="E5653" t="str">
        <f>"206TNUW0A390"</f>
        <v>206TNUW0A390</v>
      </c>
      <c r="F5653" t="s">
        <v>30</v>
      </c>
      <c r="I5653" t="s">
        <v>129</v>
      </c>
      <c r="J5653" t="s">
        <v>58</v>
      </c>
      <c r="N5653" t="s">
        <v>11539</v>
      </c>
      <c r="O5653" t="s">
        <v>34</v>
      </c>
      <c r="P5653">
        <v>2</v>
      </c>
      <c r="Q5653">
        <v>202206</v>
      </c>
      <c r="R5653">
        <v>20220616</v>
      </c>
      <c r="S5653" t="s">
        <v>11540</v>
      </c>
      <c r="T5653">
        <v>20220728</v>
      </c>
      <c r="Z5653" t="s">
        <v>36</v>
      </c>
    </row>
    <row r="5654" spans="1:26" x14ac:dyDescent="0.25">
      <c r="A5654" t="s">
        <v>26</v>
      </c>
      <c r="B5654" t="s">
        <v>27</v>
      </c>
      <c r="C5654" t="s">
        <v>28</v>
      </c>
      <c r="D5654" t="s">
        <v>380</v>
      </c>
      <c r="E5654" t="str">
        <f>"204TNSU1D854"</f>
        <v>204TNSU1D854</v>
      </c>
      <c r="F5654" t="s">
        <v>30</v>
      </c>
      <c r="I5654" t="s">
        <v>38</v>
      </c>
      <c r="J5654" t="s">
        <v>58</v>
      </c>
      <c r="N5654" t="s">
        <v>11541</v>
      </c>
      <c r="O5654" t="s">
        <v>34</v>
      </c>
      <c r="P5654">
        <v>4</v>
      </c>
      <c r="Q5654">
        <v>202204</v>
      </c>
      <c r="R5654">
        <v>20220627</v>
      </c>
      <c r="S5654" t="s">
        <v>11542</v>
      </c>
      <c r="T5654">
        <v>20220728</v>
      </c>
      <c r="U5654" t="s">
        <v>1383</v>
      </c>
      <c r="V5654" t="s">
        <v>179</v>
      </c>
      <c r="Z5654" t="s">
        <v>36</v>
      </c>
    </row>
    <row r="5655" spans="1:26" x14ac:dyDescent="0.25">
      <c r="A5655" t="s">
        <v>26</v>
      </c>
      <c r="B5655" t="s">
        <v>27</v>
      </c>
      <c r="C5655" t="s">
        <v>28</v>
      </c>
      <c r="D5655" t="s">
        <v>37</v>
      </c>
      <c r="E5655" t="str">
        <f>"111TNPC2U040"</f>
        <v>111TNPC2U040</v>
      </c>
      <c r="F5655" t="s">
        <v>30</v>
      </c>
      <c r="I5655" t="s">
        <v>71</v>
      </c>
      <c r="J5655" t="s">
        <v>52</v>
      </c>
      <c r="N5655" t="s">
        <v>7965</v>
      </c>
      <c r="O5655" t="s">
        <v>34</v>
      </c>
      <c r="P5655">
        <v>9</v>
      </c>
      <c r="Q5655">
        <v>202111</v>
      </c>
      <c r="R5655">
        <v>20211221</v>
      </c>
      <c r="S5655" t="s">
        <v>11543</v>
      </c>
      <c r="T5655">
        <v>20220728</v>
      </c>
      <c r="U5655" t="s">
        <v>151</v>
      </c>
      <c r="Z5655" t="s">
        <v>36</v>
      </c>
    </row>
    <row r="5656" spans="1:26" x14ac:dyDescent="0.25">
      <c r="A5656" t="s">
        <v>26</v>
      </c>
      <c r="B5656" t="s">
        <v>27</v>
      </c>
      <c r="C5656" t="s">
        <v>28</v>
      </c>
      <c r="D5656" t="s">
        <v>380</v>
      </c>
      <c r="E5656" t="str">
        <f>"112TNVS1R447"</f>
        <v>112TNVS1R447</v>
      </c>
      <c r="F5656" t="s">
        <v>30</v>
      </c>
      <c r="I5656" t="s">
        <v>38</v>
      </c>
      <c r="J5656" t="s">
        <v>39</v>
      </c>
      <c r="N5656" t="s">
        <v>11544</v>
      </c>
      <c r="O5656" t="s">
        <v>34</v>
      </c>
      <c r="P5656">
        <v>8</v>
      </c>
      <c r="Q5656">
        <v>202112</v>
      </c>
      <c r="R5656">
        <v>20220509</v>
      </c>
      <c r="S5656" t="s">
        <v>11545</v>
      </c>
      <c r="T5656">
        <v>20220728</v>
      </c>
      <c r="Z5656" t="s">
        <v>36</v>
      </c>
    </row>
    <row r="5657" spans="1:26" x14ac:dyDescent="0.25">
      <c r="A5657" t="s">
        <v>26</v>
      </c>
      <c r="B5657" t="s">
        <v>27</v>
      </c>
      <c r="C5657" t="s">
        <v>28</v>
      </c>
      <c r="D5657" t="s">
        <v>29</v>
      </c>
      <c r="E5657" t="str">
        <f>"201TNXR09562"</f>
        <v>201TNXR09562</v>
      </c>
      <c r="F5657" t="s">
        <v>30</v>
      </c>
      <c r="I5657" t="s">
        <v>38</v>
      </c>
      <c r="J5657" t="s">
        <v>58</v>
      </c>
      <c r="N5657" t="s">
        <v>11546</v>
      </c>
      <c r="O5657" t="s">
        <v>34</v>
      </c>
      <c r="P5657">
        <v>7</v>
      </c>
      <c r="Q5657">
        <v>202201</v>
      </c>
      <c r="R5657">
        <v>20220225</v>
      </c>
      <c r="S5657" t="s">
        <v>11547</v>
      </c>
      <c r="T5657">
        <v>20220728</v>
      </c>
      <c r="U5657" t="s">
        <v>111</v>
      </c>
      <c r="Z5657" t="s">
        <v>36</v>
      </c>
    </row>
    <row r="5658" spans="1:26" x14ac:dyDescent="0.25">
      <c r="A5658" t="s">
        <v>26</v>
      </c>
      <c r="B5658" t="s">
        <v>27</v>
      </c>
      <c r="C5658" t="s">
        <v>28</v>
      </c>
      <c r="D5658" t="s">
        <v>7432</v>
      </c>
      <c r="E5658" t="str">
        <f>"202TNUW23054"</f>
        <v>202TNUW23054</v>
      </c>
      <c r="F5658" t="s">
        <v>30</v>
      </c>
      <c r="I5658" t="s">
        <v>38</v>
      </c>
      <c r="J5658" t="s">
        <v>90</v>
      </c>
      <c r="N5658" t="s">
        <v>11548</v>
      </c>
      <c r="O5658" t="s">
        <v>34</v>
      </c>
      <c r="P5658">
        <v>6</v>
      </c>
      <c r="Q5658">
        <v>202202</v>
      </c>
      <c r="R5658">
        <v>20220611</v>
      </c>
      <c r="S5658" t="s">
        <v>11549</v>
      </c>
      <c r="T5658">
        <v>20220728</v>
      </c>
      <c r="U5658" t="s">
        <v>8014</v>
      </c>
      <c r="Z5658" t="s">
        <v>36</v>
      </c>
    </row>
    <row r="5659" spans="1:26" x14ac:dyDescent="0.25">
      <c r="A5659" t="s">
        <v>26</v>
      </c>
      <c r="B5659" t="s">
        <v>27</v>
      </c>
      <c r="C5659" t="s">
        <v>28</v>
      </c>
      <c r="D5659" t="s">
        <v>7432</v>
      </c>
      <c r="E5659" t="str">
        <f>"204TNCZ26227"</f>
        <v>204TNCZ26227</v>
      </c>
      <c r="F5659" t="s">
        <v>30</v>
      </c>
      <c r="I5659" t="s">
        <v>71</v>
      </c>
      <c r="J5659" t="s">
        <v>39</v>
      </c>
      <c r="N5659" t="s">
        <v>11550</v>
      </c>
      <c r="O5659" t="s">
        <v>34</v>
      </c>
      <c r="P5659">
        <v>4</v>
      </c>
      <c r="Q5659">
        <v>202204</v>
      </c>
      <c r="R5659">
        <v>20220706</v>
      </c>
      <c r="S5659" t="s">
        <v>11551</v>
      </c>
      <c r="T5659">
        <v>20220728</v>
      </c>
      <c r="Z5659" t="s">
        <v>36</v>
      </c>
    </row>
    <row r="5660" spans="1:26" x14ac:dyDescent="0.25">
      <c r="A5660" t="s">
        <v>26</v>
      </c>
      <c r="B5660" t="s">
        <v>27</v>
      </c>
      <c r="C5660" t="s">
        <v>28</v>
      </c>
      <c r="D5660" t="s">
        <v>380</v>
      </c>
      <c r="E5660" t="str">
        <f>"110TNEP1N020"</f>
        <v>110TNEP1N020</v>
      </c>
      <c r="F5660" t="s">
        <v>30</v>
      </c>
      <c r="I5660" t="s">
        <v>89</v>
      </c>
      <c r="J5660" t="s">
        <v>43</v>
      </c>
      <c r="N5660" t="s">
        <v>11552</v>
      </c>
      <c r="O5660" t="s">
        <v>34</v>
      </c>
      <c r="P5660">
        <v>10</v>
      </c>
      <c r="Q5660">
        <v>202110</v>
      </c>
      <c r="R5660">
        <v>20211101</v>
      </c>
      <c r="S5660" t="s">
        <v>11553</v>
      </c>
      <c r="T5660">
        <v>20220728</v>
      </c>
      <c r="U5660" t="s">
        <v>128</v>
      </c>
      <c r="Z5660" t="s">
        <v>36</v>
      </c>
    </row>
    <row r="5661" spans="1:26" x14ac:dyDescent="0.25">
      <c r="A5661" t="s">
        <v>26</v>
      </c>
      <c r="B5661" t="s">
        <v>27</v>
      </c>
      <c r="C5661" t="s">
        <v>28</v>
      </c>
      <c r="D5661" t="s">
        <v>37</v>
      </c>
      <c r="E5661" t="str">
        <f>"201TNDV2L530"</f>
        <v>201TNDV2L530</v>
      </c>
      <c r="F5661" t="s">
        <v>30</v>
      </c>
      <c r="I5661" t="s">
        <v>89</v>
      </c>
      <c r="J5661" t="s">
        <v>58</v>
      </c>
      <c r="N5661" t="s">
        <v>11554</v>
      </c>
      <c r="O5661" t="s">
        <v>34</v>
      </c>
      <c r="P5661">
        <v>7</v>
      </c>
      <c r="Q5661">
        <v>202201</v>
      </c>
      <c r="R5661">
        <v>20220126</v>
      </c>
      <c r="S5661" t="s">
        <v>11555</v>
      </c>
      <c r="T5661">
        <v>20220728</v>
      </c>
      <c r="U5661" t="s">
        <v>328</v>
      </c>
      <c r="V5661" t="s">
        <v>496</v>
      </c>
      <c r="W5661" t="s">
        <v>878</v>
      </c>
      <c r="X5661" t="s">
        <v>267</v>
      </c>
      <c r="Y5661" t="s">
        <v>180</v>
      </c>
      <c r="Z5661" t="s">
        <v>36</v>
      </c>
    </row>
    <row r="5662" spans="1:26" x14ac:dyDescent="0.25">
      <c r="A5662" t="s">
        <v>26</v>
      </c>
      <c r="B5662" t="s">
        <v>27</v>
      </c>
      <c r="C5662" t="s">
        <v>28</v>
      </c>
      <c r="D5662" t="s">
        <v>585</v>
      </c>
      <c r="E5662" t="str">
        <f>"205TNDV3B458"</f>
        <v>205TNDV3B458</v>
      </c>
      <c r="F5662" t="s">
        <v>30</v>
      </c>
      <c r="I5662" t="s">
        <v>57</v>
      </c>
      <c r="J5662" t="s">
        <v>568</v>
      </c>
      <c r="N5662" t="s">
        <v>11556</v>
      </c>
      <c r="O5662" t="s">
        <v>34</v>
      </c>
      <c r="P5662">
        <v>3</v>
      </c>
      <c r="Q5662">
        <v>202205</v>
      </c>
      <c r="R5662">
        <v>20220709</v>
      </c>
      <c r="S5662" t="s">
        <v>11557</v>
      </c>
      <c r="T5662">
        <v>20220728</v>
      </c>
      <c r="U5662" t="s">
        <v>793</v>
      </c>
      <c r="Z5662" t="s">
        <v>36</v>
      </c>
    </row>
    <row r="5663" spans="1:26" x14ac:dyDescent="0.25">
      <c r="A5663" t="s">
        <v>26</v>
      </c>
      <c r="B5663" t="s">
        <v>27</v>
      </c>
      <c r="C5663" t="s">
        <v>28</v>
      </c>
      <c r="D5663" t="s">
        <v>46</v>
      </c>
      <c r="E5663" t="str">
        <f>"109TNBK07053"</f>
        <v>109TNBK07053</v>
      </c>
      <c r="F5663" t="s">
        <v>30</v>
      </c>
      <c r="I5663" t="s">
        <v>57</v>
      </c>
      <c r="J5663" t="s">
        <v>439</v>
      </c>
      <c r="N5663" t="s">
        <v>11558</v>
      </c>
      <c r="O5663" t="s">
        <v>34</v>
      </c>
      <c r="P5663">
        <v>11</v>
      </c>
      <c r="Q5663">
        <v>202109</v>
      </c>
      <c r="R5663">
        <v>20211125</v>
      </c>
      <c r="S5663" t="s">
        <v>11559</v>
      </c>
      <c r="T5663">
        <v>20220728</v>
      </c>
      <c r="Z5663" t="s">
        <v>36</v>
      </c>
    </row>
    <row r="5664" spans="1:26" x14ac:dyDescent="0.25">
      <c r="A5664" t="s">
        <v>26</v>
      </c>
      <c r="B5664" t="s">
        <v>27</v>
      </c>
      <c r="C5664" t="s">
        <v>28</v>
      </c>
      <c r="D5664" t="s">
        <v>29</v>
      </c>
      <c r="E5664" t="str">
        <f>"909TNKF0C2693"</f>
        <v>909TNKF0C2693</v>
      </c>
      <c r="F5664" t="s">
        <v>30</v>
      </c>
      <c r="I5664" t="s">
        <v>157</v>
      </c>
      <c r="J5664" t="s">
        <v>77</v>
      </c>
      <c r="N5664" t="s">
        <v>11560</v>
      </c>
      <c r="O5664" t="s">
        <v>34</v>
      </c>
      <c r="P5664">
        <v>35</v>
      </c>
      <c r="Q5664">
        <v>201909</v>
      </c>
      <c r="R5664">
        <v>20220203</v>
      </c>
      <c r="S5664" t="s">
        <v>11561</v>
      </c>
      <c r="T5664">
        <v>20220728</v>
      </c>
      <c r="Z5664" t="s">
        <v>36</v>
      </c>
    </row>
    <row r="5665" spans="1:26" x14ac:dyDescent="0.25">
      <c r="A5665" t="s">
        <v>26</v>
      </c>
      <c r="B5665" t="s">
        <v>27</v>
      </c>
      <c r="C5665" t="s">
        <v>28</v>
      </c>
      <c r="D5665" t="s">
        <v>7160</v>
      </c>
      <c r="E5665" t="str">
        <f>"203TNSU09614"</f>
        <v>203TNSU09614</v>
      </c>
      <c r="F5665" t="s">
        <v>30</v>
      </c>
      <c r="I5665" t="s">
        <v>475</v>
      </c>
      <c r="J5665" t="s">
        <v>39</v>
      </c>
      <c r="N5665" t="s">
        <v>11562</v>
      </c>
      <c r="O5665" t="s">
        <v>34</v>
      </c>
      <c r="P5665">
        <v>5</v>
      </c>
      <c r="Q5665">
        <v>202203</v>
      </c>
      <c r="R5665">
        <v>20220519</v>
      </c>
      <c r="S5665" t="s">
        <v>11563</v>
      </c>
      <c r="T5665">
        <v>20220728</v>
      </c>
      <c r="Z5665" t="s">
        <v>36</v>
      </c>
    </row>
    <row r="5666" spans="1:26" x14ac:dyDescent="0.25">
      <c r="A5666" t="s">
        <v>26</v>
      </c>
      <c r="B5666" t="s">
        <v>27</v>
      </c>
      <c r="C5666" t="s">
        <v>28</v>
      </c>
      <c r="D5666" t="s">
        <v>115</v>
      </c>
      <c r="E5666" t="str">
        <f>"108TNEP0K148"</f>
        <v>108TNEP0K148</v>
      </c>
      <c r="F5666" t="s">
        <v>30</v>
      </c>
      <c r="I5666" t="s">
        <v>129</v>
      </c>
      <c r="J5666" t="s">
        <v>58</v>
      </c>
      <c r="N5666" t="s">
        <v>11564</v>
      </c>
      <c r="O5666" t="s">
        <v>34</v>
      </c>
      <c r="P5666">
        <v>12</v>
      </c>
      <c r="Q5666">
        <v>202108</v>
      </c>
      <c r="R5666">
        <v>20211110</v>
      </c>
      <c r="S5666" t="s">
        <v>11565</v>
      </c>
      <c r="T5666">
        <v>20220728</v>
      </c>
      <c r="U5666" t="s">
        <v>2294</v>
      </c>
      <c r="V5666" t="s">
        <v>1537</v>
      </c>
      <c r="Z5666" t="s">
        <v>36</v>
      </c>
    </row>
    <row r="5667" spans="1:26" x14ac:dyDescent="0.25">
      <c r="A5667" t="s">
        <v>26</v>
      </c>
      <c r="B5667" t="s">
        <v>27</v>
      </c>
      <c r="C5667" t="s">
        <v>28</v>
      </c>
      <c r="D5667" t="s">
        <v>7432</v>
      </c>
      <c r="E5667" t="str">
        <f>"203TNVS1P591"</f>
        <v>203TNVS1P591</v>
      </c>
      <c r="F5667" t="s">
        <v>30</v>
      </c>
      <c r="I5667" t="s">
        <v>57</v>
      </c>
      <c r="J5667" t="s">
        <v>39</v>
      </c>
      <c r="N5667" t="s">
        <v>11566</v>
      </c>
      <c r="O5667" t="s">
        <v>34</v>
      </c>
      <c r="P5667">
        <v>5</v>
      </c>
      <c r="Q5667">
        <v>202203</v>
      </c>
      <c r="R5667">
        <v>20220608</v>
      </c>
      <c r="S5667" t="s">
        <v>11567</v>
      </c>
      <c r="T5667">
        <v>20220728</v>
      </c>
      <c r="Z5667" t="s">
        <v>36</v>
      </c>
    </row>
    <row r="5668" spans="1:26" x14ac:dyDescent="0.25">
      <c r="A5668" t="s">
        <v>26</v>
      </c>
      <c r="B5668" t="s">
        <v>27</v>
      </c>
      <c r="C5668" t="s">
        <v>28</v>
      </c>
      <c r="D5668" t="s">
        <v>585</v>
      </c>
      <c r="E5668" t="str">
        <f>"203TNSU1W862"</f>
        <v>203TNSU1W862</v>
      </c>
      <c r="F5668" t="s">
        <v>30</v>
      </c>
      <c r="I5668" t="s">
        <v>89</v>
      </c>
      <c r="J5668" t="s">
        <v>58</v>
      </c>
      <c r="N5668" t="s">
        <v>11568</v>
      </c>
      <c r="O5668" t="s">
        <v>34</v>
      </c>
      <c r="P5668">
        <v>5</v>
      </c>
      <c r="Q5668">
        <v>202203</v>
      </c>
      <c r="R5668">
        <v>20220429</v>
      </c>
      <c r="S5668" t="s">
        <v>11569</v>
      </c>
      <c r="T5668">
        <v>20220728</v>
      </c>
      <c r="U5668" t="s">
        <v>4637</v>
      </c>
      <c r="Z5668" t="s">
        <v>36</v>
      </c>
    </row>
    <row r="5669" spans="1:26" x14ac:dyDescent="0.25">
      <c r="A5669" t="s">
        <v>26</v>
      </c>
      <c r="B5669" t="s">
        <v>27</v>
      </c>
      <c r="C5669" t="s">
        <v>28</v>
      </c>
      <c r="D5669" t="s">
        <v>8170</v>
      </c>
      <c r="E5669" t="str">
        <f>"204TNPC27976"</f>
        <v>204TNPC27976</v>
      </c>
      <c r="F5669" t="s">
        <v>30</v>
      </c>
      <c r="I5669" t="s">
        <v>89</v>
      </c>
      <c r="J5669" t="s">
        <v>163</v>
      </c>
      <c r="N5669" t="s">
        <v>11570</v>
      </c>
      <c r="O5669" t="s">
        <v>34</v>
      </c>
      <c r="P5669">
        <v>4</v>
      </c>
      <c r="Q5669">
        <v>202204</v>
      </c>
      <c r="R5669">
        <v>20220608</v>
      </c>
      <c r="S5669" t="s">
        <v>11571</v>
      </c>
      <c r="T5669">
        <v>20220728</v>
      </c>
      <c r="Z5669" t="s">
        <v>36</v>
      </c>
    </row>
    <row r="5670" spans="1:26" x14ac:dyDescent="0.25">
      <c r="A5670" t="s">
        <v>26</v>
      </c>
      <c r="B5670" t="s">
        <v>27</v>
      </c>
      <c r="C5670" t="s">
        <v>28</v>
      </c>
      <c r="D5670" t="s">
        <v>115</v>
      </c>
      <c r="E5670" t="str">
        <f>"009TNQD1H716"</f>
        <v>009TNQD1H716</v>
      </c>
      <c r="F5670" t="s">
        <v>30</v>
      </c>
      <c r="I5670" t="s">
        <v>123</v>
      </c>
      <c r="J5670" t="s">
        <v>439</v>
      </c>
      <c r="N5670" t="s">
        <v>11572</v>
      </c>
      <c r="O5670" t="s">
        <v>34</v>
      </c>
      <c r="P5670">
        <v>23</v>
      </c>
      <c r="Q5670">
        <v>202009</v>
      </c>
      <c r="R5670">
        <v>20220318</v>
      </c>
      <c r="S5670" t="s">
        <v>11573</v>
      </c>
      <c r="T5670">
        <v>20220728</v>
      </c>
      <c r="Z5670" t="s">
        <v>36</v>
      </c>
    </row>
    <row r="5671" spans="1:26" x14ac:dyDescent="0.25">
      <c r="A5671" t="s">
        <v>26</v>
      </c>
      <c r="B5671" t="s">
        <v>27</v>
      </c>
      <c r="C5671" t="s">
        <v>28</v>
      </c>
      <c r="D5671" t="s">
        <v>115</v>
      </c>
      <c r="E5671" t="str">
        <f>"201TNQD0Q540"</f>
        <v>201TNQD0Q540</v>
      </c>
      <c r="F5671" t="s">
        <v>30</v>
      </c>
      <c r="I5671" t="s">
        <v>38</v>
      </c>
      <c r="J5671" t="s">
        <v>58</v>
      </c>
      <c r="N5671" t="s">
        <v>11574</v>
      </c>
      <c r="O5671" t="s">
        <v>34</v>
      </c>
      <c r="P5671">
        <v>7</v>
      </c>
      <c r="Q5671">
        <v>202201</v>
      </c>
      <c r="R5671">
        <v>20220531</v>
      </c>
      <c r="S5671" t="s">
        <v>11575</v>
      </c>
      <c r="T5671">
        <v>20220728</v>
      </c>
      <c r="U5671" t="s">
        <v>111</v>
      </c>
      <c r="V5671" t="s">
        <v>211</v>
      </c>
      <c r="W5671" t="s">
        <v>11576</v>
      </c>
      <c r="X5671" t="s">
        <v>11577</v>
      </c>
      <c r="Z5671" t="s">
        <v>36</v>
      </c>
    </row>
    <row r="5672" spans="1:26" x14ac:dyDescent="0.25">
      <c r="A5672" t="s">
        <v>26</v>
      </c>
      <c r="B5672" t="s">
        <v>27</v>
      </c>
      <c r="C5672" t="s">
        <v>28</v>
      </c>
      <c r="D5672" t="s">
        <v>29</v>
      </c>
      <c r="E5672" t="str">
        <f>"108TNAB2Z160"</f>
        <v>108TNAB2Z160</v>
      </c>
      <c r="F5672" t="s">
        <v>30</v>
      </c>
      <c r="I5672" t="s">
        <v>38</v>
      </c>
      <c r="J5672" t="s">
        <v>58</v>
      </c>
      <c r="N5672" t="s">
        <v>11578</v>
      </c>
      <c r="O5672" t="s">
        <v>34</v>
      </c>
      <c r="P5672">
        <v>12</v>
      </c>
      <c r="Q5672">
        <v>202108</v>
      </c>
      <c r="R5672">
        <v>20211108</v>
      </c>
      <c r="S5672" t="s">
        <v>11579</v>
      </c>
      <c r="T5672">
        <v>20220728</v>
      </c>
      <c r="U5672" t="s">
        <v>144</v>
      </c>
      <c r="Z5672" t="s">
        <v>36</v>
      </c>
    </row>
    <row r="5673" spans="1:26" x14ac:dyDescent="0.25">
      <c r="A5673" t="s">
        <v>26</v>
      </c>
      <c r="B5673" t="s">
        <v>27</v>
      </c>
      <c r="C5673" t="s">
        <v>28</v>
      </c>
      <c r="D5673" t="s">
        <v>46</v>
      </c>
      <c r="E5673" t="str">
        <f>"107TNNH1M111"</f>
        <v>107TNNH1M111</v>
      </c>
      <c r="F5673" t="s">
        <v>30</v>
      </c>
      <c r="I5673" t="s">
        <v>38</v>
      </c>
      <c r="J5673" t="s">
        <v>58</v>
      </c>
      <c r="N5673" t="s">
        <v>11580</v>
      </c>
      <c r="O5673" t="s">
        <v>34</v>
      </c>
      <c r="P5673">
        <v>13</v>
      </c>
      <c r="Q5673">
        <v>202107</v>
      </c>
      <c r="R5673">
        <v>20211105</v>
      </c>
      <c r="S5673" t="s">
        <v>11581</v>
      </c>
      <c r="T5673">
        <v>20220728</v>
      </c>
      <c r="U5673" t="s">
        <v>264</v>
      </c>
      <c r="V5673" t="s">
        <v>111</v>
      </c>
      <c r="Z5673" t="s">
        <v>36</v>
      </c>
    </row>
    <row r="5674" spans="1:26" x14ac:dyDescent="0.25">
      <c r="A5674" t="s">
        <v>26</v>
      </c>
      <c r="B5674" t="s">
        <v>27</v>
      </c>
      <c r="C5674" t="s">
        <v>28</v>
      </c>
      <c r="D5674" t="s">
        <v>42</v>
      </c>
      <c r="E5674" t="str">
        <f>"008TNKF0K669"</f>
        <v>008TNKF0K669</v>
      </c>
      <c r="F5674" t="s">
        <v>30</v>
      </c>
      <c r="I5674" t="s">
        <v>71</v>
      </c>
      <c r="J5674" t="s">
        <v>90</v>
      </c>
      <c r="N5674" t="s">
        <v>11582</v>
      </c>
      <c r="O5674" t="s">
        <v>34</v>
      </c>
      <c r="P5674">
        <v>24</v>
      </c>
      <c r="Q5674">
        <v>202008</v>
      </c>
      <c r="R5674">
        <v>20211002</v>
      </c>
      <c r="S5674" t="s">
        <v>11583</v>
      </c>
      <c r="T5674">
        <v>20220728</v>
      </c>
      <c r="U5674" t="s">
        <v>180</v>
      </c>
      <c r="Z5674" t="s">
        <v>36</v>
      </c>
    </row>
    <row r="5675" spans="1:26" x14ac:dyDescent="0.25">
      <c r="A5675" t="s">
        <v>26</v>
      </c>
      <c r="B5675" t="s">
        <v>27</v>
      </c>
      <c r="C5675" t="s">
        <v>28</v>
      </c>
      <c r="D5675" t="s">
        <v>6142</v>
      </c>
      <c r="E5675" t="str">
        <f>"205TNYT22466"</f>
        <v>205TNYT22466</v>
      </c>
      <c r="F5675" t="s">
        <v>30</v>
      </c>
      <c r="I5675" t="s">
        <v>129</v>
      </c>
      <c r="J5675" t="s">
        <v>77</v>
      </c>
      <c r="N5675" t="s">
        <v>11584</v>
      </c>
      <c r="O5675" t="s">
        <v>34</v>
      </c>
      <c r="P5675">
        <v>3</v>
      </c>
      <c r="Q5675">
        <v>202205</v>
      </c>
      <c r="R5675">
        <v>20220530</v>
      </c>
      <c r="S5675" t="s">
        <v>11585</v>
      </c>
      <c r="T5675">
        <v>20220728</v>
      </c>
      <c r="Z5675" t="s">
        <v>36</v>
      </c>
    </row>
    <row r="5676" spans="1:26" x14ac:dyDescent="0.25">
      <c r="A5676" t="s">
        <v>26</v>
      </c>
      <c r="B5676" t="s">
        <v>27</v>
      </c>
      <c r="C5676" t="s">
        <v>28</v>
      </c>
      <c r="D5676" t="s">
        <v>7432</v>
      </c>
      <c r="E5676" t="str">
        <f>"204TNKF1M261"</f>
        <v>204TNKF1M261</v>
      </c>
      <c r="F5676" t="s">
        <v>30</v>
      </c>
      <c r="I5676" t="s">
        <v>57</v>
      </c>
      <c r="J5676" t="s">
        <v>39</v>
      </c>
      <c r="N5676" t="s">
        <v>11586</v>
      </c>
      <c r="O5676" t="s">
        <v>34</v>
      </c>
      <c r="P5676">
        <v>4</v>
      </c>
      <c r="Q5676">
        <v>202204</v>
      </c>
      <c r="R5676">
        <v>20220616</v>
      </c>
      <c r="S5676" t="s">
        <v>11587</v>
      </c>
      <c r="T5676">
        <v>20220728</v>
      </c>
      <c r="Z5676" t="s">
        <v>36</v>
      </c>
    </row>
    <row r="5677" spans="1:26" x14ac:dyDescent="0.25">
      <c r="A5677" t="s">
        <v>26</v>
      </c>
      <c r="B5677" t="s">
        <v>27</v>
      </c>
      <c r="C5677" t="s">
        <v>28</v>
      </c>
      <c r="D5677" t="s">
        <v>115</v>
      </c>
      <c r="E5677" t="str">
        <f>"108TNVS31311"</f>
        <v>108TNVS31311</v>
      </c>
      <c r="F5677" t="s">
        <v>30</v>
      </c>
      <c r="I5677" t="s">
        <v>97</v>
      </c>
      <c r="J5677" t="s">
        <v>90</v>
      </c>
      <c r="N5677" t="s">
        <v>11588</v>
      </c>
      <c r="O5677" t="s">
        <v>34</v>
      </c>
      <c r="P5677">
        <v>12</v>
      </c>
      <c r="Q5677">
        <v>202108</v>
      </c>
      <c r="R5677">
        <v>20211207</v>
      </c>
      <c r="S5677" t="s">
        <v>11589</v>
      </c>
      <c r="T5677">
        <v>20220728</v>
      </c>
      <c r="U5677" t="s">
        <v>226</v>
      </c>
      <c r="Z5677" t="s">
        <v>36</v>
      </c>
    </row>
    <row r="5678" spans="1:26" x14ac:dyDescent="0.25">
      <c r="A5678" t="s">
        <v>26</v>
      </c>
      <c r="B5678" t="s">
        <v>27</v>
      </c>
      <c r="C5678" t="s">
        <v>28</v>
      </c>
      <c r="D5678" t="s">
        <v>8170</v>
      </c>
      <c r="E5678" t="str">
        <f>"204TNJJ2C196"</f>
        <v>204TNJJ2C196</v>
      </c>
      <c r="F5678" t="s">
        <v>30</v>
      </c>
      <c r="I5678" t="s">
        <v>97</v>
      </c>
      <c r="J5678" t="s">
        <v>58</v>
      </c>
      <c r="N5678" t="s">
        <v>11590</v>
      </c>
      <c r="O5678" t="s">
        <v>34</v>
      </c>
      <c r="P5678">
        <v>4</v>
      </c>
      <c r="Q5678">
        <v>202204</v>
      </c>
      <c r="R5678">
        <v>20220625</v>
      </c>
      <c r="S5678" t="s">
        <v>11591</v>
      </c>
      <c r="T5678">
        <v>20220728</v>
      </c>
      <c r="U5678" t="s">
        <v>11592</v>
      </c>
      <c r="V5678" t="s">
        <v>11593</v>
      </c>
      <c r="Z5678" t="s">
        <v>36</v>
      </c>
    </row>
    <row r="5679" spans="1:26" x14ac:dyDescent="0.25">
      <c r="A5679" t="s">
        <v>26</v>
      </c>
      <c r="B5679" t="s">
        <v>27</v>
      </c>
      <c r="C5679" t="s">
        <v>28</v>
      </c>
      <c r="D5679" t="s">
        <v>380</v>
      </c>
      <c r="E5679" t="str">
        <f>"203TNRL06462"</f>
        <v>203TNRL06462</v>
      </c>
      <c r="F5679" t="s">
        <v>30</v>
      </c>
      <c r="I5679" t="s">
        <v>97</v>
      </c>
      <c r="J5679" t="s">
        <v>39</v>
      </c>
      <c r="N5679" t="s">
        <v>11594</v>
      </c>
      <c r="O5679" t="s">
        <v>34</v>
      </c>
      <c r="P5679">
        <v>5</v>
      </c>
      <c r="Q5679">
        <v>202203</v>
      </c>
      <c r="R5679">
        <v>20220414</v>
      </c>
      <c r="S5679" t="s">
        <v>11595</v>
      </c>
      <c r="T5679">
        <v>20220728</v>
      </c>
      <c r="Z5679" t="s">
        <v>36</v>
      </c>
    </row>
    <row r="5680" spans="1:26" x14ac:dyDescent="0.25">
      <c r="A5680" t="s">
        <v>26</v>
      </c>
      <c r="B5680" t="s">
        <v>27</v>
      </c>
      <c r="C5680" t="s">
        <v>28</v>
      </c>
      <c r="D5680" t="s">
        <v>64</v>
      </c>
      <c r="E5680" t="str">
        <f>"110TNWG26353"</f>
        <v>110TNWG26353</v>
      </c>
      <c r="F5680" t="s">
        <v>30</v>
      </c>
      <c r="I5680" t="s">
        <v>97</v>
      </c>
      <c r="J5680" t="s">
        <v>83</v>
      </c>
      <c r="N5680" t="s">
        <v>11596</v>
      </c>
      <c r="O5680" t="s">
        <v>34</v>
      </c>
      <c r="P5680">
        <v>10</v>
      </c>
      <c r="Q5680">
        <v>202110</v>
      </c>
      <c r="R5680">
        <v>20220224</v>
      </c>
      <c r="S5680" t="s">
        <v>11597</v>
      </c>
      <c r="T5680">
        <v>20220728</v>
      </c>
      <c r="Z5680" t="s">
        <v>36</v>
      </c>
    </row>
    <row r="5681" spans="1:26" x14ac:dyDescent="0.25">
      <c r="A5681" t="s">
        <v>26</v>
      </c>
      <c r="B5681" t="s">
        <v>27</v>
      </c>
      <c r="C5681" t="s">
        <v>28</v>
      </c>
      <c r="D5681" t="s">
        <v>64</v>
      </c>
      <c r="E5681" t="str">
        <f>"112TNHM1L281"</f>
        <v>112TNHM1L281</v>
      </c>
      <c r="F5681" t="s">
        <v>30</v>
      </c>
      <c r="I5681" t="s">
        <v>97</v>
      </c>
      <c r="J5681" t="s">
        <v>90</v>
      </c>
      <c r="N5681" t="s">
        <v>11598</v>
      </c>
      <c r="O5681" t="s">
        <v>34</v>
      </c>
      <c r="P5681">
        <v>8</v>
      </c>
      <c r="Q5681">
        <v>202112</v>
      </c>
      <c r="R5681">
        <v>20220317</v>
      </c>
      <c r="S5681" t="s">
        <v>11599</v>
      </c>
      <c r="T5681">
        <v>20220728</v>
      </c>
      <c r="U5681" t="s">
        <v>144</v>
      </c>
      <c r="Z5681" t="s">
        <v>36</v>
      </c>
    </row>
    <row r="5682" spans="1:26" x14ac:dyDescent="0.25">
      <c r="A5682" t="s">
        <v>26</v>
      </c>
      <c r="B5682" t="s">
        <v>27</v>
      </c>
      <c r="C5682" t="s">
        <v>28</v>
      </c>
      <c r="D5682" t="s">
        <v>42</v>
      </c>
      <c r="E5682" t="str">
        <f>"108TNVS25815"</f>
        <v>108TNVS25815</v>
      </c>
      <c r="F5682" t="s">
        <v>30</v>
      </c>
      <c r="I5682" t="s">
        <v>1153</v>
      </c>
      <c r="J5682" t="s">
        <v>90</v>
      </c>
      <c r="N5682" t="s">
        <v>11600</v>
      </c>
      <c r="O5682" t="s">
        <v>34</v>
      </c>
      <c r="P5682">
        <v>12</v>
      </c>
      <c r="Q5682">
        <v>202108</v>
      </c>
      <c r="R5682">
        <v>20211030</v>
      </c>
      <c r="S5682" t="s">
        <v>11601</v>
      </c>
      <c r="T5682">
        <v>20220728</v>
      </c>
      <c r="U5682" t="s">
        <v>211</v>
      </c>
      <c r="V5682" t="s">
        <v>1846</v>
      </c>
      <c r="Z5682" t="s">
        <v>36</v>
      </c>
    </row>
    <row r="5683" spans="1:26" x14ac:dyDescent="0.25">
      <c r="A5683" t="s">
        <v>26</v>
      </c>
      <c r="B5683" t="s">
        <v>27</v>
      </c>
      <c r="C5683" t="s">
        <v>28</v>
      </c>
      <c r="D5683" t="s">
        <v>46</v>
      </c>
      <c r="E5683" t="str">
        <f>"202TNWG21065"</f>
        <v>202TNWG21065</v>
      </c>
      <c r="F5683" t="s">
        <v>30</v>
      </c>
      <c r="I5683" t="s">
        <v>57</v>
      </c>
      <c r="J5683" t="s">
        <v>39</v>
      </c>
      <c r="N5683" t="s">
        <v>11602</v>
      </c>
      <c r="O5683" t="s">
        <v>34</v>
      </c>
      <c r="P5683">
        <v>6</v>
      </c>
      <c r="Q5683">
        <v>202202</v>
      </c>
      <c r="R5683">
        <v>20220715</v>
      </c>
      <c r="S5683" t="s">
        <v>11603</v>
      </c>
      <c r="T5683">
        <v>20220728</v>
      </c>
      <c r="Z5683" t="s">
        <v>36</v>
      </c>
    </row>
    <row r="5684" spans="1:26" x14ac:dyDescent="0.25">
      <c r="A5684" t="s">
        <v>26</v>
      </c>
      <c r="B5684" t="s">
        <v>27</v>
      </c>
      <c r="C5684" t="s">
        <v>28</v>
      </c>
      <c r="D5684" t="s">
        <v>115</v>
      </c>
      <c r="E5684" t="str">
        <f>"110TNRL1J542"</f>
        <v>110TNRL1J542</v>
      </c>
      <c r="F5684" t="s">
        <v>30</v>
      </c>
      <c r="I5684" t="s">
        <v>38</v>
      </c>
      <c r="J5684" t="s">
        <v>58</v>
      </c>
      <c r="N5684" t="s">
        <v>11604</v>
      </c>
      <c r="O5684" t="s">
        <v>34</v>
      </c>
      <c r="P5684">
        <v>10</v>
      </c>
      <c r="Q5684">
        <v>202110</v>
      </c>
      <c r="R5684">
        <v>20220517</v>
      </c>
      <c r="S5684" t="s">
        <v>11605</v>
      </c>
      <c r="T5684">
        <v>20220728</v>
      </c>
      <c r="U5684" t="s">
        <v>114</v>
      </c>
      <c r="V5684" t="s">
        <v>270</v>
      </c>
      <c r="W5684" t="s">
        <v>463</v>
      </c>
      <c r="Z5684" t="s">
        <v>36</v>
      </c>
    </row>
    <row r="5685" spans="1:26" x14ac:dyDescent="0.25">
      <c r="A5685" t="s">
        <v>26</v>
      </c>
      <c r="B5685" t="s">
        <v>27</v>
      </c>
      <c r="C5685" t="s">
        <v>28</v>
      </c>
      <c r="D5685" t="s">
        <v>29</v>
      </c>
      <c r="E5685" t="str">
        <f>"110TNFA20571"</f>
        <v>110TNFA20571</v>
      </c>
      <c r="F5685" t="s">
        <v>30</v>
      </c>
      <c r="I5685" t="s">
        <v>129</v>
      </c>
      <c r="J5685" t="s">
        <v>39</v>
      </c>
      <c r="N5685" t="s">
        <v>11606</v>
      </c>
      <c r="O5685" t="s">
        <v>34</v>
      </c>
      <c r="P5685">
        <v>10</v>
      </c>
      <c r="Q5685">
        <v>202110</v>
      </c>
      <c r="R5685">
        <v>20220117</v>
      </c>
      <c r="S5685" t="s">
        <v>11607</v>
      </c>
      <c r="T5685">
        <v>20220728</v>
      </c>
      <c r="Z5685" t="s">
        <v>36</v>
      </c>
    </row>
    <row r="5686" spans="1:26" x14ac:dyDescent="0.25">
      <c r="A5686" t="s">
        <v>26</v>
      </c>
      <c r="B5686" t="s">
        <v>27</v>
      </c>
      <c r="C5686" t="s">
        <v>28</v>
      </c>
      <c r="D5686" t="s">
        <v>115</v>
      </c>
      <c r="E5686" t="str">
        <f>"102TNEP02020"</f>
        <v>102TNEP02020</v>
      </c>
      <c r="F5686" t="s">
        <v>30</v>
      </c>
      <c r="I5686" t="s">
        <v>123</v>
      </c>
      <c r="J5686" t="s">
        <v>77</v>
      </c>
      <c r="N5686" t="s">
        <v>11608</v>
      </c>
      <c r="O5686" t="s">
        <v>34</v>
      </c>
      <c r="P5686">
        <v>18</v>
      </c>
      <c r="Q5686">
        <v>202102</v>
      </c>
      <c r="R5686">
        <v>20211110</v>
      </c>
      <c r="S5686" t="s">
        <v>11609</v>
      </c>
      <c r="T5686">
        <v>20220728</v>
      </c>
      <c r="Z5686" t="s">
        <v>36</v>
      </c>
    </row>
    <row r="5687" spans="1:26" x14ac:dyDescent="0.25">
      <c r="A5687" t="s">
        <v>2403</v>
      </c>
      <c r="B5687" t="s">
        <v>27</v>
      </c>
      <c r="C5687" t="s">
        <v>28</v>
      </c>
      <c r="D5687" t="s">
        <v>380</v>
      </c>
      <c r="E5687" t="str">
        <f>"205TNNH0K135"</f>
        <v>205TNNH0K135</v>
      </c>
      <c r="F5687" t="s">
        <v>2404</v>
      </c>
      <c r="N5687" t="s">
        <v>7444</v>
      </c>
      <c r="O5687" t="s">
        <v>34</v>
      </c>
      <c r="P5687">
        <v>3</v>
      </c>
      <c r="Q5687">
        <v>202205</v>
      </c>
      <c r="S5687">
        <v>917475637</v>
      </c>
      <c r="T5687">
        <v>20220729</v>
      </c>
      <c r="U5687" t="s">
        <v>2406</v>
      </c>
      <c r="V5687" t="s">
        <v>2407</v>
      </c>
      <c r="W5687" t="s">
        <v>2408</v>
      </c>
      <c r="X5687" t="s">
        <v>2413</v>
      </c>
      <c r="Y5687" t="s">
        <v>2414</v>
      </c>
      <c r="Z5687" t="s">
        <v>36</v>
      </c>
    </row>
    <row r="5688" spans="1:26" x14ac:dyDescent="0.25">
      <c r="A5688" t="s">
        <v>2403</v>
      </c>
      <c r="B5688" t="s">
        <v>27</v>
      </c>
      <c r="C5688" t="s">
        <v>28</v>
      </c>
      <c r="D5688" t="s">
        <v>6142</v>
      </c>
      <c r="E5688" t="str">
        <f>"204TNVS02295"</f>
        <v>204TNVS02295</v>
      </c>
      <c r="F5688" t="s">
        <v>2404</v>
      </c>
      <c r="N5688" t="s">
        <v>10181</v>
      </c>
      <c r="O5688" t="s">
        <v>34</v>
      </c>
      <c r="P5688">
        <v>4</v>
      </c>
      <c r="Q5688">
        <v>202204</v>
      </c>
      <c r="S5688">
        <v>917475649</v>
      </c>
      <c r="T5688">
        <v>20220729</v>
      </c>
      <c r="U5688" t="s">
        <v>2406</v>
      </c>
      <c r="V5688" t="s">
        <v>2407</v>
      </c>
      <c r="W5688" t="s">
        <v>2408</v>
      </c>
      <c r="X5688" t="s">
        <v>2413</v>
      </c>
      <c r="Y5688" t="s">
        <v>2414</v>
      </c>
      <c r="Z5688" t="s">
        <v>36</v>
      </c>
    </row>
    <row r="5689" spans="1:26" x14ac:dyDescent="0.25">
      <c r="A5689" t="s">
        <v>2403</v>
      </c>
      <c r="B5689" t="s">
        <v>27</v>
      </c>
      <c r="C5689" t="s">
        <v>28</v>
      </c>
      <c r="D5689" t="s">
        <v>64</v>
      </c>
      <c r="E5689" t="str">
        <f>"112TNJJ0C284"</f>
        <v>112TNJJ0C284</v>
      </c>
      <c r="F5689" t="s">
        <v>2404</v>
      </c>
      <c r="N5689" t="s">
        <v>7444</v>
      </c>
      <c r="O5689" t="s">
        <v>34</v>
      </c>
      <c r="P5689">
        <v>8</v>
      </c>
      <c r="Q5689">
        <v>202112</v>
      </c>
      <c r="S5689">
        <v>917475659</v>
      </c>
      <c r="T5689">
        <v>20220729</v>
      </c>
      <c r="U5689" t="s">
        <v>2406</v>
      </c>
      <c r="V5689" t="s">
        <v>2407</v>
      </c>
      <c r="W5689" t="s">
        <v>2408</v>
      </c>
      <c r="X5689" t="s">
        <v>2413</v>
      </c>
      <c r="Y5689" t="s">
        <v>2414</v>
      </c>
      <c r="Z5689" t="s">
        <v>36</v>
      </c>
    </row>
    <row r="5690" spans="1:26" x14ac:dyDescent="0.25">
      <c r="A5690" t="s">
        <v>2403</v>
      </c>
      <c r="B5690" t="s">
        <v>27</v>
      </c>
      <c r="C5690" t="s">
        <v>28</v>
      </c>
      <c r="D5690" t="s">
        <v>133</v>
      </c>
      <c r="E5690" t="str">
        <f>"110TNLE05896"</f>
        <v>110TNLE05896</v>
      </c>
      <c r="F5690" t="s">
        <v>2404</v>
      </c>
      <c r="N5690" t="s">
        <v>11610</v>
      </c>
      <c r="O5690" t="s">
        <v>34</v>
      </c>
      <c r="P5690">
        <v>10</v>
      </c>
      <c r="Q5690">
        <v>202110</v>
      </c>
      <c r="S5690">
        <v>917500568</v>
      </c>
      <c r="T5690">
        <v>20220729</v>
      </c>
      <c r="U5690" t="s">
        <v>2406</v>
      </c>
      <c r="V5690" t="s">
        <v>3583</v>
      </c>
      <c r="W5690" t="s">
        <v>2408</v>
      </c>
      <c r="X5690" t="s">
        <v>3584</v>
      </c>
      <c r="Y5690" t="s">
        <v>3585</v>
      </c>
      <c r="Z5690" t="s">
        <v>36</v>
      </c>
    </row>
    <row r="5691" spans="1:26" x14ac:dyDescent="0.25">
      <c r="A5691" t="s">
        <v>26</v>
      </c>
      <c r="B5691" t="s">
        <v>27</v>
      </c>
      <c r="C5691" t="s">
        <v>28</v>
      </c>
      <c r="D5691" t="s">
        <v>29</v>
      </c>
      <c r="E5691" t="str">
        <f>"111TNGY2B127"</f>
        <v>111TNGY2B127</v>
      </c>
      <c r="F5691" t="s">
        <v>30</v>
      </c>
      <c r="I5691" t="s">
        <v>38</v>
      </c>
      <c r="J5691" t="s">
        <v>58</v>
      </c>
      <c r="N5691" t="s">
        <v>11611</v>
      </c>
      <c r="O5691" t="s">
        <v>34</v>
      </c>
      <c r="P5691">
        <v>9</v>
      </c>
      <c r="Q5691">
        <v>202111</v>
      </c>
      <c r="R5691">
        <v>20211220</v>
      </c>
      <c r="S5691" t="s">
        <v>11612</v>
      </c>
      <c r="T5691">
        <v>20220729</v>
      </c>
      <c r="U5691" t="s">
        <v>74</v>
      </c>
      <c r="Z5691" t="s">
        <v>36</v>
      </c>
    </row>
    <row r="5692" spans="1:26" x14ac:dyDescent="0.25">
      <c r="A5692" t="s">
        <v>26</v>
      </c>
      <c r="B5692" t="s">
        <v>27</v>
      </c>
      <c r="C5692" t="s">
        <v>28</v>
      </c>
      <c r="D5692" t="s">
        <v>64</v>
      </c>
      <c r="E5692" t="str">
        <f>"112TNJJ13556"</f>
        <v>112TNJJ13556</v>
      </c>
      <c r="F5692" t="s">
        <v>30</v>
      </c>
      <c r="I5692" t="s">
        <v>31</v>
      </c>
      <c r="J5692" t="s">
        <v>58</v>
      </c>
      <c r="N5692" t="s">
        <v>11613</v>
      </c>
      <c r="O5692" t="s">
        <v>34</v>
      </c>
      <c r="P5692">
        <v>8</v>
      </c>
      <c r="Q5692">
        <v>202112</v>
      </c>
      <c r="R5692">
        <v>20220103</v>
      </c>
      <c r="S5692" t="s">
        <v>11614</v>
      </c>
      <c r="T5692">
        <v>20220729</v>
      </c>
      <c r="U5692" t="s">
        <v>144</v>
      </c>
      <c r="Z5692" t="s">
        <v>36</v>
      </c>
    </row>
    <row r="5693" spans="1:26" x14ac:dyDescent="0.25">
      <c r="A5693" t="s">
        <v>26</v>
      </c>
      <c r="B5693" t="s">
        <v>27</v>
      </c>
      <c r="C5693" t="s">
        <v>28</v>
      </c>
      <c r="D5693" t="s">
        <v>6922</v>
      </c>
      <c r="E5693" t="str">
        <f>"205TNEPQS524"</f>
        <v>205TNEPQS524</v>
      </c>
      <c r="F5693" t="s">
        <v>30</v>
      </c>
      <c r="I5693" t="s">
        <v>71</v>
      </c>
      <c r="J5693" t="s">
        <v>39</v>
      </c>
      <c r="N5693" t="s">
        <v>11615</v>
      </c>
      <c r="O5693" t="s">
        <v>34</v>
      </c>
      <c r="P5693">
        <v>3</v>
      </c>
      <c r="Q5693">
        <v>202205</v>
      </c>
      <c r="R5693">
        <v>20220607</v>
      </c>
      <c r="S5693" t="s">
        <v>11616</v>
      </c>
      <c r="T5693">
        <v>20220729</v>
      </c>
      <c r="Z5693" t="s">
        <v>36</v>
      </c>
    </row>
    <row r="5694" spans="1:26" x14ac:dyDescent="0.25">
      <c r="A5694" t="s">
        <v>26</v>
      </c>
      <c r="B5694" t="s">
        <v>27</v>
      </c>
      <c r="C5694" t="s">
        <v>28</v>
      </c>
      <c r="D5694" t="s">
        <v>7432</v>
      </c>
      <c r="E5694" t="str">
        <f>"203TNBK1C469"</f>
        <v>203TNBK1C469</v>
      </c>
      <c r="F5694" t="s">
        <v>30</v>
      </c>
      <c r="I5694" t="s">
        <v>71</v>
      </c>
      <c r="J5694" t="s">
        <v>58</v>
      </c>
      <c r="N5694" t="s">
        <v>1918</v>
      </c>
      <c r="O5694" t="s">
        <v>34</v>
      </c>
      <c r="P5694">
        <v>5</v>
      </c>
      <c r="Q5694">
        <v>202203</v>
      </c>
      <c r="R5694">
        <v>20220502</v>
      </c>
      <c r="S5694" t="s">
        <v>11617</v>
      </c>
      <c r="T5694">
        <v>20220729</v>
      </c>
      <c r="U5694" t="s">
        <v>211</v>
      </c>
      <c r="Z5694" t="s">
        <v>36</v>
      </c>
    </row>
    <row r="5695" spans="1:26" x14ac:dyDescent="0.25">
      <c r="A5695" t="s">
        <v>26</v>
      </c>
      <c r="B5695" t="s">
        <v>27</v>
      </c>
      <c r="C5695" t="s">
        <v>28</v>
      </c>
      <c r="D5695" t="s">
        <v>29</v>
      </c>
      <c r="E5695" t="str">
        <f>"111TNQD1W916"</f>
        <v>111TNQD1W916</v>
      </c>
      <c r="F5695" t="s">
        <v>30</v>
      </c>
      <c r="I5695" t="s">
        <v>38</v>
      </c>
      <c r="J5695" t="s">
        <v>90</v>
      </c>
      <c r="N5695" t="s">
        <v>11618</v>
      </c>
      <c r="O5695" t="s">
        <v>34</v>
      </c>
      <c r="P5695">
        <v>9</v>
      </c>
      <c r="Q5695">
        <v>202111</v>
      </c>
      <c r="R5695">
        <v>20220524</v>
      </c>
      <c r="S5695" t="s">
        <v>11619</v>
      </c>
      <c r="T5695">
        <v>20220729</v>
      </c>
      <c r="U5695" t="s">
        <v>211</v>
      </c>
      <c r="Z5695" t="s">
        <v>36</v>
      </c>
    </row>
    <row r="5696" spans="1:26" x14ac:dyDescent="0.25">
      <c r="A5696" t="s">
        <v>26</v>
      </c>
      <c r="B5696" t="s">
        <v>27</v>
      </c>
      <c r="C5696" t="s">
        <v>28</v>
      </c>
      <c r="D5696" t="s">
        <v>29</v>
      </c>
      <c r="E5696" t="str">
        <f>"109TNQD19564"</f>
        <v>109TNQD19564</v>
      </c>
      <c r="F5696" t="s">
        <v>30</v>
      </c>
      <c r="I5696" t="s">
        <v>31</v>
      </c>
      <c r="J5696" t="s">
        <v>32</v>
      </c>
      <c r="N5696" t="s">
        <v>11620</v>
      </c>
      <c r="O5696" t="s">
        <v>34</v>
      </c>
      <c r="P5696">
        <v>11</v>
      </c>
      <c r="Q5696">
        <v>202109</v>
      </c>
      <c r="R5696">
        <v>20211007</v>
      </c>
      <c r="S5696" t="s">
        <v>11621</v>
      </c>
      <c r="T5696">
        <v>20220729</v>
      </c>
      <c r="Z5696" t="s">
        <v>36</v>
      </c>
    </row>
    <row r="5697" spans="1:26" x14ac:dyDescent="0.25">
      <c r="A5697" t="s">
        <v>26</v>
      </c>
      <c r="B5697" t="s">
        <v>27</v>
      </c>
      <c r="C5697" t="s">
        <v>28</v>
      </c>
      <c r="D5697" t="s">
        <v>380</v>
      </c>
      <c r="E5697" t="str">
        <f>"112TNLE1R072"</f>
        <v>112TNLE1R072</v>
      </c>
      <c r="F5697" t="s">
        <v>30</v>
      </c>
      <c r="I5697" t="s">
        <v>475</v>
      </c>
      <c r="J5697" t="s">
        <v>77</v>
      </c>
      <c r="N5697" t="s">
        <v>11622</v>
      </c>
      <c r="O5697" t="s">
        <v>34</v>
      </c>
      <c r="P5697">
        <v>8</v>
      </c>
      <c r="Q5697">
        <v>202112</v>
      </c>
      <c r="R5697">
        <v>20220519</v>
      </c>
      <c r="S5697" t="s">
        <v>11623</v>
      </c>
      <c r="T5697">
        <v>20220729</v>
      </c>
      <c r="Z5697" t="s">
        <v>36</v>
      </c>
    </row>
    <row r="5698" spans="1:26" x14ac:dyDescent="0.25">
      <c r="A5698" t="s">
        <v>26</v>
      </c>
      <c r="B5698" t="s">
        <v>27</v>
      </c>
      <c r="C5698" t="s">
        <v>28</v>
      </c>
      <c r="D5698" t="s">
        <v>42</v>
      </c>
      <c r="E5698" t="str">
        <f>"109TNHM0X761"</f>
        <v>109TNHM0X761</v>
      </c>
      <c r="F5698" t="s">
        <v>30</v>
      </c>
      <c r="I5698" t="s">
        <v>31</v>
      </c>
      <c r="J5698" t="s">
        <v>58</v>
      </c>
      <c r="N5698" t="s">
        <v>11624</v>
      </c>
      <c r="O5698" t="s">
        <v>34</v>
      </c>
      <c r="P5698">
        <v>11</v>
      </c>
      <c r="Q5698">
        <v>202109</v>
      </c>
      <c r="R5698">
        <v>20211001</v>
      </c>
      <c r="S5698" t="s">
        <v>11625</v>
      </c>
      <c r="T5698">
        <v>20220729</v>
      </c>
      <c r="U5698" t="s">
        <v>205</v>
      </c>
      <c r="Z5698" t="s">
        <v>36</v>
      </c>
    </row>
    <row r="5699" spans="1:26" x14ac:dyDescent="0.25">
      <c r="A5699" t="s">
        <v>26</v>
      </c>
      <c r="B5699" t="s">
        <v>27</v>
      </c>
      <c r="C5699" t="s">
        <v>28</v>
      </c>
      <c r="D5699" t="s">
        <v>37</v>
      </c>
      <c r="E5699" t="str">
        <f>"106TNXR29106"</f>
        <v>106TNXR29106</v>
      </c>
      <c r="F5699" t="s">
        <v>30</v>
      </c>
      <c r="I5699" t="s">
        <v>123</v>
      </c>
      <c r="J5699" t="s">
        <v>43</v>
      </c>
      <c r="N5699" t="s">
        <v>11626</v>
      </c>
      <c r="O5699" t="s">
        <v>34</v>
      </c>
      <c r="P5699">
        <v>14</v>
      </c>
      <c r="Q5699">
        <v>202106</v>
      </c>
      <c r="R5699">
        <v>20211201</v>
      </c>
      <c r="S5699" t="s">
        <v>11627</v>
      </c>
      <c r="T5699">
        <v>20220729</v>
      </c>
      <c r="U5699" t="s">
        <v>265</v>
      </c>
      <c r="V5699" t="s">
        <v>179</v>
      </c>
      <c r="W5699" t="s">
        <v>5494</v>
      </c>
      <c r="X5699" t="s">
        <v>267</v>
      </c>
      <c r="Y5699" t="s">
        <v>180</v>
      </c>
      <c r="Z5699" t="s">
        <v>36</v>
      </c>
    </row>
    <row r="5700" spans="1:26" x14ac:dyDescent="0.25">
      <c r="A5700" t="s">
        <v>26</v>
      </c>
      <c r="B5700" t="s">
        <v>27</v>
      </c>
      <c r="C5700" t="s">
        <v>28</v>
      </c>
      <c r="D5700" t="s">
        <v>6142</v>
      </c>
      <c r="E5700" t="str">
        <f>"205TNJJ0S612"</f>
        <v>205TNJJ0S612</v>
      </c>
      <c r="F5700" t="s">
        <v>30</v>
      </c>
      <c r="I5700" t="s">
        <v>162</v>
      </c>
      <c r="J5700" t="s">
        <v>58</v>
      </c>
      <c r="N5700" t="s">
        <v>1046</v>
      </c>
      <c r="O5700" t="s">
        <v>34</v>
      </c>
      <c r="P5700">
        <v>3</v>
      </c>
      <c r="Q5700">
        <v>202205</v>
      </c>
      <c r="R5700">
        <v>20220524</v>
      </c>
      <c r="S5700" t="s">
        <v>11628</v>
      </c>
      <c r="T5700">
        <v>20220729</v>
      </c>
      <c r="U5700" t="s">
        <v>61</v>
      </c>
      <c r="Z5700" t="s">
        <v>36</v>
      </c>
    </row>
    <row r="5701" spans="1:26" x14ac:dyDescent="0.25">
      <c r="A5701" t="s">
        <v>26</v>
      </c>
      <c r="B5701" t="s">
        <v>27</v>
      </c>
      <c r="C5701" t="s">
        <v>28</v>
      </c>
      <c r="D5701" t="s">
        <v>7432</v>
      </c>
      <c r="E5701" t="str">
        <f>"205TNAB2C680"</f>
        <v>205TNAB2C680</v>
      </c>
      <c r="F5701" t="s">
        <v>30</v>
      </c>
      <c r="I5701" t="s">
        <v>57</v>
      </c>
      <c r="J5701" t="s">
        <v>90</v>
      </c>
      <c r="N5701" t="s">
        <v>11629</v>
      </c>
      <c r="O5701" t="s">
        <v>34</v>
      </c>
      <c r="P5701">
        <v>3</v>
      </c>
      <c r="Q5701">
        <v>202205</v>
      </c>
      <c r="R5701">
        <v>20220531</v>
      </c>
      <c r="S5701" t="s">
        <v>11630</v>
      </c>
      <c r="T5701">
        <v>20220729</v>
      </c>
      <c r="U5701" t="s">
        <v>56</v>
      </c>
      <c r="V5701" t="s">
        <v>61</v>
      </c>
      <c r="W5701" t="s">
        <v>211</v>
      </c>
      <c r="Z5701" t="s">
        <v>36</v>
      </c>
    </row>
    <row r="5702" spans="1:26" x14ac:dyDescent="0.25">
      <c r="A5702" t="s">
        <v>26</v>
      </c>
      <c r="B5702" t="s">
        <v>27</v>
      </c>
      <c r="C5702" t="s">
        <v>28</v>
      </c>
      <c r="D5702" t="s">
        <v>585</v>
      </c>
      <c r="E5702" t="str">
        <f>"205TNRL1W606"</f>
        <v>205TNRL1W606</v>
      </c>
      <c r="F5702" t="s">
        <v>30</v>
      </c>
      <c r="I5702" t="s">
        <v>38</v>
      </c>
      <c r="J5702" t="s">
        <v>39</v>
      </c>
      <c r="N5702" t="s">
        <v>11631</v>
      </c>
      <c r="O5702" t="s">
        <v>34</v>
      </c>
      <c r="P5702">
        <v>3</v>
      </c>
      <c r="Q5702">
        <v>202205</v>
      </c>
      <c r="R5702">
        <v>20220630</v>
      </c>
      <c r="S5702" t="s">
        <v>11632</v>
      </c>
      <c r="T5702">
        <v>20220729</v>
      </c>
      <c r="Z5702" t="s">
        <v>36</v>
      </c>
    </row>
    <row r="5703" spans="1:26" x14ac:dyDescent="0.25">
      <c r="A5703" t="s">
        <v>26</v>
      </c>
      <c r="B5703" t="s">
        <v>27</v>
      </c>
      <c r="C5703" t="s">
        <v>28</v>
      </c>
      <c r="D5703" t="s">
        <v>166</v>
      </c>
      <c r="E5703" t="str">
        <f>"202TNLE24512"</f>
        <v>202TNLE24512</v>
      </c>
      <c r="F5703" t="s">
        <v>30</v>
      </c>
      <c r="I5703" t="s">
        <v>89</v>
      </c>
      <c r="J5703" t="s">
        <v>58</v>
      </c>
      <c r="N5703" t="s">
        <v>11633</v>
      </c>
      <c r="O5703" t="s">
        <v>34</v>
      </c>
      <c r="P5703">
        <v>6</v>
      </c>
      <c r="Q5703">
        <v>202202</v>
      </c>
      <c r="R5703">
        <v>20220601</v>
      </c>
      <c r="S5703" t="s">
        <v>11634</v>
      </c>
      <c r="T5703">
        <v>20220729</v>
      </c>
      <c r="U5703" t="s">
        <v>128</v>
      </c>
      <c r="Z5703" t="s">
        <v>36</v>
      </c>
    </row>
    <row r="5704" spans="1:26" x14ac:dyDescent="0.25">
      <c r="A5704" t="s">
        <v>26</v>
      </c>
      <c r="B5704" t="s">
        <v>27</v>
      </c>
      <c r="C5704" t="s">
        <v>28</v>
      </c>
      <c r="D5704" t="s">
        <v>166</v>
      </c>
      <c r="E5704" t="str">
        <f>"203TNCZ22907"</f>
        <v>203TNCZ22907</v>
      </c>
      <c r="F5704" t="s">
        <v>30</v>
      </c>
      <c r="I5704" t="s">
        <v>31</v>
      </c>
      <c r="J5704" t="s">
        <v>32</v>
      </c>
      <c r="N5704" t="s">
        <v>11635</v>
      </c>
      <c r="O5704" t="s">
        <v>34</v>
      </c>
      <c r="P5704">
        <v>5</v>
      </c>
      <c r="Q5704">
        <v>202203</v>
      </c>
      <c r="R5704">
        <v>20220624</v>
      </c>
      <c r="S5704" t="s">
        <v>11636</v>
      </c>
      <c r="T5704">
        <v>20220729</v>
      </c>
      <c r="Z5704" t="s">
        <v>36</v>
      </c>
    </row>
    <row r="5705" spans="1:26" x14ac:dyDescent="0.25">
      <c r="A5705" t="s">
        <v>26</v>
      </c>
      <c r="B5705" t="s">
        <v>27</v>
      </c>
      <c r="C5705" t="s">
        <v>28</v>
      </c>
      <c r="D5705" t="s">
        <v>29</v>
      </c>
      <c r="E5705" t="str">
        <f>"110TNMX1U563"</f>
        <v>110TNMX1U563</v>
      </c>
      <c r="F5705" t="s">
        <v>30</v>
      </c>
      <c r="I5705" t="s">
        <v>38</v>
      </c>
      <c r="J5705" t="s">
        <v>90</v>
      </c>
      <c r="N5705" t="s">
        <v>11637</v>
      </c>
      <c r="O5705" t="s">
        <v>34</v>
      </c>
      <c r="P5705">
        <v>10</v>
      </c>
      <c r="Q5705">
        <v>202110</v>
      </c>
      <c r="R5705">
        <v>20220108</v>
      </c>
      <c r="S5705" t="s">
        <v>11638</v>
      </c>
      <c r="T5705">
        <v>20220729</v>
      </c>
      <c r="U5705" t="s">
        <v>5494</v>
      </c>
      <c r="V5705" t="s">
        <v>878</v>
      </c>
      <c r="Z5705" t="s">
        <v>36</v>
      </c>
    </row>
    <row r="5706" spans="1:26" x14ac:dyDescent="0.25">
      <c r="A5706" t="s">
        <v>26</v>
      </c>
      <c r="B5706" t="s">
        <v>27</v>
      </c>
      <c r="C5706" t="s">
        <v>28</v>
      </c>
      <c r="D5706" t="s">
        <v>46</v>
      </c>
      <c r="E5706" t="str">
        <f>"202TNGY2D055"</f>
        <v>202TNGY2D055</v>
      </c>
      <c r="F5706" t="s">
        <v>30</v>
      </c>
      <c r="I5706" t="s">
        <v>89</v>
      </c>
      <c r="J5706" t="s">
        <v>90</v>
      </c>
      <c r="N5706" t="s">
        <v>11639</v>
      </c>
      <c r="O5706" t="s">
        <v>34</v>
      </c>
      <c r="P5706">
        <v>6</v>
      </c>
      <c r="Q5706">
        <v>202202</v>
      </c>
      <c r="R5706">
        <v>20220603</v>
      </c>
      <c r="S5706" t="s">
        <v>11640</v>
      </c>
      <c r="T5706">
        <v>20220729</v>
      </c>
      <c r="U5706" t="s">
        <v>128</v>
      </c>
      <c r="Z5706" t="s">
        <v>36</v>
      </c>
    </row>
    <row r="5707" spans="1:26" x14ac:dyDescent="0.25">
      <c r="A5707" t="s">
        <v>26</v>
      </c>
      <c r="B5707" t="s">
        <v>27</v>
      </c>
      <c r="C5707" t="s">
        <v>28</v>
      </c>
      <c r="D5707" t="s">
        <v>46</v>
      </c>
      <c r="E5707" t="str">
        <f>"112TNZN1F741"</f>
        <v>112TNZN1F741</v>
      </c>
      <c r="F5707" t="s">
        <v>30</v>
      </c>
      <c r="I5707" t="s">
        <v>129</v>
      </c>
      <c r="J5707" t="s">
        <v>439</v>
      </c>
      <c r="N5707" t="s">
        <v>11641</v>
      </c>
      <c r="O5707" t="s">
        <v>34</v>
      </c>
      <c r="P5707">
        <v>8</v>
      </c>
      <c r="Q5707">
        <v>202112</v>
      </c>
      <c r="R5707">
        <v>20220111</v>
      </c>
      <c r="S5707" t="s">
        <v>11642</v>
      </c>
      <c r="T5707">
        <v>20220729</v>
      </c>
      <c r="Z5707" t="s">
        <v>36</v>
      </c>
    </row>
    <row r="5708" spans="1:26" x14ac:dyDescent="0.25">
      <c r="A5708" t="s">
        <v>26</v>
      </c>
      <c r="B5708" t="s">
        <v>27</v>
      </c>
      <c r="C5708" t="s">
        <v>28</v>
      </c>
      <c r="D5708" t="s">
        <v>64</v>
      </c>
      <c r="E5708" t="str">
        <f>"203TNBK0R973"</f>
        <v>203TNBK0R973</v>
      </c>
      <c r="F5708" t="s">
        <v>30</v>
      </c>
      <c r="I5708" t="s">
        <v>38</v>
      </c>
      <c r="J5708" t="s">
        <v>77</v>
      </c>
      <c r="N5708" t="s">
        <v>11643</v>
      </c>
      <c r="O5708" t="s">
        <v>34</v>
      </c>
      <c r="P5708">
        <v>5</v>
      </c>
      <c r="Q5708">
        <v>202203</v>
      </c>
      <c r="R5708">
        <v>20220716</v>
      </c>
      <c r="S5708" t="s">
        <v>11644</v>
      </c>
      <c r="T5708">
        <v>20220729</v>
      </c>
      <c r="Z5708" t="s">
        <v>36</v>
      </c>
    </row>
    <row r="5709" spans="1:26" x14ac:dyDescent="0.25">
      <c r="A5709" t="s">
        <v>26</v>
      </c>
      <c r="B5709" t="s">
        <v>27</v>
      </c>
      <c r="C5709" t="s">
        <v>28</v>
      </c>
      <c r="D5709" t="s">
        <v>42</v>
      </c>
      <c r="E5709" t="str">
        <f>"112TNGY0M495"</f>
        <v>112TNGY0M495</v>
      </c>
      <c r="F5709" t="s">
        <v>30</v>
      </c>
      <c r="I5709" t="s">
        <v>89</v>
      </c>
      <c r="J5709" t="s">
        <v>58</v>
      </c>
      <c r="N5709" t="s">
        <v>11645</v>
      </c>
      <c r="O5709" t="s">
        <v>34</v>
      </c>
      <c r="P5709">
        <v>8</v>
      </c>
      <c r="Q5709">
        <v>202112</v>
      </c>
      <c r="R5709">
        <v>20220429</v>
      </c>
      <c r="S5709" t="s">
        <v>11646</v>
      </c>
      <c r="T5709">
        <v>20220729</v>
      </c>
      <c r="U5709" t="s">
        <v>265</v>
      </c>
      <c r="V5709" t="s">
        <v>267</v>
      </c>
      <c r="Z5709" t="s">
        <v>36</v>
      </c>
    </row>
    <row r="5710" spans="1:26" x14ac:dyDescent="0.25">
      <c r="A5710" t="s">
        <v>26</v>
      </c>
      <c r="B5710" t="s">
        <v>27</v>
      </c>
      <c r="C5710" t="s">
        <v>28</v>
      </c>
      <c r="D5710" t="s">
        <v>46</v>
      </c>
      <c r="E5710" t="str">
        <f>"108TNWG0W897"</f>
        <v>108TNWG0W897</v>
      </c>
      <c r="F5710" t="s">
        <v>30</v>
      </c>
      <c r="I5710" t="s">
        <v>31</v>
      </c>
      <c r="J5710" t="s">
        <v>32</v>
      </c>
      <c r="N5710" t="s">
        <v>11647</v>
      </c>
      <c r="O5710" t="s">
        <v>34</v>
      </c>
      <c r="P5710">
        <v>12</v>
      </c>
      <c r="Q5710">
        <v>202108</v>
      </c>
      <c r="R5710">
        <v>20220114</v>
      </c>
      <c r="S5710" t="s">
        <v>11648</v>
      </c>
      <c r="T5710">
        <v>20220729</v>
      </c>
      <c r="Z5710" t="s">
        <v>36</v>
      </c>
    </row>
    <row r="5711" spans="1:26" x14ac:dyDescent="0.25">
      <c r="A5711" t="s">
        <v>26</v>
      </c>
      <c r="B5711" t="s">
        <v>27</v>
      </c>
      <c r="C5711" t="s">
        <v>28</v>
      </c>
      <c r="D5711" t="s">
        <v>115</v>
      </c>
      <c r="E5711" t="str">
        <f>"110TNSU1K646"</f>
        <v>110TNSU1K646</v>
      </c>
      <c r="F5711" t="s">
        <v>30</v>
      </c>
      <c r="I5711" t="s">
        <v>31</v>
      </c>
      <c r="J5711" t="s">
        <v>32</v>
      </c>
      <c r="N5711" t="s">
        <v>11649</v>
      </c>
      <c r="O5711" t="s">
        <v>34</v>
      </c>
      <c r="P5711">
        <v>10</v>
      </c>
      <c r="Q5711">
        <v>202110</v>
      </c>
      <c r="R5711">
        <v>20211001</v>
      </c>
      <c r="S5711" t="s">
        <v>11650</v>
      </c>
      <c r="T5711">
        <v>20220729</v>
      </c>
      <c r="Z5711" t="s">
        <v>36</v>
      </c>
    </row>
    <row r="5712" spans="1:26" x14ac:dyDescent="0.25">
      <c r="A5712" t="s">
        <v>26</v>
      </c>
      <c r="B5712" t="s">
        <v>27</v>
      </c>
      <c r="C5712" t="s">
        <v>28</v>
      </c>
      <c r="D5712" t="s">
        <v>115</v>
      </c>
      <c r="E5712" t="str">
        <f>"108TNJJ1D412"</f>
        <v>108TNJJ1D412</v>
      </c>
      <c r="F5712" t="s">
        <v>30</v>
      </c>
      <c r="I5712" t="s">
        <v>129</v>
      </c>
      <c r="J5712" t="s">
        <v>32</v>
      </c>
      <c r="N5712" t="s">
        <v>11651</v>
      </c>
      <c r="O5712" t="s">
        <v>34</v>
      </c>
      <c r="P5712">
        <v>12</v>
      </c>
      <c r="Q5712">
        <v>202108</v>
      </c>
      <c r="R5712">
        <v>20211217</v>
      </c>
      <c r="S5712" t="s">
        <v>11652</v>
      </c>
      <c r="T5712">
        <v>20220729</v>
      </c>
      <c r="Z5712" t="s">
        <v>36</v>
      </c>
    </row>
    <row r="5713" spans="1:26" x14ac:dyDescent="0.25">
      <c r="A5713" t="s">
        <v>26</v>
      </c>
      <c r="B5713" t="s">
        <v>27</v>
      </c>
      <c r="C5713" t="s">
        <v>28</v>
      </c>
      <c r="D5713" t="s">
        <v>7432</v>
      </c>
      <c r="E5713" t="str">
        <f>"203TNKF0L293"</f>
        <v>203TNKF0L293</v>
      </c>
      <c r="F5713" t="s">
        <v>30</v>
      </c>
      <c r="I5713" t="s">
        <v>31</v>
      </c>
      <c r="J5713" t="s">
        <v>32</v>
      </c>
      <c r="N5713" t="s">
        <v>11653</v>
      </c>
      <c r="O5713" t="s">
        <v>34</v>
      </c>
      <c r="P5713">
        <v>5</v>
      </c>
      <c r="Q5713">
        <v>202203</v>
      </c>
      <c r="R5713">
        <v>20220717</v>
      </c>
      <c r="S5713" t="s">
        <v>11654</v>
      </c>
      <c r="T5713">
        <v>20220729</v>
      </c>
      <c r="Z5713" t="s">
        <v>36</v>
      </c>
    </row>
    <row r="5714" spans="1:26" x14ac:dyDescent="0.25">
      <c r="A5714" t="s">
        <v>26</v>
      </c>
      <c r="B5714" t="s">
        <v>27</v>
      </c>
      <c r="C5714" t="s">
        <v>28</v>
      </c>
      <c r="D5714" t="s">
        <v>380</v>
      </c>
      <c r="E5714" t="str">
        <f>"203TNWG0B137"</f>
        <v>203TNWG0B137</v>
      </c>
      <c r="F5714" t="s">
        <v>30</v>
      </c>
      <c r="I5714" t="s">
        <v>123</v>
      </c>
      <c r="J5714" t="s">
        <v>130</v>
      </c>
      <c r="N5714" t="s">
        <v>11655</v>
      </c>
      <c r="O5714" t="s">
        <v>34</v>
      </c>
      <c r="P5714">
        <v>5</v>
      </c>
      <c r="Q5714">
        <v>202203</v>
      </c>
      <c r="R5714">
        <v>20220301</v>
      </c>
      <c r="S5714" t="s">
        <v>11656</v>
      </c>
      <c r="T5714">
        <v>20220729</v>
      </c>
      <c r="Z5714" t="s">
        <v>36</v>
      </c>
    </row>
    <row r="5715" spans="1:26" x14ac:dyDescent="0.25">
      <c r="A5715" t="s">
        <v>26</v>
      </c>
      <c r="B5715" t="s">
        <v>27</v>
      </c>
      <c r="C5715" t="s">
        <v>28</v>
      </c>
      <c r="D5715" t="s">
        <v>29</v>
      </c>
      <c r="E5715" t="str">
        <f>"108TNQD0S468"</f>
        <v>108TNQD0S468</v>
      </c>
      <c r="F5715" t="s">
        <v>30</v>
      </c>
      <c r="I5715" t="s">
        <v>31</v>
      </c>
      <c r="J5715" t="s">
        <v>58</v>
      </c>
      <c r="N5715" t="s">
        <v>11657</v>
      </c>
      <c r="O5715" t="s">
        <v>34</v>
      </c>
      <c r="P5715">
        <v>12</v>
      </c>
      <c r="Q5715">
        <v>202108</v>
      </c>
      <c r="R5715">
        <v>20211201</v>
      </c>
      <c r="S5715" t="s">
        <v>11658</v>
      </c>
      <c r="T5715">
        <v>20220729</v>
      </c>
      <c r="U5715" t="s">
        <v>144</v>
      </c>
      <c r="Z5715" t="s">
        <v>36</v>
      </c>
    </row>
    <row r="5716" spans="1:26" x14ac:dyDescent="0.25">
      <c r="A5716" t="s">
        <v>26</v>
      </c>
      <c r="B5716" t="s">
        <v>27</v>
      </c>
      <c r="C5716" t="s">
        <v>28</v>
      </c>
      <c r="D5716" t="s">
        <v>46</v>
      </c>
      <c r="E5716" t="str">
        <f>"111TNWG0P201"</f>
        <v>111TNWG0P201</v>
      </c>
      <c r="F5716" t="s">
        <v>30</v>
      </c>
      <c r="I5716" t="s">
        <v>89</v>
      </c>
      <c r="J5716" t="s">
        <v>58</v>
      </c>
      <c r="N5716" t="s">
        <v>11659</v>
      </c>
      <c r="O5716" t="s">
        <v>34</v>
      </c>
      <c r="P5716">
        <v>9</v>
      </c>
      <c r="Q5716">
        <v>202111</v>
      </c>
      <c r="R5716">
        <v>20211125</v>
      </c>
      <c r="S5716" t="s">
        <v>11660</v>
      </c>
      <c r="T5716">
        <v>20220729</v>
      </c>
      <c r="U5716" t="s">
        <v>144</v>
      </c>
      <c r="Z5716" t="s">
        <v>36</v>
      </c>
    </row>
    <row r="5717" spans="1:26" x14ac:dyDescent="0.25">
      <c r="A5717" t="s">
        <v>26</v>
      </c>
      <c r="B5717" t="s">
        <v>27</v>
      </c>
      <c r="C5717" t="s">
        <v>28</v>
      </c>
      <c r="D5717" t="s">
        <v>29</v>
      </c>
      <c r="E5717" t="str">
        <f>"112TNRL1G502"</f>
        <v>112TNRL1G502</v>
      </c>
      <c r="F5717" t="s">
        <v>30</v>
      </c>
      <c r="I5717" t="s">
        <v>31</v>
      </c>
      <c r="J5717" t="s">
        <v>32</v>
      </c>
      <c r="N5717" t="s">
        <v>11661</v>
      </c>
      <c r="O5717" t="s">
        <v>34</v>
      </c>
      <c r="P5717">
        <v>8</v>
      </c>
      <c r="Q5717">
        <v>202112</v>
      </c>
      <c r="R5717">
        <v>20220220</v>
      </c>
      <c r="S5717" t="s">
        <v>11662</v>
      </c>
      <c r="T5717">
        <v>20220729</v>
      </c>
      <c r="Z5717" t="s">
        <v>36</v>
      </c>
    </row>
    <row r="5718" spans="1:26" x14ac:dyDescent="0.25">
      <c r="A5718" t="s">
        <v>26</v>
      </c>
      <c r="B5718" t="s">
        <v>27</v>
      </c>
      <c r="C5718" t="s">
        <v>28</v>
      </c>
      <c r="D5718" t="s">
        <v>6142</v>
      </c>
      <c r="E5718" t="str">
        <f>"205TNQD2D604"</f>
        <v>205TNQD2D604</v>
      </c>
      <c r="F5718" t="s">
        <v>30</v>
      </c>
      <c r="I5718" t="s">
        <v>123</v>
      </c>
      <c r="J5718" t="s">
        <v>83</v>
      </c>
      <c r="N5718" t="s">
        <v>11663</v>
      </c>
      <c r="O5718" t="s">
        <v>34</v>
      </c>
      <c r="P5718">
        <v>3</v>
      </c>
      <c r="Q5718">
        <v>202205</v>
      </c>
      <c r="R5718">
        <v>20220720</v>
      </c>
      <c r="S5718" t="s">
        <v>11664</v>
      </c>
      <c r="T5718">
        <v>20220729</v>
      </c>
      <c r="Z5718" t="s">
        <v>36</v>
      </c>
    </row>
    <row r="5719" spans="1:26" x14ac:dyDescent="0.25">
      <c r="A5719" t="s">
        <v>26</v>
      </c>
      <c r="B5719" t="s">
        <v>27</v>
      </c>
      <c r="C5719" t="s">
        <v>28</v>
      </c>
      <c r="D5719" t="s">
        <v>6142</v>
      </c>
      <c r="E5719" t="str">
        <f>"205TNEP1U388"</f>
        <v>205TNEP1U388</v>
      </c>
      <c r="F5719" t="s">
        <v>30</v>
      </c>
      <c r="I5719" t="s">
        <v>89</v>
      </c>
      <c r="J5719" t="s">
        <v>77</v>
      </c>
      <c r="N5719" t="s">
        <v>11665</v>
      </c>
      <c r="O5719" t="s">
        <v>34</v>
      </c>
      <c r="P5719">
        <v>3</v>
      </c>
      <c r="Q5719">
        <v>202205</v>
      </c>
      <c r="R5719">
        <v>20220709</v>
      </c>
      <c r="S5719" t="s">
        <v>11666</v>
      </c>
      <c r="T5719">
        <v>20220729</v>
      </c>
      <c r="Z5719" t="s">
        <v>36</v>
      </c>
    </row>
    <row r="5720" spans="1:26" x14ac:dyDescent="0.25">
      <c r="A5720" t="s">
        <v>26</v>
      </c>
      <c r="B5720" t="s">
        <v>27</v>
      </c>
      <c r="C5720" t="s">
        <v>28</v>
      </c>
      <c r="D5720" t="s">
        <v>6142</v>
      </c>
      <c r="E5720" t="str">
        <f>"204TNEP0E636"</f>
        <v>204TNEP0E636</v>
      </c>
      <c r="F5720" t="s">
        <v>30</v>
      </c>
      <c r="I5720" t="s">
        <v>3995</v>
      </c>
      <c r="J5720" t="s">
        <v>48</v>
      </c>
      <c r="N5720" t="s">
        <v>11667</v>
      </c>
      <c r="O5720" t="s">
        <v>34</v>
      </c>
      <c r="P5720">
        <v>4</v>
      </c>
      <c r="Q5720">
        <v>202204</v>
      </c>
      <c r="R5720">
        <v>20220629</v>
      </c>
      <c r="S5720" t="s">
        <v>11668</v>
      </c>
      <c r="T5720">
        <v>20220729</v>
      </c>
      <c r="Z5720" t="s">
        <v>36</v>
      </c>
    </row>
    <row r="5721" spans="1:26" x14ac:dyDescent="0.25">
      <c r="A5721" t="s">
        <v>26</v>
      </c>
      <c r="B5721" t="s">
        <v>27</v>
      </c>
      <c r="C5721" t="s">
        <v>28</v>
      </c>
      <c r="D5721" t="s">
        <v>7160</v>
      </c>
      <c r="E5721" t="str">
        <f>"203TNPC1T624"</f>
        <v>203TNPC1T624</v>
      </c>
      <c r="F5721" t="s">
        <v>30</v>
      </c>
      <c r="I5721" t="s">
        <v>38</v>
      </c>
      <c r="J5721" t="s">
        <v>58</v>
      </c>
      <c r="N5721" t="s">
        <v>11669</v>
      </c>
      <c r="O5721" t="s">
        <v>34</v>
      </c>
      <c r="P5721">
        <v>5</v>
      </c>
      <c r="Q5721">
        <v>202203</v>
      </c>
      <c r="R5721">
        <v>20220326</v>
      </c>
      <c r="S5721" t="s">
        <v>11670</v>
      </c>
      <c r="T5721">
        <v>20220729</v>
      </c>
      <c r="U5721" t="s">
        <v>144</v>
      </c>
      <c r="Z5721" t="s">
        <v>36</v>
      </c>
    </row>
    <row r="5722" spans="1:26" x14ac:dyDescent="0.25">
      <c r="A5722" t="s">
        <v>26</v>
      </c>
      <c r="B5722" t="s">
        <v>27</v>
      </c>
      <c r="C5722" t="s">
        <v>28</v>
      </c>
      <c r="D5722" t="s">
        <v>7432</v>
      </c>
      <c r="E5722" t="str">
        <f>"203TNZN1Q325"</f>
        <v>203TNZN1Q325</v>
      </c>
      <c r="F5722" t="s">
        <v>30</v>
      </c>
      <c r="I5722" t="s">
        <v>157</v>
      </c>
      <c r="J5722" t="s">
        <v>90</v>
      </c>
      <c r="N5722" t="s">
        <v>11671</v>
      </c>
      <c r="O5722" t="s">
        <v>34</v>
      </c>
      <c r="P5722">
        <v>5</v>
      </c>
      <c r="Q5722">
        <v>202203</v>
      </c>
      <c r="R5722">
        <v>20220430</v>
      </c>
      <c r="S5722" t="s">
        <v>11672</v>
      </c>
      <c r="T5722">
        <v>20220729</v>
      </c>
      <c r="U5722" t="s">
        <v>211</v>
      </c>
      <c r="Z5722" t="s">
        <v>36</v>
      </c>
    </row>
    <row r="5723" spans="1:26" x14ac:dyDescent="0.25">
      <c r="A5723" t="s">
        <v>26</v>
      </c>
      <c r="B5723" t="s">
        <v>27</v>
      </c>
      <c r="C5723" t="s">
        <v>28</v>
      </c>
      <c r="D5723" t="s">
        <v>7432</v>
      </c>
      <c r="E5723" t="str">
        <f>"205TNSU1E502"</f>
        <v>205TNSU1E502</v>
      </c>
      <c r="F5723" t="s">
        <v>30</v>
      </c>
      <c r="I5723" t="s">
        <v>71</v>
      </c>
      <c r="J5723" t="s">
        <v>52</v>
      </c>
      <c r="N5723" t="s">
        <v>11673</v>
      </c>
      <c r="O5723" t="s">
        <v>34</v>
      </c>
      <c r="P5723">
        <v>3</v>
      </c>
      <c r="Q5723">
        <v>202205</v>
      </c>
      <c r="R5723">
        <v>20220501</v>
      </c>
      <c r="S5723" t="s">
        <v>11674</v>
      </c>
      <c r="T5723">
        <v>20220729</v>
      </c>
      <c r="Z5723" t="s">
        <v>36</v>
      </c>
    </row>
    <row r="5724" spans="1:26" x14ac:dyDescent="0.25">
      <c r="A5724" t="s">
        <v>26</v>
      </c>
      <c r="B5724" t="s">
        <v>27</v>
      </c>
      <c r="C5724" t="s">
        <v>28</v>
      </c>
      <c r="D5724" t="s">
        <v>133</v>
      </c>
      <c r="E5724" t="str">
        <f>"112TNXR01674"</f>
        <v>112TNXR01674</v>
      </c>
      <c r="F5724" t="s">
        <v>30</v>
      </c>
      <c r="I5724" t="s">
        <v>57</v>
      </c>
      <c r="J5724" t="s">
        <v>58</v>
      </c>
      <c r="N5724" t="s">
        <v>11675</v>
      </c>
      <c r="O5724" t="s">
        <v>34</v>
      </c>
      <c r="P5724">
        <v>8</v>
      </c>
      <c r="Q5724">
        <v>202112</v>
      </c>
      <c r="R5724">
        <v>20220628</v>
      </c>
      <c r="S5724" t="s">
        <v>11676</v>
      </c>
      <c r="T5724">
        <v>20220729</v>
      </c>
      <c r="U5724" t="s">
        <v>144</v>
      </c>
      <c r="Z5724" t="s">
        <v>36</v>
      </c>
    </row>
    <row r="5725" spans="1:26" x14ac:dyDescent="0.25">
      <c r="A5725" t="s">
        <v>26</v>
      </c>
      <c r="B5725" t="s">
        <v>27</v>
      </c>
      <c r="C5725" t="s">
        <v>28</v>
      </c>
      <c r="D5725" t="s">
        <v>115</v>
      </c>
      <c r="E5725" t="str">
        <f>"107TNPC2B016"</f>
        <v>107TNPC2B016</v>
      </c>
      <c r="F5725" t="s">
        <v>30</v>
      </c>
      <c r="I5725" t="s">
        <v>71</v>
      </c>
      <c r="J5725" t="s">
        <v>39</v>
      </c>
      <c r="N5725" t="s">
        <v>11677</v>
      </c>
      <c r="O5725" t="s">
        <v>34</v>
      </c>
      <c r="P5725">
        <v>13</v>
      </c>
      <c r="Q5725">
        <v>202107</v>
      </c>
      <c r="R5725">
        <v>20220720</v>
      </c>
      <c r="S5725" t="s">
        <v>11678</v>
      </c>
      <c r="T5725">
        <v>20220729</v>
      </c>
      <c r="Z5725" t="s">
        <v>36</v>
      </c>
    </row>
    <row r="5726" spans="1:26" x14ac:dyDescent="0.25">
      <c r="A5726" t="s">
        <v>26</v>
      </c>
      <c r="B5726" t="s">
        <v>27</v>
      </c>
      <c r="C5726" t="s">
        <v>28</v>
      </c>
      <c r="D5726" t="s">
        <v>37</v>
      </c>
      <c r="E5726" t="str">
        <f>"201TNBK10309"</f>
        <v>201TNBK10309</v>
      </c>
      <c r="F5726" t="s">
        <v>30</v>
      </c>
      <c r="I5726" t="s">
        <v>97</v>
      </c>
      <c r="J5726" t="s">
        <v>83</v>
      </c>
      <c r="N5726" t="s">
        <v>11679</v>
      </c>
      <c r="O5726" t="s">
        <v>34</v>
      </c>
      <c r="P5726">
        <v>7</v>
      </c>
      <c r="Q5726">
        <v>202201</v>
      </c>
      <c r="R5726">
        <v>20220520</v>
      </c>
      <c r="S5726" t="s">
        <v>11680</v>
      </c>
      <c r="T5726">
        <v>20220729</v>
      </c>
      <c r="Z5726" t="s">
        <v>36</v>
      </c>
    </row>
    <row r="5727" spans="1:26" x14ac:dyDescent="0.25">
      <c r="A5727" t="s">
        <v>26</v>
      </c>
      <c r="B5727" t="s">
        <v>27</v>
      </c>
      <c r="C5727" t="s">
        <v>28</v>
      </c>
      <c r="D5727" t="s">
        <v>29</v>
      </c>
      <c r="E5727" t="str">
        <f>"112TNUW04574"</f>
        <v>112TNUW04574</v>
      </c>
      <c r="F5727" t="s">
        <v>30</v>
      </c>
      <c r="I5727" t="s">
        <v>82</v>
      </c>
      <c r="J5727" t="s">
        <v>90</v>
      </c>
      <c r="N5727" t="s">
        <v>11681</v>
      </c>
      <c r="O5727" t="s">
        <v>34</v>
      </c>
      <c r="P5727">
        <v>8</v>
      </c>
      <c r="Q5727">
        <v>202112</v>
      </c>
      <c r="R5727">
        <v>20220112</v>
      </c>
      <c r="S5727" t="s">
        <v>11682</v>
      </c>
      <c r="T5727">
        <v>20220729</v>
      </c>
      <c r="U5727" t="s">
        <v>151</v>
      </c>
      <c r="V5727" t="s">
        <v>4411</v>
      </c>
      <c r="W5727" t="s">
        <v>1796</v>
      </c>
      <c r="X5727" t="s">
        <v>1037</v>
      </c>
      <c r="Z5727" t="s">
        <v>36</v>
      </c>
    </row>
    <row r="5728" spans="1:26" x14ac:dyDescent="0.25">
      <c r="A5728" t="s">
        <v>26</v>
      </c>
      <c r="B5728" t="s">
        <v>27</v>
      </c>
      <c r="C5728" t="s">
        <v>28</v>
      </c>
      <c r="D5728" t="s">
        <v>29</v>
      </c>
      <c r="E5728" t="str">
        <f>"108TNHM21449"</f>
        <v>108TNHM21449</v>
      </c>
      <c r="F5728" t="s">
        <v>30</v>
      </c>
      <c r="I5728" t="s">
        <v>38</v>
      </c>
      <c r="J5728" t="s">
        <v>58</v>
      </c>
      <c r="N5728" t="s">
        <v>11683</v>
      </c>
      <c r="O5728" t="s">
        <v>34</v>
      </c>
      <c r="P5728">
        <v>12</v>
      </c>
      <c r="Q5728">
        <v>202108</v>
      </c>
      <c r="R5728">
        <v>20220309</v>
      </c>
      <c r="S5728" t="s">
        <v>11684</v>
      </c>
      <c r="T5728">
        <v>20220729</v>
      </c>
      <c r="U5728" t="s">
        <v>111</v>
      </c>
      <c r="Z5728" t="s">
        <v>36</v>
      </c>
    </row>
    <row r="5729" spans="1:26" x14ac:dyDescent="0.25">
      <c r="A5729" t="s">
        <v>26</v>
      </c>
      <c r="B5729" t="s">
        <v>27</v>
      </c>
      <c r="C5729" t="s">
        <v>28</v>
      </c>
      <c r="D5729" t="s">
        <v>380</v>
      </c>
      <c r="E5729" t="str">
        <f>"111TNHM1Q425"</f>
        <v>111TNHM1Q425</v>
      </c>
      <c r="F5729" t="s">
        <v>30</v>
      </c>
      <c r="I5729" t="s">
        <v>31</v>
      </c>
      <c r="J5729" t="s">
        <v>130</v>
      </c>
      <c r="N5729" t="s">
        <v>11685</v>
      </c>
      <c r="O5729" t="s">
        <v>34</v>
      </c>
      <c r="P5729">
        <v>9</v>
      </c>
      <c r="Q5729">
        <v>202111</v>
      </c>
      <c r="R5729">
        <v>20220608</v>
      </c>
      <c r="S5729" t="s">
        <v>11686</v>
      </c>
      <c r="T5729">
        <v>20220729</v>
      </c>
      <c r="Z5729" t="s">
        <v>36</v>
      </c>
    </row>
    <row r="5730" spans="1:26" x14ac:dyDescent="0.25">
      <c r="A5730" t="s">
        <v>26</v>
      </c>
      <c r="B5730" t="s">
        <v>27</v>
      </c>
      <c r="C5730" t="s">
        <v>28</v>
      </c>
      <c r="D5730" t="s">
        <v>42</v>
      </c>
      <c r="E5730" t="str">
        <f>"110TNCZ2V051"</f>
        <v>110TNCZ2V051</v>
      </c>
      <c r="F5730" t="s">
        <v>30</v>
      </c>
      <c r="I5730" t="s">
        <v>31</v>
      </c>
      <c r="J5730" t="s">
        <v>39</v>
      </c>
      <c r="N5730" t="s">
        <v>401</v>
      </c>
      <c r="O5730" t="s">
        <v>34</v>
      </c>
      <c r="P5730">
        <v>10</v>
      </c>
      <c r="Q5730">
        <v>202110</v>
      </c>
      <c r="R5730">
        <v>20220331</v>
      </c>
      <c r="S5730" t="s">
        <v>11687</v>
      </c>
      <c r="T5730">
        <v>20220729</v>
      </c>
      <c r="Z5730" t="s">
        <v>36</v>
      </c>
    </row>
    <row r="5731" spans="1:26" x14ac:dyDescent="0.25">
      <c r="A5731" t="s">
        <v>26</v>
      </c>
      <c r="B5731" t="s">
        <v>27</v>
      </c>
      <c r="C5731" t="s">
        <v>28</v>
      </c>
      <c r="D5731" t="s">
        <v>37</v>
      </c>
      <c r="E5731" t="str">
        <f>"109TNNH2P271"</f>
        <v>109TNNH2P271</v>
      </c>
      <c r="F5731" t="s">
        <v>30</v>
      </c>
      <c r="I5731" t="s">
        <v>31</v>
      </c>
      <c r="J5731" t="s">
        <v>39</v>
      </c>
      <c r="N5731" t="s">
        <v>11688</v>
      </c>
      <c r="O5731" t="s">
        <v>34</v>
      </c>
      <c r="P5731">
        <v>11</v>
      </c>
      <c r="Q5731">
        <v>202109</v>
      </c>
      <c r="R5731">
        <v>20211123</v>
      </c>
      <c r="S5731" t="s">
        <v>11689</v>
      </c>
      <c r="T5731">
        <v>20220729</v>
      </c>
      <c r="Z5731" t="s">
        <v>36</v>
      </c>
    </row>
    <row r="5732" spans="1:26" x14ac:dyDescent="0.25">
      <c r="A5732" t="s">
        <v>26</v>
      </c>
      <c r="B5732" t="s">
        <v>27</v>
      </c>
      <c r="C5732" t="s">
        <v>28</v>
      </c>
      <c r="D5732" t="s">
        <v>37</v>
      </c>
      <c r="E5732" t="str">
        <f>"112TNDV0X146"</f>
        <v>112TNDV0X146</v>
      </c>
      <c r="F5732" t="s">
        <v>30</v>
      </c>
      <c r="I5732" t="s">
        <v>3010</v>
      </c>
      <c r="J5732" t="s">
        <v>77</v>
      </c>
      <c r="N5732" t="s">
        <v>11690</v>
      </c>
      <c r="O5732" t="s">
        <v>34</v>
      </c>
      <c r="P5732">
        <v>8</v>
      </c>
      <c r="Q5732">
        <v>202112</v>
      </c>
      <c r="R5732">
        <v>20220204</v>
      </c>
      <c r="S5732" t="s">
        <v>11691</v>
      </c>
      <c r="T5732">
        <v>20220729</v>
      </c>
      <c r="Z5732" t="s">
        <v>36</v>
      </c>
    </row>
    <row r="5733" spans="1:26" x14ac:dyDescent="0.25">
      <c r="A5733" t="s">
        <v>2403</v>
      </c>
      <c r="B5733" t="s">
        <v>27</v>
      </c>
      <c r="C5733" t="s">
        <v>28</v>
      </c>
      <c r="D5733" t="s">
        <v>380</v>
      </c>
      <c r="E5733" t="str">
        <f>"205TNBK18621"</f>
        <v>205TNBK18621</v>
      </c>
      <c r="F5733" t="s">
        <v>2404</v>
      </c>
      <c r="N5733" t="s">
        <v>11692</v>
      </c>
      <c r="O5733" t="s">
        <v>34</v>
      </c>
      <c r="P5733">
        <v>3</v>
      </c>
      <c r="Q5733">
        <v>202205</v>
      </c>
      <c r="S5733">
        <v>917509607</v>
      </c>
      <c r="T5733">
        <v>20220731</v>
      </c>
      <c r="U5733" t="s">
        <v>2406</v>
      </c>
      <c r="V5733" t="s">
        <v>2407</v>
      </c>
      <c r="W5733" t="s">
        <v>2408</v>
      </c>
      <c r="X5733" t="s">
        <v>2413</v>
      </c>
      <c r="Y5733" t="s">
        <v>2414</v>
      </c>
      <c r="Z5733" t="s">
        <v>36</v>
      </c>
    </row>
    <row r="5734" spans="1:26" x14ac:dyDescent="0.25">
      <c r="A5734" t="s">
        <v>2403</v>
      </c>
      <c r="B5734" t="s">
        <v>27</v>
      </c>
      <c r="C5734" t="s">
        <v>28</v>
      </c>
      <c r="D5734" t="s">
        <v>37</v>
      </c>
      <c r="E5734" t="str">
        <f>"201TNVS30759"</f>
        <v>201TNVS30759</v>
      </c>
      <c r="F5734" t="s">
        <v>2404</v>
      </c>
      <c r="N5734" t="s">
        <v>11693</v>
      </c>
      <c r="O5734" t="s">
        <v>34</v>
      </c>
      <c r="P5734">
        <v>7</v>
      </c>
      <c r="Q5734">
        <v>202201</v>
      </c>
      <c r="S5734">
        <v>917509618</v>
      </c>
      <c r="T5734">
        <v>20220731</v>
      </c>
      <c r="U5734" t="s">
        <v>2406</v>
      </c>
      <c r="V5734" t="s">
        <v>2407</v>
      </c>
      <c r="W5734" t="s">
        <v>2408</v>
      </c>
      <c r="X5734" t="s">
        <v>2413</v>
      </c>
      <c r="Y5734" t="s">
        <v>2414</v>
      </c>
      <c r="Z5734" t="s">
        <v>36</v>
      </c>
    </row>
    <row r="5735" spans="1:26" x14ac:dyDescent="0.25">
      <c r="A5735" t="s">
        <v>2403</v>
      </c>
      <c r="B5735" t="s">
        <v>27</v>
      </c>
      <c r="C5735" t="s">
        <v>28</v>
      </c>
      <c r="D5735" t="s">
        <v>64</v>
      </c>
      <c r="E5735" t="str">
        <f>"203TNFA0W411"</f>
        <v>203TNFA0W411</v>
      </c>
      <c r="F5735" t="s">
        <v>2404</v>
      </c>
      <c r="N5735" t="s">
        <v>11693</v>
      </c>
      <c r="O5735" t="s">
        <v>34</v>
      </c>
      <c r="P5735">
        <v>5</v>
      </c>
      <c r="Q5735">
        <v>202203</v>
      </c>
      <c r="S5735">
        <v>917509628</v>
      </c>
      <c r="T5735">
        <v>20220731</v>
      </c>
      <c r="U5735" t="s">
        <v>2406</v>
      </c>
      <c r="V5735" t="s">
        <v>2407</v>
      </c>
      <c r="W5735" t="s">
        <v>2408</v>
      </c>
      <c r="X5735" t="s">
        <v>2413</v>
      </c>
      <c r="Y5735" t="s">
        <v>2414</v>
      </c>
      <c r="Z5735" t="s">
        <v>36</v>
      </c>
    </row>
    <row r="5736" spans="1:26" x14ac:dyDescent="0.25">
      <c r="A5736" t="s">
        <v>2403</v>
      </c>
      <c r="B5736" t="s">
        <v>27</v>
      </c>
      <c r="C5736" t="s">
        <v>28</v>
      </c>
      <c r="D5736" t="s">
        <v>380</v>
      </c>
      <c r="E5736" t="str">
        <f>"112TNUW1D006"</f>
        <v>112TNUW1D006</v>
      </c>
      <c r="F5736" t="s">
        <v>2404</v>
      </c>
      <c r="N5736" t="s">
        <v>11694</v>
      </c>
      <c r="O5736" t="s">
        <v>34</v>
      </c>
      <c r="P5736">
        <v>9</v>
      </c>
      <c r="Q5736">
        <v>202112</v>
      </c>
      <c r="S5736">
        <v>917473640</v>
      </c>
      <c r="T5736">
        <v>20220801</v>
      </c>
      <c r="U5736" t="s">
        <v>2406</v>
      </c>
      <c r="V5736" t="s">
        <v>3583</v>
      </c>
      <c r="W5736" t="s">
        <v>2408</v>
      </c>
      <c r="X5736" t="s">
        <v>6398</v>
      </c>
      <c r="Y5736" t="s">
        <v>6399</v>
      </c>
      <c r="Z5736" t="s">
        <v>36</v>
      </c>
    </row>
    <row r="5737" spans="1:26" x14ac:dyDescent="0.25">
      <c r="A5737" t="s">
        <v>26</v>
      </c>
      <c r="B5737" t="s">
        <v>27</v>
      </c>
      <c r="C5737" t="s">
        <v>28</v>
      </c>
      <c r="D5737" t="s">
        <v>115</v>
      </c>
      <c r="E5737" t="str">
        <f>"202TNQD2P452"</f>
        <v>202TNQD2P452</v>
      </c>
      <c r="F5737" t="s">
        <v>30</v>
      </c>
      <c r="I5737" t="s">
        <v>31</v>
      </c>
      <c r="J5737" t="s">
        <v>58</v>
      </c>
      <c r="N5737" t="s">
        <v>244</v>
      </c>
      <c r="O5737" t="s">
        <v>34</v>
      </c>
      <c r="P5737">
        <v>7</v>
      </c>
      <c r="Q5737">
        <v>202202</v>
      </c>
      <c r="R5737">
        <v>20220425</v>
      </c>
      <c r="S5737" t="s">
        <v>11695</v>
      </c>
      <c r="T5737">
        <v>20220801</v>
      </c>
      <c r="U5737" t="s">
        <v>1537</v>
      </c>
      <c r="Z5737" t="s">
        <v>36</v>
      </c>
    </row>
    <row r="5738" spans="1:26" x14ac:dyDescent="0.25">
      <c r="A5738" t="s">
        <v>26</v>
      </c>
      <c r="B5738" t="s">
        <v>27</v>
      </c>
      <c r="C5738" t="s">
        <v>28</v>
      </c>
      <c r="D5738" t="s">
        <v>29</v>
      </c>
      <c r="E5738" t="str">
        <f>"111TNQD0D652"</f>
        <v>111TNQD0D652</v>
      </c>
      <c r="F5738" t="s">
        <v>30</v>
      </c>
      <c r="I5738" t="s">
        <v>31</v>
      </c>
      <c r="J5738" t="s">
        <v>58</v>
      </c>
      <c r="N5738" t="s">
        <v>11696</v>
      </c>
      <c r="O5738" t="s">
        <v>34</v>
      </c>
      <c r="P5738">
        <v>10</v>
      </c>
      <c r="Q5738">
        <v>202111</v>
      </c>
      <c r="R5738">
        <v>20220201</v>
      </c>
      <c r="S5738" t="s">
        <v>11697</v>
      </c>
      <c r="T5738">
        <v>20220801</v>
      </c>
      <c r="U5738" t="s">
        <v>506</v>
      </c>
      <c r="V5738" t="s">
        <v>487</v>
      </c>
      <c r="W5738" t="s">
        <v>328</v>
      </c>
      <c r="Z5738" t="s">
        <v>36</v>
      </c>
    </row>
    <row r="5739" spans="1:26" x14ac:dyDescent="0.25">
      <c r="A5739" t="s">
        <v>26</v>
      </c>
      <c r="B5739" t="s">
        <v>27</v>
      </c>
      <c r="C5739" t="s">
        <v>28</v>
      </c>
      <c r="D5739" t="s">
        <v>115</v>
      </c>
      <c r="E5739" t="str">
        <f>"110TNFA06507"</f>
        <v>110TNFA06507</v>
      </c>
      <c r="F5739" t="s">
        <v>30</v>
      </c>
      <c r="I5739" t="s">
        <v>31</v>
      </c>
      <c r="J5739" t="s">
        <v>58</v>
      </c>
      <c r="N5739" t="s">
        <v>11698</v>
      </c>
      <c r="O5739" t="s">
        <v>34</v>
      </c>
      <c r="P5739">
        <v>11</v>
      </c>
      <c r="Q5739">
        <v>202110</v>
      </c>
      <c r="R5739">
        <v>20211218</v>
      </c>
      <c r="S5739" t="s">
        <v>11699</v>
      </c>
      <c r="T5739">
        <v>20220801</v>
      </c>
      <c r="U5739" t="s">
        <v>339</v>
      </c>
      <c r="V5739" t="s">
        <v>226</v>
      </c>
      <c r="Z5739" t="s">
        <v>36</v>
      </c>
    </row>
    <row r="5740" spans="1:26" x14ac:dyDescent="0.25">
      <c r="A5740" t="s">
        <v>26</v>
      </c>
      <c r="B5740" t="s">
        <v>27</v>
      </c>
      <c r="C5740" t="s">
        <v>28</v>
      </c>
      <c r="D5740" t="s">
        <v>115</v>
      </c>
      <c r="E5740" t="str">
        <f>"109TNTQ27105"</f>
        <v>109TNTQ27105</v>
      </c>
      <c r="F5740" t="s">
        <v>30</v>
      </c>
      <c r="I5740" t="s">
        <v>31</v>
      </c>
      <c r="J5740" t="s">
        <v>58</v>
      </c>
      <c r="N5740" t="s">
        <v>11700</v>
      </c>
      <c r="O5740" t="s">
        <v>34</v>
      </c>
      <c r="P5740">
        <v>12</v>
      </c>
      <c r="Q5740">
        <v>202109</v>
      </c>
      <c r="R5740">
        <v>20211120</v>
      </c>
      <c r="S5740" t="s">
        <v>11701</v>
      </c>
      <c r="T5740">
        <v>20220801</v>
      </c>
      <c r="U5740" t="s">
        <v>211</v>
      </c>
      <c r="Z5740" t="s">
        <v>36</v>
      </c>
    </row>
    <row r="5741" spans="1:26" x14ac:dyDescent="0.25">
      <c r="A5741" t="s">
        <v>26</v>
      </c>
      <c r="B5741" t="s">
        <v>27</v>
      </c>
      <c r="C5741" t="s">
        <v>28</v>
      </c>
      <c r="D5741" t="s">
        <v>380</v>
      </c>
      <c r="E5741" t="str">
        <f>"111TNJJ2D588"</f>
        <v>111TNJJ2D588</v>
      </c>
      <c r="F5741" t="s">
        <v>30</v>
      </c>
      <c r="I5741" t="s">
        <v>31</v>
      </c>
      <c r="J5741" t="s">
        <v>32</v>
      </c>
      <c r="N5741" t="s">
        <v>11702</v>
      </c>
      <c r="O5741" t="s">
        <v>34</v>
      </c>
      <c r="P5741">
        <v>10</v>
      </c>
      <c r="Q5741">
        <v>202111</v>
      </c>
      <c r="R5741">
        <v>20220414</v>
      </c>
      <c r="S5741" t="s">
        <v>11703</v>
      </c>
      <c r="T5741">
        <v>20220801</v>
      </c>
      <c r="Z5741" t="s">
        <v>36</v>
      </c>
    </row>
    <row r="5742" spans="1:26" x14ac:dyDescent="0.25">
      <c r="A5742" t="s">
        <v>26</v>
      </c>
      <c r="B5742" t="s">
        <v>27</v>
      </c>
      <c r="C5742" t="s">
        <v>28</v>
      </c>
      <c r="D5742" t="s">
        <v>46</v>
      </c>
      <c r="E5742" t="str">
        <f>"202TNEP0Y348"</f>
        <v>202TNEP0Y348</v>
      </c>
      <c r="F5742" t="s">
        <v>30</v>
      </c>
      <c r="I5742" t="s">
        <v>31</v>
      </c>
      <c r="J5742" t="s">
        <v>32</v>
      </c>
      <c r="N5742" t="s">
        <v>11704</v>
      </c>
      <c r="O5742" t="s">
        <v>34</v>
      </c>
      <c r="P5742">
        <v>7</v>
      </c>
      <c r="Q5742">
        <v>202202</v>
      </c>
      <c r="R5742">
        <v>20220304</v>
      </c>
      <c r="S5742" t="s">
        <v>11705</v>
      </c>
      <c r="T5742">
        <v>20220801</v>
      </c>
      <c r="Z5742" t="s">
        <v>36</v>
      </c>
    </row>
    <row r="5743" spans="1:26" x14ac:dyDescent="0.25">
      <c r="A5743" t="s">
        <v>26</v>
      </c>
      <c r="B5743" t="s">
        <v>27</v>
      </c>
      <c r="C5743" t="s">
        <v>28</v>
      </c>
      <c r="D5743" t="s">
        <v>29</v>
      </c>
      <c r="E5743" t="str">
        <f>"107TNZN1R845"</f>
        <v>107TNZN1R845</v>
      </c>
      <c r="F5743" t="s">
        <v>30</v>
      </c>
      <c r="I5743" t="s">
        <v>38</v>
      </c>
      <c r="J5743" t="s">
        <v>58</v>
      </c>
      <c r="N5743" t="s">
        <v>11706</v>
      </c>
      <c r="O5743" t="s">
        <v>34</v>
      </c>
      <c r="P5743">
        <v>14</v>
      </c>
      <c r="Q5743">
        <v>202107</v>
      </c>
      <c r="R5743">
        <v>20211231</v>
      </c>
      <c r="S5743" t="s">
        <v>11707</v>
      </c>
      <c r="T5743">
        <v>20220801</v>
      </c>
      <c r="U5743" t="s">
        <v>144</v>
      </c>
      <c r="Z5743" t="s">
        <v>36</v>
      </c>
    </row>
    <row r="5744" spans="1:26" x14ac:dyDescent="0.25">
      <c r="A5744" t="s">
        <v>26</v>
      </c>
      <c r="B5744" t="s">
        <v>27</v>
      </c>
      <c r="C5744" t="s">
        <v>28</v>
      </c>
      <c r="D5744" t="s">
        <v>42</v>
      </c>
      <c r="E5744" t="str">
        <f>"201TNYT1M922"</f>
        <v>201TNYT1M922</v>
      </c>
      <c r="F5744" t="s">
        <v>30</v>
      </c>
      <c r="I5744" t="s">
        <v>31</v>
      </c>
      <c r="J5744" t="s">
        <v>58</v>
      </c>
      <c r="N5744" t="s">
        <v>11708</v>
      </c>
      <c r="O5744" t="s">
        <v>34</v>
      </c>
      <c r="P5744">
        <v>8</v>
      </c>
      <c r="Q5744">
        <v>202201</v>
      </c>
      <c r="R5744">
        <v>20220220</v>
      </c>
      <c r="S5744" t="s">
        <v>11709</v>
      </c>
      <c r="T5744">
        <v>20220801</v>
      </c>
      <c r="U5744" t="s">
        <v>205</v>
      </c>
      <c r="Z5744" t="s">
        <v>36</v>
      </c>
    </row>
    <row r="5745" spans="1:26" x14ac:dyDescent="0.25">
      <c r="A5745" t="s">
        <v>26</v>
      </c>
      <c r="B5745" t="s">
        <v>27</v>
      </c>
      <c r="C5745" t="s">
        <v>28</v>
      </c>
      <c r="D5745" t="s">
        <v>7160</v>
      </c>
      <c r="E5745" t="str">
        <f>"205TNWG1P025"</f>
        <v>205TNWG1P025</v>
      </c>
      <c r="F5745" t="s">
        <v>30</v>
      </c>
      <c r="I5745" t="s">
        <v>31</v>
      </c>
      <c r="J5745" t="s">
        <v>58</v>
      </c>
      <c r="N5745" t="s">
        <v>11710</v>
      </c>
      <c r="O5745" t="s">
        <v>34</v>
      </c>
      <c r="P5745">
        <v>4</v>
      </c>
      <c r="Q5745">
        <v>202205</v>
      </c>
      <c r="R5745">
        <v>20220702</v>
      </c>
      <c r="S5745" t="s">
        <v>11711</v>
      </c>
      <c r="T5745">
        <v>20220801</v>
      </c>
      <c r="U5745" t="s">
        <v>313</v>
      </c>
      <c r="Z5745" t="s">
        <v>36</v>
      </c>
    </row>
    <row r="5746" spans="1:26" x14ac:dyDescent="0.25">
      <c r="A5746" t="s">
        <v>26</v>
      </c>
      <c r="B5746" t="s">
        <v>27</v>
      </c>
      <c r="C5746" t="s">
        <v>28</v>
      </c>
      <c r="D5746" t="s">
        <v>380</v>
      </c>
      <c r="E5746" t="str">
        <f>"201TNKF02093"</f>
        <v>201TNKF02093</v>
      </c>
      <c r="F5746" t="s">
        <v>30</v>
      </c>
      <c r="I5746" t="s">
        <v>89</v>
      </c>
      <c r="J5746" t="s">
        <v>39</v>
      </c>
      <c r="N5746" t="s">
        <v>11712</v>
      </c>
      <c r="O5746" t="s">
        <v>34</v>
      </c>
      <c r="P5746">
        <v>8</v>
      </c>
      <c r="Q5746">
        <v>202201</v>
      </c>
      <c r="R5746">
        <v>20220417</v>
      </c>
      <c r="S5746" t="s">
        <v>11713</v>
      </c>
      <c r="T5746">
        <v>20220801</v>
      </c>
      <c r="Z5746" t="s">
        <v>36</v>
      </c>
    </row>
    <row r="5747" spans="1:26" x14ac:dyDescent="0.25">
      <c r="A5747" t="s">
        <v>26</v>
      </c>
      <c r="B5747" t="s">
        <v>27</v>
      </c>
      <c r="C5747" t="s">
        <v>28</v>
      </c>
      <c r="D5747" t="s">
        <v>7160</v>
      </c>
      <c r="E5747" t="str">
        <f>"204TNKF29549"</f>
        <v>204TNKF29549</v>
      </c>
      <c r="F5747" t="s">
        <v>30</v>
      </c>
      <c r="I5747" t="s">
        <v>2006</v>
      </c>
      <c r="J5747" t="s">
        <v>86</v>
      </c>
      <c r="N5747" t="s">
        <v>11714</v>
      </c>
      <c r="O5747" t="s">
        <v>34</v>
      </c>
      <c r="P5747">
        <v>5</v>
      </c>
      <c r="Q5747">
        <v>202204</v>
      </c>
      <c r="R5747">
        <v>20220714</v>
      </c>
      <c r="S5747" t="s">
        <v>11715</v>
      </c>
      <c r="T5747">
        <v>20220801</v>
      </c>
      <c r="Z5747" t="s">
        <v>36</v>
      </c>
    </row>
    <row r="5748" spans="1:26" x14ac:dyDescent="0.25">
      <c r="A5748" t="s">
        <v>26</v>
      </c>
      <c r="B5748" t="s">
        <v>27</v>
      </c>
      <c r="C5748" t="s">
        <v>28</v>
      </c>
      <c r="D5748" t="s">
        <v>133</v>
      </c>
      <c r="E5748" t="str">
        <f>"109TNBK0Z493"</f>
        <v>109TNBK0Z493</v>
      </c>
      <c r="F5748" t="s">
        <v>30</v>
      </c>
      <c r="I5748" t="s">
        <v>47</v>
      </c>
      <c r="J5748" t="s">
        <v>90</v>
      </c>
      <c r="N5748" t="s">
        <v>11716</v>
      </c>
      <c r="O5748" t="s">
        <v>34</v>
      </c>
      <c r="P5748">
        <v>12</v>
      </c>
      <c r="Q5748">
        <v>202109</v>
      </c>
      <c r="R5748">
        <v>20211126</v>
      </c>
      <c r="S5748" t="s">
        <v>11717</v>
      </c>
      <c r="T5748">
        <v>20220801</v>
      </c>
      <c r="U5748" t="s">
        <v>6875</v>
      </c>
      <c r="V5748" t="s">
        <v>206</v>
      </c>
      <c r="W5748" t="s">
        <v>1037</v>
      </c>
      <c r="Z5748" t="s">
        <v>36</v>
      </c>
    </row>
    <row r="5749" spans="1:26" x14ac:dyDescent="0.25">
      <c r="A5749" t="s">
        <v>26</v>
      </c>
      <c r="B5749" t="s">
        <v>27</v>
      </c>
      <c r="C5749" t="s">
        <v>28</v>
      </c>
      <c r="D5749" t="s">
        <v>115</v>
      </c>
      <c r="E5749" t="str">
        <f>"105TNFA11531"</f>
        <v>105TNFA11531</v>
      </c>
      <c r="F5749" t="s">
        <v>30</v>
      </c>
      <c r="I5749" t="s">
        <v>38</v>
      </c>
      <c r="J5749" t="s">
        <v>58</v>
      </c>
      <c r="N5749" t="s">
        <v>11718</v>
      </c>
      <c r="O5749" t="s">
        <v>34</v>
      </c>
      <c r="P5749">
        <v>16</v>
      </c>
      <c r="Q5749">
        <v>202105</v>
      </c>
      <c r="R5749">
        <v>20220124</v>
      </c>
      <c r="S5749" t="s">
        <v>11719</v>
      </c>
      <c r="T5749">
        <v>20220801</v>
      </c>
      <c r="U5749" t="s">
        <v>5168</v>
      </c>
      <c r="Z5749" t="s">
        <v>36</v>
      </c>
    </row>
    <row r="5750" spans="1:26" x14ac:dyDescent="0.25">
      <c r="A5750" t="s">
        <v>26</v>
      </c>
      <c r="B5750" t="s">
        <v>27</v>
      </c>
      <c r="C5750" t="s">
        <v>28</v>
      </c>
      <c r="D5750" t="s">
        <v>6142</v>
      </c>
      <c r="E5750" t="str">
        <f>"204TNJJ2T156"</f>
        <v>204TNJJ2T156</v>
      </c>
      <c r="F5750" t="s">
        <v>30</v>
      </c>
      <c r="I5750" t="s">
        <v>38</v>
      </c>
      <c r="J5750" t="s">
        <v>77</v>
      </c>
      <c r="N5750" t="s">
        <v>11720</v>
      </c>
      <c r="O5750" t="s">
        <v>34</v>
      </c>
      <c r="P5750">
        <v>5</v>
      </c>
      <c r="Q5750">
        <v>202204</v>
      </c>
      <c r="R5750">
        <v>20220701</v>
      </c>
      <c r="S5750" t="s">
        <v>11721</v>
      </c>
      <c r="T5750">
        <v>20220801</v>
      </c>
      <c r="Z5750" t="s">
        <v>36</v>
      </c>
    </row>
    <row r="5751" spans="1:26" x14ac:dyDescent="0.25">
      <c r="A5751" t="s">
        <v>26</v>
      </c>
      <c r="B5751" t="s">
        <v>27</v>
      </c>
      <c r="C5751" t="s">
        <v>28</v>
      </c>
      <c r="D5751" t="s">
        <v>64</v>
      </c>
      <c r="E5751" t="str">
        <f>"204TNVS1N423"</f>
        <v>204TNVS1N423</v>
      </c>
      <c r="F5751" t="s">
        <v>30</v>
      </c>
      <c r="I5751" t="s">
        <v>31</v>
      </c>
      <c r="J5751" t="s">
        <v>32</v>
      </c>
      <c r="N5751" t="s">
        <v>11722</v>
      </c>
      <c r="O5751" t="s">
        <v>34</v>
      </c>
      <c r="P5751">
        <v>5</v>
      </c>
      <c r="Q5751">
        <v>202204</v>
      </c>
      <c r="R5751">
        <v>20220608</v>
      </c>
      <c r="S5751" t="s">
        <v>11723</v>
      </c>
      <c r="T5751">
        <v>20220801</v>
      </c>
      <c r="Z5751" t="s">
        <v>36</v>
      </c>
    </row>
    <row r="5752" spans="1:26" x14ac:dyDescent="0.25">
      <c r="A5752" t="s">
        <v>26</v>
      </c>
      <c r="B5752" t="s">
        <v>27</v>
      </c>
      <c r="C5752" t="s">
        <v>28</v>
      </c>
      <c r="D5752" t="s">
        <v>6922</v>
      </c>
      <c r="E5752" t="str">
        <f>"205TNWG0Q465"</f>
        <v>205TNWG0Q465</v>
      </c>
      <c r="F5752" t="s">
        <v>30</v>
      </c>
      <c r="I5752" t="s">
        <v>71</v>
      </c>
      <c r="J5752" t="s">
        <v>43</v>
      </c>
      <c r="N5752" t="s">
        <v>11724</v>
      </c>
      <c r="O5752" t="s">
        <v>34</v>
      </c>
      <c r="P5752">
        <v>4</v>
      </c>
      <c r="Q5752">
        <v>202205</v>
      </c>
      <c r="R5752">
        <v>20220524</v>
      </c>
      <c r="S5752" t="s">
        <v>11725</v>
      </c>
      <c r="T5752">
        <v>20220801</v>
      </c>
      <c r="Z5752" t="s">
        <v>36</v>
      </c>
    </row>
    <row r="5753" spans="1:26" x14ac:dyDescent="0.25">
      <c r="A5753" t="s">
        <v>26</v>
      </c>
      <c r="B5753" t="s">
        <v>27</v>
      </c>
      <c r="C5753" t="s">
        <v>28</v>
      </c>
      <c r="D5753" t="s">
        <v>7432</v>
      </c>
      <c r="E5753" t="str">
        <f>"203TNEP0L604"</f>
        <v>203TNEP0L604</v>
      </c>
      <c r="F5753" t="s">
        <v>30</v>
      </c>
      <c r="I5753" t="s">
        <v>38</v>
      </c>
      <c r="J5753" t="s">
        <v>39</v>
      </c>
      <c r="N5753" t="s">
        <v>11726</v>
      </c>
      <c r="O5753" t="s">
        <v>34</v>
      </c>
      <c r="P5753">
        <v>6</v>
      </c>
      <c r="Q5753">
        <v>202203</v>
      </c>
      <c r="R5753">
        <v>20220509</v>
      </c>
      <c r="S5753" t="s">
        <v>11727</v>
      </c>
      <c r="T5753">
        <v>20220801</v>
      </c>
      <c r="Z5753" t="s">
        <v>36</v>
      </c>
    </row>
    <row r="5754" spans="1:26" x14ac:dyDescent="0.25">
      <c r="A5754" t="s">
        <v>26</v>
      </c>
      <c r="B5754" t="s">
        <v>27</v>
      </c>
      <c r="C5754" t="s">
        <v>28</v>
      </c>
      <c r="D5754" t="s">
        <v>64</v>
      </c>
      <c r="E5754" t="str">
        <f>"206TNJJ0M924"</f>
        <v>206TNJJ0M924</v>
      </c>
      <c r="F5754" t="s">
        <v>30</v>
      </c>
      <c r="I5754" t="s">
        <v>31</v>
      </c>
      <c r="J5754" t="s">
        <v>32</v>
      </c>
      <c r="N5754" t="s">
        <v>11728</v>
      </c>
      <c r="O5754" t="s">
        <v>34</v>
      </c>
      <c r="P5754">
        <v>3</v>
      </c>
      <c r="Q5754">
        <v>202206</v>
      </c>
      <c r="R5754">
        <v>20220619</v>
      </c>
      <c r="S5754" t="s">
        <v>11729</v>
      </c>
      <c r="T5754">
        <v>20220801</v>
      </c>
      <c r="Z5754" t="s">
        <v>36</v>
      </c>
    </row>
    <row r="5755" spans="1:26" x14ac:dyDescent="0.25">
      <c r="A5755" t="s">
        <v>26</v>
      </c>
      <c r="B5755" t="s">
        <v>27</v>
      </c>
      <c r="C5755" t="s">
        <v>28</v>
      </c>
      <c r="D5755" t="s">
        <v>380</v>
      </c>
      <c r="E5755" t="str">
        <f>"206TNWG0S90T"</f>
        <v>206TNWG0S90T</v>
      </c>
      <c r="F5755" t="s">
        <v>30</v>
      </c>
      <c r="I5755" t="s">
        <v>38</v>
      </c>
      <c r="J5755" t="s">
        <v>77</v>
      </c>
      <c r="N5755" t="s">
        <v>11730</v>
      </c>
      <c r="O5755" t="s">
        <v>34</v>
      </c>
      <c r="P5755">
        <v>3</v>
      </c>
      <c r="Q5755">
        <v>202206</v>
      </c>
      <c r="R5755">
        <v>20220722</v>
      </c>
      <c r="S5755" t="s">
        <v>11731</v>
      </c>
      <c r="T5755">
        <v>20220801</v>
      </c>
      <c r="Z5755" t="s">
        <v>36</v>
      </c>
    </row>
    <row r="5756" spans="1:26" x14ac:dyDescent="0.25">
      <c r="A5756" t="s">
        <v>26</v>
      </c>
      <c r="B5756" t="s">
        <v>27</v>
      </c>
      <c r="C5756" t="s">
        <v>28</v>
      </c>
      <c r="D5756" t="s">
        <v>37</v>
      </c>
      <c r="E5756" t="str">
        <f>"103TNYT02978"</f>
        <v>103TNYT02978</v>
      </c>
      <c r="F5756" t="s">
        <v>30</v>
      </c>
      <c r="I5756" t="s">
        <v>38</v>
      </c>
      <c r="J5756" t="s">
        <v>58</v>
      </c>
      <c r="N5756" t="s">
        <v>11732</v>
      </c>
      <c r="O5756" t="s">
        <v>34</v>
      </c>
      <c r="P5756">
        <v>18</v>
      </c>
      <c r="Q5756">
        <v>202103</v>
      </c>
      <c r="R5756">
        <v>20211123</v>
      </c>
      <c r="S5756" t="s">
        <v>11733</v>
      </c>
      <c r="T5756">
        <v>20220801</v>
      </c>
      <c r="U5756" t="s">
        <v>94</v>
      </c>
      <c r="V5756" t="s">
        <v>264</v>
      </c>
      <c r="W5756" t="s">
        <v>111</v>
      </c>
      <c r="Z5756" t="s">
        <v>36</v>
      </c>
    </row>
    <row r="5757" spans="1:26" x14ac:dyDescent="0.25">
      <c r="A5757" t="s">
        <v>26</v>
      </c>
      <c r="B5757" t="s">
        <v>27</v>
      </c>
      <c r="C5757" t="s">
        <v>28</v>
      </c>
      <c r="D5757" t="s">
        <v>46</v>
      </c>
      <c r="E5757" t="str">
        <f>"111TNGY1S359"</f>
        <v>111TNGY1S359</v>
      </c>
      <c r="F5757" t="s">
        <v>30</v>
      </c>
      <c r="I5757" t="s">
        <v>31</v>
      </c>
      <c r="J5757" t="s">
        <v>58</v>
      </c>
      <c r="N5757" t="s">
        <v>11734</v>
      </c>
      <c r="O5757" t="s">
        <v>34</v>
      </c>
      <c r="P5757">
        <v>10</v>
      </c>
      <c r="Q5757">
        <v>202111</v>
      </c>
      <c r="R5757">
        <v>20220501</v>
      </c>
      <c r="S5757" t="s">
        <v>11735</v>
      </c>
      <c r="T5757">
        <v>20220801</v>
      </c>
      <c r="U5757" t="s">
        <v>144</v>
      </c>
      <c r="Z5757" t="s">
        <v>36</v>
      </c>
    </row>
    <row r="5758" spans="1:26" x14ac:dyDescent="0.25">
      <c r="A5758" t="s">
        <v>26</v>
      </c>
      <c r="B5758" t="s">
        <v>27</v>
      </c>
      <c r="C5758" t="s">
        <v>28</v>
      </c>
      <c r="D5758" t="s">
        <v>115</v>
      </c>
      <c r="E5758" t="str">
        <f>"107TNRL27174"</f>
        <v>107TNRL27174</v>
      </c>
      <c r="F5758" t="s">
        <v>30</v>
      </c>
      <c r="I5758" t="s">
        <v>129</v>
      </c>
      <c r="J5758" t="s">
        <v>48</v>
      </c>
      <c r="N5758" t="s">
        <v>11736</v>
      </c>
      <c r="O5758" t="s">
        <v>34</v>
      </c>
      <c r="P5758">
        <v>14</v>
      </c>
      <c r="Q5758">
        <v>202107</v>
      </c>
      <c r="R5758">
        <v>20220720</v>
      </c>
      <c r="S5758" t="s">
        <v>11737</v>
      </c>
      <c r="T5758">
        <v>20220801</v>
      </c>
      <c r="Z5758" t="s">
        <v>36</v>
      </c>
    </row>
    <row r="5759" spans="1:26" x14ac:dyDescent="0.25">
      <c r="A5759" t="s">
        <v>26</v>
      </c>
      <c r="B5759" t="s">
        <v>27</v>
      </c>
      <c r="C5759" t="s">
        <v>28</v>
      </c>
      <c r="D5759" t="s">
        <v>6922</v>
      </c>
      <c r="E5759" t="str">
        <f>"204TNHM05633"</f>
        <v>204TNHM05633</v>
      </c>
      <c r="F5759" t="s">
        <v>30</v>
      </c>
      <c r="I5759" t="s">
        <v>76</v>
      </c>
      <c r="J5759" t="s">
        <v>7526</v>
      </c>
      <c r="N5759" t="s">
        <v>11738</v>
      </c>
      <c r="O5759" t="s">
        <v>34</v>
      </c>
      <c r="P5759">
        <v>5</v>
      </c>
      <c r="Q5759">
        <v>202204</v>
      </c>
      <c r="R5759">
        <v>20220610</v>
      </c>
      <c r="S5759" t="s">
        <v>11739</v>
      </c>
      <c r="T5759">
        <v>20220801</v>
      </c>
      <c r="Z5759" t="s">
        <v>36</v>
      </c>
    </row>
    <row r="5760" spans="1:26" x14ac:dyDescent="0.25">
      <c r="A5760" t="s">
        <v>26</v>
      </c>
      <c r="B5760" t="s">
        <v>27</v>
      </c>
      <c r="C5760" t="s">
        <v>28</v>
      </c>
      <c r="D5760" t="s">
        <v>29</v>
      </c>
      <c r="E5760" t="str">
        <f>"901TNFA0C643"</f>
        <v>901TNFA0C643</v>
      </c>
      <c r="F5760" t="s">
        <v>30</v>
      </c>
      <c r="I5760" t="s">
        <v>89</v>
      </c>
      <c r="J5760" t="s">
        <v>271</v>
      </c>
      <c r="N5760" t="s">
        <v>11740</v>
      </c>
      <c r="O5760" t="s">
        <v>34</v>
      </c>
      <c r="P5760">
        <v>44</v>
      </c>
      <c r="Q5760">
        <v>201901</v>
      </c>
      <c r="R5760">
        <v>20220724</v>
      </c>
      <c r="S5760" t="s">
        <v>11741</v>
      </c>
      <c r="T5760">
        <v>20220801</v>
      </c>
      <c r="U5760" t="s">
        <v>61</v>
      </c>
      <c r="Z5760" t="s">
        <v>36</v>
      </c>
    </row>
    <row r="5761" spans="1:26" x14ac:dyDescent="0.25">
      <c r="A5761" t="s">
        <v>26</v>
      </c>
      <c r="B5761" t="s">
        <v>27</v>
      </c>
      <c r="C5761" t="s">
        <v>28</v>
      </c>
      <c r="D5761" t="s">
        <v>6922</v>
      </c>
      <c r="E5761" t="str">
        <f>"205TNQD0L780"</f>
        <v>205TNQD0L780</v>
      </c>
      <c r="F5761" t="s">
        <v>30</v>
      </c>
      <c r="I5761" t="s">
        <v>71</v>
      </c>
      <c r="J5761" t="s">
        <v>58</v>
      </c>
      <c r="N5761" t="s">
        <v>6782</v>
      </c>
      <c r="O5761" t="s">
        <v>34</v>
      </c>
      <c r="P5761">
        <v>4</v>
      </c>
      <c r="Q5761">
        <v>202205</v>
      </c>
      <c r="R5761">
        <v>20220616</v>
      </c>
      <c r="S5761" t="s">
        <v>11742</v>
      </c>
      <c r="T5761">
        <v>20220801</v>
      </c>
      <c r="Z5761" t="s">
        <v>36</v>
      </c>
    </row>
    <row r="5762" spans="1:26" x14ac:dyDescent="0.25">
      <c r="A5762" t="s">
        <v>26</v>
      </c>
      <c r="B5762" t="s">
        <v>27</v>
      </c>
      <c r="C5762" t="s">
        <v>28</v>
      </c>
      <c r="D5762" t="s">
        <v>29</v>
      </c>
      <c r="E5762" t="str">
        <f>"105TNBK1V621"</f>
        <v>105TNBK1V621</v>
      </c>
      <c r="F5762" t="s">
        <v>30</v>
      </c>
      <c r="I5762" t="s">
        <v>31</v>
      </c>
      <c r="J5762" t="s">
        <v>32</v>
      </c>
      <c r="N5762" t="s">
        <v>11743</v>
      </c>
      <c r="O5762" t="s">
        <v>34</v>
      </c>
      <c r="P5762">
        <v>16</v>
      </c>
      <c r="Q5762">
        <v>202105</v>
      </c>
      <c r="R5762">
        <v>20220710</v>
      </c>
      <c r="S5762" t="s">
        <v>11744</v>
      </c>
      <c r="T5762">
        <v>20220801</v>
      </c>
      <c r="Z5762" t="s">
        <v>36</v>
      </c>
    </row>
    <row r="5763" spans="1:26" x14ac:dyDescent="0.25">
      <c r="A5763" t="s">
        <v>26</v>
      </c>
      <c r="B5763" t="s">
        <v>27</v>
      </c>
      <c r="C5763" t="s">
        <v>28</v>
      </c>
      <c r="D5763" t="s">
        <v>46</v>
      </c>
      <c r="E5763" t="str">
        <f>"111TNPC2A232"</f>
        <v>111TNPC2A232</v>
      </c>
      <c r="F5763" t="s">
        <v>30</v>
      </c>
      <c r="I5763" t="s">
        <v>31</v>
      </c>
      <c r="J5763" t="s">
        <v>32</v>
      </c>
      <c r="N5763" t="s">
        <v>11745</v>
      </c>
      <c r="O5763" t="s">
        <v>34</v>
      </c>
      <c r="P5763">
        <v>10</v>
      </c>
      <c r="Q5763">
        <v>202111</v>
      </c>
      <c r="R5763">
        <v>20220702</v>
      </c>
      <c r="S5763" t="s">
        <v>11746</v>
      </c>
      <c r="T5763">
        <v>20220801</v>
      </c>
      <c r="Z5763" t="s">
        <v>36</v>
      </c>
    </row>
    <row r="5764" spans="1:26" x14ac:dyDescent="0.25">
      <c r="A5764" t="s">
        <v>26</v>
      </c>
      <c r="B5764" t="s">
        <v>27</v>
      </c>
      <c r="C5764" t="s">
        <v>28</v>
      </c>
      <c r="D5764" t="s">
        <v>7432</v>
      </c>
      <c r="E5764" t="str">
        <f>"206TNDV1J314"</f>
        <v>206TNDV1J314</v>
      </c>
      <c r="F5764" t="s">
        <v>30</v>
      </c>
      <c r="I5764" t="s">
        <v>129</v>
      </c>
      <c r="J5764" t="s">
        <v>39</v>
      </c>
      <c r="N5764" t="s">
        <v>11747</v>
      </c>
      <c r="O5764" t="s">
        <v>34</v>
      </c>
      <c r="P5764">
        <v>3</v>
      </c>
      <c r="Q5764">
        <v>202206</v>
      </c>
      <c r="R5764">
        <v>20220621</v>
      </c>
      <c r="S5764" t="s">
        <v>11748</v>
      </c>
      <c r="T5764">
        <v>20220801</v>
      </c>
      <c r="U5764" t="s">
        <v>56</v>
      </c>
      <c r="Z5764" t="s">
        <v>36</v>
      </c>
    </row>
    <row r="5765" spans="1:26" x14ac:dyDescent="0.25">
      <c r="A5765" t="s">
        <v>26</v>
      </c>
      <c r="B5765" t="s">
        <v>27</v>
      </c>
      <c r="C5765" t="s">
        <v>28</v>
      </c>
      <c r="D5765" t="s">
        <v>29</v>
      </c>
      <c r="E5765" t="str">
        <f>"109TNAB0M594"</f>
        <v>109TNAB0M594</v>
      </c>
      <c r="F5765" t="s">
        <v>30</v>
      </c>
      <c r="I5765" t="s">
        <v>646</v>
      </c>
      <c r="J5765" t="s">
        <v>86</v>
      </c>
      <c r="N5765" t="s">
        <v>11749</v>
      </c>
      <c r="O5765" t="s">
        <v>34</v>
      </c>
      <c r="P5765">
        <v>12</v>
      </c>
      <c r="Q5765">
        <v>202109</v>
      </c>
      <c r="R5765">
        <v>20220531</v>
      </c>
      <c r="S5765" t="s">
        <v>11750</v>
      </c>
      <c r="T5765">
        <v>20220801</v>
      </c>
      <c r="Z5765" t="s">
        <v>36</v>
      </c>
    </row>
    <row r="5766" spans="1:26" x14ac:dyDescent="0.25">
      <c r="A5766" t="s">
        <v>26</v>
      </c>
      <c r="B5766" t="s">
        <v>27</v>
      </c>
      <c r="C5766" t="s">
        <v>28</v>
      </c>
      <c r="D5766" t="s">
        <v>6142</v>
      </c>
      <c r="E5766" t="str">
        <f>"203TNJJ0Q716"</f>
        <v>203TNJJ0Q716</v>
      </c>
      <c r="F5766" t="s">
        <v>30</v>
      </c>
      <c r="I5766" t="s">
        <v>38</v>
      </c>
      <c r="J5766" t="s">
        <v>39</v>
      </c>
      <c r="N5766" t="s">
        <v>11751</v>
      </c>
      <c r="O5766" t="s">
        <v>34</v>
      </c>
      <c r="P5766">
        <v>6</v>
      </c>
      <c r="Q5766">
        <v>202203</v>
      </c>
      <c r="R5766">
        <v>20220705</v>
      </c>
      <c r="S5766" t="s">
        <v>11752</v>
      </c>
      <c r="T5766">
        <v>20220801</v>
      </c>
      <c r="Z5766" t="s">
        <v>36</v>
      </c>
    </row>
    <row r="5767" spans="1:26" x14ac:dyDescent="0.25">
      <c r="A5767" t="s">
        <v>26</v>
      </c>
      <c r="B5767" t="s">
        <v>27</v>
      </c>
      <c r="C5767" t="s">
        <v>28</v>
      </c>
      <c r="D5767" t="s">
        <v>29</v>
      </c>
      <c r="E5767" t="str">
        <f>"112TNGY1M791"</f>
        <v>112TNGY1M791</v>
      </c>
      <c r="F5767" t="s">
        <v>30</v>
      </c>
      <c r="I5767" t="s">
        <v>89</v>
      </c>
      <c r="J5767" t="s">
        <v>1239</v>
      </c>
      <c r="N5767" t="s">
        <v>11753</v>
      </c>
      <c r="O5767" t="s">
        <v>34</v>
      </c>
      <c r="P5767">
        <v>9</v>
      </c>
      <c r="Q5767">
        <v>202112</v>
      </c>
      <c r="R5767">
        <v>20220110</v>
      </c>
      <c r="S5767" t="s">
        <v>11754</v>
      </c>
      <c r="T5767">
        <v>20220801</v>
      </c>
      <c r="U5767" t="s">
        <v>128</v>
      </c>
      <c r="V5767" t="s">
        <v>144</v>
      </c>
      <c r="Z5767" t="s">
        <v>36</v>
      </c>
    </row>
    <row r="5768" spans="1:26" x14ac:dyDescent="0.25">
      <c r="A5768" t="s">
        <v>26</v>
      </c>
      <c r="B5768" t="s">
        <v>27</v>
      </c>
      <c r="C5768" t="s">
        <v>28</v>
      </c>
      <c r="D5768" t="s">
        <v>29</v>
      </c>
      <c r="E5768" t="str">
        <f>"902TNRL0A254"</f>
        <v>902TNRL0A254</v>
      </c>
      <c r="F5768" t="s">
        <v>30</v>
      </c>
      <c r="I5768" t="s">
        <v>123</v>
      </c>
      <c r="J5768" t="s">
        <v>77</v>
      </c>
      <c r="N5768" t="s">
        <v>11755</v>
      </c>
      <c r="O5768" t="s">
        <v>34</v>
      </c>
      <c r="P5768">
        <v>43</v>
      </c>
      <c r="Q5768">
        <v>201902</v>
      </c>
      <c r="R5768">
        <v>20220321</v>
      </c>
      <c r="S5768" t="s">
        <v>11756</v>
      </c>
      <c r="T5768">
        <v>20220801</v>
      </c>
      <c r="Z5768" t="s">
        <v>36</v>
      </c>
    </row>
    <row r="5769" spans="1:26" x14ac:dyDescent="0.25">
      <c r="A5769" t="s">
        <v>26</v>
      </c>
      <c r="B5769" t="s">
        <v>27</v>
      </c>
      <c r="C5769" t="s">
        <v>28</v>
      </c>
      <c r="D5769" t="s">
        <v>64</v>
      </c>
      <c r="E5769" t="str">
        <f>"205TNGY0C655"</f>
        <v>205TNGY0C655</v>
      </c>
      <c r="F5769" t="s">
        <v>30</v>
      </c>
      <c r="I5769" t="s">
        <v>31</v>
      </c>
      <c r="J5769" t="s">
        <v>32</v>
      </c>
      <c r="N5769" t="s">
        <v>11757</v>
      </c>
      <c r="O5769" t="s">
        <v>34</v>
      </c>
      <c r="P5769">
        <v>4</v>
      </c>
      <c r="Q5769">
        <v>202205</v>
      </c>
      <c r="R5769">
        <v>20220622</v>
      </c>
      <c r="S5769" t="s">
        <v>11758</v>
      </c>
      <c r="T5769">
        <v>20220801</v>
      </c>
      <c r="Z5769" t="s">
        <v>36</v>
      </c>
    </row>
    <row r="5770" spans="1:26" x14ac:dyDescent="0.25">
      <c r="A5770" t="s">
        <v>26</v>
      </c>
      <c r="B5770" t="s">
        <v>27</v>
      </c>
      <c r="C5770" t="s">
        <v>28</v>
      </c>
      <c r="D5770" t="s">
        <v>380</v>
      </c>
      <c r="E5770" t="str">
        <f>"206TNNH0H879"</f>
        <v>206TNNH0H879</v>
      </c>
      <c r="F5770" t="s">
        <v>30</v>
      </c>
      <c r="I5770" t="s">
        <v>31</v>
      </c>
      <c r="J5770" t="s">
        <v>32</v>
      </c>
      <c r="N5770" t="s">
        <v>11759</v>
      </c>
      <c r="O5770" t="s">
        <v>34</v>
      </c>
      <c r="P5770">
        <v>3</v>
      </c>
      <c r="Q5770">
        <v>202206</v>
      </c>
      <c r="R5770">
        <v>20220704</v>
      </c>
      <c r="S5770" t="s">
        <v>11760</v>
      </c>
      <c r="T5770">
        <v>20220801</v>
      </c>
      <c r="Z5770" t="s">
        <v>36</v>
      </c>
    </row>
    <row r="5771" spans="1:26" x14ac:dyDescent="0.25">
      <c r="A5771" t="s">
        <v>26</v>
      </c>
      <c r="B5771" t="s">
        <v>27</v>
      </c>
      <c r="C5771" t="s">
        <v>28</v>
      </c>
      <c r="D5771" t="s">
        <v>6142</v>
      </c>
      <c r="E5771" t="str">
        <f>"202TNNH2H647"</f>
        <v>202TNNH2H647</v>
      </c>
      <c r="F5771" t="s">
        <v>30</v>
      </c>
      <c r="I5771" t="s">
        <v>38</v>
      </c>
      <c r="J5771" t="s">
        <v>439</v>
      </c>
      <c r="N5771" t="s">
        <v>11761</v>
      </c>
      <c r="O5771" t="s">
        <v>34</v>
      </c>
      <c r="P5771">
        <v>7</v>
      </c>
      <c r="Q5771">
        <v>202202</v>
      </c>
      <c r="R5771">
        <v>20220708</v>
      </c>
      <c r="S5771" t="s">
        <v>11762</v>
      </c>
      <c r="T5771">
        <v>20220801</v>
      </c>
      <c r="Z5771" t="s">
        <v>36</v>
      </c>
    </row>
    <row r="5772" spans="1:26" x14ac:dyDescent="0.25">
      <c r="A5772" t="s">
        <v>26</v>
      </c>
      <c r="B5772" t="s">
        <v>27</v>
      </c>
      <c r="C5772" t="s">
        <v>28</v>
      </c>
      <c r="D5772" t="s">
        <v>380</v>
      </c>
      <c r="E5772" t="str">
        <f>"206TNZNOH869"</f>
        <v>206TNZNOH869</v>
      </c>
      <c r="F5772" t="s">
        <v>30</v>
      </c>
      <c r="I5772" t="s">
        <v>31</v>
      </c>
      <c r="J5772" t="s">
        <v>32</v>
      </c>
      <c r="N5772" t="s">
        <v>11763</v>
      </c>
      <c r="O5772" t="s">
        <v>34</v>
      </c>
      <c r="P5772">
        <v>3</v>
      </c>
      <c r="Q5772">
        <v>202206</v>
      </c>
      <c r="R5772">
        <v>20220629</v>
      </c>
      <c r="S5772" t="s">
        <v>11764</v>
      </c>
      <c r="T5772">
        <v>20220801</v>
      </c>
      <c r="Z5772" t="s">
        <v>36</v>
      </c>
    </row>
    <row r="5773" spans="1:26" x14ac:dyDescent="0.25">
      <c r="A5773" t="s">
        <v>26</v>
      </c>
      <c r="B5773" t="s">
        <v>27</v>
      </c>
      <c r="C5773" t="s">
        <v>28</v>
      </c>
      <c r="D5773" t="s">
        <v>115</v>
      </c>
      <c r="E5773" t="str">
        <f>"105TNLE1A616"</f>
        <v>105TNLE1A616</v>
      </c>
      <c r="F5773" t="s">
        <v>30</v>
      </c>
      <c r="I5773" t="s">
        <v>38</v>
      </c>
      <c r="J5773" t="s">
        <v>58</v>
      </c>
      <c r="N5773" t="s">
        <v>11765</v>
      </c>
      <c r="O5773" t="s">
        <v>34</v>
      </c>
      <c r="P5773">
        <v>16</v>
      </c>
      <c r="Q5773">
        <v>202105</v>
      </c>
      <c r="R5773">
        <v>20220626</v>
      </c>
      <c r="S5773" t="s">
        <v>11766</v>
      </c>
      <c r="T5773">
        <v>20220801</v>
      </c>
      <c r="U5773" t="s">
        <v>11767</v>
      </c>
      <c r="V5773" t="s">
        <v>5168</v>
      </c>
      <c r="W5773" t="s">
        <v>206</v>
      </c>
      <c r="Z5773" t="s">
        <v>36</v>
      </c>
    </row>
    <row r="5774" spans="1:26" x14ac:dyDescent="0.25">
      <c r="A5774" t="s">
        <v>26</v>
      </c>
      <c r="B5774" t="s">
        <v>27</v>
      </c>
      <c r="C5774" t="s">
        <v>28</v>
      </c>
      <c r="D5774" t="s">
        <v>7432</v>
      </c>
      <c r="E5774" t="str">
        <f>"203TNQD0D980"</f>
        <v>203TNQD0D980</v>
      </c>
      <c r="F5774" t="s">
        <v>30</v>
      </c>
      <c r="I5774" t="s">
        <v>1315</v>
      </c>
      <c r="J5774" t="s">
        <v>77</v>
      </c>
      <c r="N5774" t="s">
        <v>11768</v>
      </c>
      <c r="O5774" t="s">
        <v>34</v>
      </c>
      <c r="P5774">
        <v>6</v>
      </c>
      <c r="Q5774">
        <v>202203</v>
      </c>
      <c r="R5774">
        <v>20220701</v>
      </c>
      <c r="S5774" t="s">
        <v>11769</v>
      </c>
      <c r="T5774">
        <v>20220801</v>
      </c>
      <c r="U5774" t="s">
        <v>10504</v>
      </c>
      <c r="V5774" t="s">
        <v>8014</v>
      </c>
      <c r="Z5774" t="s">
        <v>36</v>
      </c>
    </row>
    <row r="5775" spans="1:26" x14ac:dyDescent="0.25">
      <c r="A5775" t="s">
        <v>26</v>
      </c>
      <c r="B5775" t="s">
        <v>27</v>
      </c>
      <c r="C5775" t="s">
        <v>28</v>
      </c>
      <c r="D5775" t="s">
        <v>380</v>
      </c>
      <c r="E5775" t="str">
        <f>"204TNCR33370"</f>
        <v>204TNCR33370</v>
      </c>
      <c r="F5775" t="s">
        <v>30</v>
      </c>
      <c r="I5775" t="s">
        <v>38</v>
      </c>
      <c r="J5775" t="s">
        <v>58</v>
      </c>
      <c r="N5775" t="s">
        <v>11770</v>
      </c>
      <c r="O5775" t="s">
        <v>34</v>
      </c>
      <c r="P5775">
        <v>5</v>
      </c>
      <c r="Q5775">
        <v>202204</v>
      </c>
      <c r="R5775">
        <v>20220710</v>
      </c>
      <c r="S5775" t="s">
        <v>11771</v>
      </c>
      <c r="T5775">
        <v>20220801</v>
      </c>
      <c r="U5775" t="s">
        <v>211</v>
      </c>
      <c r="Z5775" t="s">
        <v>36</v>
      </c>
    </row>
    <row r="5776" spans="1:26" x14ac:dyDescent="0.25">
      <c r="A5776" t="s">
        <v>26</v>
      </c>
      <c r="B5776" t="s">
        <v>27</v>
      </c>
      <c r="C5776" t="s">
        <v>28</v>
      </c>
      <c r="D5776" t="s">
        <v>46</v>
      </c>
      <c r="E5776" t="str">
        <f>"202TNHM22609"</f>
        <v>202TNHM22609</v>
      </c>
      <c r="F5776" t="s">
        <v>30</v>
      </c>
      <c r="I5776" t="s">
        <v>57</v>
      </c>
      <c r="J5776" t="s">
        <v>439</v>
      </c>
      <c r="N5776" t="s">
        <v>11772</v>
      </c>
      <c r="O5776" t="s">
        <v>34</v>
      </c>
      <c r="P5776">
        <v>7</v>
      </c>
      <c r="Q5776">
        <v>202202</v>
      </c>
      <c r="R5776">
        <v>20220405</v>
      </c>
      <c r="S5776" t="s">
        <v>11773</v>
      </c>
      <c r="T5776">
        <v>20220801</v>
      </c>
      <c r="Z5776" t="s">
        <v>36</v>
      </c>
    </row>
    <row r="5777" spans="1:26" x14ac:dyDescent="0.25">
      <c r="A5777" t="s">
        <v>26</v>
      </c>
      <c r="B5777" t="s">
        <v>27</v>
      </c>
      <c r="C5777" t="s">
        <v>28</v>
      </c>
      <c r="D5777" t="s">
        <v>46</v>
      </c>
      <c r="E5777" t="str">
        <f>"109TNJJ2E884"</f>
        <v>109TNJJ2E884</v>
      </c>
      <c r="F5777" t="s">
        <v>30</v>
      </c>
      <c r="I5777" t="s">
        <v>31</v>
      </c>
      <c r="J5777" t="s">
        <v>32</v>
      </c>
      <c r="N5777" t="s">
        <v>11774</v>
      </c>
      <c r="O5777" t="s">
        <v>34</v>
      </c>
      <c r="P5777">
        <v>12</v>
      </c>
      <c r="Q5777">
        <v>202109</v>
      </c>
      <c r="R5777">
        <v>20211126</v>
      </c>
      <c r="S5777" t="s">
        <v>11775</v>
      </c>
      <c r="T5777">
        <v>20220801</v>
      </c>
      <c r="Z5777" t="s">
        <v>36</v>
      </c>
    </row>
    <row r="5778" spans="1:26" x14ac:dyDescent="0.25">
      <c r="A5778" t="s">
        <v>26</v>
      </c>
      <c r="B5778" t="s">
        <v>27</v>
      </c>
      <c r="C5778" t="s">
        <v>28</v>
      </c>
      <c r="D5778" t="s">
        <v>37</v>
      </c>
      <c r="E5778" t="str">
        <f>"112TNKFOC877"</f>
        <v>112TNKFOC877</v>
      </c>
      <c r="F5778" t="s">
        <v>30</v>
      </c>
      <c r="I5778" t="s">
        <v>38</v>
      </c>
      <c r="J5778" t="s">
        <v>58</v>
      </c>
      <c r="N5778" t="s">
        <v>11776</v>
      </c>
      <c r="O5778" t="s">
        <v>34</v>
      </c>
      <c r="P5778">
        <v>9</v>
      </c>
      <c r="Q5778">
        <v>202112</v>
      </c>
      <c r="R5778">
        <v>20220106</v>
      </c>
      <c r="S5778" t="s">
        <v>11777</v>
      </c>
      <c r="T5778">
        <v>20220801</v>
      </c>
      <c r="Z5778" t="s">
        <v>36</v>
      </c>
    </row>
    <row r="5779" spans="1:26" x14ac:dyDescent="0.25">
      <c r="A5779" t="s">
        <v>26</v>
      </c>
      <c r="B5779" t="s">
        <v>27</v>
      </c>
      <c r="C5779" t="s">
        <v>28</v>
      </c>
      <c r="D5779" t="s">
        <v>64</v>
      </c>
      <c r="E5779" t="str">
        <f>"111TNHM0U697"</f>
        <v>111TNHM0U697</v>
      </c>
      <c r="F5779" t="s">
        <v>30</v>
      </c>
      <c r="I5779" t="s">
        <v>162</v>
      </c>
      <c r="J5779" t="s">
        <v>39</v>
      </c>
      <c r="N5779" t="s">
        <v>520</v>
      </c>
      <c r="O5779" t="s">
        <v>34</v>
      </c>
      <c r="P5779">
        <v>10</v>
      </c>
      <c r="Q5779">
        <v>202111</v>
      </c>
      <c r="R5779">
        <v>20211101</v>
      </c>
      <c r="S5779" t="s">
        <v>11778</v>
      </c>
      <c r="T5779">
        <v>20220801</v>
      </c>
      <c r="Z5779" t="s">
        <v>36</v>
      </c>
    </row>
    <row r="5780" spans="1:26" x14ac:dyDescent="0.25">
      <c r="A5780" t="s">
        <v>26</v>
      </c>
      <c r="B5780" t="s">
        <v>27</v>
      </c>
      <c r="C5780" t="s">
        <v>28</v>
      </c>
      <c r="D5780" t="s">
        <v>8170</v>
      </c>
      <c r="E5780" t="str">
        <f>"205TNXR13146"</f>
        <v>205TNXR13146</v>
      </c>
      <c r="F5780" t="s">
        <v>30</v>
      </c>
      <c r="I5780" t="s">
        <v>302</v>
      </c>
      <c r="J5780" t="s">
        <v>90</v>
      </c>
      <c r="N5780" t="s">
        <v>11779</v>
      </c>
      <c r="O5780" t="s">
        <v>34</v>
      </c>
      <c r="P5780">
        <v>4</v>
      </c>
      <c r="Q5780">
        <v>202205</v>
      </c>
      <c r="R5780">
        <v>20220622</v>
      </c>
      <c r="S5780" t="s">
        <v>11780</v>
      </c>
      <c r="T5780">
        <v>20220801</v>
      </c>
      <c r="U5780" t="s">
        <v>9515</v>
      </c>
      <c r="V5780" t="s">
        <v>11781</v>
      </c>
      <c r="Z5780" t="s">
        <v>36</v>
      </c>
    </row>
    <row r="5781" spans="1:26" x14ac:dyDescent="0.25">
      <c r="A5781" t="s">
        <v>26</v>
      </c>
      <c r="B5781" t="s">
        <v>27</v>
      </c>
      <c r="C5781" t="s">
        <v>28</v>
      </c>
      <c r="D5781" t="s">
        <v>64</v>
      </c>
      <c r="E5781" t="str">
        <f>"203TNKF03189"</f>
        <v>203TNKF03189</v>
      </c>
      <c r="F5781" t="s">
        <v>30</v>
      </c>
      <c r="I5781" t="s">
        <v>38</v>
      </c>
      <c r="J5781" t="s">
        <v>58</v>
      </c>
      <c r="N5781" t="s">
        <v>11782</v>
      </c>
      <c r="O5781" t="s">
        <v>34</v>
      </c>
      <c r="P5781">
        <v>6</v>
      </c>
      <c r="Q5781">
        <v>202203</v>
      </c>
      <c r="R5781">
        <v>20220718</v>
      </c>
      <c r="S5781" t="s">
        <v>11783</v>
      </c>
      <c r="T5781">
        <v>20220801</v>
      </c>
      <c r="U5781" t="s">
        <v>144</v>
      </c>
      <c r="V5781" t="s">
        <v>149</v>
      </c>
      <c r="W5781" t="s">
        <v>3660</v>
      </c>
      <c r="X5781" t="s">
        <v>11784</v>
      </c>
      <c r="Y5781" t="s">
        <v>6205</v>
      </c>
      <c r="Z5781" t="s">
        <v>36</v>
      </c>
    </row>
    <row r="5782" spans="1:26" x14ac:dyDescent="0.25">
      <c r="A5782" t="s">
        <v>26</v>
      </c>
      <c r="B5782" t="s">
        <v>27</v>
      </c>
      <c r="C5782" t="s">
        <v>28</v>
      </c>
      <c r="D5782" t="s">
        <v>115</v>
      </c>
      <c r="E5782" t="str">
        <f>"107TNEP1E852"</f>
        <v>107TNEP1E852</v>
      </c>
      <c r="F5782" t="s">
        <v>30</v>
      </c>
      <c r="I5782" t="s">
        <v>129</v>
      </c>
      <c r="J5782" t="s">
        <v>90</v>
      </c>
      <c r="N5782" t="s">
        <v>11785</v>
      </c>
      <c r="O5782" t="s">
        <v>34</v>
      </c>
      <c r="P5782">
        <v>14</v>
      </c>
      <c r="Q5782">
        <v>202107</v>
      </c>
      <c r="R5782">
        <v>20211003</v>
      </c>
      <c r="S5782" t="s">
        <v>11786</v>
      </c>
      <c r="T5782">
        <v>20220801</v>
      </c>
      <c r="U5782" t="s">
        <v>211</v>
      </c>
      <c r="Z5782" t="s">
        <v>36</v>
      </c>
    </row>
    <row r="5783" spans="1:26" x14ac:dyDescent="0.25">
      <c r="A5783" t="s">
        <v>26</v>
      </c>
      <c r="B5783" t="s">
        <v>27</v>
      </c>
      <c r="C5783" t="s">
        <v>28</v>
      </c>
      <c r="D5783" t="s">
        <v>6922</v>
      </c>
      <c r="E5783" t="str">
        <f>"203TNGY2K463"</f>
        <v>203TNGY2K463</v>
      </c>
      <c r="F5783" t="s">
        <v>30</v>
      </c>
      <c r="I5783" t="s">
        <v>586</v>
      </c>
      <c r="J5783" t="s">
        <v>58</v>
      </c>
      <c r="N5783" t="s">
        <v>11787</v>
      </c>
      <c r="O5783" t="s">
        <v>34</v>
      </c>
      <c r="P5783">
        <v>6</v>
      </c>
      <c r="Q5783">
        <v>202203</v>
      </c>
      <c r="R5783">
        <v>20220607</v>
      </c>
      <c r="S5783" t="s">
        <v>11788</v>
      </c>
      <c r="T5783">
        <v>20220801</v>
      </c>
      <c r="U5783" t="s">
        <v>114</v>
      </c>
      <c r="Z5783" t="s">
        <v>36</v>
      </c>
    </row>
    <row r="5784" spans="1:26" x14ac:dyDescent="0.25">
      <c r="A5784" t="s">
        <v>26</v>
      </c>
      <c r="B5784" t="s">
        <v>27</v>
      </c>
      <c r="C5784" t="s">
        <v>28</v>
      </c>
      <c r="D5784" t="s">
        <v>42</v>
      </c>
      <c r="E5784" t="str">
        <f>"108TNKF1G485"</f>
        <v>108TNKF1G485</v>
      </c>
      <c r="F5784" t="s">
        <v>30</v>
      </c>
      <c r="I5784" t="s">
        <v>89</v>
      </c>
      <c r="J5784" t="s">
        <v>58</v>
      </c>
      <c r="N5784" t="s">
        <v>11789</v>
      </c>
      <c r="O5784" t="s">
        <v>34</v>
      </c>
      <c r="P5784">
        <v>13</v>
      </c>
      <c r="Q5784">
        <v>202108</v>
      </c>
      <c r="R5784">
        <v>20211215</v>
      </c>
      <c r="S5784" t="s">
        <v>11790</v>
      </c>
      <c r="T5784">
        <v>20220801</v>
      </c>
      <c r="U5784" t="s">
        <v>128</v>
      </c>
      <c r="Z5784" t="s">
        <v>36</v>
      </c>
    </row>
    <row r="5785" spans="1:26" x14ac:dyDescent="0.25">
      <c r="A5785" t="s">
        <v>26</v>
      </c>
      <c r="B5785" t="s">
        <v>27</v>
      </c>
      <c r="C5785" t="s">
        <v>28</v>
      </c>
      <c r="D5785" t="s">
        <v>64</v>
      </c>
      <c r="E5785" t="str">
        <f>"203TNVS0V751"</f>
        <v>203TNVS0V751</v>
      </c>
      <c r="F5785" t="s">
        <v>30</v>
      </c>
      <c r="I5785" t="s">
        <v>97</v>
      </c>
      <c r="J5785" t="s">
        <v>83</v>
      </c>
      <c r="N5785" t="s">
        <v>11791</v>
      </c>
      <c r="O5785" t="s">
        <v>34</v>
      </c>
      <c r="P5785">
        <v>6</v>
      </c>
      <c r="Q5785">
        <v>202203</v>
      </c>
      <c r="R5785">
        <v>20220611</v>
      </c>
      <c r="S5785" t="s">
        <v>11792</v>
      </c>
      <c r="T5785">
        <v>20220801</v>
      </c>
      <c r="Z5785" t="s">
        <v>36</v>
      </c>
    </row>
    <row r="5786" spans="1:26" x14ac:dyDescent="0.25">
      <c r="A5786" t="s">
        <v>26</v>
      </c>
      <c r="B5786" t="s">
        <v>27</v>
      </c>
      <c r="C5786" t="s">
        <v>28</v>
      </c>
      <c r="D5786" t="s">
        <v>42</v>
      </c>
      <c r="E5786" t="str">
        <f>"202TNQD00100"</f>
        <v>202TNQD00100</v>
      </c>
      <c r="F5786" t="s">
        <v>30</v>
      </c>
      <c r="I5786" t="s">
        <v>82</v>
      </c>
      <c r="J5786" t="s">
        <v>90</v>
      </c>
      <c r="N5786" t="s">
        <v>11793</v>
      </c>
      <c r="O5786" t="s">
        <v>34</v>
      </c>
      <c r="P5786">
        <v>7</v>
      </c>
      <c r="Q5786">
        <v>202202</v>
      </c>
      <c r="R5786">
        <v>20220214</v>
      </c>
      <c r="S5786" t="s">
        <v>11794</v>
      </c>
      <c r="T5786">
        <v>20220801</v>
      </c>
      <c r="U5786" t="s">
        <v>1012</v>
      </c>
      <c r="V5786" t="s">
        <v>94</v>
      </c>
      <c r="W5786" t="s">
        <v>180</v>
      </c>
      <c r="Z5786" t="s">
        <v>36</v>
      </c>
    </row>
    <row r="5787" spans="1:26" x14ac:dyDescent="0.25">
      <c r="A5787" t="s">
        <v>26</v>
      </c>
      <c r="B5787" t="s">
        <v>27</v>
      </c>
      <c r="C5787" t="s">
        <v>28</v>
      </c>
      <c r="D5787" t="s">
        <v>8170</v>
      </c>
      <c r="E5787" t="str">
        <f>"204TNNH0C535"</f>
        <v>204TNNH0C535</v>
      </c>
      <c r="F5787" t="s">
        <v>30</v>
      </c>
      <c r="I5787" t="s">
        <v>97</v>
      </c>
      <c r="J5787" t="s">
        <v>39</v>
      </c>
      <c r="N5787" t="s">
        <v>11795</v>
      </c>
      <c r="O5787" t="s">
        <v>34</v>
      </c>
      <c r="P5787">
        <v>5</v>
      </c>
      <c r="Q5787">
        <v>202204</v>
      </c>
      <c r="R5787">
        <v>20220713</v>
      </c>
      <c r="S5787" t="s">
        <v>11796</v>
      </c>
      <c r="T5787">
        <v>20220801</v>
      </c>
      <c r="Z5787" t="s">
        <v>36</v>
      </c>
    </row>
    <row r="5788" spans="1:26" x14ac:dyDescent="0.25">
      <c r="A5788" t="s">
        <v>26</v>
      </c>
      <c r="B5788" t="s">
        <v>27</v>
      </c>
      <c r="C5788" t="s">
        <v>28</v>
      </c>
      <c r="D5788" t="s">
        <v>133</v>
      </c>
      <c r="E5788" t="str">
        <f>"110TNQD0X004"</f>
        <v>110TNQD0X004</v>
      </c>
      <c r="F5788" t="s">
        <v>30</v>
      </c>
      <c r="I5788" t="s">
        <v>97</v>
      </c>
      <c r="J5788" t="s">
        <v>90</v>
      </c>
      <c r="N5788" t="s">
        <v>11797</v>
      </c>
      <c r="O5788" t="s">
        <v>34</v>
      </c>
      <c r="P5788">
        <v>11</v>
      </c>
      <c r="Q5788">
        <v>202110</v>
      </c>
      <c r="R5788">
        <v>20220501</v>
      </c>
      <c r="S5788" t="s">
        <v>11798</v>
      </c>
      <c r="T5788">
        <v>20220801</v>
      </c>
      <c r="U5788" t="s">
        <v>236</v>
      </c>
      <c r="Z5788" t="s">
        <v>36</v>
      </c>
    </row>
    <row r="5789" spans="1:26" x14ac:dyDescent="0.25">
      <c r="A5789" t="s">
        <v>26</v>
      </c>
      <c r="B5789" t="s">
        <v>27</v>
      </c>
      <c r="C5789" t="s">
        <v>28</v>
      </c>
      <c r="D5789" t="s">
        <v>64</v>
      </c>
      <c r="E5789" t="str">
        <f>"204TNHM1F993"</f>
        <v>204TNHM1F993</v>
      </c>
      <c r="F5789" t="s">
        <v>30</v>
      </c>
      <c r="I5789" t="s">
        <v>123</v>
      </c>
      <c r="J5789" t="s">
        <v>52</v>
      </c>
      <c r="N5789" t="s">
        <v>11799</v>
      </c>
      <c r="O5789" t="s">
        <v>34</v>
      </c>
      <c r="P5789">
        <v>5</v>
      </c>
      <c r="Q5789">
        <v>202204</v>
      </c>
      <c r="R5789">
        <v>20220702</v>
      </c>
      <c r="S5789" t="s">
        <v>11800</v>
      </c>
      <c r="T5789">
        <v>20220801</v>
      </c>
      <c r="U5789" t="s">
        <v>5235</v>
      </c>
      <c r="Z5789" t="s">
        <v>36</v>
      </c>
    </row>
    <row r="5790" spans="1:26" x14ac:dyDescent="0.25">
      <c r="A5790" t="s">
        <v>26</v>
      </c>
      <c r="B5790" t="s">
        <v>27</v>
      </c>
      <c r="C5790" t="s">
        <v>28</v>
      </c>
      <c r="D5790" t="s">
        <v>42</v>
      </c>
      <c r="E5790" t="str">
        <f>"104TNJJ00172"</f>
        <v>104TNJJ00172</v>
      </c>
      <c r="F5790" t="s">
        <v>30</v>
      </c>
      <c r="I5790" t="s">
        <v>38</v>
      </c>
      <c r="J5790" t="s">
        <v>90</v>
      </c>
      <c r="N5790" t="s">
        <v>11801</v>
      </c>
      <c r="O5790" t="s">
        <v>34</v>
      </c>
      <c r="P5790">
        <v>17</v>
      </c>
      <c r="Q5790">
        <v>202104</v>
      </c>
      <c r="R5790">
        <v>20220127</v>
      </c>
      <c r="S5790" t="s">
        <v>11802</v>
      </c>
      <c r="T5790">
        <v>20220801</v>
      </c>
      <c r="U5790" t="s">
        <v>180</v>
      </c>
      <c r="Z5790" t="s">
        <v>36</v>
      </c>
    </row>
    <row r="5791" spans="1:26" x14ac:dyDescent="0.25">
      <c r="A5791" t="s">
        <v>26</v>
      </c>
      <c r="B5791" t="s">
        <v>27</v>
      </c>
      <c r="C5791" t="s">
        <v>28</v>
      </c>
      <c r="D5791" t="s">
        <v>46</v>
      </c>
      <c r="E5791" t="str">
        <f>"202TNMX2X667"</f>
        <v>202TNMX2X667</v>
      </c>
      <c r="F5791" t="s">
        <v>30</v>
      </c>
      <c r="I5791" t="s">
        <v>31</v>
      </c>
      <c r="J5791" t="s">
        <v>58</v>
      </c>
      <c r="N5791" t="s">
        <v>11803</v>
      </c>
      <c r="O5791" t="s">
        <v>34</v>
      </c>
      <c r="P5791">
        <v>7</v>
      </c>
      <c r="Q5791">
        <v>202202</v>
      </c>
      <c r="R5791">
        <v>20220422</v>
      </c>
      <c r="S5791" t="s">
        <v>11804</v>
      </c>
      <c r="T5791">
        <v>20220801</v>
      </c>
      <c r="U5791" t="s">
        <v>595</v>
      </c>
      <c r="V5791" t="s">
        <v>595</v>
      </c>
      <c r="Z5791" t="s">
        <v>36</v>
      </c>
    </row>
    <row r="5792" spans="1:26" x14ac:dyDescent="0.25">
      <c r="A5792" t="s">
        <v>26</v>
      </c>
      <c r="B5792" t="s">
        <v>27</v>
      </c>
      <c r="C5792" t="s">
        <v>28</v>
      </c>
      <c r="D5792" t="s">
        <v>29</v>
      </c>
      <c r="E5792" t="str">
        <f>"107TNSU09206"</f>
        <v>107TNSU09206</v>
      </c>
      <c r="F5792" t="s">
        <v>30</v>
      </c>
      <c r="I5792" t="s">
        <v>38</v>
      </c>
      <c r="J5792" t="s">
        <v>39</v>
      </c>
      <c r="N5792" t="s">
        <v>11805</v>
      </c>
      <c r="O5792" t="s">
        <v>34</v>
      </c>
      <c r="P5792">
        <v>14</v>
      </c>
      <c r="Q5792">
        <v>202107</v>
      </c>
      <c r="R5792">
        <v>20220722</v>
      </c>
      <c r="S5792" t="s">
        <v>11806</v>
      </c>
      <c r="T5792">
        <v>20220801</v>
      </c>
      <c r="Z5792" t="s">
        <v>36</v>
      </c>
    </row>
    <row r="5793" spans="1:26" x14ac:dyDescent="0.25">
      <c r="A5793" t="s">
        <v>26</v>
      </c>
      <c r="B5793" t="s">
        <v>27</v>
      </c>
      <c r="C5793" t="s">
        <v>28</v>
      </c>
      <c r="D5793" t="s">
        <v>37</v>
      </c>
      <c r="E5793" t="str">
        <f>"103TNTQ2U369"</f>
        <v>103TNTQ2U369</v>
      </c>
      <c r="F5793" t="s">
        <v>30</v>
      </c>
      <c r="I5793" t="s">
        <v>31</v>
      </c>
      <c r="J5793" t="s">
        <v>58</v>
      </c>
      <c r="N5793" t="s">
        <v>11807</v>
      </c>
      <c r="O5793" t="s">
        <v>34</v>
      </c>
      <c r="P5793">
        <v>18</v>
      </c>
      <c r="Q5793">
        <v>202103</v>
      </c>
      <c r="R5793">
        <v>20220120</v>
      </c>
      <c r="S5793" t="s">
        <v>11808</v>
      </c>
      <c r="T5793">
        <v>20220802</v>
      </c>
      <c r="U5793" t="s">
        <v>680</v>
      </c>
      <c r="V5793" t="s">
        <v>452</v>
      </c>
      <c r="Z5793" t="s">
        <v>36</v>
      </c>
    </row>
    <row r="5794" spans="1:26" x14ac:dyDescent="0.25">
      <c r="A5794" t="s">
        <v>26</v>
      </c>
      <c r="B5794" t="s">
        <v>27</v>
      </c>
      <c r="C5794" t="s">
        <v>28</v>
      </c>
      <c r="D5794" t="s">
        <v>29</v>
      </c>
      <c r="E5794" t="str">
        <f>"105TNWG21009"</f>
        <v>105TNWG21009</v>
      </c>
      <c r="F5794" t="s">
        <v>30</v>
      </c>
      <c r="I5794" t="s">
        <v>3995</v>
      </c>
      <c r="J5794" t="s">
        <v>7690</v>
      </c>
      <c r="N5794" t="s">
        <v>11809</v>
      </c>
      <c r="O5794" t="s">
        <v>34</v>
      </c>
      <c r="P5794">
        <v>16</v>
      </c>
      <c r="Q5794">
        <v>202105</v>
      </c>
      <c r="R5794">
        <v>20211129</v>
      </c>
      <c r="S5794" t="s">
        <v>11810</v>
      </c>
      <c r="T5794">
        <v>20220802</v>
      </c>
      <c r="Z5794" t="s">
        <v>36</v>
      </c>
    </row>
    <row r="5795" spans="1:26" x14ac:dyDescent="0.25">
      <c r="A5795" t="s">
        <v>26</v>
      </c>
      <c r="B5795" t="s">
        <v>27</v>
      </c>
      <c r="C5795" t="s">
        <v>28</v>
      </c>
      <c r="D5795" t="s">
        <v>29</v>
      </c>
      <c r="E5795" t="str">
        <f>"105TNVS20103"</f>
        <v>105TNVS20103</v>
      </c>
      <c r="F5795" t="s">
        <v>30</v>
      </c>
      <c r="I5795" t="s">
        <v>57</v>
      </c>
      <c r="J5795" t="s">
        <v>840</v>
      </c>
      <c r="N5795" t="s">
        <v>11811</v>
      </c>
      <c r="O5795" t="s">
        <v>34</v>
      </c>
      <c r="P5795">
        <v>16</v>
      </c>
      <c r="Q5795">
        <v>202105</v>
      </c>
      <c r="R5795">
        <v>20211119</v>
      </c>
      <c r="S5795" t="s">
        <v>11812</v>
      </c>
      <c r="T5795">
        <v>20220802</v>
      </c>
      <c r="Z5795" t="s">
        <v>36</v>
      </c>
    </row>
    <row r="5796" spans="1:26" x14ac:dyDescent="0.25">
      <c r="A5796" t="s">
        <v>26</v>
      </c>
      <c r="B5796" t="s">
        <v>27</v>
      </c>
      <c r="C5796" t="s">
        <v>28</v>
      </c>
      <c r="D5796" t="s">
        <v>380</v>
      </c>
      <c r="E5796" t="str">
        <f>"111TNYT1Z954"</f>
        <v>111TNYT1Z954</v>
      </c>
      <c r="F5796" t="s">
        <v>30</v>
      </c>
      <c r="I5796" t="s">
        <v>38</v>
      </c>
      <c r="J5796" t="s">
        <v>39</v>
      </c>
      <c r="N5796" t="s">
        <v>11813</v>
      </c>
      <c r="O5796" t="s">
        <v>34</v>
      </c>
      <c r="P5796">
        <v>10</v>
      </c>
      <c r="Q5796">
        <v>202111</v>
      </c>
      <c r="R5796">
        <v>20211220</v>
      </c>
      <c r="S5796" t="s">
        <v>11814</v>
      </c>
      <c r="T5796">
        <v>20220802</v>
      </c>
      <c r="Z5796" t="s">
        <v>36</v>
      </c>
    </row>
    <row r="5797" spans="1:26" x14ac:dyDescent="0.25">
      <c r="A5797" t="s">
        <v>26</v>
      </c>
      <c r="B5797" t="s">
        <v>27</v>
      </c>
      <c r="C5797" t="s">
        <v>28</v>
      </c>
      <c r="D5797" t="s">
        <v>115</v>
      </c>
      <c r="E5797" t="str">
        <f>"110TNVS07183"</f>
        <v>110TNVS07183</v>
      </c>
      <c r="F5797" t="s">
        <v>30</v>
      </c>
      <c r="I5797" t="s">
        <v>89</v>
      </c>
      <c r="J5797" t="s">
        <v>58</v>
      </c>
      <c r="N5797" t="s">
        <v>11815</v>
      </c>
      <c r="O5797" t="s">
        <v>34</v>
      </c>
      <c r="P5797">
        <v>11</v>
      </c>
      <c r="Q5797">
        <v>202110</v>
      </c>
      <c r="R5797">
        <v>20211230</v>
      </c>
      <c r="S5797" t="s">
        <v>11816</v>
      </c>
      <c r="T5797">
        <v>20220802</v>
      </c>
      <c r="U5797" t="s">
        <v>339</v>
      </c>
      <c r="V5797" t="s">
        <v>496</v>
      </c>
      <c r="W5797" t="s">
        <v>1037</v>
      </c>
      <c r="Z5797" t="s">
        <v>36</v>
      </c>
    </row>
    <row r="5798" spans="1:26" x14ac:dyDescent="0.25">
      <c r="A5798" t="s">
        <v>26</v>
      </c>
      <c r="B5798" t="s">
        <v>27</v>
      </c>
      <c r="C5798" t="s">
        <v>28</v>
      </c>
      <c r="D5798" t="s">
        <v>37</v>
      </c>
      <c r="E5798" t="str">
        <f>"108TNKF27461"</f>
        <v>108TNKF27461</v>
      </c>
      <c r="F5798" t="s">
        <v>30</v>
      </c>
      <c r="I5798" t="s">
        <v>31</v>
      </c>
      <c r="J5798" t="s">
        <v>58</v>
      </c>
      <c r="N5798" t="s">
        <v>11817</v>
      </c>
      <c r="O5798" t="s">
        <v>34</v>
      </c>
      <c r="P5798">
        <v>13</v>
      </c>
      <c r="Q5798">
        <v>202108</v>
      </c>
      <c r="R5798">
        <v>20211226</v>
      </c>
      <c r="S5798" t="s">
        <v>11818</v>
      </c>
      <c r="T5798">
        <v>20220802</v>
      </c>
      <c r="U5798" t="s">
        <v>680</v>
      </c>
      <c r="Z5798" t="s">
        <v>36</v>
      </c>
    </row>
    <row r="5799" spans="1:26" x14ac:dyDescent="0.25">
      <c r="A5799" t="s">
        <v>26</v>
      </c>
      <c r="B5799" t="s">
        <v>27</v>
      </c>
      <c r="C5799" t="s">
        <v>28</v>
      </c>
      <c r="D5799" t="s">
        <v>585</v>
      </c>
      <c r="E5799" t="str">
        <f>"203TNAB13944"</f>
        <v>203TNAB13944</v>
      </c>
      <c r="F5799" t="s">
        <v>30</v>
      </c>
      <c r="I5799" t="s">
        <v>38</v>
      </c>
      <c r="J5799" t="s">
        <v>58</v>
      </c>
      <c r="N5799" t="s">
        <v>11819</v>
      </c>
      <c r="O5799" t="s">
        <v>34</v>
      </c>
      <c r="P5799">
        <v>6</v>
      </c>
      <c r="Q5799">
        <v>202203</v>
      </c>
      <c r="R5799">
        <v>20220701</v>
      </c>
      <c r="S5799" t="s">
        <v>11820</v>
      </c>
      <c r="T5799">
        <v>20220802</v>
      </c>
      <c r="U5799" t="s">
        <v>211</v>
      </c>
      <c r="V5799" t="s">
        <v>8813</v>
      </c>
      <c r="Z5799" t="s">
        <v>36</v>
      </c>
    </row>
    <row r="5800" spans="1:26" x14ac:dyDescent="0.25">
      <c r="A5800" t="s">
        <v>26</v>
      </c>
      <c r="B5800" t="s">
        <v>27</v>
      </c>
      <c r="C5800" t="s">
        <v>28</v>
      </c>
      <c r="D5800" t="s">
        <v>64</v>
      </c>
      <c r="E5800" t="str">
        <f>"108TNCZ2K251"</f>
        <v>108TNCZ2K251</v>
      </c>
      <c r="F5800" t="s">
        <v>30</v>
      </c>
      <c r="I5800" t="s">
        <v>38</v>
      </c>
      <c r="J5800" t="s">
        <v>58</v>
      </c>
      <c r="N5800" t="s">
        <v>11821</v>
      </c>
      <c r="O5800" t="s">
        <v>34</v>
      </c>
      <c r="P5800">
        <v>13</v>
      </c>
      <c r="Q5800">
        <v>202108</v>
      </c>
      <c r="R5800">
        <v>20211124</v>
      </c>
      <c r="S5800" t="s">
        <v>11822</v>
      </c>
      <c r="T5800">
        <v>20220802</v>
      </c>
      <c r="U5800" t="s">
        <v>211</v>
      </c>
      <c r="Z5800" t="s">
        <v>36</v>
      </c>
    </row>
    <row r="5801" spans="1:26" x14ac:dyDescent="0.25">
      <c r="A5801" t="s">
        <v>26</v>
      </c>
      <c r="B5801" t="s">
        <v>27</v>
      </c>
      <c r="C5801" t="s">
        <v>28</v>
      </c>
      <c r="D5801" t="s">
        <v>380</v>
      </c>
      <c r="E5801" t="str">
        <f>"201TNCZ1T683"</f>
        <v>201TNCZ1T683</v>
      </c>
      <c r="F5801" t="s">
        <v>30</v>
      </c>
      <c r="I5801" t="s">
        <v>38</v>
      </c>
      <c r="J5801" t="s">
        <v>439</v>
      </c>
      <c r="N5801" t="s">
        <v>11823</v>
      </c>
      <c r="O5801" t="s">
        <v>34</v>
      </c>
      <c r="P5801">
        <v>8</v>
      </c>
      <c r="Q5801">
        <v>202201</v>
      </c>
      <c r="R5801">
        <v>20220418</v>
      </c>
      <c r="S5801" t="s">
        <v>11824</v>
      </c>
      <c r="T5801">
        <v>20220802</v>
      </c>
      <c r="Z5801" t="s">
        <v>36</v>
      </c>
    </row>
    <row r="5802" spans="1:26" x14ac:dyDescent="0.25">
      <c r="A5802" t="s">
        <v>26</v>
      </c>
      <c r="B5802" t="s">
        <v>27</v>
      </c>
      <c r="C5802" t="s">
        <v>28</v>
      </c>
      <c r="D5802" t="s">
        <v>46</v>
      </c>
      <c r="E5802" t="str">
        <f>"908TNQD0T932"</f>
        <v>908TNQD0T932</v>
      </c>
      <c r="F5802" t="s">
        <v>30</v>
      </c>
      <c r="I5802" t="s">
        <v>89</v>
      </c>
      <c r="J5802" t="s">
        <v>90</v>
      </c>
      <c r="N5802" t="s">
        <v>11825</v>
      </c>
      <c r="O5802" t="s">
        <v>34</v>
      </c>
      <c r="P5802">
        <v>37</v>
      </c>
      <c r="Q5802">
        <v>201908</v>
      </c>
      <c r="R5802">
        <v>20220110</v>
      </c>
      <c r="S5802" t="s">
        <v>11826</v>
      </c>
      <c r="T5802">
        <v>20220802</v>
      </c>
      <c r="U5802" t="s">
        <v>128</v>
      </c>
      <c r="V5802" t="s">
        <v>144</v>
      </c>
      <c r="W5802" t="s">
        <v>3950</v>
      </c>
      <c r="Z5802" t="s">
        <v>36</v>
      </c>
    </row>
    <row r="5803" spans="1:26" x14ac:dyDescent="0.25">
      <c r="A5803" t="s">
        <v>26</v>
      </c>
      <c r="B5803" t="s">
        <v>27</v>
      </c>
      <c r="C5803" t="s">
        <v>28</v>
      </c>
      <c r="D5803" t="s">
        <v>37</v>
      </c>
      <c r="E5803" t="str">
        <f>"107TNEP1N380"</f>
        <v>107TNEP1N380</v>
      </c>
      <c r="F5803" t="s">
        <v>30</v>
      </c>
      <c r="I5803" t="s">
        <v>38</v>
      </c>
      <c r="J5803" t="s">
        <v>58</v>
      </c>
      <c r="N5803" t="s">
        <v>11827</v>
      </c>
      <c r="O5803" t="s">
        <v>34</v>
      </c>
      <c r="P5803">
        <v>14</v>
      </c>
      <c r="Q5803">
        <v>202107</v>
      </c>
      <c r="R5803">
        <v>20220429</v>
      </c>
      <c r="S5803" t="s">
        <v>11828</v>
      </c>
      <c r="T5803">
        <v>20220802</v>
      </c>
      <c r="U5803" t="s">
        <v>94</v>
      </c>
      <c r="Z5803" t="s">
        <v>36</v>
      </c>
    </row>
    <row r="5804" spans="1:26" x14ac:dyDescent="0.25">
      <c r="A5804" t="s">
        <v>26</v>
      </c>
      <c r="B5804" t="s">
        <v>27</v>
      </c>
      <c r="C5804" t="s">
        <v>28</v>
      </c>
      <c r="D5804" t="s">
        <v>6142</v>
      </c>
      <c r="E5804" t="str">
        <f>"204TNSU18334"</f>
        <v>204TNSU18334</v>
      </c>
      <c r="F5804" t="s">
        <v>30</v>
      </c>
      <c r="I5804" t="s">
        <v>57</v>
      </c>
      <c r="J5804" t="s">
        <v>90</v>
      </c>
      <c r="N5804" t="s">
        <v>11829</v>
      </c>
      <c r="O5804" t="s">
        <v>34</v>
      </c>
      <c r="P5804">
        <v>5</v>
      </c>
      <c r="Q5804">
        <v>202204</v>
      </c>
      <c r="R5804">
        <v>20220707</v>
      </c>
      <c r="S5804" t="s">
        <v>11830</v>
      </c>
      <c r="T5804">
        <v>20220802</v>
      </c>
      <c r="U5804" t="s">
        <v>4104</v>
      </c>
      <c r="V5804" t="s">
        <v>144</v>
      </c>
      <c r="Z5804" t="s">
        <v>36</v>
      </c>
    </row>
    <row r="5805" spans="1:26" x14ac:dyDescent="0.25">
      <c r="A5805" t="s">
        <v>26</v>
      </c>
      <c r="B5805" t="s">
        <v>27</v>
      </c>
      <c r="C5805" t="s">
        <v>28</v>
      </c>
      <c r="D5805" t="s">
        <v>29</v>
      </c>
      <c r="E5805" t="str">
        <f>"111TNMX2T123"</f>
        <v>111TNMX2T123</v>
      </c>
      <c r="F5805" t="s">
        <v>30</v>
      </c>
      <c r="I5805" t="s">
        <v>31</v>
      </c>
      <c r="J5805" t="s">
        <v>32</v>
      </c>
      <c r="N5805" t="s">
        <v>11831</v>
      </c>
      <c r="O5805" t="s">
        <v>34</v>
      </c>
      <c r="P5805">
        <v>10</v>
      </c>
      <c r="Q5805">
        <v>202111</v>
      </c>
      <c r="R5805">
        <v>20220117</v>
      </c>
      <c r="S5805" t="s">
        <v>11832</v>
      </c>
      <c r="T5805">
        <v>20220802</v>
      </c>
      <c r="Z5805" t="s">
        <v>36</v>
      </c>
    </row>
    <row r="5806" spans="1:26" x14ac:dyDescent="0.25">
      <c r="A5806" t="s">
        <v>26</v>
      </c>
      <c r="B5806" t="s">
        <v>27</v>
      </c>
      <c r="C5806" t="s">
        <v>28</v>
      </c>
      <c r="D5806" t="s">
        <v>42</v>
      </c>
      <c r="E5806" t="str">
        <f>"106TNGY24301"</f>
        <v>106TNGY24301</v>
      </c>
      <c r="F5806" t="s">
        <v>30</v>
      </c>
      <c r="I5806" t="s">
        <v>38</v>
      </c>
      <c r="J5806" t="s">
        <v>58</v>
      </c>
      <c r="N5806" t="s">
        <v>11833</v>
      </c>
      <c r="O5806" t="s">
        <v>34</v>
      </c>
      <c r="P5806">
        <v>15</v>
      </c>
      <c r="Q5806">
        <v>202106</v>
      </c>
      <c r="R5806">
        <v>20220727</v>
      </c>
      <c r="S5806" t="s">
        <v>11834</v>
      </c>
      <c r="T5806">
        <v>20220802</v>
      </c>
      <c r="U5806" t="s">
        <v>1012</v>
      </c>
      <c r="V5806" t="s">
        <v>180</v>
      </c>
      <c r="Z5806" t="s">
        <v>36</v>
      </c>
    </row>
    <row r="5807" spans="1:26" x14ac:dyDescent="0.25">
      <c r="A5807" t="s">
        <v>26</v>
      </c>
      <c r="B5807" t="s">
        <v>27</v>
      </c>
      <c r="C5807" t="s">
        <v>28</v>
      </c>
      <c r="D5807" t="s">
        <v>42</v>
      </c>
      <c r="E5807" t="str">
        <f>"004TNDV05218"</f>
        <v>004TNDV05218</v>
      </c>
      <c r="F5807" t="s">
        <v>30</v>
      </c>
      <c r="I5807" t="s">
        <v>38</v>
      </c>
      <c r="J5807" t="s">
        <v>90</v>
      </c>
      <c r="N5807" t="s">
        <v>11835</v>
      </c>
      <c r="O5807" t="s">
        <v>34</v>
      </c>
      <c r="P5807">
        <v>29</v>
      </c>
      <c r="Q5807">
        <v>202004</v>
      </c>
      <c r="R5807">
        <v>20220430</v>
      </c>
      <c r="S5807" t="s">
        <v>11836</v>
      </c>
      <c r="T5807">
        <v>20220802</v>
      </c>
      <c r="U5807" t="s">
        <v>211</v>
      </c>
      <c r="Z5807" t="s">
        <v>36</v>
      </c>
    </row>
    <row r="5808" spans="1:26" x14ac:dyDescent="0.25">
      <c r="A5808" t="s">
        <v>26</v>
      </c>
      <c r="B5808" t="s">
        <v>27</v>
      </c>
      <c r="C5808" t="s">
        <v>28</v>
      </c>
      <c r="D5808" t="s">
        <v>37</v>
      </c>
      <c r="E5808" t="str">
        <f>"110TNHM2V145"</f>
        <v>110TNHM2V145</v>
      </c>
      <c r="F5808" t="s">
        <v>30</v>
      </c>
      <c r="I5808" t="s">
        <v>38</v>
      </c>
      <c r="J5808" t="s">
        <v>58</v>
      </c>
      <c r="N5808" t="s">
        <v>11837</v>
      </c>
      <c r="O5808" t="s">
        <v>34</v>
      </c>
      <c r="P5808">
        <v>11</v>
      </c>
      <c r="Q5808">
        <v>202110</v>
      </c>
      <c r="R5808">
        <v>20211125</v>
      </c>
      <c r="S5808" t="s">
        <v>11838</v>
      </c>
      <c r="T5808">
        <v>20220802</v>
      </c>
      <c r="U5808" t="s">
        <v>264</v>
      </c>
      <c r="V5808" t="s">
        <v>111</v>
      </c>
      <c r="W5808" t="s">
        <v>56</v>
      </c>
      <c r="Z5808" t="s">
        <v>36</v>
      </c>
    </row>
    <row r="5809" spans="1:26" x14ac:dyDescent="0.25">
      <c r="A5809" t="s">
        <v>26</v>
      </c>
      <c r="B5809" t="s">
        <v>27</v>
      </c>
      <c r="C5809" t="s">
        <v>28</v>
      </c>
      <c r="D5809" t="s">
        <v>6922</v>
      </c>
      <c r="E5809" t="str">
        <f>"204TNFA2N307"</f>
        <v>204TNFA2N307</v>
      </c>
      <c r="F5809" t="s">
        <v>30</v>
      </c>
      <c r="I5809" t="s">
        <v>57</v>
      </c>
      <c r="J5809" t="s">
        <v>439</v>
      </c>
      <c r="N5809" t="s">
        <v>11839</v>
      </c>
      <c r="O5809" t="s">
        <v>34</v>
      </c>
      <c r="P5809">
        <v>5</v>
      </c>
      <c r="Q5809">
        <v>202204</v>
      </c>
      <c r="R5809">
        <v>20220722</v>
      </c>
      <c r="S5809" t="s">
        <v>11840</v>
      </c>
      <c r="T5809">
        <v>20220802</v>
      </c>
      <c r="Z5809" t="s">
        <v>36</v>
      </c>
    </row>
    <row r="5810" spans="1:26" x14ac:dyDescent="0.25">
      <c r="A5810" t="s">
        <v>26</v>
      </c>
      <c r="B5810" t="s">
        <v>27</v>
      </c>
      <c r="C5810" t="s">
        <v>28</v>
      </c>
      <c r="D5810" t="s">
        <v>166</v>
      </c>
      <c r="E5810" t="str">
        <f>"206TNFA0G499"</f>
        <v>206TNFA0G499</v>
      </c>
      <c r="F5810" t="s">
        <v>30</v>
      </c>
      <c r="I5810" t="s">
        <v>38</v>
      </c>
      <c r="J5810" t="s">
        <v>58</v>
      </c>
      <c r="N5810" t="s">
        <v>11841</v>
      </c>
      <c r="O5810" t="s">
        <v>34</v>
      </c>
      <c r="P5810">
        <v>3</v>
      </c>
      <c r="Q5810">
        <v>202206</v>
      </c>
      <c r="R5810">
        <v>20220606</v>
      </c>
      <c r="S5810" t="s">
        <v>11842</v>
      </c>
      <c r="T5810">
        <v>20220802</v>
      </c>
      <c r="U5810" t="s">
        <v>56</v>
      </c>
      <c r="Z5810" t="s">
        <v>36</v>
      </c>
    </row>
    <row r="5811" spans="1:26" x14ac:dyDescent="0.25">
      <c r="A5811" t="s">
        <v>26</v>
      </c>
      <c r="B5811" t="s">
        <v>27</v>
      </c>
      <c r="C5811" t="s">
        <v>28</v>
      </c>
      <c r="D5811" t="s">
        <v>42</v>
      </c>
      <c r="E5811" t="str">
        <f>"110TNPC2V000"</f>
        <v>110TNPC2V000</v>
      </c>
      <c r="F5811" t="s">
        <v>30</v>
      </c>
      <c r="I5811" t="s">
        <v>57</v>
      </c>
      <c r="J5811" t="s">
        <v>90</v>
      </c>
      <c r="N5811" t="s">
        <v>11843</v>
      </c>
      <c r="O5811" t="s">
        <v>34</v>
      </c>
      <c r="P5811">
        <v>11</v>
      </c>
      <c r="Q5811">
        <v>202110</v>
      </c>
      <c r="R5811">
        <v>20220101</v>
      </c>
      <c r="S5811" t="s">
        <v>11844</v>
      </c>
      <c r="T5811">
        <v>20220802</v>
      </c>
      <c r="U5811" t="s">
        <v>11845</v>
      </c>
      <c r="V5811" t="s">
        <v>2032</v>
      </c>
      <c r="Z5811" t="s">
        <v>36</v>
      </c>
    </row>
    <row r="5812" spans="1:26" x14ac:dyDescent="0.25">
      <c r="A5812" t="s">
        <v>26</v>
      </c>
      <c r="B5812" t="s">
        <v>27</v>
      </c>
      <c r="C5812" t="s">
        <v>28</v>
      </c>
      <c r="D5812" t="s">
        <v>42</v>
      </c>
      <c r="E5812" t="str">
        <f>"112TNBK0L029"</f>
        <v>112TNBK0L029</v>
      </c>
      <c r="F5812" t="s">
        <v>30</v>
      </c>
      <c r="I5812" t="s">
        <v>31</v>
      </c>
      <c r="J5812" t="s">
        <v>498</v>
      </c>
      <c r="N5812" t="s">
        <v>11846</v>
      </c>
      <c r="O5812" t="s">
        <v>34</v>
      </c>
      <c r="P5812">
        <v>9</v>
      </c>
      <c r="Q5812">
        <v>202112</v>
      </c>
      <c r="R5812">
        <v>20220117</v>
      </c>
      <c r="S5812" t="s">
        <v>11847</v>
      </c>
      <c r="T5812">
        <v>20220802</v>
      </c>
      <c r="Z5812" t="s">
        <v>36</v>
      </c>
    </row>
    <row r="5813" spans="1:26" x14ac:dyDescent="0.25">
      <c r="A5813" t="s">
        <v>26</v>
      </c>
      <c r="B5813" t="s">
        <v>27</v>
      </c>
      <c r="C5813" t="s">
        <v>28</v>
      </c>
      <c r="D5813" t="s">
        <v>585</v>
      </c>
      <c r="E5813" t="str">
        <f>"205TNAB1R056"</f>
        <v>205TNAB1R056</v>
      </c>
      <c r="F5813" t="s">
        <v>30</v>
      </c>
      <c r="I5813" t="s">
        <v>38</v>
      </c>
      <c r="J5813" t="s">
        <v>555</v>
      </c>
      <c r="N5813" t="s">
        <v>11848</v>
      </c>
      <c r="O5813" t="s">
        <v>34</v>
      </c>
      <c r="P5813">
        <v>4</v>
      </c>
      <c r="Q5813">
        <v>202205</v>
      </c>
      <c r="R5813">
        <v>20220501</v>
      </c>
      <c r="S5813" t="s">
        <v>11849</v>
      </c>
      <c r="T5813">
        <v>20220802</v>
      </c>
      <c r="Z5813" t="s">
        <v>36</v>
      </c>
    </row>
    <row r="5814" spans="1:26" x14ac:dyDescent="0.25">
      <c r="A5814" t="s">
        <v>26</v>
      </c>
      <c r="B5814" t="s">
        <v>27</v>
      </c>
      <c r="C5814" t="s">
        <v>28</v>
      </c>
      <c r="D5814" t="s">
        <v>133</v>
      </c>
      <c r="E5814" t="str">
        <f>"112TNBK0Q133"</f>
        <v>112TNBK0Q133</v>
      </c>
      <c r="F5814" t="s">
        <v>30</v>
      </c>
      <c r="I5814" t="s">
        <v>646</v>
      </c>
      <c r="J5814" t="s">
        <v>130</v>
      </c>
      <c r="N5814" t="s">
        <v>11850</v>
      </c>
      <c r="O5814" t="s">
        <v>34</v>
      </c>
      <c r="P5814">
        <v>9</v>
      </c>
      <c r="Q5814">
        <v>202112</v>
      </c>
      <c r="R5814">
        <v>20220319</v>
      </c>
      <c r="S5814" t="s">
        <v>11851</v>
      </c>
      <c r="T5814">
        <v>20220802</v>
      </c>
      <c r="Z5814" t="s">
        <v>36</v>
      </c>
    </row>
    <row r="5815" spans="1:26" x14ac:dyDescent="0.25">
      <c r="A5815" t="s">
        <v>26</v>
      </c>
      <c r="B5815" t="s">
        <v>27</v>
      </c>
      <c r="C5815" t="s">
        <v>28</v>
      </c>
      <c r="D5815" t="s">
        <v>42</v>
      </c>
      <c r="E5815" t="str">
        <f>"202TNWG02369"</f>
        <v>202TNWG02369</v>
      </c>
      <c r="F5815" t="s">
        <v>30</v>
      </c>
      <c r="I5815" t="s">
        <v>123</v>
      </c>
      <c r="J5815" t="s">
        <v>271</v>
      </c>
      <c r="N5815" t="s">
        <v>11852</v>
      </c>
      <c r="O5815" t="s">
        <v>34</v>
      </c>
      <c r="P5815">
        <v>7</v>
      </c>
      <c r="Q5815">
        <v>202202</v>
      </c>
      <c r="R5815">
        <v>20220613</v>
      </c>
      <c r="S5815" t="s">
        <v>11853</v>
      </c>
      <c r="T5815">
        <v>20220802</v>
      </c>
      <c r="Z5815" t="s">
        <v>36</v>
      </c>
    </row>
    <row r="5816" spans="1:26" x14ac:dyDescent="0.25">
      <c r="A5816" t="s">
        <v>26</v>
      </c>
      <c r="B5816" t="s">
        <v>27</v>
      </c>
      <c r="C5816" t="s">
        <v>28</v>
      </c>
      <c r="D5816" t="s">
        <v>6142</v>
      </c>
      <c r="E5816" t="str">
        <f>"203TNCZ2G331"</f>
        <v>203TNCZ2G331</v>
      </c>
      <c r="F5816" t="s">
        <v>30</v>
      </c>
      <c r="I5816" t="s">
        <v>57</v>
      </c>
      <c r="J5816" t="s">
        <v>77</v>
      </c>
      <c r="N5816" t="s">
        <v>11854</v>
      </c>
      <c r="O5816" t="s">
        <v>34</v>
      </c>
      <c r="P5816">
        <v>6</v>
      </c>
      <c r="Q5816">
        <v>202203</v>
      </c>
      <c r="R5816">
        <v>20220703</v>
      </c>
      <c r="S5816" t="s">
        <v>11855</v>
      </c>
      <c r="T5816">
        <v>20220802</v>
      </c>
      <c r="Z5816" t="s">
        <v>36</v>
      </c>
    </row>
    <row r="5817" spans="1:26" x14ac:dyDescent="0.25">
      <c r="A5817" t="s">
        <v>26</v>
      </c>
      <c r="B5817" t="s">
        <v>27</v>
      </c>
      <c r="C5817" t="s">
        <v>28</v>
      </c>
      <c r="D5817" t="s">
        <v>6922</v>
      </c>
      <c r="E5817" t="str">
        <f>"205TNFA05803"</f>
        <v>205TNFA05803</v>
      </c>
      <c r="F5817" t="s">
        <v>30</v>
      </c>
      <c r="I5817" t="s">
        <v>31</v>
      </c>
      <c r="J5817" t="s">
        <v>32</v>
      </c>
      <c r="N5817" t="s">
        <v>11856</v>
      </c>
      <c r="O5817" t="s">
        <v>34</v>
      </c>
      <c r="P5817">
        <v>4</v>
      </c>
      <c r="Q5817">
        <v>202205</v>
      </c>
      <c r="R5817">
        <v>20220627</v>
      </c>
      <c r="S5817" t="s">
        <v>11857</v>
      </c>
      <c r="T5817">
        <v>20220802</v>
      </c>
      <c r="Z5817" t="s">
        <v>36</v>
      </c>
    </row>
    <row r="5818" spans="1:26" x14ac:dyDescent="0.25">
      <c r="A5818" t="s">
        <v>26</v>
      </c>
      <c r="B5818" t="s">
        <v>27</v>
      </c>
      <c r="C5818" t="s">
        <v>28</v>
      </c>
      <c r="D5818" t="s">
        <v>29</v>
      </c>
      <c r="E5818" t="str">
        <f>"108TNQD08996"</f>
        <v>108TNQD08996</v>
      </c>
      <c r="F5818" t="s">
        <v>30</v>
      </c>
      <c r="I5818" t="s">
        <v>89</v>
      </c>
      <c r="J5818" t="s">
        <v>90</v>
      </c>
      <c r="N5818" t="s">
        <v>11858</v>
      </c>
      <c r="O5818" t="s">
        <v>34</v>
      </c>
      <c r="P5818">
        <v>13</v>
      </c>
      <c r="Q5818">
        <v>202108</v>
      </c>
      <c r="R5818">
        <v>20211008</v>
      </c>
      <c r="S5818" t="s">
        <v>11859</v>
      </c>
      <c r="T5818">
        <v>20220802</v>
      </c>
      <c r="U5818" t="s">
        <v>205</v>
      </c>
      <c r="Z5818" t="s">
        <v>36</v>
      </c>
    </row>
    <row r="5819" spans="1:26" x14ac:dyDescent="0.25">
      <c r="A5819" t="s">
        <v>26</v>
      </c>
      <c r="B5819" t="s">
        <v>27</v>
      </c>
      <c r="C5819" t="s">
        <v>28</v>
      </c>
      <c r="D5819" t="s">
        <v>42</v>
      </c>
      <c r="E5819" t="str">
        <f>"104TNSU1T078"</f>
        <v>104TNSU1T078</v>
      </c>
      <c r="F5819" t="s">
        <v>30</v>
      </c>
      <c r="I5819" t="s">
        <v>38</v>
      </c>
      <c r="J5819" t="s">
        <v>39</v>
      </c>
      <c r="N5819" t="s">
        <v>11860</v>
      </c>
      <c r="O5819" t="s">
        <v>34</v>
      </c>
      <c r="P5819">
        <v>17</v>
      </c>
      <c r="Q5819">
        <v>202104</v>
      </c>
      <c r="R5819">
        <v>20220627</v>
      </c>
      <c r="S5819" t="s">
        <v>11861</v>
      </c>
      <c r="T5819">
        <v>20220802</v>
      </c>
      <c r="Z5819" t="s">
        <v>36</v>
      </c>
    </row>
    <row r="5820" spans="1:26" x14ac:dyDescent="0.25">
      <c r="A5820" t="s">
        <v>26</v>
      </c>
      <c r="B5820" t="s">
        <v>27</v>
      </c>
      <c r="C5820" t="s">
        <v>28</v>
      </c>
      <c r="D5820" t="s">
        <v>380</v>
      </c>
      <c r="E5820" t="str">
        <f>"110TNAB0Q616"</f>
        <v>110TNAB0Q616</v>
      </c>
      <c r="F5820" t="s">
        <v>30</v>
      </c>
      <c r="I5820" t="s">
        <v>38</v>
      </c>
      <c r="J5820" t="s">
        <v>11862</v>
      </c>
      <c r="N5820" t="s">
        <v>11863</v>
      </c>
      <c r="O5820" t="s">
        <v>34</v>
      </c>
      <c r="P5820">
        <v>11</v>
      </c>
      <c r="Q5820">
        <v>202110</v>
      </c>
      <c r="R5820">
        <v>20211029</v>
      </c>
      <c r="S5820" t="s">
        <v>11864</v>
      </c>
      <c r="T5820">
        <v>20220802</v>
      </c>
      <c r="U5820" t="s">
        <v>128</v>
      </c>
      <c r="V5820" t="s">
        <v>1383</v>
      </c>
      <c r="Z5820" t="s">
        <v>36</v>
      </c>
    </row>
    <row r="5821" spans="1:26" x14ac:dyDescent="0.25">
      <c r="A5821" t="s">
        <v>26</v>
      </c>
      <c r="B5821" t="s">
        <v>27</v>
      </c>
      <c r="C5821" t="s">
        <v>28</v>
      </c>
      <c r="D5821" t="s">
        <v>585</v>
      </c>
      <c r="E5821" t="str">
        <f>"202TNEP29340"</f>
        <v>202TNEP29340</v>
      </c>
      <c r="F5821" t="s">
        <v>30</v>
      </c>
      <c r="I5821" t="s">
        <v>38</v>
      </c>
      <c r="J5821" t="s">
        <v>1719</v>
      </c>
      <c r="N5821" t="s">
        <v>11865</v>
      </c>
      <c r="O5821" t="s">
        <v>34</v>
      </c>
      <c r="P5821">
        <v>7</v>
      </c>
      <c r="Q5821">
        <v>202202</v>
      </c>
      <c r="R5821">
        <v>20220517</v>
      </c>
      <c r="S5821" t="s">
        <v>11866</v>
      </c>
      <c r="T5821">
        <v>20220802</v>
      </c>
      <c r="Z5821" t="s">
        <v>36</v>
      </c>
    </row>
    <row r="5822" spans="1:26" x14ac:dyDescent="0.25">
      <c r="A5822" t="s">
        <v>2403</v>
      </c>
      <c r="B5822" t="s">
        <v>27</v>
      </c>
      <c r="C5822" t="s">
        <v>28</v>
      </c>
      <c r="D5822" t="s">
        <v>380</v>
      </c>
      <c r="E5822" t="str">
        <f>"201TNFA2P507"</f>
        <v>201TNFA2P507</v>
      </c>
      <c r="F5822" t="s">
        <v>2404</v>
      </c>
      <c r="N5822" t="s">
        <v>11867</v>
      </c>
      <c r="O5822" t="s">
        <v>34</v>
      </c>
      <c r="P5822">
        <v>8</v>
      </c>
      <c r="Q5822">
        <v>202201</v>
      </c>
      <c r="S5822">
        <v>917507541</v>
      </c>
      <c r="T5822">
        <v>20220803</v>
      </c>
      <c r="U5822" t="s">
        <v>2406</v>
      </c>
      <c r="V5822" t="s">
        <v>3583</v>
      </c>
      <c r="W5822" t="s">
        <v>2408</v>
      </c>
      <c r="X5822" t="s">
        <v>2409</v>
      </c>
      <c r="Y5822" t="s">
        <v>2410</v>
      </c>
      <c r="Z5822" t="s">
        <v>36</v>
      </c>
    </row>
    <row r="5823" spans="1:26" x14ac:dyDescent="0.25">
      <c r="A5823" t="s">
        <v>2403</v>
      </c>
      <c r="B5823" t="s">
        <v>27</v>
      </c>
      <c r="C5823" t="s">
        <v>28</v>
      </c>
      <c r="D5823" t="s">
        <v>29</v>
      </c>
      <c r="E5823" t="str">
        <f>"110TNEP21860"</f>
        <v>110TNEP21860</v>
      </c>
      <c r="F5823" t="s">
        <v>2404</v>
      </c>
      <c r="N5823" t="s">
        <v>11868</v>
      </c>
      <c r="O5823" t="s">
        <v>34</v>
      </c>
      <c r="P5823">
        <v>11</v>
      </c>
      <c r="Q5823">
        <v>202110</v>
      </c>
      <c r="S5823">
        <v>917547331</v>
      </c>
      <c r="T5823">
        <v>20220803</v>
      </c>
      <c r="U5823" t="s">
        <v>2406</v>
      </c>
      <c r="V5823" t="s">
        <v>3583</v>
      </c>
      <c r="W5823" t="s">
        <v>2408</v>
      </c>
      <c r="X5823" t="s">
        <v>2409</v>
      </c>
      <c r="Y5823" t="s">
        <v>2410</v>
      </c>
      <c r="Z5823" t="s">
        <v>36</v>
      </c>
    </row>
    <row r="5824" spans="1:26" x14ac:dyDescent="0.25">
      <c r="A5824" t="s">
        <v>2403</v>
      </c>
      <c r="B5824" t="s">
        <v>27</v>
      </c>
      <c r="C5824" t="s">
        <v>28</v>
      </c>
      <c r="D5824" t="s">
        <v>46</v>
      </c>
      <c r="E5824" t="str">
        <f>"201TNAB01832"</f>
        <v>201TNAB01832</v>
      </c>
      <c r="F5824" t="s">
        <v>2404</v>
      </c>
      <c r="N5824" t="s">
        <v>11869</v>
      </c>
      <c r="O5824" t="s">
        <v>34</v>
      </c>
      <c r="P5824">
        <v>8</v>
      </c>
      <c r="Q5824">
        <v>202201</v>
      </c>
      <c r="S5824">
        <v>917547691</v>
      </c>
      <c r="T5824">
        <v>20220803</v>
      </c>
      <c r="U5824" t="s">
        <v>2406</v>
      </c>
      <c r="V5824" t="s">
        <v>3583</v>
      </c>
      <c r="W5824" t="s">
        <v>2408</v>
      </c>
      <c r="X5824" t="s">
        <v>2409</v>
      </c>
      <c r="Y5824" t="s">
        <v>2410</v>
      </c>
      <c r="Z5824" t="s">
        <v>36</v>
      </c>
    </row>
    <row r="5825" spans="1:26" x14ac:dyDescent="0.25">
      <c r="A5825" t="s">
        <v>26</v>
      </c>
      <c r="B5825" t="s">
        <v>27</v>
      </c>
      <c r="C5825" t="s">
        <v>28</v>
      </c>
      <c r="D5825" t="s">
        <v>29</v>
      </c>
      <c r="E5825" t="str">
        <f>"908TNWG1W585"</f>
        <v>908TNWG1W585</v>
      </c>
      <c r="F5825" t="s">
        <v>30</v>
      </c>
      <c r="I5825" t="s">
        <v>38</v>
      </c>
      <c r="J5825" t="s">
        <v>58</v>
      </c>
      <c r="N5825" t="s">
        <v>11870</v>
      </c>
      <c r="O5825" t="s">
        <v>34</v>
      </c>
      <c r="P5825">
        <v>37</v>
      </c>
      <c r="Q5825">
        <v>201908</v>
      </c>
      <c r="R5825">
        <v>20220223</v>
      </c>
      <c r="S5825" t="s">
        <v>11871</v>
      </c>
      <c r="T5825">
        <v>20220803</v>
      </c>
      <c r="U5825" t="s">
        <v>128</v>
      </c>
      <c r="V5825" t="s">
        <v>75</v>
      </c>
      <c r="Z5825" t="s">
        <v>36</v>
      </c>
    </row>
    <row r="5826" spans="1:26" x14ac:dyDescent="0.25">
      <c r="A5826" t="s">
        <v>26</v>
      </c>
      <c r="B5826" t="s">
        <v>27</v>
      </c>
      <c r="C5826" t="s">
        <v>28</v>
      </c>
      <c r="D5826" t="s">
        <v>115</v>
      </c>
      <c r="E5826" t="str">
        <f>"109TNZN22253"</f>
        <v>109TNZN22253</v>
      </c>
      <c r="F5826" t="s">
        <v>30</v>
      </c>
      <c r="I5826" t="s">
        <v>38</v>
      </c>
      <c r="J5826" t="s">
        <v>58</v>
      </c>
      <c r="N5826" t="s">
        <v>11872</v>
      </c>
      <c r="O5826" t="s">
        <v>34</v>
      </c>
      <c r="P5826">
        <v>12</v>
      </c>
      <c r="Q5826">
        <v>202109</v>
      </c>
      <c r="R5826">
        <v>20220310</v>
      </c>
      <c r="S5826" t="s">
        <v>11873</v>
      </c>
      <c r="T5826">
        <v>20220803</v>
      </c>
      <c r="U5826" t="s">
        <v>211</v>
      </c>
      <c r="Z5826" t="s">
        <v>36</v>
      </c>
    </row>
    <row r="5827" spans="1:26" x14ac:dyDescent="0.25">
      <c r="A5827" t="s">
        <v>26</v>
      </c>
      <c r="B5827" t="s">
        <v>27</v>
      </c>
      <c r="C5827" t="s">
        <v>28</v>
      </c>
      <c r="D5827" t="s">
        <v>37</v>
      </c>
      <c r="E5827" t="str">
        <f>"111TNEP0B836"</f>
        <v>111TNEP0B836</v>
      </c>
      <c r="F5827" t="s">
        <v>30</v>
      </c>
      <c r="I5827" t="s">
        <v>71</v>
      </c>
      <c r="J5827" t="s">
        <v>90</v>
      </c>
      <c r="N5827" t="s">
        <v>11874</v>
      </c>
      <c r="O5827" t="s">
        <v>34</v>
      </c>
      <c r="P5827">
        <v>10</v>
      </c>
      <c r="Q5827">
        <v>202111</v>
      </c>
      <c r="R5827">
        <v>20220118</v>
      </c>
      <c r="S5827" t="s">
        <v>11875</v>
      </c>
      <c r="T5827">
        <v>20220803</v>
      </c>
      <c r="U5827" t="s">
        <v>878</v>
      </c>
      <c r="V5827" t="s">
        <v>180</v>
      </c>
      <c r="Z5827" t="s">
        <v>36</v>
      </c>
    </row>
    <row r="5828" spans="1:26" x14ac:dyDescent="0.25">
      <c r="A5828" t="s">
        <v>26</v>
      </c>
      <c r="B5828" t="s">
        <v>27</v>
      </c>
      <c r="C5828" t="s">
        <v>28</v>
      </c>
      <c r="D5828" t="s">
        <v>380</v>
      </c>
      <c r="E5828" t="str">
        <f>"205TNGY1H679"</f>
        <v>205TNGY1H679</v>
      </c>
      <c r="F5828" t="s">
        <v>30</v>
      </c>
      <c r="I5828" t="s">
        <v>38</v>
      </c>
      <c r="J5828" t="s">
        <v>58</v>
      </c>
      <c r="N5828" t="s">
        <v>11876</v>
      </c>
      <c r="O5828" t="s">
        <v>34</v>
      </c>
      <c r="P5828">
        <v>99</v>
      </c>
      <c r="Q5828">
        <v>201205</v>
      </c>
      <c r="R5828">
        <v>20220301</v>
      </c>
      <c r="S5828" t="s">
        <v>11877</v>
      </c>
      <c r="T5828">
        <v>20220803</v>
      </c>
      <c r="U5828" t="s">
        <v>463</v>
      </c>
      <c r="Z5828" t="s">
        <v>36</v>
      </c>
    </row>
    <row r="5829" spans="1:26" x14ac:dyDescent="0.25">
      <c r="A5829" t="s">
        <v>26</v>
      </c>
      <c r="B5829" t="s">
        <v>27</v>
      </c>
      <c r="C5829" t="s">
        <v>28</v>
      </c>
      <c r="D5829" t="s">
        <v>42</v>
      </c>
      <c r="E5829" t="str">
        <f>"107TNXR13106"</f>
        <v>107TNXR13106</v>
      </c>
      <c r="F5829" t="s">
        <v>30</v>
      </c>
      <c r="I5829" t="s">
        <v>38</v>
      </c>
      <c r="J5829" t="s">
        <v>58</v>
      </c>
      <c r="N5829" t="s">
        <v>11878</v>
      </c>
      <c r="O5829" t="s">
        <v>34</v>
      </c>
      <c r="P5829">
        <v>14</v>
      </c>
      <c r="Q5829">
        <v>202107</v>
      </c>
      <c r="R5829">
        <v>20220123</v>
      </c>
      <c r="S5829" t="s">
        <v>11879</v>
      </c>
      <c r="T5829">
        <v>20220803</v>
      </c>
      <c r="U5829" t="s">
        <v>1528</v>
      </c>
      <c r="V5829" t="s">
        <v>56</v>
      </c>
      <c r="Z5829" t="s">
        <v>36</v>
      </c>
    </row>
    <row r="5830" spans="1:26" x14ac:dyDescent="0.25">
      <c r="A5830" t="s">
        <v>26</v>
      </c>
      <c r="B5830" t="s">
        <v>27</v>
      </c>
      <c r="C5830" t="s">
        <v>28</v>
      </c>
      <c r="D5830" t="s">
        <v>115</v>
      </c>
      <c r="E5830" t="str">
        <f>"110TNVS1J063"</f>
        <v>110TNVS1J063</v>
      </c>
      <c r="F5830" t="s">
        <v>30</v>
      </c>
      <c r="I5830" t="s">
        <v>38</v>
      </c>
      <c r="J5830" t="s">
        <v>58</v>
      </c>
      <c r="N5830" t="s">
        <v>11880</v>
      </c>
      <c r="O5830" t="s">
        <v>34</v>
      </c>
      <c r="P5830">
        <v>11</v>
      </c>
      <c r="Q5830">
        <v>202110</v>
      </c>
      <c r="R5830">
        <v>20211215</v>
      </c>
      <c r="S5830" t="s">
        <v>11881</v>
      </c>
      <c r="T5830">
        <v>20220803</v>
      </c>
      <c r="U5830" t="s">
        <v>339</v>
      </c>
      <c r="Z5830" t="s">
        <v>36</v>
      </c>
    </row>
    <row r="5831" spans="1:26" x14ac:dyDescent="0.25">
      <c r="A5831" t="s">
        <v>26</v>
      </c>
      <c r="B5831" t="s">
        <v>27</v>
      </c>
      <c r="C5831" t="s">
        <v>28</v>
      </c>
      <c r="D5831" t="s">
        <v>64</v>
      </c>
      <c r="E5831" t="str">
        <f>"203TNEP0V260"</f>
        <v>203TNEP0V260</v>
      </c>
      <c r="F5831" t="s">
        <v>30</v>
      </c>
      <c r="I5831" t="s">
        <v>71</v>
      </c>
      <c r="J5831" t="s">
        <v>39</v>
      </c>
      <c r="N5831" t="s">
        <v>7123</v>
      </c>
      <c r="O5831" t="s">
        <v>34</v>
      </c>
      <c r="P5831">
        <v>6</v>
      </c>
      <c r="Q5831">
        <v>202203</v>
      </c>
      <c r="R5831">
        <v>20220501</v>
      </c>
      <c r="S5831" t="s">
        <v>11882</v>
      </c>
      <c r="T5831">
        <v>20220803</v>
      </c>
      <c r="Z5831" t="s">
        <v>36</v>
      </c>
    </row>
    <row r="5832" spans="1:26" x14ac:dyDescent="0.25">
      <c r="A5832" t="s">
        <v>26</v>
      </c>
      <c r="B5832" t="s">
        <v>27</v>
      </c>
      <c r="C5832" t="s">
        <v>28</v>
      </c>
      <c r="D5832" t="s">
        <v>115</v>
      </c>
      <c r="E5832" t="str">
        <f>"109TNZN0B405"</f>
        <v>109TNZN0B405</v>
      </c>
      <c r="F5832" t="s">
        <v>30</v>
      </c>
      <c r="I5832" t="s">
        <v>89</v>
      </c>
      <c r="J5832" t="s">
        <v>90</v>
      </c>
      <c r="N5832" t="s">
        <v>4583</v>
      </c>
      <c r="O5832" t="s">
        <v>34</v>
      </c>
      <c r="P5832">
        <v>12</v>
      </c>
      <c r="Q5832">
        <v>202109</v>
      </c>
      <c r="R5832">
        <v>20220129</v>
      </c>
      <c r="S5832" t="s">
        <v>11883</v>
      </c>
      <c r="T5832">
        <v>20220803</v>
      </c>
      <c r="U5832" t="s">
        <v>128</v>
      </c>
      <c r="V5832" t="s">
        <v>211</v>
      </c>
      <c r="W5832" t="s">
        <v>144</v>
      </c>
      <c r="Z5832" t="s">
        <v>36</v>
      </c>
    </row>
    <row r="5833" spans="1:26" x14ac:dyDescent="0.25">
      <c r="A5833" t="s">
        <v>26</v>
      </c>
      <c r="B5833" t="s">
        <v>27</v>
      </c>
      <c r="C5833" t="s">
        <v>28</v>
      </c>
      <c r="D5833" t="s">
        <v>380</v>
      </c>
      <c r="E5833" t="str">
        <f>"110TNMX0G227"</f>
        <v>110TNMX0G227</v>
      </c>
      <c r="F5833" t="s">
        <v>30</v>
      </c>
      <c r="I5833" t="s">
        <v>38</v>
      </c>
      <c r="J5833" t="s">
        <v>58</v>
      </c>
      <c r="N5833" t="s">
        <v>11884</v>
      </c>
      <c r="O5833" t="s">
        <v>34</v>
      </c>
      <c r="P5833">
        <v>11</v>
      </c>
      <c r="Q5833">
        <v>202110</v>
      </c>
      <c r="R5833">
        <v>20211022</v>
      </c>
      <c r="S5833" t="s">
        <v>11885</v>
      </c>
      <c r="T5833">
        <v>20220803</v>
      </c>
      <c r="U5833" t="s">
        <v>211</v>
      </c>
      <c r="Z5833" t="s">
        <v>36</v>
      </c>
    </row>
    <row r="5834" spans="1:26" x14ac:dyDescent="0.25">
      <c r="A5834" t="s">
        <v>26</v>
      </c>
      <c r="B5834" t="s">
        <v>27</v>
      </c>
      <c r="C5834" t="s">
        <v>28</v>
      </c>
      <c r="D5834" t="s">
        <v>115</v>
      </c>
      <c r="E5834" t="str">
        <f>"109TNNH03951"</f>
        <v>109TNNH03951</v>
      </c>
      <c r="F5834" t="s">
        <v>30</v>
      </c>
      <c r="I5834" t="s">
        <v>162</v>
      </c>
      <c r="J5834" t="s">
        <v>58</v>
      </c>
      <c r="N5834" t="s">
        <v>1046</v>
      </c>
      <c r="O5834" t="s">
        <v>34</v>
      </c>
      <c r="P5834">
        <v>12</v>
      </c>
      <c r="Q5834">
        <v>202109</v>
      </c>
      <c r="R5834">
        <v>20211112</v>
      </c>
      <c r="S5834" t="s">
        <v>11886</v>
      </c>
      <c r="T5834">
        <v>20220803</v>
      </c>
      <c r="U5834" t="s">
        <v>206</v>
      </c>
      <c r="Z5834" t="s">
        <v>36</v>
      </c>
    </row>
    <row r="5835" spans="1:26" x14ac:dyDescent="0.25">
      <c r="A5835" t="s">
        <v>26</v>
      </c>
      <c r="B5835" t="s">
        <v>27</v>
      </c>
      <c r="C5835" t="s">
        <v>28</v>
      </c>
      <c r="D5835" t="s">
        <v>585</v>
      </c>
      <c r="E5835" t="str">
        <f>"205TNFA3E147"</f>
        <v>205TNFA3E147</v>
      </c>
      <c r="F5835" t="s">
        <v>30</v>
      </c>
      <c r="I5835" t="s">
        <v>71</v>
      </c>
      <c r="J5835" t="s">
        <v>58</v>
      </c>
      <c r="N5835" t="s">
        <v>11887</v>
      </c>
      <c r="O5835" t="s">
        <v>34</v>
      </c>
      <c r="P5835">
        <v>4</v>
      </c>
      <c r="Q5835">
        <v>202205</v>
      </c>
      <c r="R5835">
        <v>20220626</v>
      </c>
      <c r="S5835" t="s">
        <v>11888</v>
      </c>
      <c r="T5835">
        <v>20220803</v>
      </c>
      <c r="U5835" t="s">
        <v>878</v>
      </c>
      <c r="Z5835" t="s">
        <v>36</v>
      </c>
    </row>
    <row r="5836" spans="1:26" x14ac:dyDescent="0.25">
      <c r="A5836" t="s">
        <v>26</v>
      </c>
      <c r="B5836" t="s">
        <v>27</v>
      </c>
      <c r="C5836" t="s">
        <v>28</v>
      </c>
      <c r="D5836" t="s">
        <v>115</v>
      </c>
      <c r="E5836" t="str">
        <f>"009TNZN0G709"</f>
        <v>009TNZN0G709</v>
      </c>
      <c r="F5836" t="s">
        <v>30</v>
      </c>
      <c r="I5836" t="s">
        <v>38</v>
      </c>
      <c r="J5836" t="s">
        <v>58</v>
      </c>
      <c r="N5836" t="s">
        <v>11889</v>
      </c>
      <c r="O5836" t="s">
        <v>34</v>
      </c>
      <c r="P5836">
        <v>24</v>
      </c>
      <c r="Q5836">
        <v>202009</v>
      </c>
      <c r="R5836">
        <v>20220311</v>
      </c>
      <c r="S5836" t="s">
        <v>11890</v>
      </c>
      <c r="T5836">
        <v>20220803</v>
      </c>
      <c r="U5836" t="s">
        <v>267</v>
      </c>
      <c r="Z5836" t="s">
        <v>36</v>
      </c>
    </row>
    <row r="5837" spans="1:26" x14ac:dyDescent="0.25">
      <c r="A5837" t="s">
        <v>26</v>
      </c>
      <c r="B5837" t="s">
        <v>27</v>
      </c>
      <c r="C5837" t="s">
        <v>28</v>
      </c>
      <c r="D5837" t="s">
        <v>29</v>
      </c>
      <c r="E5837" t="str">
        <f>"111TNDV1R882"</f>
        <v>111TNDV1R882</v>
      </c>
      <c r="F5837" t="s">
        <v>30</v>
      </c>
      <c r="I5837" t="s">
        <v>129</v>
      </c>
      <c r="J5837" t="s">
        <v>58</v>
      </c>
      <c r="N5837" t="s">
        <v>11891</v>
      </c>
      <c r="O5837" t="s">
        <v>34</v>
      </c>
      <c r="P5837">
        <v>10</v>
      </c>
      <c r="Q5837">
        <v>202111</v>
      </c>
      <c r="R5837">
        <v>20220415</v>
      </c>
      <c r="S5837" t="s">
        <v>11892</v>
      </c>
      <c r="T5837">
        <v>20220803</v>
      </c>
      <c r="Z5837" t="s">
        <v>36</v>
      </c>
    </row>
    <row r="5838" spans="1:26" x14ac:dyDescent="0.25">
      <c r="A5838" t="s">
        <v>26</v>
      </c>
      <c r="B5838" t="s">
        <v>27</v>
      </c>
      <c r="C5838" t="s">
        <v>28</v>
      </c>
      <c r="D5838" t="s">
        <v>8170</v>
      </c>
      <c r="E5838" t="str">
        <f>"205TNXR14274"</f>
        <v>205TNXR14274</v>
      </c>
      <c r="F5838" t="s">
        <v>30</v>
      </c>
      <c r="I5838" t="s">
        <v>38</v>
      </c>
      <c r="J5838" t="s">
        <v>163</v>
      </c>
      <c r="N5838" t="s">
        <v>11893</v>
      </c>
      <c r="O5838" t="s">
        <v>34</v>
      </c>
      <c r="P5838">
        <v>4</v>
      </c>
      <c r="Q5838">
        <v>202205</v>
      </c>
      <c r="R5838">
        <v>20220721</v>
      </c>
      <c r="S5838" t="s">
        <v>11894</v>
      </c>
      <c r="T5838">
        <v>20220803</v>
      </c>
      <c r="Z5838" t="s">
        <v>36</v>
      </c>
    </row>
    <row r="5839" spans="1:26" x14ac:dyDescent="0.25">
      <c r="A5839" t="s">
        <v>26</v>
      </c>
      <c r="B5839" t="s">
        <v>27</v>
      </c>
      <c r="C5839" t="s">
        <v>28</v>
      </c>
      <c r="D5839" t="s">
        <v>42</v>
      </c>
      <c r="E5839" t="str">
        <f>"108TNEP1C588"</f>
        <v>108TNEP1C588</v>
      </c>
      <c r="F5839" t="s">
        <v>30</v>
      </c>
      <c r="I5839" t="s">
        <v>162</v>
      </c>
      <c r="J5839" t="s">
        <v>39</v>
      </c>
      <c r="N5839" t="s">
        <v>11895</v>
      </c>
      <c r="O5839" t="s">
        <v>34</v>
      </c>
      <c r="P5839">
        <v>13</v>
      </c>
      <c r="Q5839">
        <v>202108</v>
      </c>
      <c r="R5839">
        <v>20220328</v>
      </c>
      <c r="S5839" t="s">
        <v>11896</v>
      </c>
      <c r="T5839">
        <v>20220803</v>
      </c>
      <c r="Z5839" t="s">
        <v>36</v>
      </c>
    </row>
    <row r="5840" spans="1:26" x14ac:dyDescent="0.25">
      <c r="A5840" t="s">
        <v>26</v>
      </c>
      <c r="B5840" t="s">
        <v>27</v>
      </c>
      <c r="C5840" t="s">
        <v>28</v>
      </c>
      <c r="D5840" t="s">
        <v>64</v>
      </c>
      <c r="E5840" t="str">
        <f>"203TNUW2M166"</f>
        <v>203TNUW2M166</v>
      </c>
      <c r="F5840" t="s">
        <v>30</v>
      </c>
      <c r="I5840" t="s">
        <v>57</v>
      </c>
      <c r="J5840" t="s">
        <v>498</v>
      </c>
      <c r="N5840" t="s">
        <v>11897</v>
      </c>
      <c r="O5840" t="s">
        <v>34</v>
      </c>
      <c r="P5840">
        <v>6</v>
      </c>
      <c r="Q5840">
        <v>202203</v>
      </c>
      <c r="R5840">
        <v>20220615</v>
      </c>
      <c r="S5840" t="s">
        <v>11898</v>
      </c>
      <c r="T5840">
        <v>20220803</v>
      </c>
      <c r="Z5840" t="s">
        <v>36</v>
      </c>
    </row>
    <row r="5841" spans="1:26" x14ac:dyDescent="0.25">
      <c r="A5841" t="s">
        <v>26</v>
      </c>
      <c r="B5841" t="s">
        <v>27</v>
      </c>
      <c r="C5841" t="s">
        <v>28</v>
      </c>
      <c r="D5841" t="s">
        <v>29</v>
      </c>
      <c r="E5841" t="str">
        <f>"201TNJJ09060"</f>
        <v>201TNJJ09060</v>
      </c>
      <c r="F5841" t="s">
        <v>30</v>
      </c>
      <c r="I5841" t="s">
        <v>31</v>
      </c>
      <c r="J5841" t="s">
        <v>32</v>
      </c>
      <c r="N5841" t="s">
        <v>11899</v>
      </c>
      <c r="O5841" t="s">
        <v>34</v>
      </c>
      <c r="P5841">
        <v>8</v>
      </c>
      <c r="Q5841">
        <v>202201</v>
      </c>
      <c r="R5841">
        <v>20220715</v>
      </c>
      <c r="S5841" t="s">
        <v>11900</v>
      </c>
      <c r="T5841">
        <v>20220803</v>
      </c>
      <c r="Z5841" t="s">
        <v>36</v>
      </c>
    </row>
    <row r="5842" spans="1:26" x14ac:dyDescent="0.25">
      <c r="A5842" t="s">
        <v>26</v>
      </c>
      <c r="B5842" t="s">
        <v>27</v>
      </c>
      <c r="C5842" t="s">
        <v>28</v>
      </c>
      <c r="D5842" t="s">
        <v>115</v>
      </c>
      <c r="E5842" t="str">
        <f>"202TNHM0U681"</f>
        <v>202TNHM0U681</v>
      </c>
      <c r="F5842" t="s">
        <v>30</v>
      </c>
      <c r="I5842" t="s">
        <v>31</v>
      </c>
      <c r="J5842" t="s">
        <v>32</v>
      </c>
      <c r="N5842" t="s">
        <v>11901</v>
      </c>
      <c r="O5842" t="s">
        <v>34</v>
      </c>
      <c r="P5842">
        <v>7</v>
      </c>
      <c r="Q5842">
        <v>202202</v>
      </c>
      <c r="R5842">
        <v>20220308</v>
      </c>
      <c r="S5842" t="s">
        <v>11902</v>
      </c>
      <c r="T5842">
        <v>20220803</v>
      </c>
      <c r="Z5842" t="s">
        <v>36</v>
      </c>
    </row>
    <row r="5843" spans="1:26" x14ac:dyDescent="0.25">
      <c r="A5843" t="s">
        <v>26</v>
      </c>
      <c r="B5843" t="s">
        <v>27</v>
      </c>
      <c r="C5843" t="s">
        <v>28</v>
      </c>
      <c r="D5843" t="s">
        <v>42</v>
      </c>
      <c r="E5843" t="str">
        <f>"202TNMX05291"</f>
        <v>202TNMX05291</v>
      </c>
      <c r="F5843" t="s">
        <v>30</v>
      </c>
      <c r="I5843" t="s">
        <v>475</v>
      </c>
      <c r="J5843" t="s">
        <v>871</v>
      </c>
      <c r="N5843" t="s">
        <v>7853</v>
      </c>
      <c r="O5843" t="s">
        <v>34</v>
      </c>
      <c r="P5843">
        <v>7</v>
      </c>
      <c r="Q5843">
        <v>202202</v>
      </c>
      <c r="R5843">
        <v>20220201</v>
      </c>
      <c r="S5843" t="s">
        <v>11903</v>
      </c>
      <c r="T5843">
        <v>20220803</v>
      </c>
      <c r="Z5843" t="s">
        <v>36</v>
      </c>
    </row>
    <row r="5844" spans="1:26" x14ac:dyDescent="0.25">
      <c r="A5844" t="s">
        <v>26</v>
      </c>
      <c r="B5844" t="s">
        <v>27</v>
      </c>
      <c r="C5844" t="s">
        <v>28</v>
      </c>
      <c r="D5844" t="s">
        <v>166</v>
      </c>
      <c r="E5844" t="str">
        <f>"110TNRL1X654"</f>
        <v>110TNRL1X654</v>
      </c>
      <c r="F5844" t="s">
        <v>30</v>
      </c>
      <c r="I5844" t="s">
        <v>51</v>
      </c>
      <c r="J5844" t="s">
        <v>130</v>
      </c>
      <c r="N5844" t="s">
        <v>11904</v>
      </c>
      <c r="O5844" t="s">
        <v>34</v>
      </c>
      <c r="P5844">
        <v>11</v>
      </c>
      <c r="Q5844">
        <v>202110</v>
      </c>
      <c r="R5844">
        <v>20211115</v>
      </c>
      <c r="S5844" t="s">
        <v>11905</v>
      </c>
      <c r="T5844">
        <v>20220803</v>
      </c>
      <c r="U5844" t="s">
        <v>56</v>
      </c>
      <c r="Z5844" t="s">
        <v>36</v>
      </c>
    </row>
    <row r="5845" spans="1:26" x14ac:dyDescent="0.25">
      <c r="A5845" t="s">
        <v>26</v>
      </c>
      <c r="B5845" t="s">
        <v>27</v>
      </c>
      <c r="C5845" t="s">
        <v>28</v>
      </c>
      <c r="D5845" t="s">
        <v>29</v>
      </c>
      <c r="E5845" t="str">
        <f>"108TNAB35696"</f>
        <v>108TNAB35696</v>
      </c>
      <c r="F5845" t="s">
        <v>30</v>
      </c>
      <c r="I5845" t="s">
        <v>31</v>
      </c>
      <c r="J5845" t="s">
        <v>32</v>
      </c>
      <c r="N5845" t="s">
        <v>11906</v>
      </c>
      <c r="O5845" t="s">
        <v>34</v>
      </c>
      <c r="P5845">
        <v>13</v>
      </c>
      <c r="Q5845">
        <v>202108</v>
      </c>
      <c r="R5845">
        <v>20220101</v>
      </c>
      <c r="S5845" t="s">
        <v>11907</v>
      </c>
      <c r="T5845">
        <v>20220803</v>
      </c>
      <c r="Z5845" t="s">
        <v>36</v>
      </c>
    </row>
    <row r="5846" spans="1:26" x14ac:dyDescent="0.25">
      <c r="A5846" t="s">
        <v>26</v>
      </c>
      <c r="B5846" t="s">
        <v>27</v>
      </c>
      <c r="C5846" t="s">
        <v>28</v>
      </c>
      <c r="D5846" t="s">
        <v>64</v>
      </c>
      <c r="E5846" t="str">
        <f>"205TNBK0C381"</f>
        <v>205TNBK0C381</v>
      </c>
      <c r="F5846" t="s">
        <v>30</v>
      </c>
      <c r="I5846" t="s">
        <v>38</v>
      </c>
      <c r="J5846" t="s">
        <v>86</v>
      </c>
      <c r="N5846" t="s">
        <v>11908</v>
      </c>
      <c r="O5846" t="s">
        <v>34</v>
      </c>
      <c r="P5846">
        <v>4</v>
      </c>
      <c r="Q5846">
        <v>202205</v>
      </c>
      <c r="R5846">
        <v>20220728</v>
      </c>
      <c r="S5846" t="s">
        <v>11909</v>
      </c>
      <c r="T5846">
        <v>20220803</v>
      </c>
      <c r="Z5846" t="s">
        <v>36</v>
      </c>
    </row>
    <row r="5847" spans="1:26" x14ac:dyDescent="0.25">
      <c r="A5847" t="s">
        <v>26</v>
      </c>
      <c r="B5847" t="s">
        <v>27</v>
      </c>
      <c r="C5847" t="s">
        <v>28</v>
      </c>
      <c r="D5847" t="s">
        <v>29</v>
      </c>
      <c r="E5847" t="str">
        <f>"112TNNH04383"</f>
        <v>112TNNH04383</v>
      </c>
      <c r="F5847" t="s">
        <v>30</v>
      </c>
      <c r="I5847" t="s">
        <v>38</v>
      </c>
      <c r="J5847" t="s">
        <v>58</v>
      </c>
      <c r="N5847" t="s">
        <v>11910</v>
      </c>
      <c r="O5847" t="s">
        <v>34</v>
      </c>
      <c r="P5847">
        <v>9</v>
      </c>
      <c r="Q5847">
        <v>202112</v>
      </c>
      <c r="R5847">
        <v>20220310</v>
      </c>
      <c r="S5847" t="s">
        <v>11911</v>
      </c>
      <c r="T5847">
        <v>20220803</v>
      </c>
      <c r="U5847" t="s">
        <v>144</v>
      </c>
      <c r="Z5847" t="s">
        <v>36</v>
      </c>
    </row>
    <row r="5848" spans="1:26" x14ac:dyDescent="0.25">
      <c r="A5848" t="s">
        <v>26</v>
      </c>
      <c r="B5848" t="s">
        <v>27</v>
      </c>
      <c r="C5848" t="s">
        <v>28</v>
      </c>
      <c r="D5848" t="s">
        <v>46</v>
      </c>
      <c r="E5848" t="str">
        <f>"110TNHMQ0705"</f>
        <v>110TNHMQ0705</v>
      </c>
      <c r="F5848" t="s">
        <v>30</v>
      </c>
      <c r="I5848" t="s">
        <v>38</v>
      </c>
      <c r="J5848" t="s">
        <v>77</v>
      </c>
      <c r="N5848" t="s">
        <v>11912</v>
      </c>
      <c r="O5848" t="s">
        <v>34</v>
      </c>
      <c r="P5848">
        <v>11</v>
      </c>
      <c r="Q5848">
        <v>202110</v>
      </c>
      <c r="R5848">
        <v>20220323</v>
      </c>
      <c r="S5848" t="s">
        <v>11913</v>
      </c>
      <c r="T5848">
        <v>20220803</v>
      </c>
      <c r="Z5848" t="s">
        <v>36</v>
      </c>
    </row>
    <row r="5849" spans="1:26" x14ac:dyDescent="0.25">
      <c r="A5849" t="s">
        <v>26</v>
      </c>
      <c r="B5849" t="s">
        <v>27</v>
      </c>
      <c r="C5849" t="s">
        <v>28</v>
      </c>
      <c r="D5849" t="s">
        <v>6142</v>
      </c>
      <c r="E5849" t="str">
        <f>"202TNJJ1M852"</f>
        <v>202TNJJ1M852</v>
      </c>
      <c r="F5849" t="s">
        <v>30</v>
      </c>
      <c r="I5849" t="s">
        <v>38</v>
      </c>
      <c r="J5849" t="s">
        <v>271</v>
      </c>
      <c r="N5849" t="s">
        <v>11914</v>
      </c>
      <c r="O5849" t="s">
        <v>34</v>
      </c>
      <c r="P5849">
        <v>7</v>
      </c>
      <c r="Q5849">
        <v>202202</v>
      </c>
      <c r="R5849">
        <v>20220706</v>
      </c>
      <c r="S5849" t="s">
        <v>11915</v>
      </c>
      <c r="T5849">
        <v>20220803</v>
      </c>
      <c r="Z5849" t="s">
        <v>36</v>
      </c>
    </row>
    <row r="5850" spans="1:26" x14ac:dyDescent="0.25">
      <c r="A5850" t="s">
        <v>26</v>
      </c>
      <c r="B5850" t="s">
        <v>27</v>
      </c>
      <c r="C5850" t="s">
        <v>28</v>
      </c>
      <c r="D5850" t="s">
        <v>64</v>
      </c>
      <c r="E5850" t="str">
        <f>"206TNPC1F864"</f>
        <v>206TNPC1F864</v>
      </c>
      <c r="F5850" t="s">
        <v>30</v>
      </c>
      <c r="I5850" t="s">
        <v>31</v>
      </c>
      <c r="J5850" t="s">
        <v>32</v>
      </c>
      <c r="N5850" t="s">
        <v>11916</v>
      </c>
      <c r="O5850" t="s">
        <v>34</v>
      </c>
      <c r="P5850">
        <v>3</v>
      </c>
      <c r="Q5850">
        <v>202206</v>
      </c>
      <c r="R5850">
        <v>20220705</v>
      </c>
      <c r="S5850" t="s">
        <v>11917</v>
      </c>
      <c r="T5850">
        <v>20220803</v>
      </c>
      <c r="Z5850" t="s">
        <v>36</v>
      </c>
    </row>
    <row r="5851" spans="1:26" x14ac:dyDescent="0.25">
      <c r="A5851" t="s">
        <v>26</v>
      </c>
      <c r="B5851" t="s">
        <v>27</v>
      </c>
      <c r="C5851" t="s">
        <v>28</v>
      </c>
      <c r="D5851" t="s">
        <v>133</v>
      </c>
      <c r="E5851" t="str">
        <f>"105TNBK1N949"</f>
        <v>105TNBK1N949</v>
      </c>
      <c r="F5851" t="s">
        <v>30</v>
      </c>
      <c r="I5851" t="s">
        <v>129</v>
      </c>
      <c r="J5851" t="s">
        <v>77</v>
      </c>
      <c r="N5851" t="s">
        <v>11918</v>
      </c>
      <c r="O5851" t="s">
        <v>34</v>
      </c>
      <c r="P5851">
        <v>16</v>
      </c>
      <c r="Q5851">
        <v>202105</v>
      </c>
      <c r="R5851">
        <v>20220401</v>
      </c>
      <c r="S5851" t="s">
        <v>11919</v>
      </c>
      <c r="T5851">
        <v>20220803</v>
      </c>
      <c r="Z5851" t="s">
        <v>36</v>
      </c>
    </row>
    <row r="5852" spans="1:26" x14ac:dyDescent="0.25">
      <c r="A5852" t="s">
        <v>26</v>
      </c>
      <c r="B5852" t="s">
        <v>27</v>
      </c>
      <c r="C5852" t="s">
        <v>28</v>
      </c>
      <c r="D5852" t="s">
        <v>46</v>
      </c>
      <c r="E5852" t="str">
        <f>"111TNAB08912"</f>
        <v>111TNAB08912</v>
      </c>
      <c r="F5852" t="s">
        <v>30</v>
      </c>
      <c r="I5852" t="s">
        <v>129</v>
      </c>
      <c r="J5852" t="s">
        <v>77</v>
      </c>
      <c r="N5852" t="s">
        <v>11920</v>
      </c>
      <c r="O5852" t="s">
        <v>34</v>
      </c>
      <c r="P5852">
        <v>10</v>
      </c>
      <c r="Q5852">
        <v>202111</v>
      </c>
      <c r="R5852">
        <v>20211206</v>
      </c>
      <c r="S5852" t="s">
        <v>11921</v>
      </c>
      <c r="T5852">
        <v>20220803</v>
      </c>
      <c r="Z5852" t="s">
        <v>36</v>
      </c>
    </row>
    <row r="5853" spans="1:26" x14ac:dyDescent="0.25">
      <c r="A5853" t="s">
        <v>26</v>
      </c>
      <c r="B5853" t="s">
        <v>27</v>
      </c>
      <c r="C5853" t="s">
        <v>28</v>
      </c>
      <c r="D5853" t="s">
        <v>8170</v>
      </c>
      <c r="E5853" t="str">
        <f>"204TNBK2S525"</f>
        <v>204TNBK2S525</v>
      </c>
      <c r="F5853" t="s">
        <v>30</v>
      </c>
      <c r="I5853" t="s">
        <v>38</v>
      </c>
      <c r="J5853" t="s">
        <v>58</v>
      </c>
      <c r="N5853" t="s">
        <v>11922</v>
      </c>
      <c r="O5853" t="s">
        <v>34</v>
      </c>
      <c r="P5853">
        <v>5</v>
      </c>
      <c r="Q5853">
        <v>202204</v>
      </c>
      <c r="R5853">
        <v>20220719</v>
      </c>
      <c r="S5853" t="s">
        <v>11923</v>
      </c>
      <c r="T5853">
        <v>20220803</v>
      </c>
      <c r="U5853" t="s">
        <v>211</v>
      </c>
      <c r="Z5853" t="s">
        <v>36</v>
      </c>
    </row>
    <row r="5854" spans="1:26" x14ac:dyDescent="0.25">
      <c r="A5854" t="s">
        <v>26</v>
      </c>
      <c r="B5854" t="s">
        <v>27</v>
      </c>
      <c r="C5854" t="s">
        <v>28</v>
      </c>
      <c r="D5854" t="s">
        <v>7432</v>
      </c>
      <c r="E5854" t="str">
        <f>"203TNGY0G391"</f>
        <v>203TNGY0G391</v>
      </c>
      <c r="F5854" t="s">
        <v>30</v>
      </c>
      <c r="I5854" t="s">
        <v>38</v>
      </c>
      <c r="J5854" t="s">
        <v>58</v>
      </c>
      <c r="N5854" t="s">
        <v>11924</v>
      </c>
      <c r="O5854" t="s">
        <v>34</v>
      </c>
      <c r="P5854">
        <v>6</v>
      </c>
      <c r="Q5854">
        <v>202203</v>
      </c>
      <c r="R5854">
        <v>20220729</v>
      </c>
      <c r="S5854" t="s">
        <v>11925</v>
      </c>
      <c r="T5854">
        <v>20220803</v>
      </c>
      <c r="U5854" t="s">
        <v>144</v>
      </c>
      <c r="Z5854" t="s">
        <v>36</v>
      </c>
    </row>
    <row r="5855" spans="1:26" x14ac:dyDescent="0.25">
      <c r="A5855" t="s">
        <v>26</v>
      </c>
      <c r="B5855" t="s">
        <v>27</v>
      </c>
      <c r="C5855" t="s">
        <v>28</v>
      </c>
      <c r="D5855" t="s">
        <v>29</v>
      </c>
      <c r="E5855" t="str">
        <f>"105TNFA1L915"</f>
        <v>105TNFA1L915</v>
      </c>
      <c r="F5855" t="s">
        <v>30</v>
      </c>
      <c r="I5855" t="s">
        <v>57</v>
      </c>
      <c r="J5855" t="s">
        <v>439</v>
      </c>
      <c r="N5855" t="s">
        <v>11926</v>
      </c>
      <c r="O5855" t="s">
        <v>34</v>
      </c>
      <c r="P5855">
        <v>16</v>
      </c>
      <c r="Q5855">
        <v>202105</v>
      </c>
      <c r="R5855">
        <v>20211006</v>
      </c>
      <c r="S5855" t="s">
        <v>11927</v>
      </c>
      <c r="T5855">
        <v>20220803</v>
      </c>
      <c r="Z5855" t="s">
        <v>36</v>
      </c>
    </row>
    <row r="5856" spans="1:26" x14ac:dyDescent="0.25">
      <c r="A5856" t="s">
        <v>26</v>
      </c>
      <c r="B5856" t="s">
        <v>27</v>
      </c>
      <c r="C5856" t="s">
        <v>28</v>
      </c>
      <c r="D5856" t="s">
        <v>29</v>
      </c>
      <c r="E5856" t="str">
        <f>"106TNJJ27356"</f>
        <v>106TNJJ27356</v>
      </c>
      <c r="F5856" t="s">
        <v>30</v>
      </c>
      <c r="I5856" t="s">
        <v>123</v>
      </c>
      <c r="J5856" t="s">
        <v>765</v>
      </c>
      <c r="N5856" t="s">
        <v>11928</v>
      </c>
      <c r="O5856" t="s">
        <v>34</v>
      </c>
      <c r="P5856">
        <v>15</v>
      </c>
      <c r="Q5856">
        <v>202106</v>
      </c>
      <c r="R5856">
        <v>20220321</v>
      </c>
      <c r="S5856" t="s">
        <v>11929</v>
      </c>
      <c r="T5856">
        <v>20220803</v>
      </c>
      <c r="Z5856" t="s">
        <v>36</v>
      </c>
    </row>
    <row r="5857" spans="1:26" x14ac:dyDescent="0.25">
      <c r="A5857" t="s">
        <v>26</v>
      </c>
      <c r="B5857" t="s">
        <v>27</v>
      </c>
      <c r="C5857" t="s">
        <v>28</v>
      </c>
      <c r="D5857" t="s">
        <v>133</v>
      </c>
      <c r="E5857" t="str">
        <f>"109TNLE0P104"</f>
        <v>109TNLE0P104</v>
      </c>
      <c r="F5857" t="s">
        <v>30</v>
      </c>
      <c r="I5857" t="s">
        <v>57</v>
      </c>
      <c r="J5857" t="s">
        <v>77</v>
      </c>
      <c r="N5857" t="s">
        <v>11930</v>
      </c>
      <c r="O5857" t="s">
        <v>34</v>
      </c>
      <c r="P5857">
        <v>12</v>
      </c>
      <c r="Q5857">
        <v>202109</v>
      </c>
      <c r="R5857">
        <v>20220731</v>
      </c>
      <c r="S5857" t="s">
        <v>11931</v>
      </c>
      <c r="T5857">
        <v>20220803</v>
      </c>
      <c r="Z5857" t="s">
        <v>36</v>
      </c>
    </row>
    <row r="5858" spans="1:26" x14ac:dyDescent="0.25">
      <c r="A5858" t="s">
        <v>26</v>
      </c>
      <c r="B5858" t="s">
        <v>27</v>
      </c>
      <c r="C5858" t="s">
        <v>28</v>
      </c>
      <c r="D5858" t="s">
        <v>166</v>
      </c>
      <c r="E5858" t="str">
        <f>"110TNMX2L355"</f>
        <v>110TNMX2L355</v>
      </c>
      <c r="F5858" t="s">
        <v>30</v>
      </c>
      <c r="I5858" t="s">
        <v>82</v>
      </c>
      <c r="J5858" t="s">
        <v>90</v>
      </c>
      <c r="N5858" t="s">
        <v>11932</v>
      </c>
      <c r="O5858" t="s">
        <v>34</v>
      </c>
      <c r="P5858">
        <v>11</v>
      </c>
      <c r="Q5858">
        <v>202110</v>
      </c>
      <c r="R5858">
        <v>20211121</v>
      </c>
      <c r="S5858" t="s">
        <v>11933</v>
      </c>
      <c r="T5858">
        <v>20220803</v>
      </c>
      <c r="U5858" t="s">
        <v>2433</v>
      </c>
      <c r="V5858" t="s">
        <v>5109</v>
      </c>
      <c r="W5858" t="s">
        <v>149</v>
      </c>
      <c r="Z5858" t="s">
        <v>36</v>
      </c>
    </row>
    <row r="5859" spans="1:26" x14ac:dyDescent="0.25">
      <c r="A5859" t="s">
        <v>26</v>
      </c>
      <c r="B5859" t="s">
        <v>27</v>
      </c>
      <c r="C5859" t="s">
        <v>28</v>
      </c>
      <c r="D5859" t="s">
        <v>29</v>
      </c>
      <c r="E5859" t="str">
        <f>"112TNBK1H261"</f>
        <v>112TNBK1H261</v>
      </c>
      <c r="F5859" t="s">
        <v>30</v>
      </c>
      <c r="I5859" t="s">
        <v>31</v>
      </c>
      <c r="J5859" t="s">
        <v>58</v>
      </c>
      <c r="N5859" t="s">
        <v>11934</v>
      </c>
      <c r="O5859" t="s">
        <v>34</v>
      </c>
      <c r="P5859">
        <v>9</v>
      </c>
      <c r="Q5859">
        <v>202112</v>
      </c>
      <c r="R5859">
        <v>20220223</v>
      </c>
      <c r="S5859" t="s">
        <v>11935</v>
      </c>
      <c r="T5859">
        <v>20220803</v>
      </c>
      <c r="U5859" t="s">
        <v>329</v>
      </c>
      <c r="V5859" t="s">
        <v>913</v>
      </c>
      <c r="Z5859" t="s">
        <v>36</v>
      </c>
    </row>
    <row r="5860" spans="1:26" x14ac:dyDescent="0.25">
      <c r="A5860" t="s">
        <v>26</v>
      </c>
      <c r="B5860" t="s">
        <v>27</v>
      </c>
      <c r="C5860" t="s">
        <v>28</v>
      </c>
      <c r="D5860" t="s">
        <v>37</v>
      </c>
      <c r="E5860" t="str">
        <f>"112TNCZ0W963"</f>
        <v>112TNCZ0W963</v>
      </c>
      <c r="F5860" t="s">
        <v>30</v>
      </c>
      <c r="I5860" t="s">
        <v>38</v>
      </c>
      <c r="J5860" t="s">
        <v>58</v>
      </c>
      <c r="N5860" t="s">
        <v>11936</v>
      </c>
      <c r="O5860" t="s">
        <v>34</v>
      </c>
      <c r="P5860">
        <v>9</v>
      </c>
      <c r="Q5860">
        <v>202112</v>
      </c>
      <c r="R5860">
        <v>20220420</v>
      </c>
      <c r="S5860" t="s">
        <v>11937</v>
      </c>
      <c r="T5860">
        <v>20220803</v>
      </c>
      <c r="U5860" t="s">
        <v>211</v>
      </c>
      <c r="V5860" t="s">
        <v>11938</v>
      </c>
      <c r="Z5860" t="s">
        <v>36</v>
      </c>
    </row>
    <row r="5861" spans="1:26" x14ac:dyDescent="0.25">
      <c r="A5861" t="s">
        <v>26</v>
      </c>
      <c r="B5861" t="s">
        <v>27</v>
      </c>
      <c r="C5861" t="s">
        <v>28</v>
      </c>
      <c r="D5861" t="s">
        <v>115</v>
      </c>
      <c r="E5861" t="str">
        <f>"202TNZN03653"</f>
        <v>202TNZN03653</v>
      </c>
      <c r="F5861" t="s">
        <v>30</v>
      </c>
      <c r="I5861" t="s">
        <v>57</v>
      </c>
      <c r="J5861" t="s">
        <v>58</v>
      </c>
      <c r="N5861" t="s">
        <v>11939</v>
      </c>
      <c r="O5861" t="s">
        <v>34</v>
      </c>
      <c r="P5861">
        <v>7</v>
      </c>
      <c r="Q5861">
        <v>202202</v>
      </c>
      <c r="R5861">
        <v>20220520</v>
      </c>
      <c r="S5861" t="s">
        <v>11940</v>
      </c>
      <c r="T5861">
        <v>20220803</v>
      </c>
      <c r="U5861" t="s">
        <v>5837</v>
      </c>
      <c r="Z5861" t="s">
        <v>36</v>
      </c>
    </row>
    <row r="5862" spans="1:26" x14ac:dyDescent="0.25">
      <c r="A5862" t="s">
        <v>26</v>
      </c>
      <c r="B5862" t="s">
        <v>27</v>
      </c>
      <c r="C5862" t="s">
        <v>28</v>
      </c>
      <c r="D5862" t="s">
        <v>46</v>
      </c>
      <c r="E5862" t="str">
        <f>"108TNCZ0D747"</f>
        <v>108TNCZ0D747</v>
      </c>
      <c r="F5862" t="s">
        <v>30</v>
      </c>
      <c r="I5862" t="s">
        <v>57</v>
      </c>
      <c r="J5862" t="s">
        <v>90</v>
      </c>
      <c r="N5862" t="s">
        <v>11941</v>
      </c>
      <c r="O5862" t="s">
        <v>34</v>
      </c>
      <c r="P5862">
        <v>13</v>
      </c>
      <c r="Q5862">
        <v>202108</v>
      </c>
      <c r="R5862">
        <v>20220613</v>
      </c>
      <c r="S5862" t="s">
        <v>11942</v>
      </c>
      <c r="T5862">
        <v>20220803</v>
      </c>
      <c r="U5862" t="s">
        <v>61</v>
      </c>
      <c r="Z5862" t="s">
        <v>36</v>
      </c>
    </row>
    <row r="5863" spans="1:26" x14ac:dyDescent="0.25">
      <c r="A5863" t="s">
        <v>26</v>
      </c>
      <c r="B5863" t="s">
        <v>27</v>
      </c>
      <c r="C5863" t="s">
        <v>28</v>
      </c>
      <c r="D5863" t="s">
        <v>6142</v>
      </c>
      <c r="E5863" t="str">
        <f>"205TNSU2V238"</f>
        <v>205TNSU2V238</v>
      </c>
      <c r="F5863" t="s">
        <v>30</v>
      </c>
      <c r="I5863" t="s">
        <v>89</v>
      </c>
      <c r="J5863" t="s">
        <v>90</v>
      </c>
      <c r="N5863" t="s">
        <v>11943</v>
      </c>
      <c r="O5863" t="s">
        <v>34</v>
      </c>
      <c r="P5863">
        <v>4</v>
      </c>
      <c r="Q5863">
        <v>202205</v>
      </c>
      <c r="R5863">
        <v>20220620</v>
      </c>
      <c r="S5863" t="s">
        <v>11944</v>
      </c>
      <c r="T5863">
        <v>20220803</v>
      </c>
      <c r="U5863" t="s">
        <v>211</v>
      </c>
      <c r="Z5863" t="s">
        <v>36</v>
      </c>
    </row>
    <row r="5864" spans="1:26" x14ac:dyDescent="0.25">
      <c r="A5864" t="s">
        <v>26</v>
      </c>
      <c r="B5864" t="s">
        <v>27</v>
      </c>
      <c r="C5864" t="s">
        <v>28</v>
      </c>
      <c r="D5864" t="s">
        <v>6922</v>
      </c>
      <c r="E5864" t="str">
        <f>"205TNAB06592"</f>
        <v>205TNAB06592</v>
      </c>
      <c r="F5864" t="s">
        <v>30</v>
      </c>
      <c r="I5864" t="s">
        <v>38</v>
      </c>
      <c r="J5864" t="s">
        <v>58</v>
      </c>
      <c r="N5864" t="s">
        <v>11945</v>
      </c>
      <c r="O5864" t="s">
        <v>34</v>
      </c>
      <c r="P5864">
        <v>4</v>
      </c>
      <c r="Q5864">
        <v>202205</v>
      </c>
      <c r="R5864">
        <v>20220720</v>
      </c>
      <c r="S5864" t="s">
        <v>11946</v>
      </c>
      <c r="T5864">
        <v>20220803</v>
      </c>
      <c r="U5864" t="s">
        <v>144</v>
      </c>
      <c r="Z5864" t="s">
        <v>36</v>
      </c>
    </row>
    <row r="5865" spans="1:26" x14ac:dyDescent="0.25">
      <c r="A5865" t="s">
        <v>26</v>
      </c>
      <c r="B5865" t="s">
        <v>27</v>
      </c>
      <c r="C5865" t="s">
        <v>28</v>
      </c>
      <c r="D5865" t="s">
        <v>380</v>
      </c>
      <c r="E5865" t="str">
        <f>"111TNLE11040"</f>
        <v>111TNLE11040</v>
      </c>
      <c r="F5865" t="s">
        <v>30</v>
      </c>
      <c r="I5865" t="s">
        <v>89</v>
      </c>
      <c r="J5865" t="s">
        <v>58</v>
      </c>
      <c r="N5865" t="s">
        <v>11947</v>
      </c>
      <c r="O5865" t="s">
        <v>34</v>
      </c>
      <c r="P5865">
        <v>10</v>
      </c>
      <c r="Q5865">
        <v>202111</v>
      </c>
      <c r="R5865">
        <v>20220207</v>
      </c>
      <c r="S5865" t="s">
        <v>11948</v>
      </c>
      <c r="T5865">
        <v>20220803</v>
      </c>
      <c r="U5865" t="s">
        <v>144</v>
      </c>
      <c r="Z5865" t="s">
        <v>36</v>
      </c>
    </row>
    <row r="5866" spans="1:26" x14ac:dyDescent="0.25">
      <c r="A5866" t="s">
        <v>26</v>
      </c>
      <c r="B5866" t="s">
        <v>27</v>
      </c>
      <c r="C5866" t="s">
        <v>28</v>
      </c>
      <c r="D5866" t="s">
        <v>42</v>
      </c>
      <c r="E5866" t="str">
        <f>"202TNZN02309"</f>
        <v>202TNZN02309</v>
      </c>
      <c r="F5866" t="s">
        <v>30</v>
      </c>
      <c r="I5866" t="s">
        <v>57</v>
      </c>
      <c r="J5866" t="s">
        <v>39</v>
      </c>
      <c r="N5866" t="s">
        <v>11949</v>
      </c>
      <c r="O5866" t="s">
        <v>34</v>
      </c>
      <c r="P5866">
        <v>7</v>
      </c>
      <c r="Q5866">
        <v>202202</v>
      </c>
      <c r="R5866">
        <v>20220716</v>
      </c>
      <c r="S5866" t="s">
        <v>11950</v>
      </c>
      <c r="T5866">
        <v>20220803</v>
      </c>
      <c r="Z5866" t="s">
        <v>36</v>
      </c>
    </row>
    <row r="5867" spans="1:26" x14ac:dyDescent="0.25">
      <c r="A5867" t="s">
        <v>26</v>
      </c>
      <c r="B5867" t="s">
        <v>27</v>
      </c>
      <c r="C5867" t="s">
        <v>28</v>
      </c>
      <c r="D5867" t="s">
        <v>380</v>
      </c>
      <c r="E5867" t="str">
        <f>"111TNZN1E013"</f>
        <v>111TNZN1E013</v>
      </c>
      <c r="F5867" t="s">
        <v>30</v>
      </c>
      <c r="I5867" t="s">
        <v>38</v>
      </c>
      <c r="J5867" t="s">
        <v>90</v>
      </c>
      <c r="N5867" t="s">
        <v>11951</v>
      </c>
      <c r="O5867" t="s">
        <v>34</v>
      </c>
      <c r="P5867">
        <v>10</v>
      </c>
      <c r="Q5867">
        <v>202111</v>
      </c>
      <c r="R5867">
        <v>20211202</v>
      </c>
      <c r="S5867" t="s">
        <v>11952</v>
      </c>
      <c r="T5867">
        <v>20220803</v>
      </c>
      <c r="U5867" t="s">
        <v>1383</v>
      </c>
      <c r="Z5867" t="s">
        <v>36</v>
      </c>
    </row>
    <row r="5868" spans="1:26" x14ac:dyDescent="0.25">
      <c r="A5868" t="s">
        <v>2403</v>
      </c>
      <c r="B5868" t="s">
        <v>27</v>
      </c>
      <c r="C5868" t="s">
        <v>28</v>
      </c>
      <c r="D5868" t="s">
        <v>46</v>
      </c>
      <c r="E5868" t="str">
        <f>"202TNMX21995"</f>
        <v>202TNMX21995</v>
      </c>
      <c r="F5868" t="s">
        <v>2404</v>
      </c>
      <c r="N5868" t="s">
        <v>7048</v>
      </c>
      <c r="O5868" t="s">
        <v>34</v>
      </c>
      <c r="P5868">
        <v>7</v>
      </c>
      <c r="Q5868">
        <v>202202</v>
      </c>
      <c r="S5868">
        <v>917288954</v>
      </c>
      <c r="T5868">
        <v>20220804</v>
      </c>
      <c r="U5868" t="s">
        <v>2406</v>
      </c>
      <c r="V5868" t="s">
        <v>2407</v>
      </c>
      <c r="W5868" t="s">
        <v>2408</v>
      </c>
      <c r="X5868" t="s">
        <v>2413</v>
      </c>
      <c r="Y5868" t="s">
        <v>2414</v>
      </c>
      <c r="Z5868" t="s">
        <v>36</v>
      </c>
    </row>
    <row r="5869" spans="1:26" x14ac:dyDescent="0.25">
      <c r="A5869" t="s">
        <v>2403</v>
      </c>
      <c r="B5869" t="s">
        <v>27</v>
      </c>
      <c r="C5869" t="s">
        <v>28</v>
      </c>
      <c r="D5869" t="s">
        <v>380</v>
      </c>
      <c r="E5869" t="str">
        <f>"111TNBK0J181"</f>
        <v>111TNBK0J181</v>
      </c>
      <c r="F5869" t="s">
        <v>2404</v>
      </c>
      <c r="N5869" t="s">
        <v>7443</v>
      </c>
      <c r="O5869" t="s">
        <v>34</v>
      </c>
      <c r="P5869">
        <v>10</v>
      </c>
      <c r="Q5869">
        <v>202111</v>
      </c>
      <c r="S5869">
        <v>917306865</v>
      </c>
      <c r="T5869">
        <v>20220804</v>
      </c>
      <c r="U5869" t="s">
        <v>2406</v>
      </c>
      <c r="V5869" t="s">
        <v>2407</v>
      </c>
      <c r="W5869" t="s">
        <v>2408</v>
      </c>
      <c r="X5869" t="s">
        <v>2413</v>
      </c>
      <c r="Y5869" t="s">
        <v>2414</v>
      </c>
      <c r="Z5869" t="s">
        <v>36</v>
      </c>
    </row>
    <row r="5870" spans="1:26" x14ac:dyDescent="0.25">
      <c r="A5870" t="s">
        <v>2403</v>
      </c>
      <c r="B5870" t="s">
        <v>27</v>
      </c>
      <c r="C5870" t="s">
        <v>28</v>
      </c>
      <c r="D5870" t="s">
        <v>585</v>
      </c>
      <c r="E5870" t="str">
        <f>"201TNUW2U654"</f>
        <v>201TNUW2U654</v>
      </c>
      <c r="F5870" t="s">
        <v>2404</v>
      </c>
      <c r="N5870" t="s">
        <v>11953</v>
      </c>
      <c r="O5870" t="s">
        <v>34</v>
      </c>
      <c r="P5870">
        <v>8</v>
      </c>
      <c r="Q5870">
        <v>202201</v>
      </c>
      <c r="S5870">
        <v>917552811</v>
      </c>
      <c r="T5870">
        <v>20220804</v>
      </c>
      <c r="U5870" t="s">
        <v>2406</v>
      </c>
      <c r="V5870" t="s">
        <v>2407</v>
      </c>
      <c r="W5870" t="s">
        <v>2408</v>
      </c>
      <c r="X5870" t="s">
        <v>2413</v>
      </c>
      <c r="Y5870" t="s">
        <v>2414</v>
      </c>
      <c r="Z5870" t="s">
        <v>36</v>
      </c>
    </row>
    <row r="5871" spans="1:26" x14ac:dyDescent="0.25">
      <c r="A5871" t="s">
        <v>26</v>
      </c>
      <c r="B5871" t="s">
        <v>27</v>
      </c>
      <c r="C5871" t="s">
        <v>28</v>
      </c>
      <c r="D5871" t="s">
        <v>380</v>
      </c>
      <c r="E5871" t="str">
        <f>"205TNCZ0H787"</f>
        <v>205TNCZ0H787</v>
      </c>
      <c r="F5871" t="s">
        <v>30</v>
      </c>
      <c r="I5871" t="s">
        <v>38</v>
      </c>
      <c r="J5871" t="s">
        <v>58</v>
      </c>
      <c r="N5871" t="s">
        <v>4107</v>
      </c>
      <c r="O5871" t="s">
        <v>34</v>
      </c>
      <c r="P5871">
        <v>4</v>
      </c>
      <c r="Q5871">
        <v>202205</v>
      </c>
      <c r="R5871">
        <v>20220525</v>
      </c>
      <c r="S5871" t="s">
        <v>11954</v>
      </c>
      <c r="T5871">
        <v>20220804</v>
      </c>
      <c r="U5871" t="s">
        <v>3598</v>
      </c>
      <c r="V5871" t="s">
        <v>3626</v>
      </c>
      <c r="Z5871" t="s">
        <v>36</v>
      </c>
    </row>
    <row r="5872" spans="1:26" x14ac:dyDescent="0.25">
      <c r="A5872" t="s">
        <v>26</v>
      </c>
      <c r="B5872" t="s">
        <v>27</v>
      </c>
      <c r="C5872" t="s">
        <v>28</v>
      </c>
      <c r="D5872" t="s">
        <v>29</v>
      </c>
      <c r="E5872" t="str">
        <f>"108TNFA2S307"</f>
        <v>108TNFA2S307</v>
      </c>
      <c r="F5872" t="s">
        <v>30</v>
      </c>
      <c r="I5872" t="s">
        <v>31</v>
      </c>
      <c r="J5872" t="s">
        <v>58</v>
      </c>
      <c r="N5872" t="s">
        <v>11955</v>
      </c>
      <c r="O5872" t="s">
        <v>34</v>
      </c>
      <c r="P5872">
        <v>13</v>
      </c>
      <c r="Q5872">
        <v>202108</v>
      </c>
      <c r="R5872">
        <v>20211101</v>
      </c>
      <c r="S5872" t="s">
        <v>11956</v>
      </c>
      <c r="T5872">
        <v>20220804</v>
      </c>
      <c r="U5872" t="s">
        <v>211</v>
      </c>
      <c r="V5872" t="s">
        <v>75</v>
      </c>
      <c r="Z5872" t="s">
        <v>36</v>
      </c>
    </row>
    <row r="5873" spans="1:26" x14ac:dyDescent="0.25">
      <c r="A5873" t="s">
        <v>26</v>
      </c>
      <c r="B5873" t="s">
        <v>27</v>
      </c>
      <c r="C5873" t="s">
        <v>28</v>
      </c>
      <c r="D5873" t="s">
        <v>37</v>
      </c>
      <c r="E5873" t="str">
        <f>"101TNJJ1M452"</f>
        <v>101TNJJ1M452</v>
      </c>
      <c r="F5873" t="s">
        <v>30</v>
      </c>
      <c r="I5873" t="s">
        <v>38</v>
      </c>
      <c r="J5873" t="s">
        <v>58</v>
      </c>
      <c r="N5873" t="s">
        <v>11957</v>
      </c>
      <c r="O5873" t="s">
        <v>34</v>
      </c>
      <c r="P5873">
        <v>20</v>
      </c>
      <c r="Q5873">
        <v>202101</v>
      </c>
      <c r="R5873">
        <v>20220220</v>
      </c>
      <c r="S5873" t="s">
        <v>11958</v>
      </c>
      <c r="T5873">
        <v>20220804</v>
      </c>
      <c r="U5873" t="s">
        <v>1856</v>
      </c>
      <c r="V5873" t="s">
        <v>11959</v>
      </c>
      <c r="Z5873" t="s">
        <v>36</v>
      </c>
    </row>
    <row r="5874" spans="1:26" x14ac:dyDescent="0.25">
      <c r="A5874" t="s">
        <v>26</v>
      </c>
      <c r="B5874" t="s">
        <v>27</v>
      </c>
      <c r="C5874" t="s">
        <v>28</v>
      </c>
      <c r="D5874" t="s">
        <v>42</v>
      </c>
      <c r="E5874" t="str">
        <f>"201TNJJ1M748"</f>
        <v>201TNJJ1M748</v>
      </c>
      <c r="F5874" t="s">
        <v>30</v>
      </c>
      <c r="I5874" t="s">
        <v>31</v>
      </c>
      <c r="J5874" t="s">
        <v>90</v>
      </c>
      <c r="N5874" t="s">
        <v>1951</v>
      </c>
      <c r="O5874" t="s">
        <v>34</v>
      </c>
      <c r="P5874">
        <v>8</v>
      </c>
      <c r="Q5874">
        <v>202201</v>
      </c>
      <c r="R5874">
        <v>20220501</v>
      </c>
      <c r="S5874" t="s">
        <v>11960</v>
      </c>
      <c r="T5874">
        <v>20220804</v>
      </c>
      <c r="U5874" t="s">
        <v>180</v>
      </c>
      <c r="Z5874" t="s">
        <v>36</v>
      </c>
    </row>
    <row r="5875" spans="1:26" x14ac:dyDescent="0.25">
      <c r="A5875" t="s">
        <v>26</v>
      </c>
      <c r="B5875" t="s">
        <v>27</v>
      </c>
      <c r="C5875" t="s">
        <v>28</v>
      </c>
      <c r="D5875" t="s">
        <v>7432</v>
      </c>
      <c r="E5875" t="str">
        <f>"202TNEP26076"</f>
        <v>202TNEP26076</v>
      </c>
      <c r="F5875" t="s">
        <v>30</v>
      </c>
      <c r="I5875" t="s">
        <v>38</v>
      </c>
      <c r="J5875" t="s">
        <v>58</v>
      </c>
      <c r="N5875" t="s">
        <v>11961</v>
      </c>
      <c r="O5875" t="s">
        <v>34</v>
      </c>
      <c r="P5875">
        <v>7</v>
      </c>
      <c r="Q5875">
        <v>202202</v>
      </c>
      <c r="R5875">
        <v>20220711</v>
      </c>
      <c r="S5875" t="s">
        <v>11962</v>
      </c>
      <c r="T5875">
        <v>20220804</v>
      </c>
      <c r="U5875" t="s">
        <v>8014</v>
      </c>
      <c r="V5875" t="s">
        <v>211</v>
      </c>
      <c r="Z5875" t="s">
        <v>36</v>
      </c>
    </row>
    <row r="5876" spans="1:26" x14ac:dyDescent="0.25">
      <c r="A5876" t="s">
        <v>26</v>
      </c>
      <c r="B5876" t="s">
        <v>27</v>
      </c>
      <c r="C5876" t="s">
        <v>28</v>
      </c>
      <c r="D5876" t="s">
        <v>46</v>
      </c>
      <c r="E5876" t="str">
        <f>"108TNHM2R857"</f>
        <v>108TNHM2R857</v>
      </c>
      <c r="F5876" t="s">
        <v>30</v>
      </c>
      <c r="I5876" t="s">
        <v>31</v>
      </c>
      <c r="J5876" t="s">
        <v>58</v>
      </c>
      <c r="N5876" t="s">
        <v>11963</v>
      </c>
      <c r="O5876" t="s">
        <v>34</v>
      </c>
      <c r="P5876">
        <v>13</v>
      </c>
      <c r="Q5876">
        <v>202108</v>
      </c>
      <c r="R5876">
        <v>20211117</v>
      </c>
      <c r="S5876" t="s">
        <v>11964</v>
      </c>
      <c r="T5876">
        <v>20220804</v>
      </c>
      <c r="U5876" t="s">
        <v>144</v>
      </c>
      <c r="Z5876" t="s">
        <v>36</v>
      </c>
    </row>
    <row r="5877" spans="1:26" x14ac:dyDescent="0.25">
      <c r="A5877" t="s">
        <v>26</v>
      </c>
      <c r="B5877" t="s">
        <v>27</v>
      </c>
      <c r="C5877" t="s">
        <v>28</v>
      </c>
      <c r="D5877" t="s">
        <v>46</v>
      </c>
      <c r="E5877" t="str">
        <f>"111TNTQ0Y145"</f>
        <v>111TNTQ0Y145</v>
      </c>
      <c r="F5877" t="s">
        <v>30</v>
      </c>
      <c r="I5877" t="s">
        <v>31</v>
      </c>
      <c r="J5877" t="s">
        <v>32</v>
      </c>
      <c r="N5877" t="s">
        <v>11965</v>
      </c>
      <c r="O5877" t="s">
        <v>34</v>
      </c>
      <c r="P5877">
        <v>10</v>
      </c>
      <c r="Q5877">
        <v>202111</v>
      </c>
      <c r="R5877">
        <v>20220305</v>
      </c>
      <c r="S5877" t="s">
        <v>11966</v>
      </c>
      <c r="T5877">
        <v>20220804</v>
      </c>
      <c r="Z5877" t="s">
        <v>36</v>
      </c>
    </row>
    <row r="5878" spans="1:26" x14ac:dyDescent="0.25">
      <c r="A5878" t="s">
        <v>26</v>
      </c>
      <c r="B5878" t="s">
        <v>27</v>
      </c>
      <c r="C5878" t="s">
        <v>28</v>
      </c>
      <c r="D5878" t="s">
        <v>6142</v>
      </c>
      <c r="E5878" t="str">
        <f>"202TNPC1V944"</f>
        <v>202TNPC1V944</v>
      </c>
      <c r="F5878" t="s">
        <v>30</v>
      </c>
      <c r="I5878" t="s">
        <v>31</v>
      </c>
      <c r="J5878" t="s">
        <v>58</v>
      </c>
      <c r="N5878" t="s">
        <v>11967</v>
      </c>
      <c r="O5878" t="s">
        <v>34</v>
      </c>
      <c r="P5878">
        <v>7</v>
      </c>
      <c r="Q5878">
        <v>202202</v>
      </c>
      <c r="R5878">
        <v>20220705</v>
      </c>
      <c r="S5878" t="s">
        <v>11968</v>
      </c>
      <c r="T5878">
        <v>20220804</v>
      </c>
      <c r="U5878" t="s">
        <v>211</v>
      </c>
      <c r="Z5878" t="s">
        <v>36</v>
      </c>
    </row>
    <row r="5879" spans="1:26" x14ac:dyDescent="0.25">
      <c r="A5879" t="s">
        <v>26</v>
      </c>
      <c r="B5879" t="s">
        <v>27</v>
      </c>
      <c r="C5879" t="s">
        <v>28</v>
      </c>
      <c r="D5879" t="s">
        <v>64</v>
      </c>
      <c r="E5879" t="str">
        <f>"106TNSU0Z070"</f>
        <v>106TNSU0Z070</v>
      </c>
      <c r="F5879" t="s">
        <v>30</v>
      </c>
      <c r="I5879" t="s">
        <v>31</v>
      </c>
      <c r="J5879" t="s">
        <v>32</v>
      </c>
      <c r="N5879" t="s">
        <v>11969</v>
      </c>
      <c r="O5879" t="s">
        <v>34</v>
      </c>
      <c r="P5879">
        <v>15</v>
      </c>
      <c r="Q5879">
        <v>202106</v>
      </c>
      <c r="R5879">
        <v>20211101</v>
      </c>
      <c r="S5879" t="s">
        <v>11970</v>
      </c>
      <c r="T5879">
        <v>20220804</v>
      </c>
      <c r="Z5879" t="s">
        <v>36</v>
      </c>
    </row>
    <row r="5880" spans="1:26" x14ac:dyDescent="0.25">
      <c r="A5880" t="s">
        <v>26</v>
      </c>
      <c r="B5880" t="s">
        <v>27</v>
      </c>
      <c r="C5880" t="s">
        <v>28</v>
      </c>
      <c r="D5880" t="s">
        <v>64</v>
      </c>
      <c r="E5880" t="str">
        <f>"109TNMX27323"</f>
        <v>109TNMX27323</v>
      </c>
      <c r="F5880" t="s">
        <v>30</v>
      </c>
      <c r="I5880" t="s">
        <v>38</v>
      </c>
      <c r="J5880" t="s">
        <v>58</v>
      </c>
      <c r="N5880" t="s">
        <v>11971</v>
      </c>
      <c r="O5880" t="s">
        <v>34</v>
      </c>
      <c r="P5880">
        <v>12</v>
      </c>
      <c r="Q5880">
        <v>202109</v>
      </c>
      <c r="R5880">
        <v>20220115</v>
      </c>
      <c r="S5880" t="s">
        <v>11972</v>
      </c>
      <c r="T5880">
        <v>20220804</v>
      </c>
      <c r="Z5880" t="s">
        <v>36</v>
      </c>
    </row>
    <row r="5881" spans="1:26" x14ac:dyDescent="0.25">
      <c r="A5881" t="s">
        <v>26</v>
      </c>
      <c r="B5881" t="s">
        <v>27</v>
      </c>
      <c r="C5881" t="s">
        <v>28</v>
      </c>
      <c r="D5881" t="s">
        <v>29</v>
      </c>
      <c r="E5881" t="str">
        <f>"108TNLE25296"</f>
        <v>108TNLE25296</v>
      </c>
      <c r="F5881" t="s">
        <v>30</v>
      </c>
      <c r="I5881" t="s">
        <v>31</v>
      </c>
      <c r="J5881" t="s">
        <v>58</v>
      </c>
      <c r="N5881" t="s">
        <v>11973</v>
      </c>
      <c r="O5881" t="s">
        <v>34</v>
      </c>
      <c r="P5881">
        <v>13</v>
      </c>
      <c r="Q5881">
        <v>202108</v>
      </c>
      <c r="R5881">
        <v>20211220</v>
      </c>
      <c r="S5881" t="s">
        <v>11974</v>
      </c>
      <c r="T5881">
        <v>20220804</v>
      </c>
      <c r="U5881" t="s">
        <v>211</v>
      </c>
      <c r="Z5881" t="s">
        <v>36</v>
      </c>
    </row>
    <row r="5882" spans="1:26" x14ac:dyDescent="0.25">
      <c r="A5882" t="s">
        <v>26</v>
      </c>
      <c r="B5882" t="s">
        <v>27</v>
      </c>
      <c r="C5882" t="s">
        <v>28</v>
      </c>
      <c r="D5882" t="s">
        <v>46</v>
      </c>
      <c r="E5882" t="str">
        <f>"201TNYT2D306"</f>
        <v>201TNYT2D306</v>
      </c>
      <c r="F5882" t="s">
        <v>30</v>
      </c>
      <c r="I5882" t="s">
        <v>1013</v>
      </c>
      <c r="J5882" t="s">
        <v>58</v>
      </c>
      <c r="N5882" t="s">
        <v>11975</v>
      </c>
      <c r="O5882" t="s">
        <v>34</v>
      </c>
      <c r="P5882">
        <v>8</v>
      </c>
      <c r="Q5882">
        <v>202201</v>
      </c>
      <c r="R5882">
        <v>20220210</v>
      </c>
      <c r="S5882" t="s">
        <v>11976</v>
      </c>
      <c r="T5882">
        <v>20220804</v>
      </c>
      <c r="U5882" t="s">
        <v>270</v>
      </c>
      <c r="V5882" t="s">
        <v>61</v>
      </c>
      <c r="W5882" t="s">
        <v>211</v>
      </c>
      <c r="X5882" t="s">
        <v>144</v>
      </c>
      <c r="Z5882" t="s">
        <v>36</v>
      </c>
    </row>
    <row r="5883" spans="1:26" x14ac:dyDescent="0.25">
      <c r="A5883" t="s">
        <v>26</v>
      </c>
      <c r="B5883" t="s">
        <v>27</v>
      </c>
      <c r="C5883" t="s">
        <v>28</v>
      </c>
      <c r="D5883" t="s">
        <v>380</v>
      </c>
      <c r="E5883" t="str">
        <f>"110TNDVOY762"</f>
        <v>110TNDVOY762</v>
      </c>
      <c r="F5883" t="s">
        <v>30</v>
      </c>
      <c r="I5883" t="s">
        <v>31</v>
      </c>
      <c r="J5883" t="s">
        <v>77</v>
      </c>
      <c r="N5883" t="s">
        <v>11977</v>
      </c>
      <c r="O5883" t="s">
        <v>34</v>
      </c>
      <c r="P5883">
        <v>11</v>
      </c>
      <c r="Q5883">
        <v>202110</v>
      </c>
      <c r="R5883">
        <v>20211110</v>
      </c>
      <c r="S5883" t="s">
        <v>11978</v>
      </c>
      <c r="T5883">
        <v>20220804</v>
      </c>
      <c r="Z5883" t="s">
        <v>36</v>
      </c>
    </row>
    <row r="5884" spans="1:26" x14ac:dyDescent="0.25">
      <c r="A5884" t="s">
        <v>26</v>
      </c>
      <c r="B5884" t="s">
        <v>27</v>
      </c>
      <c r="C5884" t="s">
        <v>28</v>
      </c>
      <c r="D5884" t="s">
        <v>6142</v>
      </c>
      <c r="E5884" t="str">
        <f>"204TNPC1S808"</f>
        <v>204TNPC1S808</v>
      </c>
      <c r="F5884" t="s">
        <v>30</v>
      </c>
      <c r="I5884" t="s">
        <v>134</v>
      </c>
      <c r="J5884" t="s">
        <v>77</v>
      </c>
      <c r="N5884" t="s">
        <v>11979</v>
      </c>
      <c r="O5884" t="s">
        <v>34</v>
      </c>
      <c r="P5884">
        <v>5</v>
      </c>
      <c r="Q5884">
        <v>202204</v>
      </c>
      <c r="R5884">
        <v>20220529</v>
      </c>
      <c r="S5884" t="s">
        <v>11980</v>
      </c>
      <c r="T5884">
        <v>20220804</v>
      </c>
      <c r="Z5884" t="s">
        <v>36</v>
      </c>
    </row>
    <row r="5885" spans="1:26" x14ac:dyDescent="0.25">
      <c r="A5885" t="s">
        <v>26</v>
      </c>
      <c r="B5885" t="s">
        <v>27</v>
      </c>
      <c r="C5885" t="s">
        <v>28</v>
      </c>
      <c r="D5885" t="s">
        <v>115</v>
      </c>
      <c r="E5885" t="str">
        <f>"108TNQD2F620"</f>
        <v>108TNQD2F620</v>
      </c>
      <c r="F5885" t="s">
        <v>30</v>
      </c>
      <c r="I5885" t="s">
        <v>162</v>
      </c>
      <c r="J5885" t="s">
        <v>39</v>
      </c>
      <c r="N5885" t="s">
        <v>520</v>
      </c>
      <c r="O5885" t="s">
        <v>34</v>
      </c>
      <c r="P5885">
        <v>13</v>
      </c>
      <c r="Q5885">
        <v>202108</v>
      </c>
      <c r="R5885">
        <v>20211223</v>
      </c>
      <c r="S5885" t="s">
        <v>11981</v>
      </c>
      <c r="T5885">
        <v>20220804</v>
      </c>
      <c r="Z5885" t="s">
        <v>36</v>
      </c>
    </row>
    <row r="5886" spans="1:26" x14ac:dyDescent="0.25">
      <c r="A5886" t="s">
        <v>26</v>
      </c>
      <c r="B5886" t="s">
        <v>27</v>
      </c>
      <c r="C5886" t="s">
        <v>28</v>
      </c>
      <c r="D5886" t="s">
        <v>166</v>
      </c>
      <c r="E5886" t="str">
        <f>"201TNNH14839"</f>
        <v>201TNNH14839</v>
      </c>
      <c r="F5886" t="s">
        <v>30</v>
      </c>
      <c r="I5886" t="s">
        <v>157</v>
      </c>
      <c r="J5886" t="s">
        <v>90</v>
      </c>
      <c r="N5886" t="s">
        <v>11982</v>
      </c>
      <c r="O5886" t="s">
        <v>34</v>
      </c>
      <c r="P5886">
        <v>8</v>
      </c>
      <c r="Q5886">
        <v>202201</v>
      </c>
      <c r="R5886">
        <v>20220306</v>
      </c>
      <c r="S5886" t="s">
        <v>11983</v>
      </c>
      <c r="T5886">
        <v>20220804</v>
      </c>
      <c r="U5886" t="s">
        <v>144</v>
      </c>
      <c r="Z5886" t="s">
        <v>36</v>
      </c>
    </row>
    <row r="5887" spans="1:26" x14ac:dyDescent="0.25">
      <c r="A5887" t="s">
        <v>26</v>
      </c>
      <c r="B5887" t="s">
        <v>27</v>
      </c>
      <c r="C5887" t="s">
        <v>28</v>
      </c>
      <c r="D5887" t="s">
        <v>6922</v>
      </c>
      <c r="E5887" t="str">
        <f>"204TNFAOY731"</f>
        <v>204TNFAOY731</v>
      </c>
      <c r="F5887" t="s">
        <v>30</v>
      </c>
      <c r="I5887" t="s">
        <v>38</v>
      </c>
      <c r="J5887" t="s">
        <v>271</v>
      </c>
      <c r="N5887" t="s">
        <v>11984</v>
      </c>
      <c r="O5887" t="s">
        <v>34</v>
      </c>
      <c r="P5887">
        <v>5</v>
      </c>
      <c r="Q5887">
        <v>202204</v>
      </c>
      <c r="R5887">
        <v>20220718</v>
      </c>
      <c r="S5887" t="s">
        <v>11985</v>
      </c>
      <c r="T5887">
        <v>20220804</v>
      </c>
      <c r="U5887" t="s">
        <v>211</v>
      </c>
      <c r="Z5887" t="s">
        <v>36</v>
      </c>
    </row>
    <row r="5888" spans="1:26" x14ac:dyDescent="0.25">
      <c r="A5888" t="s">
        <v>26</v>
      </c>
      <c r="B5888" t="s">
        <v>27</v>
      </c>
      <c r="C5888" t="s">
        <v>28</v>
      </c>
      <c r="D5888" t="s">
        <v>585</v>
      </c>
      <c r="E5888" t="str">
        <f>"109TNLE2C552"</f>
        <v>109TNLE2C552</v>
      </c>
      <c r="F5888" t="s">
        <v>30</v>
      </c>
      <c r="I5888" t="s">
        <v>89</v>
      </c>
      <c r="J5888" t="s">
        <v>90</v>
      </c>
      <c r="N5888" t="s">
        <v>11986</v>
      </c>
      <c r="O5888" t="s">
        <v>34</v>
      </c>
      <c r="P5888">
        <v>12</v>
      </c>
      <c r="Q5888">
        <v>202109</v>
      </c>
      <c r="R5888">
        <v>20220530</v>
      </c>
      <c r="S5888" t="s">
        <v>11987</v>
      </c>
      <c r="T5888">
        <v>20220804</v>
      </c>
      <c r="U5888" t="s">
        <v>1037</v>
      </c>
      <c r="Z5888" t="s">
        <v>36</v>
      </c>
    </row>
    <row r="5889" spans="1:26" x14ac:dyDescent="0.25">
      <c r="A5889" t="s">
        <v>26</v>
      </c>
      <c r="B5889" t="s">
        <v>27</v>
      </c>
      <c r="C5889" t="s">
        <v>28</v>
      </c>
      <c r="D5889" t="s">
        <v>37</v>
      </c>
      <c r="E5889" t="str">
        <f>"111TNNH2Q615"</f>
        <v>111TNNH2Q615</v>
      </c>
      <c r="F5889" t="s">
        <v>30</v>
      </c>
      <c r="I5889" t="s">
        <v>157</v>
      </c>
      <c r="J5889" t="s">
        <v>1239</v>
      </c>
      <c r="N5889" t="s">
        <v>11988</v>
      </c>
      <c r="O5889" t="s">
        <v>34</v>
      </c>
      <c r="P5889">
        <v>10</v>
      </c>
      <c r="Q5889">
        <v>202111</v>
      </c>
      <c r="R5889">
        <v>20220119</v>
      </c>
      <c r="S5889" t="s">
        <v>11989</v>
      </c>
      <c r="T5889">
        <v>20220804</v>
      </c>
      <c r="U5889" t="s">
        <v>264</v>
      </c>
      <c r="V5889" t="s">
        <v>1037</v>
      </c>
      <c r="W5889" t="s">
        <v>180</v>
      </c>
      <c r="Z5889" t="s">
        <v>36</v>
      </c>
    </row>
    <row r="5890" spans="1:26" x14ac:dyDescent="0.25">
      <c r="A5890" t="s">
        <v>26</v>
      </c>
      <c r="B5890" t="s">
        <v>27</v>
      </c>
      <c r="C5890" t="s">
        <v>28</v>
      </c>
      <c r="D5890" t="s">
        <v>29</v>
      </c>
      <c r="E5890" t="str">
        <f>"111TNQD0D652"</f>
        <v>111TNQD0D652</v>
      </c>
      <c r="F5890" t="s">
        <v>30</v>
      </c>
      <c r="I5890" t="s">
        <v>38</v>
      </c>
      <c r="J5890" t="s">
        <v>58</v>
      </c>
      <c r="N5890" t="s">
        <v>11990</v>
      </c>
      <c r="O5890" t="s">
        <v>34</v>
      </c>
      <c r="P5890">
        <v>10</v>
      </c>
      <c r="Q5890">
        <v>202111</v>
      </c>
      <c r="R5890">
        <v>20220201</v>
      </c>
      <c r="S5890" t="s">
        <v>11991</v>
      </c>
      <c r="T5890">
        <v>20220804</v>
      </c>
      <c r="U5890" t="s">
        <v>878</v>
      </c>
      <c r="Z5890" t="s">
        <v>36</v>
      </c>
    </row>
    <row r="5891" spans="1:26" x14ac:dyDescent="0.25">
      <c r="A5891" t="s">
        <v>26</v>
      </c>
      <c r="B5891" t="s">
        <v>27</v>
      </c>
      <c r="C5891" t="s">
        <v>28</v>
      </c>
      <c r="D5891" t="s">
        <v>6922</v>
      </c>
      <c r="E5891" t="str">
        <f>"204TNAB0S216"</f>
        <v>204TNAB0S216</v>
      </c>
      <c r="F5891" t="s">
        <v>30</v>
      </c>
      <c r="I5891" t="s">
        <v>129</v>
      </c>
      <c r="J5891" t="s">
        <v>130</v>
      </c>
      <c r="N5891" t="s">
        <v>11992</v>
      </c>
      <c r="O5891" t="s">
        <v>34</v>
      </c>
      <c r="P5891">
        <v>5</v>
      </c>
      <c r="Q5891">
        <v>202204</v>
      </c>
      <c r="R5891">
        <v>20220519</v>
      </c>
      <c r="S5891" t="s">
        <v>11993</v>
      </c>
      <c r="T5891">
        <v>20220804</v>
      </c>
      <c r="U5891" t="s">
        <v>56</v>
      </c>
      <c r="Z5891" t="s">
        <v>36</v>
      </c>
    </row>
    <row r="5892" spans="1:26" x14ac:dyDescent="0.25">
      <c r="A5892" t="s">
        <v>26</v>
      </c>
      <c r="B5892" t="s">
        <v>27</v>
      </c>
      <c r="C5892" t="s">
        <v>28</v>
      </c>
      <c r="D5892" t="s">
        <v>46</v>
      </c>
      <c r="E5892" t="str">
        <f>"107TNUW1A902"</f>
        <v>107TNUW1A902</v>
      </c>
      <c r="F5892" t="s">
        <v>30</v>
      </c>
      <c r="I5892" t="s">
        <v>38</v>
      </c>
      <c r="J5892" t="s">
        <v>58</v>
      </c>
      <c r="N5892" t="s">
        <v>11994</v>
      </c>
      <c r="O5892" t="s">
        <v>34</v>
      </c>
      <c r="P5892">
        <v>14</v>
      </c>
      <c r="Q5892">
        <v>202107</v>
      </c>
      <c r="R5892">
        <v>20220105</v>
      </c>
      <c r="S5892" t="s">
        <v>11995</v>
      </c>
      <c r="T5892">
        <v>20220804</v>
      </c>
      <c r="U5892" t="s">
        <v>10271</v>
      </c>
      <c r="Z5892" t="s">
        <v>36</v>
      </c>
    </row>
    <row r="5893" spans="1:26" x14ac:dyDescent="0.25">
      <c r="A5893" t="s">
        <v>26</v>
      </c>
      <c r="B5893" t="s">
        <v>27</v>
      </c>
      <c r="C5893" t="s">
        <v>28</v>
      </c>
      <c r="D5893" t="s">
        <v>7432</v>
      </c>
      <c r="E5893" t="str">
        <f>"204TNDV09842"</f>
        <v>204TNDV09842</v>
      </c>
      <c r="F5893" t="s">
        <v>30</v>
      </c>
      <c r="I5893" t="s">
        <v>38</v>
      </c>
      <c r="J5893" t="s">
        <v>77</v>
      </c>
      <c r="N5893" t="s">
        <v>11996</v>
      </c>
      <c r="O5893" t="s">
        <v>34</v>
      </c>
      <c r="P5893">
        <v>5</v>
      </c>
      <c r="Q5893">
        <v>202204</v>
      </c>
      <c r="R5893">
        <v>20220730</v>
      </c>
      <c r="S5893" t="s">
        <v>11997</v>
      </c>
      <c r="T5893">
        <v>20220804</v>
      </c>
      <c r="Z5893" t="s">
        <v>36</v>
      </c>
    </row>
    <row r="5894" spans="1:26" x14ac:dyDescent="0.25">
      <c r="A5894" t="s">
        <v>26</v>
      </c>
      <c r="B5894" t="s">
        <v>27</v>
      </c>
      <c r="C5894" t="s">
        <v>28</v>
      </c>
      <c r="D5894" t="s">
        <v>115</v>
      </c>
      <c r="E5894" t="str">
        <f>"201TNQD1P556"</f>
        <v>201TNQD1P556</v>
      </c>
      <c r="F5894" t="s">
        <v>30</v>
      </c>
      <c r="I5894" t="s">
        <v>129</v>
      </c>
      <c r="J5894" t="s">
        <v>77</v>
      </c>
      <c r="N5894" t="s">
        <v>11998</v>
      </c>
      <c r="O5894" t="s">
        <v>34</v>
      </c>
      <c r="P5894">
        <v>8</v>
      </c>
      <c r="Q5894">
        <v>202201</v>
      </c>
      <c r="R5894">
        <v>20220415</v>
      </c>
      <c r="S5894" t="s">
        <v>11999</v>
      </c>
      <c r="T5894">
        <v>20220804</v>
      </c>
      <c r="Z5894" t="s">
        <v>36</v>
      </c>
    </row>
    <row r="5895" spans="1:26" x14ac:dyDescent="0.25">
      <c r="A5895" t="s">
        <v>26</v>
      </c>
      <c r="B5895" t="s">
        <v>27</v>
      </c>
      <c r="C5895" t="s">
        <v>28</v>
      </c>
      <c r="D5895" t="s">
        <v>42</v>
      </c>
      <c r="E5895" t="str">
        <f>"104TNYT2L970"</f>
        <v>104TNYT2L970</v>
      </c>
      <c r="F5895" t="s">
        <v>30</v>
      </c>
      <c r="I5895" t="s">
        <v>38</v>
      </c>
      <c r="J5895" t="s">
        <v>58</v>
      </c>
      <c r="N5895" t="s">
        <v>12000</v>
      </c>
      <c r="O5895" t="s">
        <v>34</v>
      </c>
      <c r="P5895">
        <v>17</v>
      </c>
      <c r="Q5895">
        <v>202104</v>
      </c>
      <c r="R5895">
        <v>20220223</v>
      </c>
      <c r="S5895" t="s">
        <v>12001</v>
      </c>
      <c r="T5895">
        <v>20220804</v>
      </c>
      <c r="U5895" t="s">
        <v>2294</v>
      </c>
      <c r="V5895" t="s">
        <v>2295</v>
      </c>
      <c r="W5895" t="s">
        <v>1528</v>
      </c>
      <c r="X5895" t="s">
        <v>1012</v>
      </c>
      <c r="Z5895" t="s">
        <v>36</v>
      </c>
    </row>
    <row r="5896" spans="1:26" x14ac:dyDescent="0.25">
      <c r="A5896" t="s">
        <v>26</v>
      </c>
      <c r="B5896" t="s">
        <v>27</v>
      </c>
      <c r="C5896" t="s">
        <v>28</v>
      </c>
      <c r="D5896" t="s">
        <v>29</v>
      </c>
      <c r="E5896" t="str">
        <f>"105TNNH2M439"</f>
        <v>105TNNH2M439</v>
      </c>
      <c r="F5896" t="s">
        <v>30</v>
      </c>
      <c r="I5896" t="s">
        <v>57</v>
      </c>
      <c r="J5896" t="s">
        <v>58</v>
      </c>
      <c r="N5896" t="s">
        <v>12002</v>
      </c>
      <c r="O5896" t="s">
        <v>34</v>
      </c>
      <c r="P5896">
        <v>16</v>
      </c>
      <c r="Q5896">
        <v>202105</v>
      </c>
      <c r="R5896">
        <v>20211128</v>
      </c>
      <c r="S5896" t="s">
        <v>12003</v>
      </c>
      <c r="T5896">
        <v>20220804</v>
      </c>
      <c r="U5896" t="s">
        <v>61</v>
      </c>
      <c r="V5896" t="s">
        <v>265</v>
      </c>
      <c r="Z5896" t="s">
        <v>36</v>
      </c>
    </row>
    <row r="5897" spans="1:26" x14ac:dyDescent="0.25">
      <c r="A5897" t="s">
        <v>26</v>
      </c>
      <c r="B5897" t="s">
        <v>27</v>
      </c>
      <c r="C5897" t="s">
        <v>28</v>
      </c>
      <c r="D5897" t="s">
        <v>29</v>
      </c>
      <c r="E5897" t="str">
        <f>"104TNPC0K560"</f>
        <v>104TNPC0K560</v>
      </c>
      <c r="F5897" t="s">
        <v>30</v>
      </c>
      <c r="I5897" t="s">
        <v>57</v>
      </c>
      <c r="J5897" t="s">
        <v>58</v>
      </c>
      <c r="N5897" t="s">
        <v>12004</v>
      </c>
      <c r="O5897" t="s">
        <v>34</v>
      </c>
      <c r="P5897">
        <v>17</v>
      </c>
      <c r="Q5897">
        <v>202104</v>
      </c>
      <c r="R5897">
        <v>20211101</v>
      </c>
      <c r="S5897" t="s">
        <v>12005</v>
      </c>
      <c r="T5897">
        <v>20220804</v>
      </c>
      <c r="U5897" t="s">
        <v>270</v>
      </c>
      <c r="Z5897" t="s">
        <v>36</v>
      </c>
    </row>
    <row r="5898" spans="1:26" x14ac:dyDescent="0.25">
      <c r="A5898" t="s">
        <v>26</v>
      </c>
      <c r="B5898" t="s">
        <v>27</v>
      </c>
      <c r="C5898" t="s">
        <v>28</v>
      </c>
      <c r="D5898" t="s">
        <v>6142</v>
      </c>
      <c r="E5898" t="str">
        <f>"204TNPC17392"</f>
        <v>204TNPC17392</v>
      </c>
      <c r="F5898" t="s">
        <v>30</v>
      </c>
      <c r="I5898" t="s">
        <v>89</v>
      </c>
      <c r="J5898" t="s">
        <v>58</v>
      </c>
      <c r="N5898" t="s">
        <v>12006</v>
      </c>
      <c r="O5898" t="s">
        <v>34</v>
      </c>
      <c r="P5898">
        <v>5</v>
      </c>
      <c r="Q5898">
        <v>202204</v>
      </c>
      <c r="R5898">
        <v>20220602</v>
      </c>
      <c r="S5898" t="s">
        <v>12007</v>
      </c>
      <c r="T5898">
        <v>20220804</v>
      </c>
      <c r="U5898" t="s">
        <v>265</v>
      </c>
      <c r="V5898" t="s">
        <v>5494</v>
      </c>
      <c r="W5898" t="s">
        <v>878</v>
      </c>
      <c r="X5898" t="s">
        <v>267</v>
      </c>
      <c r="Y5898" t="s">
        <v>8014</v>
      </c>
      <c r="Z5898" t="s">
        <v>36</v>
      </c>
    </row>
    <row r="5899" spans="1:26" x14ac:dyDescent="0.25">
      <c r="A5899" t="s">
        <v>26</v>
      </c>
      <c r="B5899" t="s">
        <v>27</v>
      </c>
      <c r="C5899" t="s">
        <v>28</v>
      </c>
      <c r="D5899" t="s">
        <v>64</v>
      </c>
      <c r="E5899" t="str">
        <f>"201TNMX0C003"</f>
        <v>201TNMX0C003</v>
      </c>
      <c r="F5899" t="s">
        <v>30</v>
      </c>
      <c r="I5899" t="s">
        <v>38</v>
      </c>
      <c r="J5899" t="s">
        <v>77</v>
      </c>
      <c r="N5899" t="s">
        <v>12008</v>
      </c>
      <c r="O5899" t="s">
        <v>34</v>
      </c>
      <c r="P5899">
        <v>8</v>
      </c>
      <c r="Q5899">
        <v>202201</v>
      </c>
      <c r="R5899">
        <v>20220205</v>
      </c>
      <c r="S5899" t="s">
        <v>12009</v>
      </c>
      <c r="T5899">
        <v>20220804</v>
      </c>
      <c r="Z5899" t="s">
        <v>36</v>
      </c>
    </row>
    <row r="5900" spans="1:26" x14ac:dyDescent="0.25">
      <c r="A5900" t="s">
        <v>26</v>
      </c>
      <c r="B5900" t="s">
        <v>27</v>
      </c>
      <c r="C5900" t="s">
        <v>28</v>
      </c>
      <c r="D5900" t="s">
        <v>64</v>
      </c>
      <c r="E5900" t="str">
        <f>"203TNXR1D522"</f>
        <v>203TNXR1D522</v>
      </c>
      <c r="F5900" t="s">
        <v>30</v>
      </c>
      <c r="I5900" t="s">
        <v>38</v>
      </c>
      <c r="J5900" t="s">
        <v>32</v>
      </c>
      <c r="N5900" t="s">
        <v>12010</v>
      </c>
      <c r="O5900" t="s">
        <v>34</v>
      </c>
      <c r="P5900">
        <v>99</v>
      </c>
      <c r="Q5900">
        <v>201203</v>
      </c>
      <c r="R5900">
        <v>20211207</v>
      </c>
      <c r="S5900" t="s">
        <v>12011</v>
      </c>
      <c r="T5900">
        <v>20220804</v>
      </c>
      <c r="Z5900" t="s">
        <v>36</v>
      </c>
    </row>
    <row r="5901" spans="1:26" x14ac:dyDescent="0.25">
      <c r="A5901" t="s">
        <v>26</v>
      </c>
      <c r="B5901" t="s">
        <v>27</v>
      </c>
      <c r="C5901" t="s">
        <v>28</v>
      </c>
      <c r="D5901" t="s">
        <v>29</v>
      </c>
      <c r="E5901" t="str">
        <f>"111TNGY27287"</f>
        <v>111TNGY27287</v>
      </c>
      <c r="F5901" t="s">
        <v>30</v>
      </c>
      <c r="I5901" t="s">
        <v>89</v>
      </c>
      <c r="J5901" t="s">
        <v>90</v>
      </c>
      <c r="N5901" t="s">
        <v>12012</v>
      </c>
      <c r="O5901" t="s">
        <v>34</v>
      </c>
      <c r="P5901">
        <v>10</v>
      </c>
      <c r="Q5901">
        <v>202111</v>
      </c>
      <c r="R5901">
        <v>20220223</v>
      </c>
      <c r="S5901" t="s">
        <v>12013</v>
      </c>
      <c r="T5901">
        <v>20220804</v>
      </c>
      <c r="U5901" t="s">
        <v>151</v>
      </c>
      <c r="Z5901" t="s">
        <v>36</v>
      </c>
    </row>
    <row r="5902" spans="1:26" x14ac:dyDescent="0.25">
      <c r="A5902" t="s">
        <v>26</v>
      </c>
      <c r="B5902" t="s">
        <v>27</v>
      </c>
      <c r="C5902" t="s">
        <v>28</v>
      </c>
      <c r="D5902" t="s">
        <v>37</v>
      </c>
      <c r="E5902" t="str">
        <f>"104TNWG0S041"</f>
        <v>104TNWG0S041</v>
      </c>
      <c r="F5902" t="s">
        <v>30</v>
      </c>
      <c r="I5902" t="s">
        <v>47</v>
      </c>
      <c r="J5902" t="s">
        <v>271</v>
      </c>
      <c r="N5902" t="s">
        <v>12014</v>
      </c>
      <c r="O5902" t="s">
        <v>34</v>
      </c>
      <c r="P5902">
        <v>17</v>
      </c>
      <c r="Q5902">
        <v>202104</v>
      </c>
      <c r="R5902">
        <v>20220528</v>
      </c>
      <c r="S5902" t="s">
        <v>12015</v>
      </c>
      <c r="T5902">
        <v>20220804</v>
      </c>
      <c r="Z5902" t="s">
        <v>36</v>
      </c>
    </row>
    <row r="5903" spans="1:26" x14ac:dyDescent="0.25">
      <c r="A5903" t="s">
        <v>26</v>
      </c>
      <c r="B5903" t="s">
        <v>27</v>
      </c>
      <c r="C5903" t="s">
        <v>28</v>
      </c>
      <c r="D5903" t="s">
        <v>7432</v>
      </c>
      <c r="E5903" t="str">
        <f>"204TNHM1A057"</f>
        <v>204TNHM1A057</v>
      </c>
      <c r="F5903" t="s">
        <v>30</v>
      </c>
      <c r="I5903" t="s">
        <v>51</v>
      </c>
      <c r="J5903" t="s">
        <v>130</v>
      </c>
      <c r="N5903" t="s">
        <v>12016</v>
      </c>
      <c r="O5903" t="s">
        <v>34</v>
      </c>
      <c r="P5903">
        <v>5</v>
      </c>
      <c r="Q5903">
        <v>202204</v>
      </c>
      <c r="R5903">
        <v>20220730</v>
      </c>
      <c r="S5903" t="s">
        <v>12017</v>
      </c>
      <c r="T5903">
        <v>20220804</v>
      </c>
      <c r="Z5903" t="s">
        <v>36</v>
      </c>
    </row>
    <row r="5904" spans="1:26" x14ac:dyDescent="0.25">
      <c r="A5904" t="s">
        <v>26</v>
      </c>
      <c r="B5904" t="s">
        <v>27</v>
      </c>
      <c r="C5904" t="s">
        <v>28</v>
      </c>
      <c r="D5904" t="s">
        <v>166</v>
      </c>
      <c r="E5904" t="str">
        <f>"204TNSU07414"</f>
        <v>204TNSU07414</v>
      </c>
      <c r="F5904" t="s">
        <v>30</v>
      </c>
      <c r="I5904" t="s">
        <v>57</v>
      </c>
      <c r="J5904" t="s">
        <v>58</v>
      </c>
      <c r="N5904" t="s">
        <v>12018</v>
      </c>
      <c r="O5904" t="s">
        <v>34</v>
      </c>
      <c r="P5904">
        <v>5</v>
      </c>
      <c r="Q5904">
        <v>202204</v>
      </c>
      <c r="R5904">
        <v>20220629</v>
      </c>
      <c r="S5904" t="s">
        <v>12019</v>
      </c>
      <c r="T5904">
        <v>20220804</v>
      </c>
      <c r="U5904" t="s">
        <v>144</v>
      </c>
      <c r="Z5904" t="s">
        <v>36</v>
      </c>
    </row>
    <row r="5905" spans="1:26" x14ac:dyDescent="0.25">
      <c r="A5905" t="s">
        <v>26</v>
      </c>
      <c r="B5905" t="s">
        <v>27</v>
      </c>
      <c r="C5905" t="s">
        <v>28</v>
      </c>
      <c r="D5905" t="s">
        <v>115</v>
      </c>
      <c r="E5905" t="str">
        <f>"109TNDV0C130"</f>
        <v>109TNDV0C130</v>
      </c>
      <c r="F5905" t="s">
        <v>30</v>
      </c>
      <c r="I5905" t="s">
        <v>57</v>
      </c>
      <c r="J5905" t="s">
        <v>58</v>
      </c>
      <c r="N5905" t="s">
        <v>12020</v>
      </c>
      <c r="O5905" t="s">
        <v>34</v>
      </c>
      <c r="P5905">
        <v>12</v>
      </c>
      <c r="Q5905">
        <v>202109</v>
      </c>
      <c r="R5905">
        <v>20220620</v>
      </c>
      <c r="S5905" t="s">
        <v>12021</v>
      </c>
      <c r="T5905">
        <v>20220804</v>
      </c>
      <c r="U5905" t="s">
        <v>144</v>
      </c>
      <c r="Z5905" t="s">
        <v>36</v>
      </c>
    </row>
    <row r="5906" spans="1:26" x14ac:dyDescent="0.25">
      <c r="A5906" t="s">
        <v>26</v>
      </c>
      <c r="B5906" t="s">
        <v>27</v>
      </c>
      <c r="C5906" t="s">
        <v>28</v>
      </c>
      <c r="D5906" t="s">
        <v>115</v>
      </c>
      <c r="E5906" t="str">
        <f>"107TNMX0K235"</f>
        <v>107TNMX0K235</v>
      </c>
      <c r="F5906" t="s">
        <v>30</v>
      </c>
      <c r="I5906" t="s">
        <v>38</v>
      </c>
      <c r="J5906" t="s">
        <v>58</v>
      </c>
      <c r="N5906" t="s">
        <v>12022</v>
      </c>
      <c r="O5906" t="s">
        <v>34</v>
      </c>
      <c r="P5906">
        <v>14</v>
      </c>
      <c r="Q5906">
        <v>202107</v>
      </c>
      <c r="R5906">
        <v>20211101</v>
      </c>
      <c r="S5906" t="s">
        <v>12023</v>
      </c>
      <c r="T5906">
        <v>20220804</v>
      </c>
      <c r="U5906" t="s">
        <v>144</v>
      </c>
      <c r="Z5906" t="s">
        <v>36</v>
      </c>
    </row>
    <row r="5907" spans="1:26" x14ac:dyDescent="0.25">
      <c r="A5907" t="s">
        <v>26</v>
      </c>
      <c r="B5907" t="s">
        <v>27</v>
      </c>
      <c r="C5907" t="s">
        <v>28</v>
      </c>
      <c r="D5907" t="s">
        <v>115</v>
      </c>
      <c r="E5907" t="str">
        <f>"112TNQD20212"</f>
        <v>112TNQD20212</v>
      </c>
      <c r="F5907" t="s">
        <v>30</v>
      </c>
      <c r="I5907" t="s">
        <v>57</v>
      </c>
      <c r="J5907" t="s">
        <v>58</v>
      </c>
      <c r="N5907" t="s">
        <v>7492</v>
      </c>
      <c r="O5907" t="s">
        <v>34</v>
      </c>
      <c r="P5907">
        <v>9</v>
      </c>
      <c r="Q5907">
        <v>202112</v>
      </c>
      <c r="R5907">
        <v>20220322</v>
      </c>
      <c r="S5907" t="s">
        <v>12024</v>
      </c>
      <c r="T5907">
        <v>20220804</v>
      </c>
      <c r="U5907" t="s">
        <v>144</v>
      </c>
      <c r="Z5907" t="s">
        <v>36</v>
      </c>
    </row>
    <row r="5908" spans="1:26" x14ac:dyDescent="0.25">
      <c r="A5908" t="s">
        <v>26</v>
      </c>
      <c r="B5908" t="s">
        <v>27</v>
      </c>
      <c r="C5908" t="s">
        <v>28</v>
      </c>
      <c r="D5908" t="s">
        <v>64</v>
      </c>
      <c r="E5908" t="str">
        <f>"110TNMX26275"</f>
        <v>110TNMX26275</v>
      </c>
      <c r="F5908" t="s">
        <v>30</v>
      </c>
      <c r="I5908" t="s">
        <v>97</v>
      </c>
      <c r="J5908" t="s">
        <v>83</v>
      </c>
      <c r="N5908" t="s">
        <v>12025</v>
      </c>
      <c r="O5908" t="s">
        <v>34</v>
      </c>
      <c r="P5908">
        <v>11</v>
      </c>
      <c r="Q5908">
        <v>202110</v>
      </c>
      <c r="R5908">
        <v>20211202</v>
      </c>
      <c r="S5908" t="s">
        <v>12026</v>
      </c>
      <c r="T5908">
        <v>20220804</v>
      </c>
      <c r="U5908" t="s">
        <v>5235</v>
      </c>
      <c r="V5908" t="s">
        <v>3232</v>
      </c>
      <c r="Z5908" t="s">
        <v>36</v>
      </c>
    </row>
    <row r="5909" spans="1:26" x14ac:dyDescent="0.25">
      <c r="A5909" t="s">
        <v>26</v>
      </c>
      <c r="B5909" t="s">
        <v>27</v>
      </c>
      <c r="C5909" t="s">
        <v>28</v>
      </c>
      <c r="D5909" t="s">
        <v>380</v>
      </c>
      <c r="E5909" t="str">
        <f>"204TNYT2W226"</f>
        <v>204TNYT2W226</v>
      </c>
      <c r="F5909" t="s">
        <v>30</v>
      </c>
      <c r="I5909" t="s">
        <v>97</v>
      </c>
      <c r="J5909" t="s">
        <v>58</v>
      </c>
      <c r="N5909" t="s">
        <v>12027</v>
      </c>
      <c r="O5909" t="s">
        <v>34</v>
      </c>
      <c r="P5909">
        <v>5</v>
      </c>
      <c r="Q5909">
        <v>202204</v>
      </c>
      <c r="R5909">
        <v>20220610</v>
      </c>
      <c r="S5909" t="s">
        <v>12028</v>
      </c>
      <c r="T5909">
        <v>20220804</v>
      </c>
      <c r="U5909" t="s">
        <v>114</v>
      </c>
      <c r="Z5909" t="s">
        <v>36</v>
      </c>
    </row>
    <row r="5910" spans="1:26" x14ac:dyDescent="0.25">
      <c r="A5910" t="s">
        <v>26</v>
      </c>
      <c r="B5910" t="s">
        <v>27</v>
      </c>
      <c r="C5910" t="s">
        <v>28</v>
      </c>
      <c r="D5910" t="s">
        <v>7160</v>
      </c>
      <c r="E5910" t="str">
        <f>"204TNQD30956"</f>
        <v>204TNQD30956</v>
      </c>
      <c r="F5910" t="s">
        <v>30</v>
      </c>
      <c r="I5910" t="s">
        <v>38</v>
      </c>
      <c r="J5910" t="s">
        <v>58</v>
      </c>
      <c r="N5910" t="s">
        <v>12029</v>
      </c>
      <c r="O5910" t="s">
        <v>34</v>
      </c>
      <c r="P5910">
        <v>5</v>
      </c>
      <c r="Q5910">
        <v>202204</v>
      </c>
      <c r="R5910">
        <v>20220522</v>
      </c>
      <c r="S5910" t="s">
        <v>12030</v>
      </c>
      <c r="T5910">
        <v>20220804</v>
      </c>
      <c r="Z5910" t="s">
        <v>36</v>
      </c>
    </row>
    <row r="5911" spans="1:26" x14ac:dyDescent="0.25">
      <c r="A5911" t="s">
        <v>26</v>
      </c>
      <c r="B5911" t="s">
        <v>27</v>
      </c>
      <c r="C5911" t="s">
        <v>28</v>
      </c>
      <c r="D5911" t="s">
        <v>37</v>
      </c>
      <c r="E5911" t="str">
        <f>"112TNFA0D195"</f>
        <v>112TNFA0D195</v>
      </c>
      <c r="F5911" t="s">
        <v>30</v>
      </c>
      <c r="I5911" t="s">
        <v>31</v>
      </c>
      <c r="J5911" t="s">
        <v>58</v>
      </c>
      <c r="N5911" t="s">
        <v>12031</v>
      </c>
      <c r="O5911" t="s">
        <v>34</v>
      </c>
      <c r="P5911">
        <v>9</v>
      </c>
      <c r="Q5911">
        <v>202112</v>
      </c>
      <c r="R5911">
        <v>20220616</v>
      </c>
      <c r="S5911" t="s">
        <v>12032</v>
      </c>
      <c r="T5911">
        <v>20220804</v>
      </c>
      <c r="Z5911" t="s">
        <v>36</v>
      </c>
    </row>
    <row r="5912" spans="1:26" x14ac:dyDescent="0.25">
      <c r="A5912" t="s">
        <v>26</v>
      </c>
      <c r="B5912" t="s">
        <v>27</v>
      </c>
      <c r="C5912" t="s">
        <v>28</v>
      </c>
      <c r="D5912" t="s">
        <v>64</v>
      </c>
      <c r="E5912" t="str">
        <f>"203TNYT0J850"</f>
        <v>203TNYT0J850</v>
      </c>
      <c r="F5912" t="s">
        <v>30</v>
      </c>
      <c r="I5912" t="s">
        <v>97</v>
      </c>
      <c r="J5912" t="s">
        <v>83</v>
      </c>
      <c r="N5912" t="s">
        <v>12033</v>
      </c>
      <c r="O5912" t="s">
        <v>34</v>
      </c>
      <c r="P5912">
        <v>6</v>
      </c>
      <c r="Q5912">
        <v>202203</v>
      </c>
      <c r="R5912">
        <v>20220530</v>
      </c>
      <c r="S5912" t="s">
        <v>12034</v>
      </c>
      <c r="T5912">
        <v>20220804</v>
      </c>
      <c r="Z5912" t="s">
        <v>36</v>
      </c>
    </row>
    <row r="5913" spans="1:26" x14ac:dyDescent="0.25">
      <c r="A5913" t="s">
        <v>26</v>
      </c>
      <c r="B5913" t="s">
        <v>27</v>
      </c>
      <c r="C5913" t="s">
        <v>28</v>
      </c>
      <c r="D5913" t="s">
        <v>29</v>
      </c>
      <c r="E5913" t="str">
        <f>"110TNFA0B163"</f>
        <v>110TNFA0B163</v>
      </c>
      <c r="F5913" t="s">
        <v>30</v>
      </c>
      <c r="I5913" t="s">
        <v>97</v>
      </c>
      <c r="J5913" t="s">
        <v>83</v>
      </c>
      <c r="N5913" t="s">
        <v>12035</v>
      </c>
      <c r="O5913" t="s">
        <v>34</v>
      </c>
      <c r="P5913">
        <v>11</v>
      </c>
      <c r="Q5913">
        <v>202110</v>
      </c>
      <c r="R5913">
        <v>20211029</v>
      </c>
      <c r="S5913" t="s">
        <v>12036</v>
      </c>
      <c r="T5913">
        <v>20220804</v>
      </c>
      <c r="Z5913" t="s">
        <v>36</v>
      </c>
    </row>
    <row r="5914" spans="1:26" x14ac:dyDescent="0.25">
      <c r="A5914" t="s">
        <v>26</v>
      </c>
      <c r="B5914" t="s">
        <v>27</v>
      </c>
      <c r="C5914" t="s">
        <v>28</v>
      </c>
      <c r="D5914" t="s">
        <v>64</v>
      </c>
      <c r="E5914" t="str">
        <f>"111TNKF0U637"</f>
        <v>111TNKF0U637</v>
      </c>
      <c r="F5914" t="s">
        <v>30</v>
      </c>
      <c r="I5914" t="s">
        <v>97</v>
      </c>
      <c r="J5914" t="s">
        <v>58</v>
      </c>
      <c r="N5914" t="s">
        <v>12037</v>
      </c>
      <c r="O5914" t="s">
        <v>34</v>
      </c>
      <c r="P5914">
        <v>10</v>
      </c>
      <c r="Q5914">
        <v>202111</v>
      </c>
      <c r="R5914">
        <v>20211206</v>
      </c>
      <c r="S5914" t="s">
        <v>12038</v>
      </c>
      <c r="T5914">
        <v>20220804</v>
      </c>
      <c r="U5914" t="s">
        <v>582</v>
      </c>
      <c r="Z5914" t="s">
        <v>36</v>
      </c>
    </row>
    <row r="5915" spans="1:26" x14ac:dyDescent="0.25">
      <c r="A5915" t="s">
        <v>26</v>
      </c>
      <c r="B5915" t="s">
        <v>27</v>
      </c>
      <c r="C5915" t="s">
        <v>28</v>
      </c>
      <c r="D5915" t="s">
        <v>37</v>
      </c>
      <c r="E5915" t="str">
        <f>"201TNMX19467"</f>
        <v>201TNMX19467</v>
      </c>
      <c r="F5915" t="s">
        <v>30</v>
      </c>
      <c r="I5915" t="s">
        <v>97</v>
      </c>
      <c r="J5915" t="s">
        <v>58</v>
      </c>
      <c r="N5915" t="s">
        <v>12039</v>
      </c>
      <c r="O5915" t="s">
        <v>34</v>
      </c>
      <c r="P5915">
        <v>8</v>
      </c>
      <c r="Q5915">
        <v>202201</v>
      </c>
      <c r="R5915">
        <v>20220528</v>
      </c>
      <c r="S5915" t="s">
        <v>12040</v>
      </c>
      <c r="T5915">
        <v>20220804</v>
      </c>
      <c r="U5915" t="s">
        <v>114</v>
      </c>
      <c r="Z5915" t="s">
        <v>36</v>
      </c>
    </row>
    <row r="5916" spans="1:26" x14ac:dyDescent="0.25">
      <c r="A5916" t="s">
        <v>26</v>
      </c>
      <c r="B5916" t="s">
        <v>27</v>
      </c>
      <c r="C5916" t="s">
        <v>28</v>
      </c>
      <c r="D5916" t="s">
        <v>29</v>
      </c>
      <c r="E5916" t="str">
        <f>"201TNAB0W824"</f>
        <v>201TNAB0W824</v>
      </c>
      <c r="F5916" t="s">
        <v>30</v>
      </c>
      <c r="I5916" t="s">
        <v>82</v>
      </c>
      <c r="J5916" t="s">
        <v>83</v>
      </c>
      <c r="N5916" t="s">
        <v>12041</v>
      </c>
      <c r="O5916" t="s">
        <v>34</v>
      </c>
      <c r="P5916">
        <v>8</v>
      </c>
      <c r="Q5916">
        <v>202201</v>
      </c>
      <c r="R5916">
        <v>20220214</v>
      </c>
      <c r="S5916" t="s">
        <v>12042</v>
      </c>
      <c r="T5916">
        <v>20220804</v>
      </c>
      <c r="Z5916" t="s">
        <v>36</v>
      </c>
    </row>
    <row r="5917" spans="1:26" x14ac:dyDescent="0.25">
      <c r="A5917" t="s">
        <v>26</v>
      </c>
      <c r="B5917" t="s">
        <v>27</v>
      </c>
      <c r="C5917" t="s">
        <v>28</v>
      </c>
      <c r="D5917" t="s">
        <v>133</v>
      </c>
      <c r="E5917" t="str">
        <f>"108TNLE1Q024"</f>
        <v>108TNLE1Q024</v>
      </c>
      <c r="F5917" t="s">
        <v>30</v>
      </c>
      <c r="I5917" t="s">
        <v>97</v>
      </c>
      <c r="J5917" t="s">
        <v>83</v>
      </c>
      <c r="N5917" t="s">
        <v>12043</v>
      </c>
      <c r="O5917" t="s">
        <v>34</v>
      </c>
      <c r="P5917">
        <v>13</v>
      </c>
      <c r="Q5917">
        <v>202108</v>
      </c>
      <c r="R5917">
        <v>20211016</v>
      </c>
      <c r="S5917" t="s">
        <v>12044</v>
      </c>
      <c r="T5917">
        <v>20220804</v>
      </c>
      <c r="Z5917" t="s">
        <v>36</v>
      </c>
    </row>
    <row r="5918" spans="1:26" x14ac:dyDescent="0.25">
      <c r="A5918" t="s">
        <v>26</v>
      </c>
      <c r="B5918" t="s">
        <v>27</v>
      </c>
      <c r="C5918" t="s">
        <v>28</v>
      </c>
      <c r="D5918" t="s">
        <v>29</v>
      </c>
      <c r="E5918" t="str">
        <f>"110TNXR21170"</f>
        <v>110TNXR21170</v>
      </c>
      <c r="F5918" t="s">
        <v>30</v>
      </c>
      <c r="I5918" t="s">
        <v>97</v>
      </c>
      <c r="J5918" t="s">
        <v>58</v>
      </c>
      <c r="N5918" t="s">
        <v>12045</v>
      </c>
      <c r="O5918" t="s">
        <v>34</v>
      </c>
      <c r="P5918">
        <v>11</v>
      </c>
      <c r="Q5918">
        <v>202110</v>
      </c>
      <c r="R5918">
        <v>20211208</v>
      </c>
      <c r="S5918" t="s">
        <v>12046</v>
      </c>
      <c r="T5918">
        <v>20220804</v>
      </c>
      <c r="U5918" t="s">
        <v>313</v>
      </c>
      <c r="Z5918" t="s">
        <v>36</v>
      </c>
    </row>
    <row r="5919" spans="1:26" x14ac:dyDescent="0.25">
      <c r="A5919" t="s">
        <v>26</v>
      </c>
      <c r="B5919" t="s">
        <v>27</v>
      </c>
      <c r="C5919" t="s">
        <v>28</v>
      </c>
      <c r="D5919" t="s">
        <v>46</v>
      </c>
      <c r="E5919" t="str">
        <f>"110TNSUDD430"</f>
        <v>110TNSUDD430</v>
      </c>
      <c r="F5919" t="s">
        <v>30</v>
      </c>
      <c r="I5919" t="s">
        <v>82</v>
      </c>
      <c r="J5919" t="s">
        <v>39</v>
      </c>
      <c r="N5919" t="s">
        <v>12047</v>
      </c>
      <c r="O5919" t="s">
        <v>34</v>
      </c>
      <c r="P5919">
        <v>11</v>
      </c>
      <c r="Q5919">
        <v>202110</v>
      </c>
      <c r="R5919">
        <v>20211113</v>
      </c>
      <c r="S5919" t="s">
        <v>12048</v>
      </c>
      <c r="T5919">
        <v>20220805</v>
      </c>
      <c r="Z5919" t="s">
        <v>36</v>
      </c>
    </row>
    <row r="5920" spans="1:26" x14ac:dyDescent="0.25">
      <c r="A5920" t="s">
        <v>26</v>
      </c>
      <c r="B5920" t="s">
        <v>27</v>
      </c>
      <c r="C5920" t="s">
        <v>28</v>
      </c>
      <c r="D5920" t="s">
        <v>380</v>
      </c>
      <c r="E5920" t="str">
        <f>"111TNLE0Z880"</f>
        <v>111TNLE0Z880</v>
      </c>
      <c r="F5920" t="s">
        <v>30</v>
      </c>
      <c r="I5920" t="s">
        <v>129</v>
      </c>
      <c r="J5920" t="s">
        <v>58</v>
      </c>
      <c r="N5920" t="s">
        <v>12049</v>
      </c>
      <c r="O5920" t="s">
        <v>34</v>
      </c>
      <c r="P5920">
        <v>10</v>
      </c>
      <c r="Q5920">
        <v>202111</v>
      </c>
      <c r="R5920">
        <v>20220301</v>
      </c>
      <c r="S5920" t="s">
        <v>12050</v>
      </c>
      <c r="T5920">
        <v>20220805</v>
      </c>
      <c r="U5920" t="s">
        <v>111</v>
      </c>
      <c r="V5920" t="s">
        <v>264</v>
      </c>
      <c r="W5920" t="s">
        <v>1227</v>
      </c>
      <c r="Z5920" t="s">
        <v>36</v>
      </c>
    </row>
    <row r="5921" spans="1:26" x14ac:dyDescent="0.25">
      <c r="A5921" t="s">
        <v>26</v>
      </c>
      <c r="B5921" t="s">
        <v>27</v>
      </c>
      <c r="C5921" t="s">
        <v>28</v>
      </c>
      <c r="D5921" t="s">
        <v>46</v>
      </c>
      <c r="E5921" t="str">
        <f>"202TNVS2C975"</f>
        <v>202TNVS2C975</v>
      </c>
      <c r="F5921" t="s">
        <v>30</v>
      </c>
      <c r="I5921" t="s">
        <v>31</v>
      </c>
      <c r="J5921" t="s">
        <v>32</v>
      </c>
      <c r="N5921" t="s">
        <v>12051</v>
      </c>
      <c r="O5921" t="s">
        <v>34</v>
      </c>
      <c r="P5921">
        <v>7</v>
      </c>
      <c r="Q5921">
        <v>202202</v>
      </c>
      <c r="R5921">
        <v>20220201</v>
      </c>
      <c r="S5921" t="s">
        <v>12052</v>
      </c>
      <c r="T5921">
        <v>20220805</v>
      </c>
      <c r="Z5921" t="s">
        <v>36</v>
      </c>
    </row>
    <row r="5922" spans="1:26" x14ac:dyDescent="0.25">
      <c r="A5922" t="s">
        <v>26</v>
      </c>
      <c r="B5922" t="s">
        <v>27</v>
      </c>
      <c r="C5922" t="s">
        <v>28</v>
      </c>
      <c r="D5922" t="s">
        <v>29</v>
      </c>
      <c r="E5922" t="str">
        <f>"112TNDV1H010"</f>
        <v>112TNDV1H010</v>
      </c>
      <c r="F5922" t="s">
        <v>30</v>
      </c>
      <c r="I5922" t="s">
        <v>76</v>
      </c>
      <c r="J5922" t="s">
        <v>52</v>
      </c>
      <c r="N5922" t="s">
        <v>12053</v>
      </c>
      <c r="O5922" t="s">
        <v>34</v>
      </c>
      <c r="P5922">
        <v>9</v>
      </c>
      <c r="Q5922">
        <v>202112</v>
      </c>
      <c r="R5922">
        <v>20220319</v>
      </c>
      <c r="S5922" t="s">
        <v>12054</v>
      </c>
      <c r="T5922">
        <v>20220805</v>
      </c>
      <c r="U5922" t="s">
        <v>3144</v>
      </c>
      <c r="Z5922" t="s">
        <v>36</v>
      </c>
    </row>
    <row r="5923" spans="1:26" x14ac:dyDescent="0.25">
      <c r="A5923" t="s">
        <v>26</v>
      </c>
      <c r="B5923" t="s">
        <v>27</v>
      </c>
      <c r="C5923" t="s">
        <v>28</v>
      </c>
      <c r="D5923" t="s">
        <v>64</v>
      </c>
      <c r="E5923" t="str">
        <f>"112TNTQ1K305"</f>
        <v>112TNTQ1K305</v>
      </c>
      <c r="F5923" t="s">
        <v>30</v>
      </c>
      <c r="I5923" t="s">
        <v>31</v>
      </c>
      <c r="J5923" t="s">
        <v>58</v>
      </c>
      <c r="N5923" t="s">
        <v>12055</v>
      </c>
      <c r="O5923" t="s">
        <v>34</v>
      </c>
      <c r="P5923">
        <v>9</v>
      </c>
      <c r="Q5923">
        <v>202112</v>
      </c>
      <c r="R5923">
        <v>20220122</v>
      </c>
      <c r="S5923" t="s">
        <v>12056</v>
      </c>
      <c r="T5923">
        <v>20220805</v>
      </c>
      <c r="U5923" t="s">
        <v>5494</v>
      </c>
      <c r="V5923" t="s">
        <v>878</v>
      </c>
      <c r="W5923" t="s">
        <v>149</v>
      </c>
      <c r="Z5923" t="s">
        <v>36</v>
      </c>
    </row>
    <row r="5924" spans="1:26" x14ac:dyDescent="0.25">
      <c r="A5924" t="s">
        <v>26</v>
      </c>
      <c r="B5924" t="s">
        <v>27</v>
      </c>
      <c r="C5924" t="s">
        <v>28</v>
      </c>
      <c r="D5924" t="s">
        <v>133</v>
      </c>
      <c r="E5924" t="str">
        <f>"104TNQD2T204"</f>
        <v>104TNQD2T204</v>
      </c>
      <c r="F5924" t="s">
        <v>30</v>
      </c>
      <c r="I5924" t="s">
        <v>71</v>
      </c>
      <c r="J5924" t="s">
        <v>58</v>
      </c>
      <c r="N5924" t="s">
        <v>1918</v>
      </c>
      <c r="O5924" t="s">
        <v>34</v>
      </c>
      <c r="P5924">
        <v>17</v>
      </c>
      <c r="Q5924">
        <v>202104</v>
      </c>
      <c r="R5924">
        <v>20211107</v>
      </c>
      <c r="S5924" t="s">
        <v>12057</v>
      </c>
      <c r="T5924">
        <v>20220805</v>
      </c>
      <c r="U5924" t="s">
        <v>206</v>
      </c>
      <c r="V5924" t="s">
        <v>1718</v>
      </c>
      <c r="Z5924" t="s">
        <v>36</v>
      </c>
    </row>
    <row r="5925" spans="1:26" x14ac:dyDescent="0.25">
      <c r="A5925" t="s">
        <v>26</v>
      </c>
      <c r="B5925" t="s">
        <v>27</v>
      </c>
      <c r="C5925" t="s">
        <v>28</v>
      </c>
      <c r="D5925" t="s">
        <v>29</v>
      </c>
      <c r="E5925" t="str">
        <f>"201TNUW1Q222"</f>
        <v>201TNUW1Q222</v>
      </c>
      <c r="F5925" t="s">
        <v>30</v>
      </c>
      <c r="I5925" t="s">
        <v>157</v>
      </c>
      <c r="J5925" t="s">
        <v>439</v>
      </c>
      <c r="N5925" t="s">
        <v>12058</v>
      </c>
      <c r="O5925" t="s">
        <v>34</v>
      </c>
      <c r="P5925">
        <v>8</v>
      </c>
      <c r="Q5925">
        <v>202201</v>
      </c>
      <c r="R5925">
        <v>20220319</v>
      </c>
      <c r="S5925" t="s">
        <v>12059</v>
      </c>
      <c r="T5925">
        <v>20220805</v>
      </c>
      <c r="Z5925" t="s">
        <v>36</v>
      </c>
    </row>
    <row r="5926" spans="1:26" x14ac:dyDescent="0.25">
      <c r="A5926" t="s">
        <v>26</v>
      </c>
      <c r="B5926" t="s">
        <v>27</v>
      </c>
      <c r="C5926" t="s">
        <v>28</v>
      </c>
      <c r="D5926" t="s">
        <v>46</v>
      </c>
      <c r="E5926" t="str">
        <f>"111TNKF09053"</f>
        <v>111TNKF09053</v>
      </c>
      <c r="F5926" t="s">
        <v>30</v>
      </c>
      <c r="I5926" t="s">
        <v>71</v>
      </c>
      <c r="J5926" t="s">
        <v>58</v>
      </c>
      <c r="N5926" t="s">
        <v>12060</v>
      </c>
      <c r="O5926" t="s">
        <v>34</v>
      </c>
      <c r="P5926">
        <v>10</v>
      </c>
      <c r="Q5926">
        <v>202111</v>
      </c>
      <c r="R5926">
        <v>20211126</v>
      </c>
      <c r="S5926" t="s">
        <v>12061</v>
      </c>
      <c r="T5926">
        <v>20220805</v>
      </c>
      <c r="Z5926" t="s">
        <v>36</v>
      </c>
    </row>
    <row r="5927" spans="1:26" x14ac:dyDescent="0.25">
      <c r="A5927" t="s">
        <v>26</v>
      </c>
      <c r="B5927" t="s">
        <v>27</v>
      </c>
      <c r="C5927" t="s">
        <v>28</v>
      </c>
      <c r="D5927" t="s">
        <v>6142</v>
      </c>
      <c r="E5927" t="str">
        <f>"205TNXR10770"</f>
        <v>205TNXR10770</v>
      </c>
      <c r="F5927" t="s">
        <v>30</v>
      </c>
      <c r="I5927" t="s">
        <v>38</v>
      </c>
      <c r="J5927" t="s">
        <v>58</v>
      </c>
      <c r="N5927" t="s">
        <v>12062</v>
      </c>
      <c r="O5927" t="s">
        <v>34</v>
      </c>
      <c r="P5927">
        <v>4</v>
      </c>
      <c r="Q5927">
        <v>202205</v>
      </c>
      <c r="R5927">
        <v>20220525</v>
      </c>
      <c r="S5927" t="s">
        <v>12063</v>
      </c>
      <c r="T5927">
        <v>20220805</v>
      </c>
      <c r="U5927" t="s">
        <v>61</v>
      </c>
      <c r="Z5927" t="s">
        <v>36</v>
      </c>
    </row>
    <row r="5928" spans="1:26" x14ac:dyDescent="0.25">
      <c r="A5928" t="s">
        <v>26</v>
      </c>
      <c r="B5928" t="s">
        <v>27</v>
      </c>
      <c r="C5928" t="s">
        <v>28</v>
      </c>
      <c r="D5928" t="s">
        <v>64</v>
      </c>
      <c r="E5928" t="str">
        <f>"112TNSU13782"</f>
        <v>112TNSU13782</v>
      </c>
      <c r="F5928" t="s">
        <v>30</v>
      </c>
      <c r="I5928" t="s">
        <v>31</v>
      </c>
      <c r="J5928" t="s">
        <v>32</v>
      </c>
      <c r="N5928" t="s">
        <v>12064</v>
      </c>
      <c r="O5928" t="s">
        <v>34</v>
      </c>
      <c r="P5928">
        <v>9</v>
      </c>
      <c r="Q5928">
        <v>202112</v>
      </c>
      <c r="R5928">
        <v>20220716</v>
      </c>
      <c r="S5928" t="s">
        <v>12065</v>
      </c>
      <c r="T5928">
        <v>20220805</v>
      </c>
      <c r="Z5928" t="s">
        <v>36</v>
      </c>
    </row>
    <row r="5929" spans="1:26" x14ac:dyDescent="0.25">
      <c r="A5929" t="s">
        <v>26</v>
      </c>
      <c r="B5929" t="s">
        <v>27</v>
      </c>
      <c r="C5929" t="s">
        <v>28</v>
      </c>
      <c r="D5929" t="s">
        <v>7432</v>
      </c>
      <c r="E5929" t="str">
        <f>"202TNPC23424"</f>
        <v>202TNPC23424</v>
      </c>
      <c r="F5929" t="s">
        <v>30</v>
      </c>
      <c r="I5929" t="s">
        <v>89</v>
      </c>
      <c r="J5929" t="s">
        <v>39</v>
      </c>
      <c r="N5929" t="s">
        <v>12066</v>
      </c>
      <c r="O5929" t="s">
        <v>34</v>
      </c>
      <c r="P5929">
        <v>7</v>
      </c>
      <c r="Q5929">
        <v>202202</v>
      </c>
      <c r="R5929">
        <v>20220604</v>
      </c>
      <c r="S5929" t="s">
        <v>12067</v>
      </c>
      <c r="T5929">
        <v>20220805</v>
      </c>
      <c r="Z5929" t="s">
        <v>36</v>
      </c>
    </row>
    <row r="5930" spans="1:26" x14ac:dyDescent="0.25">
      <c r="A5930" t="s">
        <v>26</v>
      </c>
      <c r="B5930" t="s">
        <v>27</v>
      </c>
      <c r="C5930" t="s">
        <v>28</v>
      </c>
      <c r="D5930" t="s">
        <v>29</v>
      </c>
      <c r="E5930" t="str">
        <f>"108TNNH2J119"</f>
        <v>108TNNH2J119</v>
      </c>
      <c r="F5930" t="s">
        <v>30</v>
      </c>
      <c r="I5930" t="s">
        <v>38</v>
      </c>
      <c r="J5930" t="s">
        <v>58</v>
      </c>
      <c r="N5930" t="s">
        <v>12068</v>
      </c>
      <c r="O5930" t="s">
        <v>34</v>
      </c>
      <c r="P5930">
        <v>13</v>
      </c>
      <c r="Q5930">
        <v>202108</v>
      </c>
      <c r="R5930">
        <v>20211111</v>
      </c>
      <c r="S5930" t="s">
        <v>12069</v>
      </c>
      <c r="T5930">
        <v>20220805</v>
      </c>
      <c r="U5930" t="s">
        <v>1575</v>
      </c>
      <c r="Z5930" t="s">
        <v>36</v>
      </c>
    </row>
    <row r="5931" spans="1:26" x14ac:dyDescent="0.25">
      <c r="A5931" t="s">
        <v>26</v>
      </c>
      <c r="B5931" t="s">
        <v>27</v>
      </c>
      <c r="C5931" t="s">
        <v>28</v>
      </c>
      <c r="D5931" t="s">
        <v>29</v>
      </c>
      <c r="E5931" t="str">
        <f>"107TNLE09232"</f>
        <v>107TNLE09232</v>
      </c>
      <c r="F5931" t="s">
        <v>30</v>
      </c>
      <c r="I5931" t="s">
        <v>82</v>
      </c>
      <c r="J5931" t="s">
        <v>90</v>
      </c>
      <c r="N5931" t="s">
        <v>12070</v>
      </c>
      <c r="O5931" t="s">
        <v>34</v>
      </c>
      <c r="P5931">
        <v>14</v>
      </c>
      <c r="Q5931">
        <v>202107</v>
      </c>
      <c r="R5931">
        <v>20211120</v>
      </c>
      <c r="S5931" t="s">
        <v>12071</v>
      </c>
      <c r="T5931">
        <v>20220805</v>
      </c>
      <c r="Z5931" t="s">
        <v>36</v>
      </c>
    </row>
    <row r="5932" spans="1:26" x14ac:dyDescent="0.25">
      <c r="A5932" t="s">
        <v>26</v>
      </c>
      <c r="B5932" t="s">
        <v>27</v>
      </c>
      <c r="C5932" t="s">
        <v>28</v>
      </c>
      <c r="D5932" t="s">
        <v>46</v>
      </c>
      <c r="E5932" t="str">
        <f>"109TNDV1R794"</f>
        <v>109TNDV1R794</v>
      </c>
      <c r="F5932" t="s">
        <v>30</v>
      </c>
      <c r="I5932" t="s">
        <v>157</v>
      </c>
      <c r="J5932" t="s">
        <v>58</v>
      </c>
      <c r="N5932" t="s">
        <v>10471</v>
      </c>
      <c r="O5932" t="s">
        <v>34</v>
      </c>
      <c r="P5932">
        <v>12</v>
      </c>
      <c r="Q5932">
        <v>202109</v>
      </c>
      <c r="R5932">
        <v>20211008</v>
      </c>
      <c r="S5932" t="s">
        <v>12072</v>
      </c>
      <c r="T5932">
        <v>20220805</v>
      </c>
      <c r="U5932" t="s">
        <v>5230</v>
      </c>
      <c r="Z5932" t="s">
        <v>36</v>
      </c>
    </row>
    <row r="5933" spans="1:26" x14ac:dyDescent="0.25">
      <c r="A5933" t="s">
        <v>26</v>
      </c>
      <c r="B5933" t="s">
        <v>27</v>
      </c>
      <c r="C5933" t="s">
        <v>28</v>
      </c>
      <c r="D5933" t="s">
        <v>7432</v>
      </c>
      <c r="E5933" t="str">
        <f>"206TNVS00415"</f>
        <v>206TNVS00415</v>
      </c>
      <c r="F5933" t="s">
        <v>30</v>
      </c>
      <c r="I5933" t="s">
        <v>31</v>
      </c>
      <c r="J5933" t="s">
        <v>32</v>
      </c>
      <c r="N5933" t="s">
        <v>12073</v>
      </c>
      <c r="O5933" t="s">
        <v>34</v>
      </c>
      <c r="P5933">
        <v>3</v>
      </c>
      <c r="Q5933">
        <v>202206</v>
      </c>
      <c r="R5933">
        <v>20220615</v>
      </c>
      <c r="S5933" t="s">
        <v>12074</v>
      </c>
      <c r="T5933">
        <v>20220805</v>
      </c>
      <c r="Z5933" t="s">
        <v>36</v>
      </c>
    </row>
    <row r="5934" spans="1:26" x14ac:dyDescent="0.25">
      <c r="A5934" t="s">
        <v>26</v>
      </c>
      <c r="B5934" t="s">
        <v>27</v>
      </c>
      <c r="C5934" t="s">
        <v>28</v>
      </c>
      <c r="D5934" t="s">
        <v>29</v>
      </c>
      <c r="E5934" t="str">
        <f>"111TNCZ2E355"</f>
        <v>111TNCZ2E355</v>
      </c>
      <c r="F5934" t="s">
        <v>30</v>
      </c>
      <c r="I5934" t="s">
        <v>123</v>
      </c>
      <c r="J5934" t="s">
        <v>77</v>
      </c>
      <c r="N5934" t="s">
        <v>12075</v>
      </c>
      <c r="O5934" t="s">
        <v>34</v>
      </c>
      <c r="P5934">
        <v>10</v>
      </c>
      <c r="Q5934">
        <v>202111</v>
      </c>
      <c r="R5934">
        <v>20220416</v>
      </c>
      <c r="S5934" t="s">
        <v>12076</v>
      </c>
      <c r="T5934">
        <v>20220805</v>
      </c>
      <c r="Z5934" t="s">
        <v>36</v>
      </c>
    </row>
    <row r="5935" spans="1:26" x14ac:dyDescent="0.25">
      <c r="A5935" t="s">
        <v>26</v>
      </c>
      <c r="B5935" t="s">
        <v>27</v>
      </c>
      <c r="C5935" t="s">
        <v>28</v>
      </c>
      <c r="D5935" t="s">
        <v>7432</v>
      </c>
      <c r="E5935" t="str">
        <f>"206TNDV21258"</f>
        <v>206TNDV21258</v>
      </c>
      <c r="F5935" t="s">
        <v>30</v>
      </c>
      <c r="I5935" t="s">
        <v>38</v>
      </c>
      <c r="J5935" t="s">
        <v>58</v>
      </c>
      <c r="N5935" t="s">
        <v>12077</v>
      </c>
      <c r="O5935" t="s">
        <v>34</v>
      </c>
      <c r="P5935">
        <v>3</v>
      </c>
      <c r="Q5935">
        <v>202206</v>
      </c>
      <c r="R5935">
        <v>20220721</v>
      </c>
      <c r="S5935" t="s">
        <v>12078</v>
      </c>
      <c r="T5935">
        <v>20220805</v>
      </c>
      <c r="U5935" t="s">
        <v>463</v>
      </c>
      <c r="Z5935" t="s">
        <v>36</v>
      </c>
    </row>
    <row r="5936" spans="1:26" x14ac:dyDescent="0.25">
      <c r="A5936" t="s">
        <v>26</v>
      </c>
      <c r="B5936" t="s">
        <v>27</v>
      </c>
      <c r="C5936" t="s">
        <v>28</v>
      </c>
      <c r="D5936" t="s">
        <v>8170</v>
      </c>
      <c r="E5936" t="str">
        <f>"205TNUW13574"</f>
        <v>205TNUW13574</v>
      </c>
      <c r="F5936" t="s">
        <v>30</v>
      </c>
      <c r="I5936" t="s">
        <v>123</v>
      </c>
      <c r="J5936" t="s">
        <v>77</v>
      </c>
      <c r="N5936" t="s">
        <v>12079</v>
      </c>
      <c r="O5936" t="s">
        <v>34</v>
      </c>
      <c r="P5936">
        <v>4</v>
      </c>
      <c r="Q5936">
        <v>202205</v>
      </c>
      <c r="R5936">
        <v>20220708</v>
      </c>
      <c r="S5936" t="s">
        <v>12080</v>
      </c>
      <c r="T5936">
        <v>20220805</v>
      </c>
      <c r="Z5936" t="s">
        <v>36</v>
      </c>
    </row>
    <row r="5937" spans="1:26" x14ac:dyDescent="0.25">
      <c r="A5937" t="s">
        <v>26</v>
      </c>
      <c r="B5937" t="s">
        <v>27</v>
      </c>
      <c r="C5937" t="s">
        <v>28</v>
      </c>
      <c r="D5937" t="s">
        <v>133</v>
      </c>
      <c r="E5937" t="str">
        <f>"008TNPC1Z392"</f>
        <v>008TNPC1Z392</v>
      </c>
      <c r="F5937" t="s">
        <v>30</v>
      </c>
      <c r="I5937" t="s">
        <v>57</v>
      </c>
      <c r="J5937" t="s">
        <v>90</v>
      </c>
      <c r="N5937" t="s">
        <v>12081</v>
      </c>
      <c r="O5937" t="s">
        <v>34</v>
      </c>
      <c r="P5937">
        <v>25</v>
      </c>
      <c r="Q5937">
        <v>202008</v>
      </c>
      <c r="R5937">
        <v>20220609</v>
      </c>
      <c r="S5937" t="s">
        <v>12082</v>
      </c>
      <c r="T5937">
        <v>20220805</v>
      </c>
      <c r="U5937" t="s">
        <v>206</v>
      </c>
      <c r="Z5937" t="s">
        <v>36</v>
      </c>
    </row>
    <row r="5938" spans="1:26" x14ac:dyDescent="0.25">
      <c r="A5938" t="s">
        <v>26</v>
      </c>
      <c r="B5938" t="s">
        <v>27</v>
      </c>
      <c r="C5938" t="s">
        <v>28</v>
      </c>
      <c r="D5938" t="s">
        <v>29</v>
      </c>
      <c r="E5938" t="str">
        <f>"105TNMX2M435"</f>
        <v>105TNMX2M435</v>
      </c>
      <c r="F5938" t="s">
        <v>30</v>
      </c>
      <c r="I5938" t="s">
        <v>31</v>
      </c>
      <c r="J5938" t="s">
        <v>32</v>
      </c>
      <c r="N5938" t="s">
        <v>12083</v>
      </c>
      <c r="O5938" t="s">
        <v>34</v>
      </c>
      <c r="P5938">
        <v>16</v>
      </c>
      <c r="Q5938">
        <v>202105</v>
      </c>
      <c r="R5938">
        <v>20211205</v>
      </c>
      <c r="S5938" t="s">
        <v>12084</v>
      </c>
      <c r="T5938">
        <v>20220805</v>
      </c>
      <c r="Z5938" t="s">
        <v>36</v>
      </c>
    </row>
    <row r="5939" spans="1:26" x14ac:dyDescent="0.25">
      <c r="A5939" t="s">
        <v>26</v>
      </c>
      <c r="B5939" t="s">
        <v>27</v>
      </c>
      <c r="C5939" t="s">
        <v>28</v>
      </c>
      <c r="D5939" t="s">
        <v>380</v>
      </c>
      <c r="E5939" t="str">
        <f>"112TNFA1R539"</f>
        <v>112TNFA1R539</v>
      </c>
      <c r="F5939" t="s">
        <v>30</v>
      </c>
      <c r="I5939" t="s">
        <v>57</v>
      </c>
      <c r="J5939" t="s">
        <v>58</v>
      </c>
      <c r="N5939" t="s">
        <v>12085</v>
      </c>
      <c r="O5939" t="s">
        <v>34</v>
      </c>
      <c r="P5939">
        <v>9</v>
      </c>
      <c r="Q5939">
        <v>202112</v>
      </c>
      <c r="R5939">
        <v>20220303</v>
      </c>
      <c r="S5939" t="s">
        <v>12086</v>
      </c>
      <c r="T5939">
        <v>20220805</v>
      </c>
      <c r="U5939" t="s">
        <v>128</v>
      </c>
      <c r="Z5939" t="s">
        <v>36</v>
      </c>
    </row>
    <row r="5940" spans="1:26" x14ac:dyDescent="0.25">
      <c r="A5940" t="s">
        <v>26</v>
      </c>
      <c r="B5940" t="s">
        <v>27</v>
      </c>
      <c r="C5940" t="s">
        <v>28</v>
      </c>
      <c r="D5940" t="s">
        <v>6142</v>
      </c>
      <c r="E5940" t="str">
        <f>"204TNMX17451"</f>
        <v>204TNMX17451</v>
      </c>
      <c r="F5940" t="s">
        <v>30</v>
      </c>
      <c r="I5940" t="s">
        <v>134</v>
      </c>
      <c r="J5940" t="s">
        <v>163</v>
      </c>
      <c r="N5940" t="s">
        <v>12087</v>
      </c>
      <c r="O5940" t="s">
        <v>34</v>
      </c>
      <c r="P5940">
        <v>5</v>
      </c>
      <c r="Q5940">
        <v>202204</v>
      </c>
      <c r="R5940">
        <v>20220606</v>
      </c>
      <c r="S5940" t="s">
        <v>12088</v>
      </c>
      <c r="T5940">
        <v>20220805</v>
      </c>
      <c r="Z5940" t="s">
        <v>36</v>
      </c>
    </row>
    <row r="5941" spans="1:26" x14ac:dyDescent="0.25">
      <c r="A5941" t="s">
        <v>26</v>
      </c>
      <c r="B5941" t="s">
        <v>27</v>
      </c>
      <c r="C5941" t="s">
        <v>28</v>
      </c>
      <c r="D5941" t="s">
        <v>133</v>
      </c>
      <c r="E5941" t="str">
        <f>"112TNZN0S333"</f>
        <v>112TNZN0S333</v>
      </c>
      <c r="F5941" t="s">
        <v>30</v>
      </c>
      <c r="I5941" t="s">
        <v>129</v>
      </c>
      <c r="J5941" t="s">
        <v>58</v>
      </c>
      <c r="N5941" t="s">
        <v>12089</v>
      </c>
      <c r="O5941" t="s">
        <v>34</v>
      </c>
      <c r="P5941">
        <v>9</v>
      </c>
      <c r="Q5941">
        <v>202112</v>
      </c>
      <c r="R5941">
        <v>20220102</v>
      </c>
      <c r="S5941" t="s">
        <v>12090</v>
      </c>
      <c r="T5941">
        <v>20220805</v>
      </c>
      <c r="U5941" t="s">
        <v>12091</v>
      </c>
      <c r="Z5941" t="s">
        <v>36</v>
      </c>
    </row>
    <row r="5942" spans="1:26" x14ac:dyDescent="0.25">
      <c r="A5942" t="s">
        <v>26</v>
      </c>
      <c r="B5942" t="s">
        <v>27</v>
      </c>
      <c r="C5942" t="s">
        <v>28</v>
      </c>
      <c r="D5942" t="s">
        <v>29</v>
      </c>
      <c r="E5942" t="str">
        <f>"108TNNH15439"</f>
        <v>108TNNH15439</v>
      </c>
      <c r="F5942" t="s">
        <v>30</v>
      </c>
      <c r="I5942" t="s">
        <v>89</v>
      </c>
      <c r="J5942" t="s">
        <v>39</v>
      </c>
      <c r="N5942" t="s">
        <v>12092</v>
      </c>
      <c r="O5942" t="s">
        <v>34</v>
      </c>
      <c r="P5942">
        <v>13</v>
      </c>
      <c r="Q5942">
        <v>202108</v>
      </c>
      <c r="R5942">
        <v>20220228</v>
      </c>
      <c r="S5942" t="s">
        <v>12093</v>
      </c>
      <c r="T5942">
        <v>20220805</v>
      </c>
      <c r="Z5942" t="s">
        <v>36</v>
      </c>
    </row>
    <row r="5943" spans="1:26" x14ac:dyDescent="0.25">
      <c r="A5943" t="s">
        <v>26</v>
      </c>
      <c r="B5943" t="s">
        <v>27</v>
      </c>
      <c r="C5943" t="s">
        <v>28</v>
      </c>
      <c r="D5943" t="s">
        <v>380</v>
      </c>
      <c r="E5943" t="str">
        <f>"111TNUW0H094"</f>
        <v>111TNUW0H094</v>
      </c>
      <c r="F5943" t="s">
        <v>30</v>
      </c>
      <c r="I5943" t="s">
        <v>31</v>
      </c>
      <c r="J5943" t="s">
        <v>32</v>
      </c>
      <c r="N5943" t="s">
        <v>12094</v>
      </c>
      <c r="O5943" t="s">
        <v>34</v>
      </c>
      <c r="P5943">
        <v>10</v>
      </c>
      <c r="Q5943">
        <v>202111</v>
      </c>
      <c r="R5943">
        <v>20220409</v>
      </c>
      <c r="S5943" t="s">
        <v>12095</v>
      </c>
      <c r="T5943">
        <v>20220805</v>
      </c>
      <c r="Z5943" t="s">
        <v>36</v>
      </c>
    </row>
    <row r="5944" spans="1:26" x14ac:dyDescent="0.25">
      <c r="A5944" t="s">
        <v>26</v>
      </c>
      <c r="B5944" t="s">
        <v>27</v>
      </c>
      <c r="C5944" t="s">
        <v>28</v>
      </c>
      <c r="D5944" t="s">
        <v>380</v>
      </c>
      <c r="E5944" t="str">
        <f>"112TNBK08037"</f>
        <v>112TNBK08037</v>
      </c>
      <c r="F5944" t="s">
        <v>30</v>
      </c>
      <c r="I5944" t="s">
        <v>31</v>
      </c>
      <c r="J5944" t="s">
        <v>765</v>
      </c>
      <c r="N5944" t="s">
        <v>12096</v>
      </c>
      <c r="O5944" t="s">
        <v>34</v>
      </c>
      <c r="P5944">
        <v>9</v>
      </c>
      <c r="Q5944">
        <v>202112</v>
      </c>
      <c r="R5944">
        <v>20220424</v>
      </c>
      <c r="S5944" t="s">
        <v>12097</v>
      </c>
      <c r="T5944">
        <v>20220805</v>
      </c>
      <c r="Z5944" t="s">
        <v>36</v>
      </c>
    </row>
    <row r="5945" spans="1:26" x14ac:dyDescent="0.25">
      <c r="A5945" t="s">
        <v>26</v>
      </c>
      <c r="B5945" t="s">
        <v>27</v>
      </c>
      <c r="C5945" t="s">
        <v>28</v>
      </c>
      <c r="D5945" t="s">
        <v>6922</v>
      </c>
      <c r="E5945" t="str">
        <f>"204TNAB1R336"</f>
        <v>204TNAB1R336</v>
      </c>
      <c r="F5945" t="s">
        <v>30</v>
      </c>
      <c r="I5945" t="s">
        <v>31</v>
      </c>
      <c r="J5945" t="s">
        <v>90</v>
      </c>
      <c r="N5945" t="s">
        <v>12098</v>
      </c>
      <c r="O5945" t="s">
        <v>34</v>
      </c>
      <c r="P5945">
        <v>5</v>
      </c>
      <c r="Q5945">
        <v>202204</v>
      </c>
      <c r="R5945">
        <v>20220703</v>
      </c>
      <c r="S5945" t="s">
        <v>12099</v>
      </c>
      <c r="T5945">
        <v>20220805</v>
      </c>
      <c r="U5945" t="s">
        <v>211</v>
      </c>
      <c r="Z5945" t="s">
        <v>36</v>
      </c>
    </row>
    <row r="5946" spans="1:26" x14ac:dyDescent="0.25">
      <c r="A5946" t="s">
        <v>26</v>
      </c>
      <c r="B5946" t="s">
        <v>27</v>
      </c>
      <c r="C5946" t="s">
        <v>28</v>
      </c>
      <c r="D5946" t="s">
        <v>8170</v>
      </c>
      <c r="E5946" t="str">
        <f>"205TNFA13627"</f>
        <v>205TNFA13627</v>
      </c>
      <c r="F5946" t="s">
        <v>30</v>
      </c>
      <c r="I5946" t="s">
        <v>31</v>
      </c>
      <c r="J5946" t="s">
        <v>32</v>
      </c>
      <c r="N5946" t="s">
        <v>12100</v>
      </c>
      <c r="O5946" t="s">
        <v>34</v>
      </c>
      <c r="P5946">
        <v>4</v>
      </c>
      <c r="Q5946">
        <v>202205</v>
      </c>
      <c r="R5946">
        <v>20220630</v>
      </c>
      <c r="S5946" t="s">
        <v>12101</v>
      </c>
      <c r="T5946">
        <v>20220805</v>
      </c>
      <c r="Z5946" t="s">
        <v>36</v>
      </c>
    </row>
    <row r="5947" spans="1:26" x14ac:dyDescent="0.25">
      <c r="A5947" t="s">
        <v>26</v>
      </c>
      <c r="B5947" t="s">
        <v>27</v>
      </c>
      <c r="C5947" t="s">
        <v>28</v>
      </c>
      <c r="D5947" t="s">
        <v>115</v>
      </c>
      <c r="E5947" t="str">
        <f>"101TNKF14517"</f>
        <v>101TNKF14517</v>
      </c>
      <c r="F5947" t="s">
        <v>30</v>
      </c>
      <c r="I5947" t="s">
        <v>38</v>
      </c>
      <c r="J5947" t="s">
        <v>58</v>
      </c>
      <c r="N5947" t="s">
        <v>12102</v>
      </c>
      <c r="O5947" t="s">
        <v>34</v>
      </c>
      <c r="P5947">
        <v>20</v>
      </c>
      <c r="Q5947">
        <v>202101</v>
      </c>
      <c r="R5947">
        <v>20211212</v>
      </c>
      <c r="S5947" t="s">
        <v>12103</v>
      </c>
      <c r="T5947">
        <v>20220805</v>
      </c>
      <c r="U5947" t="s">
        <v>5168</v>
      </c>
      <c r="V5947" t="s">
        <v>5902</v>
      </c>
      <c r="Z5947" t="s">
        <v>36</v>
      </c>
    </row>
    <row r="5948" spans="1:26" x14ac:dyDescent="0.25">
      <c r="A5948" t="s">
        <v>26</v>
      </c>
      <c r="B5948" t="s">
        <v>27</v>
      </c>
      <c r="C5948" t="s">
        <v>28</v>
      </c>
      <c r="D5948" t="s">
        <v>29</v>
      </c>
      <c r="E5948" t="str">
        <f>"106TNNH0W903"</f>
        <v>106TNNH0W903</v>
      </c>
      <c r="F5948" t="s">
        <v>30</v>
      </c>
      <c r="I5948" t="s">
        <v>57</v>
      </c>
      <c r="J5948" t="s">
        <v>130</v>
      </c>
      <c r="N5948" t="s">
        <v>12104</v>
      </c>
      <c r="O5948" t="s">
        <v>34</v>
      </c>
      <c r="P5948">
        <v>15</v>
      </c>
      <c r="Q5948">
        <v>202106</v>
      </c>
      <c r="R5948">
        <v>20211031</v>
      </c>
      <c r="S5948" t="s">
        <v>12105</v>
      </c>
      <c r="T5948">
        <v>20220805</v>
      </c>
      <c r="Z5948" t="s">
        <v>36</v>
      </c>
    </row>
    <row r="5949" spans="1:26" x14ac:dyDescent="0.25">
      <c r="A5949" t="s">
        <v>26</v>
      </c>
      <c r="B5949" t="s">
        <v>27</v>
      </c>
      <c r="C5949" t="s">
        <v>28</v>
      </c>
      <c r="D5949" t="s">
        <v>115</v>
      </c>
      <c r="E5949" t="str">
        <f>"104TNTQ2E329"</f>
        <v>104TNTQ2E329</v>
      </c>
      <c r="F5949" t="s">
        <v>30</v>
      </c>
      <c r="I5949" t="s">
        <v>475</v>
      </c>
      <c r="J5949" t="s">
        <v>90</v>
      </c>
      <c r="N5949" t="s">
        <v>12106</v>
      </c>
      <c r="O5949" t="s">
        <v>34</v>
      </c>
      <c r="P5949">
        <v>17</v>
      </c>
      <c r="Q5949">
        <v>202104</v>
      </c>
      <c r="R5949">
        <v>20211030</v>
      </c>
      <c r="S5949" t="s">
        <v>12107</v>
      </c>
      <c r="T5949">
        <v>20220805</v>
      </c>
      <c r="U5949" t="s">
        <v>369</v>
      </c>
      <c r="Z5949" t="s">
        <v>36</v>
      </c>
    </row>
    <row r="5950" spans="1:26" x14ac:dyDescent="0.25">
      <c r="A5950" t="s">
        <v>26</v>
      </c>
      <c r="B5950" t="s">
        <v>27</v>
      </c>
      <c r="C5950" t="s">
        <v>28</v>
      </c>
      <c r="D5950" t="s">
        <v>115</v>
      </c>
      <c r="E5950" t="str">
        <f>"202TNMX17171"</f>
        <v>202TNMX17171</v>
      </c>
      <c r="F5950" t="s">
        <v>30</v>
      </c>
      <c r="I5950" t="s">
        <v>38</v>
      </c>
      <c r="J5950" t="s">
        <v>39</v>
      </c>
      <c r="N5950" t="s">
        <v>12108</v>
      </c>
      <c r="O5950" t="s">
        <v>34</v>
      </c>
      <c r="P5950">
        <v>7</v>
      </c>
      <c r="Q5950">
        <v>202202</v>
      </c>
      <c r="R5950">
        <v>20220425</v>
      </c>
      <c r="S5950" t="s">
        <v>12109</v>
      </c>
      <c r="T5950">
        <v>20220805</v>
      </c>
      <c r="Z5950" t="s">
        <v>36</v>
      </c>
    </row>
    <row r="5951" spans="1:26" x14ac:dyDescent="0.25">
      <c r="A5951" t="s">
        <v>26</v>
      </c>
      <c r="B5951" t="s">
        <v>27</v>
      </c>
      <c r="C5951" t="s">
        <v>28</v>
      </c>
      <c r="D5951" t="s">
        <v>7432</v>
      </c>
      <c r="E5951" t="str">
        <f>"203TNXR28922"</f>
        <v>203TNXR28922</v>
      </c>
      <c r="F5951" t="s">
        <v>30</v>
      </c>
      <c r="I5951" t="s">
        <v>1078</v>
      </c>
      <c r="J5951" t="s">
        <v>77</v>
      </c>
      <c r="N5951" t="s">
        <v>12110</v>
      </c>
      <c r="O5951" t="s">
        <v>34</v>
      </c>
      <c r="P5951">
        <v>6</v>
      </c>
      <c r="Q5951">
        <v>202203</v>
      </c>
      <c r="R5951">
        <v>20220422</v>
      </c>
      <c r="S5951" t="s">
        <v>12111</v>
      </c>
      <c r="T5951">
        <v>20220805</v>
      </c>
      <c r="Z5951" t="s">
        <v>36</v>
      </c>
    </row>
    <row r="5952" spans="1:26" x14ac:dyDescent="0.25">
      <c r="A5952" t="s">
        <v>26</v>
      </c>
      <c r="B5952" t="s">
        <v>27</v>
      </c>
      <c r="C5952" t="s">
        <v>28</v>
      </c>
      <c r="D5952" t="s">
        <v>7432</v>
      </c>
      <c r="E5952" t="str">
        <f>"205TNEP2G956"</f>
        <v>205TNEP2G956</v>
      </c>
      <c r="F5952" t="s">
        <v>30</v>
      </c>
      <c r="I5952" t="s">
        <v>31</v>
      </c>
      <c r="J5952" t="s">
        <v>32</v>
      </c>
      <c r="N5952" t="s">
        <v>12112</v>
      </c>
      <c r="O5952" t="s">
        <v>34</v>
      </c>
      <c r="P5952">
        <v>4</v>
      </c>
      <c r="Q5952">
        <v>202205</v>
      </c>
      <c r="R5952">
        <v>20220520</v>
      </c>
      <c r="S5952" t="s">
        <v>12113</v>
      </c>
      <c r="T5952">
        <v>20220805</v>
      </c>
      <c r="Z5952" t="s">
        <v>36</v>
      </c>
    </row>
    <row r="5953" spans="1:26" x14ac:dyDescent="0.25">
      <c r="A5953" t="s">
        <v>26</v>
      </c>
      <c r="B5953" t="s">
        <v>27</v>
      </c>
      <c r="C5953" t="s">
        <v>28</v>
      </c>
      <c r="D5953" t="s">
        <v>37</v>
      </c>
      <c r="E5953" t="str">
        <f>"110TNBK0L517"</f>
        <v>110TNBK0L517</v>
      </c>
      <c r="F5953" t="s">
        <v>30</v>
      </c>
      <c r="I5953" t="s">
        <v>123</v>
      </c>
      <c r="J5953" t="s">
        <v>439</v>
      </c>
      <c r="N5953" t="s">
        <v>12114</v>
      </c>
      <c r="O5953" t="s">
        <v>34</v>
      </c>
      <c r="P5953">
        <v>11</v>
      </c>
      <c r="Q5953">
        <v>202110</v>
      </c>
      <c r="R5953">
        <v>20220501</v>
      </c>
      <c r="S5953" t="s">
        <v>12115</v>
      </c>
      <c r="T5953">
        <v>20220805</v>
      </c>
      <c r="Z5953" t="s">
        <v>36</v>
      </c>
    </row>
    <row r="5954" spans="1:26" x14ac:dyDescent="0.25">
      <c r="A5954" t="s">
        <v>26</v>
      </c>
      <c r="B5954" t="s">
        <v>27</v>
      </c>
      <c r="C5954" t="s">
        <v>28</v>
      </c>
      <c r="D5954" t="s">
        <v>166</v>
      </c>
      <c r="E5954" t="str">
        <f>"204TNSU07414"</f>
        <v>204TNSU07414</v>
      </c>
      <c r="F5954" t="s">
        <v>30</v>
      </c>
      <c r="I5954" t="s">
        <v>38</v>
      </c>
      <c r="J5954" t="s">
        <v>39</v>
      </c>
      <c r="N5954" t="s">
        <v>12116</v>
      </c>
      <c r="O5954" t="s">
        <v>34</v>
      </c>
      <c r="P5954">
        <v>5</v>
      </c>
      <c r="Q5954">
        <v>202204</v>
      </c>
      <c r="R5954">
        <v>20220629</v>
      </c>
      <c r="S5954" t="s">
        <v>12117</v>
      </c>
      <c r="T5954">
        <v>20220805</v>
      </c>
      <c r="Z5954" t="s">
        <v>36</v>
      </c>
    </row>
    <row r="5955" spans="1:26" x14ac:dyDescent="0.25">
      <c r="A5955" t="s">
        <v>26</v>
      </c>
      <c r="B5955" t="s">
        <v>27</v>
      </c>
      <c r="C5955" t="s">
        <v>28</v>
      </c>
      <c r="D5955" t="s">
        <v>64</v>
      </c>
      <c r="E5955" t="str">
        <f>"202TNFA0J139"</f>
        <v>202TNFA0J139</v>
      </c>
      <c r="F5955" t="s">
        <v>30</v>
      </c>
      <c r="I5955" t="s">
        <v>157</v>
      </c>
      <c r="J5955" t="s">
        <v>39</v>
      </c>
      <c r="N5955" t="s">
        <v>12118</v>
      </c>
      <c r="O5955" t="s">
        <v>34</v>
      </c>
      <c r="P5955">
        <v>7</v>
      </c>
      <c r="Q5955">
        <v>202202</v>
      </c>
      <c r="R5955">
        <v>20220606</v>
      </c>
      <c r="S5955" t="s">
        <v>12119</v>
      </c>
      <c r="T5955">
        <v>20220805</v>
      </c>
      <c r="Z5955" t="s">
        <v>36</v>
      </c>
    </row>
    <row r="5956" spans="1:26" x14ac:dyDescent="0.25">
      <c r="A5956" t="s">
        <v>26</v>
      </c>
      <c r="B5956" t="s">
        <v>27</v>
      </c>
      <c r="C5956" t="s">
        <v>28</v>
      </c>
      <c r="D5956" t="s">
        <v>64</v>
      </c>
      <c r="E5956" t="str">
        <f>"112TNGY0C103"</f>
        <v>112TNGY0C103</v>
      </c>
      <c r="F5956" t="s">
        <v>30</v>
      </c>
      <c r="I5956" t="s">
        <v>2009</v>
      </c>
      <c r="J5956" t="s">
        <v>58</v>
      </c>
      <c r="N5956" t="s">
        <v>12120</v>
      </c>
      <c r="O5956" t="s">
        <v>34</v>
      </c>
      <c r="P5956">
        <v>9</v>
      </c>
      <c r="Q5956">
        <v>202112</v>
      </c>
      <c r="R5956">
        <v>20211201</v>
      </c>
      <c r="S5956" t="s">
        <v>12121</v>
      </c>
      <c r="T5956">
        <v>20220805</v>
      </c>
      <c r="U5956" t="s">
        <v>144</v>
      </c>
      <c r="Z5956" t="s">
        <v>36</v>
      </c>
    </row>
    <row r="5957" spans="1:26" x14ac:dyDescent="0.25">
      <c r="A5957" t="s">
        <v>26</v>
      </c>
      <c r="B5957" t="s">
        <v>27</v>
      </c>
      <c r="C5957" t="s">
        <v>28</v>
      </c>
      <c r="D5957" t="s">
        <v>380</v>
      </c>
      <c r="E5957" t="str">
        <f>"202TNZN2U725"</f>
        <v>202TNZN2U725</v>
      </c>
      <c r="F5957" t="s">
        <v>30</v>
      </c>
      <c r="I5957" t="s">
        <v>31</v>
      </c>
      <c r="J5957" t="s">
        <v>32</v>
      </c>
      <c r="N5957" t="s">
        <v>12122</v>
      </c>
      <c r="O5957" t="s">
        <v>34</v>
      </c>
      <c r="P5957">
        <v>7</v>
      </c>
      <c r="Q5957">
        <v>202202</v>
      </c>
      <c r="R5957">
        <v>20220419</v>
      </c>
      <c r="S5957" t="s">
        <v>12123</v>
      </c>
      <c r="T5957">
        <v>20220805</v>
      </c>
      <c r="Z5957" t="s">
        <v>36</v>
      </c>
    </row>
    <row r="5958" spans="1:26" x14ac:dyDescent="0.25">
      <c r="A5958" t="s">
        <v>26</v>
      </c>
      <c r="B5958" t="s">
        <v>27</v>
      </c>
      <c r="C5958" t="s">
        <v>28</v>
      </c>
      <c r="D5958" t="s">
        <v>46</v>
      </c>
      <c r="E5958" t="str">
        <f>"202TNBK21069"</f>
        <v>202TNBK21069</v>
      </c>
      <c r="F5958" t="s">
        <v>30</v>
      </c>
      <c r="I5958" t="s">
        <v>38</v>
      </c>
      <c r="J5958" t="s">
        <v>48</v>
      </c>
      <c r="N5958" t="s">
        <v>12124</v>
      </c>
      <c r="O5958" t="s">
        <v>34</v>
      </c>
      <c r="P5958">
        <v>7</v>
      </c>
      <c r="Q5958">
        <v>202202</v>
      </c>
      <c r="R5958">
        <v>20220802</v>
      </c>
      <c r="S5958" t="s">
        <v>12125</v>
      </c>
      <c r="T5958">
        <v>20220805</v>
      </c>
      <c r="Z5958" t="s">
        <v>36</v>
      </c>
    </row>
    <row r="5959" spans="1:26" x14ac:dyDescent="0.25">
      <c r="A5959" t="s">
        <v>26</v>
      </c>
      <c r="B5959" t="s">
        <v>27</v>
      </c>
      <c r="C5959" t="s">
        <v>28</v>
      </c>
      <c r="D5959" t="s">
        <v>46</v>
      </c>
      <c r="E5959" t="str">
        <f>"202TNFA2W083"</f>
        <v>202TNFA2W083</v>
      </c>
      <c r="F5959" t="s">
        <v>30</v>
      </c>
      <c r="I5959" t="s">
        <v>38</v>
      </c>
      <c r="J5959" t="s">
        <v>1719</v>
      </c>
      <c r="N5959" t="s">
        <v>9537</v>
      </c>
      <c r="O5959" t="s">
        <v>34</v>
      </c>
      <c r="P5959">
        <v>7</v>
      </c>
      <c r="Q5959">
        <v>202202</v>
      </c>
      <c r="R5959">
        <v>20220525</v>
      </c>
      <c r="S5959" t="s">
        <v>12126</v>
      </c>
      <c r="T5959">
        <v>20220805</v>
      </c>
      <c r="Z5959" t="s">
        <v>36</v>
      </c>
    </row>
    <row r="5960" spans="1:26" x14ac:dyDescent="0.25">
      <c r="A5960" t="s">
        <v>26</v>
      </c>
      <c r="B5960" t="s">
        <v>27</v>
      </c>
      <c r="C5960" t="s">
        <v>28</v>
      </c>
      <c r="D5960" t="s">
        <v>6142</v>
      </c>
      <c r="E5960" t="str">
        <f>"203TNGY0R263"</f>
        <v>203TNGY0R263</v>
      </c>
      <c r="F5960" t="s">
        <v>30</v>
      </c>
      <c r="I5960" t="s">
        <v>97</v>
      </c>
      <c r="J5960" t="s">
        <v>90</v>
      </c>
      <c r="N5960" t="s">
        <v>12127</v>
      </c>
      <c r="O5960" t="s">
        <v>34</v>
      </c>
      <c r="P5960">
        <v>6</v>
      </c>
      <c r="Q5960">
        <v>202203</v>
      </c>
      <c r="R5960">
        <v>20220625</v>
      </c>
      <c r="S5960" t="s">
        <v>12128</v>
      </c>
      <c r="T5960">
        <v>20220805</v>
      </c>
      <c r="U5960" t="s">
        <v>144</v>
      </c>
      <c r="Z5960" t="s">
        <v>36</v>
      </c>
    </row>
    <row r="5961" spans="1:26" x14ac:dyDescent="0.25">
      <c r="A5961" t="s">
        <v>26</v>
      </c>
      <c r="B5961" t="s">
        <v>27</v>
      </c>
      <c r="C5961" t="s">
        <v>28</v>
      </c>
      <c r="D5961" t="s">
        <v>8170</v>
      </c>
      <c r="E5961" t="str">
        <f>"203TNNH25607"</f>
        <v>203TNNH25607</v>
      </c>
      <c r="F5961" t="s">
        <v>30</v>
      </c>
      <c r="I5961" t="s">
        <v>38</v>
      </c>
      <c r="J5961" t="s">
        <v>43</v>
      </c>
      <c r="N5961" t="s">
        <v>12129</v>
      </c>
      <c r="O5961" t="s">
        <v>34</v>
      </c>
      <c r="P5961">
        <v>6</v>
      </c>
      <c r="Q5961">
        <v>202203</v>
      </c>
      <c r="R5961">
        <v>20220601</v>
      </c>
      <c r="S5961" t="s">
        <v>12130</v>
      </c>
      <c r="T5961">
        <v>20220805</v>
      </c>
      <c r="Z5961" t="s">
        <v>36</v>
      </c>
    </row>
    <row r="5962" spans="1:26" x14ac:dyDescent="0.25">
      <c r="A5962" t="s">
        <v>26</v>
      </c>
      <c r="B5962" t="s">
        <v>27</v>
      </c>
      <c r="C5962" t="s">
        <v>28</v>
      </c>
      <c r="D5962" t="s">
        <v>585</v>
      </c>
      <c r="E5962" t="str">
        <f>"202TNJJ0P524"</f>
        <v>202TNJJ0P524</v>
      </c>
      <c r="F5962" t="s">
        <v>30</v>
      </c>
      <c r="I5962" t="s">
        <v>129</v>
      </c>
      <c r="J5962" t="s">
        <v>130</v>
      </c>
      <c r="N5962" t="s">
        <v>12131</v>
      </c>
      <c r="O5962" t="s">
        <v>34</v>
      </c>
      <c r="P5962">
        <v>7</v>
      </c>
      <c r="Q5962">
        <v>202202</v>
      </c>
      <c r="R5962">
        <v>20220501</v>
      </c>
      <c r="S5962" t="s">
        <v>12132</v>
      </c>
      <c r="T5962">
        <v>20220805</v>
      </c>
      <c r="Z5962" t="s">
        <v>36</v>
      </c>
    </row>
    <row r="5963" spans="1:26" x14ac:dyDescent="0.25">
      <c r="A5963" t="s">
        <v>26</v>
      </c>
      <c r="B5963" t="s">
        <v>27</v>
      </c>
      <c r="C5963" t="s">
        <v>28</v>
      </c>
      <c r="D5963" t="s">
        <v>115</v>
      </c>
      <c r="E5963" t="str">
        <f>"104TNQD06684"</f>
        <v>104TNQD06684</v>
      </c>
      <c r="F5963" t="s">
        <v>30</v>
      </c>
      <c r="I5963" t="s">
        <v>38</v>
      </c>
      <c r="J5963" t="s">
        <v>130</v>
      </c>
      <c r="N5963" t="s">
        <v>12133</v>
      </c>
      <c r="O5963" t="s">
        <v>34</v>
      </c>
      <c r="P5963">
        <v>17</v>
      </c>
      <c r="Q5963">
        <v>202104</v>
      </c>
      <c r="R5963">
        <v>20220730</v>
      </c>
      <c r="S5963" t="s">
        <v>12134</v>
      </c>
      <c r="T5963">
        <v>20220805</v>
      </c>
      <c r="Z5963" t="s">
        <v>36</v>
      </c>
    </row>
    <row r="5964" spans="1:26" x14ac:dyDescent="0.25">
      <c r="A5964" t="s">
        <v>26</v>
      </c>
      <c r="B5964" t="s">
        <v>27</v>
      </c>
      <c r="C5964" t="s">
        <v>28</v>
      </c>
      <c r="D5964" t="s">
        <v>64</v>
      </c>
      <c r="E5964" t="str">
        <f>"203TNEP20948"</f>
        <v>203TNEP20948</v>
      </c>
      <c r="F5964" t="s">
        <v>30</v>
      </c>
      <c r="I5964" t="s">
        <v>57</v>
      </c>
      <c r="J5964" t="s">
        <v>439</v>
      </c>
      <c r="N5964" t="s">
        <v>12135</v>
      </c>
      <c r="O5964" t="s">
        <v>34</v>
      </c>
      <c r="P5964">
        <v>6</v>
      </c>
      <c r="Q5964">
        <v>202203</v>
      </c>
      <c r="R5964">
        <v>20220524</v>
      </c>
      <c r="S5964" t="s">
        <v>12136</v>
      </c>
      <c r="T5964">
        <v>20220806</v>
      </c>
      <c r="Z5964" t="s">
        <v>36</v>
      </c>
    </row>
    <row r="5965" spans="1:26" x14ac:dyDescent="0.25">
      <c r="A5965" t="s">
        <v>26</v>
      </c>
      <c r="B5965" t="s">
        <v>27</v>
      </c>
      <c r="C5965" t="s">
        <v>28</v>
      </c>
      <c r="D5965" t="s">
        <v>64</v>
      </c>
      <c r="E5965" t="str">
        <f>"109TNWG1V697"</f>
        <v>109TNWG1V697</v>
      </c>
      <c r="F5965" t="s">
        <v>30</v>
      </c>
      <c r="I5965" t="s">
        <v>57</v>
      </c>
      <c r="J5965" t="s">
        <v>58</v>
      </c>
      <c r="N5965" t="s">
        <v>12137</v>
      </c>
      <c r="O5965" t="s">
        <v>34</v>
      </c>
      <c r="P5965">
        <v>12</v>
      </c>
      <c r="Q5965">
        <v>202109</v>
      </c>
      <c r="R5965">
        <v>20211105</v>
      </c>
      <c r="S5965" t="s">
        <v>12138</v>
      </c>
      <c r="T5965">
        <v>20220806</v>
      </c>
      <c r="U5965" t="s">
        <v>144</v>
      </c>
      <c r="Z5965" t="s">
        <v>36</v>
      </c>
    </row>
    <row r="5966" spans="1:26" x14ac:dyDescent="0.25">
      <c r="A5966" t="s">
        <v>2403</v>
      </c>
      <c r="B5966" t="s">
        <v>27</v>
      </c>
      <c r="C5966" t="s">
        <v>28</v>
      </c>
      <c r="D5966" t="s">
        <v>29</v>
      </c>
      <c r="E5966" t="str">
        <f>"201TNUW2R342"</f>
        <v>201TNUW2R342</v>
      </c>
      <c r="F5966" t="s">
        <v>2404</v>
      </c>
      <c r="N5966" t="s">
        <v>12139</v>
      </c>
      <c r="O5966" t="s">
        <v>34</v>
      </c>
      <c r="P5966">
        <v>8</v>
      </c>
      <c r="Q5966">
        <v>202201</v>
      </c>
      <c r="S5966">
        <v>917556381</v>
      </c>
      <c r="T5966">
        <v>20220807</v>
      </c>
      <c r="U5966" t="s">
        <v>2406</v>
      </c>
      <c r="V5966" t="s">
        <v>3583</v>
      </c>
      <c r="W5966" t="s">
        <v>2408</v>
      </c>
      <c r="X5966" t="s">
        <v>6398</v>
      </c>
      <c r="Y5966" t="s">
        <v>6399</v>
      </c>
      <c r="Z5966" t="s">
        <v>36</v>
      </c>
    </row>
    <row r="5967" spans="1:26" x14ac:dyDescent="0.25">
      <c r="A5967" t="s">
        <v>2403</v>
      </c>
      <c r="B5967" t="s">
        <v>27</v>
      </c>
      <c r="C5967" t="s">
        <v>28</v>
      </c>
      <c r="D5967" t="s">
        <v>42</v>
      </c>
      <c r="E5967" t="str">
        <f>"202TNZNOL733"</f>
        <v>202TNZNOL733</v>
      </c>
      <c r="F5967" t="s">
        <v>2404</v>
      </c>
      <c r="N5967" t="s">
        <v>12140</v>
      </c>
      <c r="O5967" t="s">
        <v>34</v>
      </c>
      <c r="P5967">
        <v>7</v>
      </c>
      <c r="Q5967">
        <v>202202</v>
      </c>
      <c r="S5967">
        <v>917409867</v>
      </c>
      <c r="T5967">
        <v>20220808</v>
      </c>
      <c r="U5967" t="s">
        <v>2406</v>
      </c>
      <c r="V5967" t="s">
        <v>3583</v>
      </c>
      <c r="W5967" t="s">
        <v>2408</v>
      </c>
      <c r="X5967" t="s">
        <v>4891</v>
      </c>
      <c r="Y5967" t="s">
        <v>4892</v>
      </c>
      <c r="Z5967" t="s">
        <v>36</v>
      </c>
    </row>
    <row r="5968" spans="1:26" x14ac:dyDescent="0.25">
      <c r="A5968" t="s">
        <v>2403</v>
      </c>
      <c r="B5968" t="s">
        <v>27</v>
      </c>
      <c r="C5968" t="s">
        <v>28</v>
      </c>
      <c r="D5968" t="s">
        <v>37</v>
      </c>
      <c r="E5968" t="str">
        <f>"202TNWG1V121"</f>
        <v>202TNWG1V121</v>
      </c>
      <c r="F5968" t="s">
        <v>2404</v>
      </c>
      <c r="N5968" t="s">
        <v>12141</v>
      </c>
      <c r="O5968" t="s">
        <v>34</v>
      </c>
      <c r="P5968">
        <v>7</v>
      </c>
      <c r="Q5968">
        <v>202202</v>
      </c>
      <c r="S5968">
        <v>917539106</v>
      </c>
      <c r="T5968">
        <v>20220808</v>
      </c>
      <c r="U5968" t="s">
        <v>2406</v>
      </c>
      <c r="V5968" t="s">
        <v>12142</v>
      </c>
      <c r="W5968" t="s">
        <v>2408</v>
      </c>
      <c r="X5968" t="s">
        <v>2413</v>
      </c>
      <c r="Y5968" t="s">
        <v>2414</v>
      </c>
      <c r="Z5968" t="s">
        <v>36</v>
      </c>
    </row>
    <row r="5969" spans="1:26" x14ac:dyDescent="0.25">
      <c r="A5969" t="s">
        <v>2403</v>
      </c>
      <c r="B5969" t="s">
        <v>27</v>
      </c>
      <c r="C5969" t="s">
        <v>28</v>
      </c>
      <c r="D5969" t="s">
        <v>37</v>
      </c>
      <c r="E5969" t="str">
        <f>"202TNNH1V119"</f>
        <v>202TNNH1V119</v>
      </c>
      <c r="F5969" t="s">
        <v>2404</v>
      </c>
      <c r="N5969" t="s">
        <v>12143</v>
      </c>
      <c r="O5969" t="s">
        <v>34</v>
      </c>
      <c r="P5969">
        <v>7</v>
      </c>
      <c r="Q5969">
        <v>202202</v>
      </c>
      <c r="S5969">
        <v>917539171</v>
      </c>
      <c r="T5969">
        <v>20220808</v>
      </c>
      <c r="U5969" t="s">
        <v>2406</v>
      </c>
      <c r="V5969" t="s">
        <v>12142</v>
      </c>
      <c r="W5969" t="s">
        <v>2408</v>
      </c>
      <c r="X5969" t="s">
        <v>2413</v>
      </c>
      <c r="Y5969" t="s">
        <v>2414</v>
      </c>
      <c r="Z5969" t="s">
        <v>36</v>
      </c>
    </row>
    <row r="5970" spans="1:26" x14ac:dyDescent="0.25">
      <c r="A5970" t="s">
        <v>2403</v>
      </c>
      <c r="B5970" t="s">
        <v>27</v>
      </c>
      <c r="C5970" t="s">
        <v>28</v>
      </c>
      <c r="D5970" t="s">
        <v>37</v>
      </c>
      <c r="E5970" t="str">
        <f>"202TNUW1V118"</f>
        <v>202TNUW1V118</v>
      </c>
      <c r="F5970" t="s">
        <v>2404</v>
      </c>
      <c r="N5970" t="s">
        <v>12144</v>
      </c>
      <c r="O5970" t="s">
        <v>34</v>
      </c>
      <c r="P5970">
        <v>7</v>
      </c>
      <c r="Q5970">
        <v>202202</v>
      </c>
      <c r="S5970">
        <v>917539293</v>
      </c>
      <c r="T5970">
        <v>20220808</v>
      </c>
      <c r="U5970" t="s">
        <v>2406</v>
      </c>
      <c r="V5970" t="s">
        <v>12142</v>
      </c>
      <c r="W5970" t="s">
        <v>2408</v>
      </c>
      <c r="X5970" t="s">
        <v>2413</v>
      </c>
      <c r="Y5970" t="s">
        <v>2414</v>
      </c>
      <c r="Z5970" t="s">
        <v>36</v>
      </c>
    </row>
    <row r="5971" spans="1:26" x14ac:dyDescent="0.25">
      <c r="A5971" t="s">
        <v>26</v>
      </c>
      <c r="B5971" t="s">
        <v>27</v>
      </c>
      <c r="C5971" t="s">
        <v>28</v>
      </c>
      <c r="D5971" t="s">
        <v>64</v>
      </c>
      <c r="E5971" t="str">
        <f>"203TNYT0W370"</f>
        <v>203TNYT0W370</v>
      </c>
      <c r="F5971" t="s">
        <v>30</v>
      </c>
      <c r="I5971" t="s">
        <v>82</v>
      </c>
      <c r="J5971" t="s">
        <v>58</v>
      </c>
      <c r="N5971" t="s">
        <v>12145</v>
      </c>
      <c r="O5971" t="s">
        <v>34</v>
      </c>
      <c r="P5971">
        <v>6</v>
      </c>
      <c r="Q5971">
        <v>202203</v>
      </c>
      <c r="R5971">
        <v>20220617</v>
      </c>
      <c r="S5971" t="s">
        <v>12146</v>
      </c>
      <c r="T5971">
        <v>20220808</v>
      </c>
      <c r="U5971" t="s">
        <v>1041</v>
      </c>
      <c r="V5971" t="s">
        <v>111</v>
      </c>
      <c r="Z5971" t="s">
        <v>36</v>
      </c>
    </row>
    <row r="5972" spans="1:26" x14ac:dyDescent="0.25">
      <c r="A5972" t="s">
        <v>26</v>
      </c>
      <c r="B5972" t="s">
        <v>27</v>
      </c>
      <c r="C5972" t="s">
        <v>28</v>
      </c>
      <c r="D5972" t="s">
        <v>7160</v>
      </c>
      <c r="E5972" t="str">
        <f>"204TNLE32376"</f>
        <v>204TNLE32376</v>
      </c>
      <c r="F5972" t="s">
        <v>30</v>
      </c>
      <c r="I5972" t="s">
        <v>38</v>
      </c>
      <c r="J5972" t="s">
        <v>90</v>
      </c>
      <c r="N5972" t="s">
        <v>12147</v>
      </c>
      <c r="O5972" t="s">
        <v>34</v>
      </c>
      <c r="P5972">
        <v>5</v>
      </c>
      <c r="Q5972">
        <v>202204</v>
      </c>
      <c r="R5972">
        <v>20220528</v>
      </c>
      <c r="S5972" t="s">
        <v>12148</v>
      </c>
      <c r="T5972">
        <v>20220808</v>
      </c>
      <c r="U5972" t="s">
        <v>128</v>
      </c>
      <c r="Z5972" t="s">
        <v>36</v>
      </c>
    </row>
    <row r="5973" spans="1:26" x14ac:dyDescent="0.25">
      <c r="A5973" t="s">
        <v>26</v>
      </c>
      <c r="B5973" t="s">
        <v>27</v>
      </c>
      <c r="C5973" t="s">
        <v>28</v>
      </c>
      <c r="D5973" t="s">
        <v>37</v>
      </c>
      <c r="E5973" t="str">
        <f>"109TNEP21108"</f>
        <v>109TNEP21108</v>
      </c>
      <c r="F5973" t="s">
        <v>30</v>
      </c>
      <c r="I5973" t="s">
        <v>38</v>
      </c>
      <c r="J5973" t="s">
        <v>58</v>
      </c>
      <c r="N5973" t="s">
        <v>12149</v>
      </c>
      <c r="O5973" t="s">
        <v>34</v>
      </c>
      <c r="P5973">
        <v>12</v>
      </c>
      <c r="Q5973">
        <v>202109</v>
      </c>
      <c r="R5973">
        <v>20211227</v>
      </c>
      <c r="S5973" t="s">
        <v>12150</v>
      </c>
      <c r="T5973">
        <v>20220808</v>
      </c>
      <c r="U5973" t="s">
        <v>144</v>
      </c>
      <c r="Z5973" t="s">
        <v>36</v>
      </c>
    </row>
    <row r="5974" spans="1:26" x14ac:dyDescent="0.25">
      <c r="A5974" t="s">
        <v>26</v>
      </c>
      <c r="B5974" t="s">
        <v>27</v>
      </c>
      <c r="C5974" t="s">
        <v>28</v>
      </c>
      <c r="D5974" t="s">
        <v>29</v>
      </c>
      <c r="E5974" t="str">
        <f>"105TNWG0Z025"</f>
        <v>105TNWG0Z025</v>
      </c>
      <c r="F5974" t="s">
        <v>30</v>
      </c>
      <c r="I5974" t="s">
        <v>38</v>
      </c>
      <c r="J5974" t="s">
        <v>90</v>
      </c>
      <c r="N5974" t="s">
        <v>12151</v>
      </c>
      <c r="O5974" t="s">
        <v>34</v>
      </c>
      <c r="P5974">
        <v>16</v>
      </c>
      <c r="Q5974">
        <v>202105</v>
      </c>
      <c r="R5974">
        <v>20220220</v>
      </c>
      <c r="S5974" t="s">
        <v>12152</v>
      </c>
      <c r="T5974">
        <v>20220808</v>
      </c>
      <c r="U5974" t="s">
        <v>111</v>
      </c>
      <c r="V5974" t="s">
        <v>264</v>
      </c>
      <c r="W5974" t="s">
        <v>265</v>
      </c>
      <c r="X5974" t="s">
        <v>313</v>
      </c>
      <c r="Y5974" t="s">
        <v>211</v>
      </c>
      <c r="Z5974" t="s">
        <v>36</v>
      </c>
    </row>
    <row r="5975" spans="1:26" x14ac:dyDescent="0.25">
      <c r="A5975" t="s">
        <v>26</v>
      </c>
      <c r="B5975" t="s">
        <v>27</v>
      </c>
      <c r="C5975" t="s">
        <v>28</v>
      </c>
      <c r="D5975" t="s">
        <v>380</v>
      </c>
      <c r="E5975" t="str">
        <f>"203TNRL07590"</f>
        <v>203TNRL07590</v>
      </c>
      <c r="F5975" t="s">
        <v>30</v>
      </c>
      <c r="I5975" t="s">
        <v>31</v>
      </c>
      <c r="J5975" t="s">
        <v>58</v>
      </c>
      <c r="N5975" t="s">
        <v>12153</v>
      </c>
      <c r="O5975" t="s">
        <v>34</v>
      </c>
      <c r="P5975">
        <v>6</v>
      </c>
      <c r="Q5975">
        <v>202203</v>
      </c>
      <c r="R5975">
        <v>20220413</v>
      </c>
      <c r="S5975" t="s">
        <v>12154</v>
      </c>
      <c r="T5975">
        <v>20220808</v>
      </c>
      <c r="U5975" t="s">
        <v>2542</v>
      </c>
      <c r="V5975" t="s">
        <v>3325</v>
      </c>
      <c r="Z5975" t="s">
        <v>36</v>
      </c>
    </row>
    <row r="5976" spans="1:26" x14ac:dyDescent="0.25">
      <c r="A5976" t="s">
        <v>26</v>
      </c>
      <c r="B5976" t="s">
        <v>27</v>
      </c>
      <c r="C5976" t="s">
        <v>28</v>
      </c>
      <c r="D5976" t="s">
        <v>46</v>
      </c>
      <c r="E5976" t="str">
        <f>"112TNZN1F597"</f>
        <v>112TNZN1F597</v>
      </c>
      <c r="F5976" t="s">
        <v>30</v>
      </c>
      <c r="I5976" t="s">
        <v>71</v>
      </c>
      <c r="J5976" t="s">
        <v>58</v>
      </c>
      <c r="N5976" t="s">
        <v>12155</v>
      </c>
      <c r="O5976" t="s">
        <v>34</v>
      </c>
      <c r="P5976">
        <v>99</v>
      </c>
      <c r="Q5976">
        <v>201112</v>
      </c>
      <c r="R5976">
        <v>20211125</v>
      </c>
      <c r="S5976" t="s">
        <v>12156</v>
      </c>
      <c r="T5976">
        <v>20220808</v>
      </c>
      <c r="U5976" t="s">
        <v>736</v>
      </c>
      <c r="V5976" t="s">
        <v>1388</v>
      </c>
      <c r="Z5976" t="s">
        <v>36</v>
      </c>
    </row>
    <row r="5977" spans="1:26" x14ac:dyDescent="0.25">
      <c r="A5977" t="s">
        <v>26</v>
      </c>
      <c r="B5977" t="s">
        <v>27</v>
      </c>
      <c r="C5977" t="s">
        <v>28</v>
      </c>
      <c r="D5977" t="s">
        <v>64</v>
      </c>
      <c r="E5977" t="str">
        <f>"111TNGY15479"</f>
        <v>111TNGY15479</v>
      </c>
      <c r="F5977" t="s">
        <v>30</v>
      </c>
      <c r="I5977" t="s">
        <v>89</v>
      </c>
      <c r="J5977" t="s">
        <v>48</v>
      </c>
      <c r="N5977" t="s">
        <v>12157</v>
      </c>
      <c r="O5977" t="s">
        <v>34</v>
      </c>
      <c r="P5977">
        <v>10</v>
      </c>
      <c r="Q5977">
        <v>202111</v>
      </c>
      <c r="R5977">
        <v>20220121</v>
      </c>
      <c r="S5977" t="s">
        <v>12158</v>
      </c>
      <c r="T5977">
        <v>20220808</v>
      </c>
      <c r="Z5977" t="s">
        <v>36</v>
      </c>
    </row>
    <row r="5978" spans="1:26" x14ac:dyDescent="0.25">
      <c r="A5978" t="s">
        <v>26</v>
      </c>
      <c r="B5978" t="s">
        <v>27</v>
      </c>
      <c r="C5978" t="s">
        <v>28</v>
      </c>
      <c r="D5978" t="s">
        <v>6142</v>
      </c>
      <c r="E5978" t="str">
        <f>"204TNUW2F630"</f>
        <v>204TNUW2F630</v>
      </c>
      <c r="F5978" t="s">
        <v>30</v>
      </c>
      <c r="I5978" t="s">
        <v>31</v>
      </c>
      <c r="J5978" t="s">
        <v>39</v>
      </c>
      <c r="N5978" t="s">
        <v>12159</v>
      </c>
      <c r="O5978" t="s">
        <v>34</v>
      </c>
      <c r="P5978">
        <v>5</v>
      </c>
      <c r="Q5978">
        <v>202204</v>
      </c>
      <c r="R5978">
        <v>20220518</v>
      </c>
      <c r="S5978" t="s">
        <v>12160</v>
      </c>
      <c r="T5978">
        <v>20220808</v>
      </c>
      <c r="Z5978" t="s">
        <v>36</v>
      </c>
    </row>
    <row r="5979" spans="1:26" x14ac:dyDescent="0.25">
      <c r="A5979" t="s">
        <v>26</v>
      </c>
      <c r="B5979" t="s">
        <v>27</v>
      </c>
      <c r="C5979" t="s">
        <v>28</v>
      </c>
      <c r="D5979" t="s">
        <v>29</v>
      </c>
      <c r="E5979" t="str">
        <f>"111TNEP2A940"</f>
        <v>111TNEP2A940</v>
      </c>
      <c r="F5979" t="s">
        <v>30</v>
      </c>
      <c r="I5979" t="s">
        <v>129</v>
      </c>
      <c r="J5979" t="s">
        <v>39</v>
      </c>
      <c r="N5979" t="s">
        <v>12161</v>
      </c>
      <c r="O5979" t="s">
        <v>34</v>
      </c>
      <c r="P5979">
        <v>10</v>
      </c>
      <c r="Q5979">
        <v>202111</v>
      </c>
      <c r="R5979">
        <v>20220515</v>
      </c>
      <c r="S5979" t="s">
        <v>12162</v>
      </c>
      <c r="T5979">
        <v>20220808</v>
      </c>
      <c r="Z5979" t="s">
        <v>36</v>
      </c>
    </row>
    <row r="5980" spans="1:26" x14ac:dyDescent="0.25">
      <c r="A5980" t="s">
        <v>26</v>
      </c>
      <c r="B5980" t="s">
        <v>27</v>
      </c>
      <c r="C5980" t="s">
        <v>28</v>
      </c>
      <c r="D5980" t="s">
        <v>133</v>
      </c>
      <c r="E5980" t="str">
        <f>"111TNYT17522"</f>
        <v>111TNYT17522</v>
      </c>
      <c r="F5980" t="s">
        <v>30</v>
      </c>
      <c r="I5980" t="s">
        <v>31</v>
      </c>
      <c r="J5980" t="s">
        <v>32</v>
      </c>
      <c r="N5980" t="s">
        <v>12163</v>
      </c>
      <c r="O5980" t="s">
        <v>34</v>
      </c>
      <c r="P5980">
        <v>10</v>
      </c>
      <c r="Q5980">
        <v>202111</v>
      </c>
      <c r="R5980">
        <v>20220104</v>
      </c>
      <c r="S5980" t="s">
        <v>12164</v>
      </c>
      <c r="T5980">
        <v>20220808</v>
      </c>
      <c r="Z5980" t="s">
        <v>36</v>
      </c>
    </row>
    <row r="5981" spans="1:26" x14ac:dyDescent="0.25">
      <c r="A5981" t="s">
        <v>26</v>
      </c>
      <c r="B5981" t="s">
        <v>27</v>
      </c>
      <c r="C5981" t="s">
        <v>28</v>
      </c>
      <c r="D5981" t="s">
        <v>585</v>
      </c>
      <c r="E5981" t="str">
        <f>"205TNEP3F332"</f>
        <v>205TNEP3F332</v>
      </c>
      <c r="F5981" t="s">
        <v>30</v>
      </c>
      <c r="I5981" t="s">
        <v>89</v>
      </c>
      <c r="J5981" t="s">
        <v>58</v>
      </c>
      <c r="N5981" t="s">
        <v>12165</v>
      </c>
      <c r="O5981" t="s">
        <v>34</v>
      </c>
      <c r="P5981">
        <v>4</v>
      </c>
      <c r="Q5981">
        <v>202205</v>
      </c>
      <c r="R5981">
        <v>20220704</v>
      </c>
      <c r="S5981" t="s">
        <v>12166</v>
      </c>
      <c r="T5981">
        <v>20220808</v>
      </c>
      <c r="U5981" t="s">
        <v>4637</v>
      </c>
      <c r="Z5981" t="s">
        <v>36</v>
      </c>
    </row>
    <row r="5982" spans="1:26" x14ac:dyDescent="0.25">
      <c r="A5982" t="s">
        <v>26</v>
      </c>
      <c r="B5982" t="s">
        <v>27</v>
      </c>
      <c r="C5982" t="s">
        <v>28</v>
      </c>
      <c r="D5982" t="s">
        <v>380</v>
      </c>
      <c r="E5982" t="str">
        <f>"206TNCZ2M683"</f>
        <v>206TNCZ2M683</v>
      </c>
      <c r="F5982" t="s">
        <v>30</v>
      </c>
      <c r="I5982" t="s">
        <v>57</v>
      </c>
      <c r="J5982" t="s">
        <v>52</v>
      </c>
      <c r="N5982" t="s">
        <v>12167</v>
      </c>
      <c r="O5982" t="s">
        <v>34</v>
      </c>
      <c r="P5982">
        <v>3</v>
      </c>
      <c r="Q5982">
        <v>202206</v>
      </c>
      <c r="R5982">
        <v>20220724</v>
      </c>
      <c r="S5982" t="s">
        <v>12168</v>
      </c>
      <c r="T5982">
        <v>20220808</v>
      </c>
      <c r="U5982" t="s">
        <v>61</v>
      </c>
      <c r="Z5982" t="s">
        <v>36</v>
      </c>
    </row>
    <row r="5983" spans="1:26" x14ac:dyDescent="0.25">
      <c r="A5983" t="s">
        <v>26</v>
      </c>
      <c r="B5983" t="s">
        <v>27</v>
      </c>
      <c r="C5983" t="s">
        <v>28</v>
      </c>
      <c r="D5983" t="s">
        <v>8170</v>
      </c>
      <c r="E5983" t="str">
        <f>"205TNDV2E130"</f>
        <v>205TNDV2E130</v>
      </c>
      <c r="F5983" t="s">
        <v>30</v>
      </c>
      <c r="I5983" t="s">
        <v>38</v>
      </c>
      <c r="J5983" t="s">
        <v>39</v>
      </c>
      <c r="N5983" t="s">
        <v>12169</v>
      </c>
      <c r="O5983" t="s">
        <v>34</v>
      </c>
      <c r="P5983">
        <v>4</v>
      </c>
      <c r="Q5983">
        <v>202205</v>
      </c>
      <c r="R5983">
        <v>20220607</v>
      </c>
      <c r="S5983" t="s">
        <v>12170</v>
      </c>
      <c r="T5983">
        <v>20220808</v>
      </c>
      <c r="Z5983" t="s">
        <v>36</v>
      </c>
    </row>
    <row r="5984" spans="1:26" x14ac:dyDescent="0.25">
      <c r="A5984" t="s">
        <v>26</v>
      </c>
      <c r="B5984" t="s">
        <v>27</v>
      </c>
      <c r="C5984" t="s">
        <v>28</v>
      </c>
      <c r="D5984" t="s">
        <v>29</v>
      </c>
      <c r="E5984" t="str">
        <f>"108TNGY1Z311"</f>
        <v>108TNGY1Z311</v>
      </c>
      <c r="F5984" t="s">
        <v>30</v>
      </c>
      <c r="I5984" t="s">
        <v>57</v>
      </c>
      <c r="J5984" t="s">
        <v>58</v>
      </c>
      <c r="N5984" t="s">
        <v>12171</v>
      </c>
      <c r="O5984" t="s">
        <v>34</v>
      </c>
      <c r="P5984">
        <v>13</v>
      </c>
      <c r="Q5984">
        <v>202108</v>
      </c>
      <c r="R5984">
        <v>20220402</v>
      </c>
      <c r="S5984" t="s">
        <v>12172</v>
      </c>
      <c r="T5984">
        <v>20220808</v>
      </c>
      <c r="U5984" t="s">
        <v>211</v>
      </c>
      <c r="V5984" t="s">
        <v>12173</v>
      </c>
      <c r="W5984" t="s">
        <v>12174</v>
      </c>
      <c r="Z5984" t="s">
        <v>36</v>
      </c>
    </row>
    <row r="5985" spans="1:26" x14ac:dyDescent="0.25">
      <c r="A5985" t="s">
        <v>26</v>
      </c>
      <c r="B5985" t="s">
        <v>27</v>
      </c>
      <c r="C5985" t="s">
        <v>28</v>
      </c>
      <c r="D5985" t="s">
        <v>64</v>
      </c>
      <c r="E5985" t="str">
        <f>"112TNSU0U566"</f>
        <v>112TNSU0U566</v>
      </c>
      <c r="F5985" t="s">
        <v>30</v>
      </c>
      <c r="I5985" t="s">
        <v>57</v>
      </c>
      <c r="J5985" t="s">
        <v>90</v>
      </c>
      <c r="N5985" t="s">
        <v>12175</v>
      </c>
      <c r="O5985" t="s">
        <v>34</v>
      </c>
      <c r="P5985">
        <v>9</v>
      </c>
      <c r="Q5985">
        <v>202112</v>
      </c>
      <c r="R5985">
        <v>20220210</v>
      </c>
      <c r="S5985" t="s">
        <v>12176</v>
      </c>
      <c r="T5985">
        <v>20220808</v>
      </c>
      <c r="U5985" t="s">
        <v>144</v>
      </c>
      <c r="Z5985" t="s">
        <v>36</v>
      </c>
    </row>
    <row r="5986" spans="1:26" x14ac:dyDescent="0.25">
      <c r="A5986" t="s">
        <v>26</v>
      </c>
      <c r="B5986" t="s">
        <v>27</v>
      </c>
      <c r="C5986" t="s">
        <v>28</v>
      </c>
      <c r="D5986" t="s">
        <v>37</v>
      </c>
      <c r="E5986" t="str">
        <f>"109TNJJ2T884"</f>
        <v>109TNJJ2T884</v>
      </c>
      <c r="F5986" t="s">
        <v>30</v>
      </c>
      <c r="I5986" t="s">
        <v>31</v>
      </c>
      <c r="J5986" t="s">
        <v>32</v>
      </c>
      <c r="N5986" t="s">
        <v>12177</v>
      </c>
      <c r="O5986" t="s">
        <v>34</v>
      </c>
      <c r="P5986">
        <v>12</v>
      </c>
      <c r="Q5986">
        <v>202109</v>
      </c>
      <c r="R5986">
        <v>20211028</v>
      </c>
      <c r="S5986" t="s">
        <v>12178</v>
      </c>
      <c r="T5986">
        <v>20220808</v>
      </c>
      <c r="Z5986" t="s">
        <v>36</v>
      </c>
    </row>
    <row r="5987" spans="1:26" x14ac:dyDescent="0.25">
      <c r="A5987" t="s">
        <v>26</v>
      </c>
      <c r="B5987" t="s">
        <v>27</v>
      </c>
      <c r="C5987" t="s">
        <v>28</v>
      </c>
      <c r="D5987" t="s">
        <v>29</v>
      </c>
      <c r="E5987" t="str">
        <f>"111TNPC0D648"</f>
        <v>111TNPC0D648</v>
      </c>
      <c r="F5987" t="s">
        <v>30</v>
      </c>
      <c r="I5987" t="s">
        <v>3995</v>
      </c>
      <c r="J5987" t="s">
        <v>7690</v>
      </c>
      <c r="N5987" t="s">
        <v>12179</v>
      </c>
      <c r="O5987" t="s">
        <v>34</v>
      </c>
      <c r="P5987">
        <v>10</v>
      </c>
      <c r="Q5987">
        <v>202111</v>
      </c>
      <c r="R5987">
        <v>20220415</v>
      </c>
      <c r="S5987" t="s">
        <v>12180</v>
      </c>
      <c r="T5987">
        <v>20220808</v>
      </c>
      <c r="Z5987" t="s">
        <v>36</v>
      </c>
    </row>
    <row r="5988" spans="1:26" x14ac:dyDescent="0.25">
      <c r="A5988" t="s">
        <v>26</v>
      </c>
      <c r="B5988" t="s">
        <v>27</v>
      </c>
      <c r="C5988" t="s">
        <v>28</v>
      </c>
      <c r="D5988" t="s">
        <v>7432</v>
      </c>
      <c r="E5988" t="str">
        <f>"204TNLE1A424"</f>
        <v>204TNLE1A424</v>
      </c>
      <c r="F5988" t="s">
        <v>30</v>
      </c>
      <c r="I5988" t="s">
        <v>38</v>
      </c>
      <c r="J5988" t="s">
        <v>39</v>
      </c>
      <c r="N5988" t="s">
        <v>12181</v>
      </c>
      <c r="O5988" t="s">
        <v>34</v>
      </c>
      <c r="P5988">
        <v>5</v>
      </c>
      <c r="Q5988">
        <v>202204</v>
      </c>
      <c r="R5988">
        <v>20220725</v>
      </c>
      <c r="S5988" t="s">
        <v>12182</v>
      </c>
      <c r="T5988">
        <v>20220808</v>
      </c>
      <c r="Z5988" t="s">
        <v>36</v>
      </c>
    </row>
    <row r="5989" spans="1:26" x14ac:dyDescent="0.25">
      <c r="A5989" t="s">
        <v>26</v>
      </c>
      <c r="B5989" t="s">
        <v>27</v>
      </c>
      <c r="C5989" t="s">
        <v>28</v>
      </c>
      <c r="D5989" t="s">
        <v>115</v>
      </c>
      <c r="E5989" t="str">
        <f>"108TNPC30784"</f>
        <v>108TNPC30784</v>
      </c>
      <c r="F5989" t="s">
        <v>30</v>
      </c>
      <c r="I5989" t="s">
        <v>38</v>
      </c>
      <c r="J5989" t="s">
        <v>58</v>
      </c>
      <c r="N5989" t="s">
        <v>12183</v>
      </c>
      <c r="O5989" t="s">
        <v>34</v>
      </c>
      <c r="P5989">
        <v>13</v>
      </c>
      <c r="Q5989">
        <v>202108</v>
      </c>
      <c r="R5989">
        <v>20211108</v>
      </c>
      <c r="S5989" t="s">
        <v>12184</v>
      </c>
      <c r="T5989">
        <v>20220808</v>
      </c>
      <c r="U5989" t="s">
        <v>211</v>
      </c>
      <c r="Z5989" t="s">
        <v>36</v>
      </c>
    </row>
    <row r="5990" spans="1:26" x14ac:dyDescent="0.25">
      <c r="A5990" t="s">
        <v>26</v>
      </c>
      <c r="B5990" t="s">
        <v>27</v>
      </c>
      <c r="C5990" t="s">
        <v>28</v>
      </c>
      <c r="D5990" t="s">
        <v>380</v>
      </c>
      <c r="E5990" t="str">
        <f>"112TNAB1Q544"</f>
        <v>112TNAB1Q544</v>
      </c>
      <c r="F5990" t="s">
        <v>30</v>
      </c>
      <c r="I5990" t="s">
        <v>1511</v>
      </c>
      <c r="J5990" t="s">
        <v>58</v>
      </c>
      <c r="N5990" t="s">
        <v>12185</v>
      </c>
      <c r="O5990" t="s">
        <v>34</v>
      </c>
      <c r="P5990">
        <v>9</v>
      </c>
      <c r="Q5990">
        <v>202112</v>
      </c>
      <c r="R5990">
        <v>20220219</v>
      </c>
      <c r="S5990" t="s">
        <v>12186</v>
      </c>
      <c r="T5990">
        <v>20220808</v>
      </c>
      <c r="U5990" t="s">
        <v>878</v>
      </c>
      <c r="V5990" t="s">
        <v>1037</v>
      </c>
      <c r="Z5990" t="s">
        <v>36</v>
      </c>
    </row>
    <row r="5991" spans="1:26" x14ac:dyDescent="0.25">
      <c r="A5991" t="s">
        <v>26</v>
      </c>
      <c r="B5991" t="s">
        <v>27</v>
      </c>
      <c r="C5991" t="s">
        <v>28</v>
      </c>
      <c r="D5991" t="s">
        <v>380</v>
      </c>
      <c r="E5991" t="str">
        <f>"112TNWG1W841"</f>
        <v>112TNWG1W841</v>
      </c>
      <c r="F5991" t="s">
        <v>30</v>
      </c>
      <c r="I5991" t="s">
        <v>1131</v>
      </c>
      <c r="J5991" t="s">
        <v>39</v>
      </c>
      <c r="N5991" t="s">
        <v>12187</v>
      </c>
      <c r="O5991" t="s">
        <v>34</v>
      </c>
      <c r="P5991">
        <v>9</v>
      </c>
      <c r="Q5991">
        <v>202112</v>
      </c>
      <c r="R5991">
        <v>20220214</v>
      </c>
      <c r="S5991" t="s">
        <v>12188</v>
      </c>
      <c r="T5991">
        <v>20220808</v>
      </c>
      <c r="Z5991" t="s">
        <v>36</v>
      </c>
    </row>
    <row r="5992" spans="1:26" x14ac:dyDescent="0.25">
      <c r="A5992" t="s">
        <v>26</v>
      </c>
      <c r="B5992" t="s">
        <v>27</v>
      </c>
      <c r="C5992" t="s">
        <v>28</v>
      </c>
      <c r="D5992" t="s">
        <v>29</v>
      </c>
      <c r="E5992" t="str">
        <f>"112TNKF1M053"</f>
        <v>112TNKF1M053</v>
      </c>
      <c r="F5992" t="s">
        <v>30</v>
      </c>
      <c r="I5992" t="s">
        <v>31</v>
      </c>
      <c r="J5992" t="s">
        <v>32</v>
      </c>
      <c r="N5992" t="s">
        <v>12189</v>
      </c>
      <c r="O5992" t="s">
        <v>34</v>
      </c>
      <c r="P5992">
        <v>9</v>
      </c>
      <c r="Q5992">
        <v>202112</v>
      </c>
      <c r="R5992">
        <v>20220310</v>
      </c>
      <c r="S5992" t="s">
        <v>12190</v>
      </c>
      <c r="T5992">
        <v>20220808</v>
      </c>
      <c r="Z5992" t="s">
        <v>36</v>
      </c>
    </row>
    <row r="5993" spans="1:26" x14ac:dyDescent="0.25">
      <c r="A5993" t="s">
        <v>26</v>
      </c>
      <c r="B5993" t="s">
        <v>27</v>
      </c>
      <c r="C5993" t="s">
        <v>28</v>
      </c>
      <c r="D5993" t="s">
        <v>29</v>
      </c>
      <c r="E5993" t="str">
        <f>"110TNKF26997"</f>
        <v>110TNKF26997</v>
      </c>
      <c r="F5993" t="s">
        <v>30</v>
      </c>
      <c r="I5993" t="s">
        <v>38</v>
      </c>
      <c r="J5993" t="s">
        <v>77</v>
      </c>
      <c r="N5993" t="s">
        <v>12191</v>
      </c>
      <c r="O5993" t="s">
        <v>34</v>
      </c>
      <c r="P5993">
        <v>11</v>
      </c>
      <c r="Q5993">
        <v>202110</v>
      </c>
      <c r="R5993">
        <v>20211001</v>
      </c>
      <c r="S5993" t="s">
        <v>12192</v>
      </c>
      <c r="T5993">
        <v>20220808</v>
      </c>
      <c r="Z5993" t="s">
        <v>36</v>
      </c>
    </row>
    <row r="5994" spans="1:26" x14ac:dyDescent="0.25">
      <c r="A5994" t="s">
        <v>26</v>
      </c>
      <c r="B5994" t="s">
        <v>27</v>
      </c>
      <c r="C5994" t="s">
        <v>28</v>
      </c>
      <c r="D5994" t="s">
        <v>29</v>
      </c>
      <c r="E5994" t="str">
        <f>"109TNHM18337"</f>
        <v>109TNHM18337</v>
      </c>
      <c r="F5994" t="s">
        <v>30</v>
      </c>
      <c r="I5994" t="s">
        <v>38</v>
      </c>
      <c r="J5994" t="s">
        <v>58</v>
      </c>
      <c r="N5994" t="s">
        <v>12193</v>
      </c>
      <c r="O5994" t="s">
        <v>34</v>
      </c>
      <c r="P5994">
        <v>12</v>
      </c>
      <c r="Q5994">
        <v>202109</v>
      </c>
      <c r="R5994">
        <v>20211216</v>
      </c>
      <c r="S5994" t="s">
        <v>12194</v>
      </c>
      <c r="T5994">
        <v>20220808</v>
      </c>
      <c r="U5994" t="s">
        <v>1818</v>
      </c>
      <c r="V5994" t="s">
        <v>74</v>
      </c>
      <c r="Z5994" t="s">
        <v>36</v>
      </c>
    </row>
    <row r="5995" spans="1:26" x14ac:dyDescent="0.25">
      <c r="A5995" t="s">
        <v>26</v>
      </c>
      <c r="B5995" t="s">
        <v>27</v>
      </c>
      <c r="C5995" t="s">
        <v>28</v>
      </c>
      <c r="D5995" t="s">
        <v>42</v>
      </c>
      <c r="E5995" t="str">
        <f>"109TNFA1U299"</f>
        <v>109TNFA1U299</v>
      </c>
      <c r="F5995" t="s">
        <v>30</v>
      </c>
      <c r="I5995" t="s">
        <v>129</v>
      </c>
      <c r="J5995" t="s">
        <v>90</v>
      </c>
      <c r="N5995" t="s">
        <v>12195</v>
      </c>
      <c r="O5995" t="s">
        <v>34</v>
      </c>
      <c r="P5995">
        <v>12</v>
      </c>
      <c r="Q5995">
        <v>202109</v>
      </c>
      <c r="R5995">
        <v>20211126</v>
      </c>
      <c r="S5995" t="s">
        <v>12196</v>
      </c>
      <c r="T5995">
        <v>20220808</v>
      </c>
      <c r="U5995" t="s">
        <v>151</v>
      </c>
      <c r="V5995" t="s">
        <v>265</v>
      </c>
      <c r="Z5995" t="s">
        <v>36</v>
      </c>
    </row>
    <row r="5996" spans="1:26" x14ac:dyDescent="0.25">
      <c r="A5996" t="s">
        <v>26</v>
      </c>
      <c r="B5996" t="s">
        <v>27</v>
      </c>
      <c r="C5996" t="s">
        <v>28</v>
      </c>
      <c r="D5996" t="s">
        <v>29</v>
      </c>
      <c r="E5996" t="str">
        <f>"201TNDV16370"</f>
        <v>201TNDV16370</v>
      </c>
      <c r="F5996" t="s">
        <v>30</v>
      </c>
      <c r="I5996" t="s">
        <v>123</v>
      </c>
      <c r="J5996" t="s">
        <v>77</v>
      </c>
      <c r="N5996" t="s">
        <v>12197</v>
      </c>
      <c r="O5996" t="s">
        <v>34</v>
      </c>
      <c r="P5996">
        <v>8</v>
      </c>
      <c r="Q5996">
        <v>202201</v>
      </c>
      <c r="R5996">
        <v>20220202</v>
      </c>
      <c r="S5996" t="s">
        <v>12198</v>
      </c>
      <c r="T5996">
        <v>20220808</v>
      </c>
      <c r="Z5996" t="s">
        <v>36</v>
      </c>
    </row>
    <row r="5997" spans="1:26" x14ac:dyDescent="0.25">
      <c r="A5997" t="s">
        <v>26</v>
      </c>
      <c r="B5997" t="s">
        <v>27</v>
      </c>
      <c r="C5997" t="s">
        <v>28</v>
      </c>
      <c r="D5997" t="s">
        <v>37</v>
      </c>
      <c r="E5997" t="str">
        <f>"108TNMX26763"</f>
        <v>108TNMX26763</v>
      </c>
      <c r="F5997" t="s">
        <v>30</v>
      </c>
      <c r="I5997" t="s">
        <v>38</v>
      </c>
      <c r="J5997" t="s">
        <v>90</v>
      </c>
      <c r="N5997" t="s">
        <v>12199</v>
      </c>
      <c r="O5997" t="s">
        <v>34</v>
      </c>
      <c r="P5997">
        <v>13</v>
      </c>
      <c r="Q5997">
        <v>202108</v>
      </c>
      <c r="R5997">
        <v>20211218</v>
      </c>
      <c r="S5997" t="s">
        <v>12200</v>
      </c>
      <c r="T5997">
        <v>20220808</v>
      </c>
      <c r="U5997" t="s">
        <v>211</v>
      </c>
      <c r="V5997" t="s">
        <v>793</v>
      </c>
      <c r="Z5997" t="s">
        <v>36</v>
      </c>
    </row>
    <row r="5998" spans="1:26" x14ac:dyDescent="0.25">
      <c r="A5998" t="s">
        <v>26</v>
      </c>
      <c r="B5998" t="s">
        <v>27</v>
      </c>
      <c r="C5998" t="s">
        <v>28</v>
      </c>
      <c r="D5998" t="s">
        <v>380</v>
      </c>
      <c r="E5998" t="str">
        <f>"110TNPC20360"</f>
        <v>110TNPC20360</v>
      </c>
      <c r="F5998" t="s">
        <v>30</v>
      </c>
      <c r="I5998" t="s">
        <v>47</v>
      </c>
      <c r="J5998" t="s">
        <v>90</v>
      </c>
      <c r="N5998" t="s">
        <v>12201</v>
      </c>
      <c r="O5998" t="s">
        <v>34</v>
      </c>
      <c r="P5998">
        <v>11</v>
      </c>
      <c r="Q5998">
        <v>202110</v>
      </c>
      <c r="R5998">
        <v>20211022</v>
      </c>
      <c r="S5998" t="s">
        <v>12202</v>
      </c>
      <c r="T5998">
        <v>20220808</v>
      </c>
      <c r="U5998" t="s">
        <v>144</v>
      </c>
      <c r="Z5998" t="s">
        <v>36</v>
      </c>
    </row>
    <row r="5999" spans="1:26" x14ac:dyDescent="0.25">
      <c r="A5999" t="s">
        <v>26</v>
      </c>
      <c r="B5999" t="s">
        <v>27</v>
      </c>
      <c r="C5999" t="s">
        <v>28</v>
      </c>
      <c r="D5999" t="s">
        <v>115</v>
      </c>
      <c r="E5999" t="str">
        <f>"103TNHM13345"</f>
        <v>103TNHM13345</v>
      </c>
      <c r="F5999" t="s">
        <v>30</v>
      </c>
      <c r="I5999" t="s">
        <v>38</v>
      </c>
      <c r="J5999" t="s">
        <v>90</v>
      </c>
      <c r="N5999" t="s">
        <v>12203</v>
      </c>
      <c r="O5999" t="s">
        <v>34</v>
      </c>
      <c r="P5999">
        <v>18</v>
      </c>
      <c r="Q5999">
        <v>202103</v>
      </c>
      <c r="R5999">
        <v>20220803</v>
      </c>
      <c r="S5999" t="s">
        <v>12204</v>
      </c>
      <c r="T5999">
        <v>20220808</v>
      </c>
      <c r="U5999" t="s">
        <v>5168</v>
      </c>
      <c r="V5999" t="s">
        <v>5902</v>
      </c>
      <c r="W5999" t="s">
        <v>239</v>
      </c>
      <c r="Z5999" t="s">
        <v>36</v>
      </c>
    </row>
    <row r="6000" spans="1:26" x14ac:dyDescent="0.25">
      <c r="A6000" t="s">
        <v>26</v>
      </c>
      <c r="B6000" t="s">
        <v>27</v>
      </c>
      <c r="C6000" t="s">
        <v>28</v>
      </c>
      <c r="D6000" t="s">
        <v>115</v>
      </c>
      <c r="E6000" t="str">
        <f>"111TNLE0K432"</f>
        <v>111TNLE0K432</v>
      </c>
      <c r="F6000" t="s">
        <v>30</v>
      </c>
      <c r="I6000" t="s">
        <v>89</v>
      </c>
      <c r="J6000" t="s">
        <v>271</v>
      </c>
      <c r="N6000" t="s">
        <v>12205</v>
      </c>
      <c r="O6000" t="s">
        <v>34</v>
      </c>
      <c r="P6000">
        <v>10</v>
      </c>
      <c r="Q6000">
        <v>202111</v>
      </c>
      <c r="R6000">
        <v>20220619</v>
      </c>
      <c r="S6000" t="s">
        <v>12206</v>
      </c>
      <c r="T6000">
        <v>20220808</v>
      </c>
      <c r="U6000" t="s">
        <v>643</v>
      </c>
      <c r="Z6000" t="s">
        <v>36</v>
      </c>
    </row>
    <row r="6001" spans="1:26" x14ac:dyDescent="0.25">
      <c r="A6001" t="s">
        <v>26</v>
      </c>
      <c r="B6001" t="s">
        <v>27</v>
      </c>
      <c r="C6001" t="s">
        <v>28</v>
      </c>
      <c r="D6001" t="s">
        <v>29</v>
      </c>
      <c r="E6001" t="str">
        <f>"111TNGY0B927"</f>
        <v>111TNGY0B927</v>
      </c>
      <c r="F6001" t="s">
        <v>30</v>
      </c>
      <c r="I6001" t="s">
        <v>157</v>
      </c>
      <c r="J6001" t="s">
        <v>32</v>
      </c>
      <c r="N6001" t="s">
        <v>12207</v>
      </c>
      <c r="O6001" t="s">
        <v>34</v>
      </c>
      <c r="P6001">
        <v>10</v>
      </c>
      <c r="Q6001">
        <v>202111</v>
      </c>
      <c r="R6001">
        <v>20211214</v>
      </c>
      <c r="S6001" t="s">
        <v>12208</v>
      </c>
      <c r="T6001">
        <v>20220808</v>
      </c>
      <c r="Z6001" t="s">
        <v>36</v>
      </c>
    </row>
    <row r="6002" spans="1:26" x14ac:dyDescent="0.25">
      <c r="A6002" t="s">
        <v>26</v>
      </c>
      <c r="B6002" t="s">
        <v>27</v>
      </c>
      <c r="C6002" t="s">
        <v>28</v>
      </c>
      <c r="D6002" t="s">
        <v>380</v>
      </c>
      <c r="E6002" t="str">
        <f>"111TNHM0H057"</f>
        <v>111TNHM0H057</v>
      </c>
      <c r="F6002" t="s">
        <v>30</v>
      </c>
      <c r="I6002" t="s">
        <v>38</v>
      </c>
      <c r="J6002" t="s">
        <v>90</v>
      </c>
      <c r="N6002" t="s">
        <v>12209</v>
      </c>
      <c r="O6002" t="s">
        <v>34</v>
      </c>
      <c r="P6002">
        <v>10</v>
      </c>
      <c r="Q6002">
        <v>202111</v>
      </c>
      <c r="R6002">
        <v>20220201</v>
      </c>
      <c r="S6002" t="s">
        <v>12210</v>
      </c>
      <c r="T6002">
        <v>20220808</v>
      </c>
      <c r="U6002" t="s">
        <v>12211</v>
      </c>
      <c r="Z6002" t="s">
        <v>36</v>
      </c>
    </row>
    <row r="6003" spans="1:26" x14ac:dyDescent="0.25">
      <c r="A6003" t="s">
        <v>26</v>
      </c>
      <c r="B6003" t="s">
        <v>27</v>
      </c>
      <c r="C6003" t="s">
        <v>28</v>
      </c>
      <c r="D6003" t="s">
        <v>6142</v>
      </c>
      <c r="E6003" t="str">
        <f>"205TNNH1T751"</f>
        <v>205TNNH1T751</v>
      </c>
      <c r="F6003" t="s">
        <v>30</v>
      </c>
      <c r="I6003" t="s">
        <v>57</v>
      </c>
      <c r="J6003" t="s">
        <v>116</v>
      </c>
      <c r="N6003" t="s">
        <v>12212</v>
      </c>
      <c r="O6003" t="s">
        <v>34</v>
      </c>
      <c r="P6003">
        <v>4</v>
      </c>
      <c r="Q6003">
        <v>202205</v>
      </c>
      <c r="R6003">
        <v>20220725</v>
      </c>
      <c r="S6003" t="s">
        <v>12213</v>
      </c>
      <c r="T6003">
        <v>20220808</v>
      </c>
      <c r="Z6003" t="s">
        <v>36</v>
      </c>
    </row>
    <row r="6004" spans="1:26" x14ac:dyDescent="0.25">
      <c r="A6004" t="s">
        <v>26</v>
      </c>
      <c r="B6004" t="s">
        <v>27</v>
      </c>
      <c r="C6004" t="s">
        <v>28</v>
      </c>
      <c r="D6004" t="s">
        <v>7432</v>
      </c>
      <c r="E6004" t="str">
        <f>"202TNKF0V637"</f>
        <v>202TNKF0V637</v>
      </c>
      <c r="F6004" t="s">
        <v>30</v>
      </c>
      <c r="I6004" t="s">
        <v>1511</v>
      </c>
      <c r="J6004" t="s">
        <v>90</v>
      </c>
      <c r="N6004" t="s">
        <v>12214</v>
      </c>
      <c r="O6004" t="s">
        <v>34</v>
      </c>
      <c r="P6004">
        <v>7</v>
      </c>
      <c r="Q6004">
        <v>202202</v>
      </c>
      <c r="R6004">
        <v>20220608</v>
      </c>
      <c r="S6004" t="s">
        <v>12215</v>
      </c>
      <c r="T6004">
        <v>20220808</v>
      </c>
      <c r="Z6004" t="s">
        <v>36</v>
      </c>
    </row>
    <row r="6005" spans="1:26" x14ac:dyDescent="0.25">
      <c r="A6005" t="s">
        <v>26</v>
      </c>
      <c r="B6005" t="s">
        <v>27</v>
      </c>
      <c r="C6005" t="s">
        <v>28</v>
      </c>
      <c r="D6005" t="s">
        <v>37</v>
      </c>
      <c r="E6005" t="str">
        <f>"108TNHM19769"</f>
        <v>108TNHM19769</v>
      </c>
      <c r="F6005" t="s">
        <v>30</v>
      </c>
      <c r="I6005" t="s">
        <v>157</v>
      </c>
      <c r="J6005" t="s">
        <v>58</v>
      </c>
      <c r="N6005" t="s">
        <v>12216</v>
      </c>
      <c r="O6005" t="s">
        <v>34</v>
      </c>
      <c r="P6005">
        <v>13</v>
      </c>
      <c r="Q6005">
        <v>202108</v>
      </c>
      <c r="R6005">
        <v>20211015</v>
      </c>
      <c r="S6005" t="s">
        <v>12217</v>
      </c>
      <c r="T6005">
        <v>20220808</v>
      </c>
      <c r="U6005" t="s">
        <v>265</v>
      </c>
      <c r="Z6005" t="s">
        <v>36</v>
      </c>
    </row>
    <row r="6006" spans="1:26" x14ac:dyDescent="0.25">
      <c r="A6006" t="s">
        <v>26</v>
      </c>
      <c r="B6006" t="s">
        <v>27</v>
      </c>
      <c r="C6006" t="s">
        <v>28</v>
      </c>
      <c r="D6006" t="s">
        <v>133</v>
      </c>
      <c r="E6006" t="str">
        <f>"011TNXR1R090"</f>
        <v>011TNXR1R090</v>
      </c>
      <c r="F6006" t="s">
        <v>30</v>
      </c>
      <c r="I6006" t="s">
        <v>38</v>
      </c>
      <c r="J6006" t="s">
        <v>58</v>
      </c>
      <c r="N6006" t="s">
        <v>12218</v>
      </c>
      <c r="O6006" t="s">
        <v>34</v>
      </c>
      <c r="P6006">
        <v>22</v>
      </c>
      <c r="Q6006">
        <v>202011</v>
      </c>
      <c r="R6006">
        <v>20211018</v>
      </c>
      <c r="S6006" t="s">
        <v>12219</v>
      </c>
      <c r="T6006">
        <v>20220808</v>
      </c>
      <c r="U6006" t="s">
        <v>143</v>
      </c>
      <c r="V6006" t="s">
        <v>144</v>
      </c>
      <c r="Z6006" t="s">
        <v>36</v>
      </c>
    </row>
    <row r="6007" spans="1:26" x14ac:dyDescent="0.25">
      <c r="A6007" t="s">
        <v>26</v>
      </c>
      <c r="B6007" t="s">
        <v>27</v>
      </c>
      <c r="C6007" t="s">
        <v>28</v>
      </c>
      <c r="D6007" t="s">
        <v>585</v>
      </c>
      <c r="E6007" t="str">
        <f>"205TNMX3E811"</f>
        <v>205TNMX3E811</v>
      </c>
      <c r="F6007" t="s">
        <v>30</v>
      </c>
      <c r="I6007" t="s">
        <v>129</v>
      </c>
      <c r="J6007" t="s">
        <v>39</v>
      </c>
      <c r="N6007" t="s">
        <v>12220</v>
      </c>
      <c r="O6007" t="s">
        <v>34</v>
      </c>
      <c r="P6007">
        <v>4</v>
      </c>
      <c r="Q6007">
        <v>202205</v>
      </c>
      <c r="R6007">
        <v>20220708</v>
      </c>
      <c r="S6007" t="s">
        <v>12221</v>
      </c>
      <c r="T6007">
        <v>20220808</v>
      </c>
      <c r="Z6007" t="s">
        <v>36</v>
      </c>
    </row>
    <row r="6008" spans="1:26" x14ac:dyDescent="0.25">
      <c r="A6008" t="s">
        <v>26</v>
      </c>
      <c r="B6008" t="s">
        <v>27</v>
      </c>
      <c r="C6008" t="s">
        <v>28</v>
      </c>
      <c r="D6008" t="s">
        <v>46</v>
      </c>
      <c r="E6008" t="str">
        <f>"111TNSU0J478"</f>
        <v>111TNSU0J478</v>
      </c>
      <c r="F6008" t="s">
        <v>30</v>
      </c>
      <c r="I6008" t="s">
        <v>123</v>
      </c>
      <c r="J6008" t="s">
        <v>271</v>
      </c>
      <c r="N6008" t="s">
        <v>12222</v>
      </c>
      <c r="O6008" t="s">
        <v>34</v>
      </c>
      <c r="P6008">
        <v>10</v>
      </c>
      <c r="Q6008">
        <v>202111</v>
      </c>
      <c r="R6008">
        <v>20220202</v>
      </c>
      <c r="S6008" t="s">
        <v>12223</v>
      </c>
      <c r="T6008">
        <v>20220808</v>
      </c>
      <c r="Z6008" t="s">
        <v>36</v>
      </c>
    </row>
    <row r="6009" spans="1:26" x14ac:dyDescent="0.25">
      <c r="A6009" t="s">
        <v>26</v>
      </c>
      <c r="B6009" t="s">
        <v>27</v>
      </c>
      <c r="C6009" t="s">
        <v>28</v>
      </c>
      <c r="D6009" t="s">
        <v>115</v>
      </c>
      <c r="E6009" t="str">
        <f>"201TNEP1G748"</f>
        <v>201TNEP1G748</v>
      </c>
      <c r="F6009" t="s">
        <v>30</v>
      </c>
      <c r="I6009" t="s">
        <v>82</v>
      </c>
      <c r="J6009" t="s">
        <v>90</v>
      </c>
      <c r="N6009" t="s">
        <v>12224</v>
      </c>
      <c r="O6009" t="s">
        <v>34</v>
      </c>
      <c r="P6009">
        <v>8</v>
      </c>
      <c r="Q6009">
        <v>202201</v>
      </c>
      <c r="R6009">
        <v>20220422</v>
      </c>
      <c r="S6009" t="s">
        <v>12225</v>
      </c>
      <c r="T6009">
        <v>20220808</v>
      </c>
      <c r="U6009" t="s">
        <v>144</v>
      </c>
      <c r="V6009" t="s">
        <v>1232</v>
      </c>
      <c r="Z6009" t="s">
        <v>36</v>
      </c>
    </row>
    <row r="6010" spans="1:26" x14ac:dyDescent="0.25">
      <c r="A6010" t="s">
        <v>26</v>
      </c>
      <c r="B6010" t="s">
        <v>27</v>
      </c>
      <c r="C6010" t="s">
        <v>28</v>
      </c>
      <c r="D6010" t="s">
        <v>64</v>
      </c>
      <c r="E6010" t="str">
        <f>"203TNKF1A397"</f>
        <v>203TNKF1A397</v>
      </c>
      <c r="F6010" t="s">
        <v>30</v>
      </c>
      <c r="I6010" t="s">
        <v>38</v>
      </c>
      <c r="J6010" t="s">
        <v>58</v>
      </c>
      <c r="N6010" t="s">
        <v>12226</v>
      </c>
      <c r="O6010" t="s">
        <v>34</v>
      </c>
      <c r="P6010">
        <v>6</v>
      </c>
      <c r="Q6010">
        <v>202203</v>
      </c>
      <c r="R6010">
        <v>20220730</v>
      </c>
      <c r="S6010" t="s">
        <v>12227</v>
      </c>
      <c r="T6010">
        <v>20220808</v>
      </c>
      <c r="Z6010" t="s">
        <v>36</v>
      </c>
    </row>
    <row r="6011" spans="1:26" x14ac:dyDescent="0.25">
      <c r="A6011" t="s">
        <v>26</v>
      </c>
      <c r="B6011" t="s">
        <v>27</v>
      </c>
      <c r="C6011" t="s">
        <v>28</v>
      </c>
      <c r="D6011" t="s">
        <v>46</v>
      </c>
      <c r="E6011" t="str">
        <f>"107TNMX0D267"</f>
        <v>107TNMX0D267</v>
      </c>
      <c r="F6011" t="s">
        <v>30</v>
      </c>
      <c r="I6011" t="s">
        <v>31</v>
      </c>
      <c r="J6011" t="s">
        <v>58</v>
      </c>
      <c r="N6011" t="s">
        <v>12228</v>
      </c>
      <c r="O6011" t="s">
        <v>34</v>
      </c>
      <c r="P6011">
        <v>14</v>
      </c>
      <c r="Q6011">
        <v>202107</v>
      </c>
      <c r="R6011">
        <v>20220112</v>
      </c>
      <c r="S6011" t="s">
        <v>12229</v>
      </c>
      <c r="T6011">
        <v>20220808</v>
      </c>
      <c r="U6011" t="s">
        <v>1037</v>
      </c>
      <c r="V6011" t="s">
        <v>1857</v>
      </c>
      <c r="W6011" t="s">
        <v>265</v>
      </c>
      <c r="Z6011" t="s">
        <v>36</v>
      </c>
    </row>
    <row r="6012" spans="1:26" x14ac:dyDescent="0.25">
      <c r="A6012" t="s">
        <v>26</v>
      </c>
      <c r="B6012" t="s">
        <v>27</v>
      </c>
      <c r="C6012" t="s">
        <v>28</v>
      </c>
      <c r="D6012" t="s">
        <v>29</v>
      </c>
      <c r="E6012" t="str">
        <f>"111TNXR1K090"</f>
        <v>111TNXR1K090</v>
      </c>
      <c r="F6012" t="s">
        <v>30</v>
      </c>
      <c r="I6012" t="s">
        <v>1009</v>
      </c>
      <c r="J6012" t="s">
        <v>90</v>
      </c>
      <c r="N6012" t="s">
        <v>12230</v>
      </c>
      <c r="O6012" t="s">
        <v>34</v>
      </c>
      <c r="P6012">
        <v>10</v>
      </c>
      <c r="Q6012">
        <v>202111</v>
      </c>
      <c r="R6012">
        <v>20220407</v>
      </c>
      <c r="S6012" t="s">
        <v>12231</v>
      </c>
      <c r="T6012">
        <v>20220808</v>
      </c>
      <c r="U6012" t="s">
        <v>75</v>
      </c>
      <c r="Z6012" t="s">
        <v>36</v>
      </c>
    </row>
    <row r="6013" spans="1:26" x14ac:dyDescent="0.25">
      <c r="A6013" t="s">
        <v>2403</v>
      </c>
      <c r="B6013" t="s">
        <v>27</v>
      </c>
      <c r="C6013" t="s">
        <v>28</v>
      </c>
      <c r="D6013" t="s">
        <v>29</v>
      </c>
      <c r="E6013" t="str">
        <f>"201TNXR09154"</f>
        <v>201TNXR09154</v>
      </c>
      <c r="F6013" t="s">
        <v>2404</v>
      </c>
      <c r="N6013" t="s">
        <v>12232</v>
      </c>
      <c r="O6013" t="s">
        <v>34</v>
      </c>
      <c r="P6013">
        <v>8</v>
      </c>
      <c r="Q6013">
        <v>202201</v>
      </c>
      <c r="S6013">
        <v>917559799</v>
      </c>
      <c r="T6013">
        <v>20220809</v>
      </c>
      <c r="U6013" t="s">
        <v>2406</v>
      </c>
      <c r="V6013" t="s">
        <v>3583</v>
      </c>
      <c r="W6013" t="s">
        <v>2408</v>
      </c>
      <c r="X6013" t="s">
        <v>4891</v>
      </c>
      <c r="Y6013" t="s">
        <v>4892</v>
      </c>
      <c r="Z6013" t="s">
        <v>36</v>
      </c>
    </row>
    <row r="6014" spans="1:26" x14ac:dyDescent="0.25">
      <c r="A6014" t="s">
        <v>2403</v>
      </c>
      <c r="B6014" t="s">
        <v>27</v>
      </c>
      <c r="C6014" t="s">
        <v>28</v>
      </c>
      <c r="D6014" t="s">
        <v>37</v>
      </c>
      <c r="E6014" t="str">
        <f>"201TNPC13672"</f>
        <v>201TNPC13672</v>
      </c>
      <c r="F6014" t="s">
        <v>2404</v>
      </c>
      <c r="N6014" t="s">
        <v>12233</v>
      </c>
      <c r="O6014" t="s">
        <v>34</v>
      </c>
      <c r="P6014">
        <v>8</v>
      </c>
      <c r="Q6014">
        <v>202201</v>
      </c>
      <c r="S6014">
        <v>917560350</v>
      </c>
      <c r="T6014">
        <v>20220809</v>
      </c>
      <c r="U6014" t="s">
        <v>2406</v>
      </c>
      <c r="V6014" t="s">
        <v>3583</v>
      </c>
      <c r="W6014" t="s">
        <v>2408</v>
      </c>
      <c r="X6014" t="s">
        <v>4891</v>
      </c>
      <c r="Y6014" t="s">
        <v>4892</v>
      </c>
      <c r="Z6014" t="s">
        <v>36</v>
      </c>
    </row>
    <row r="6015" spans="1:26" x14ac:dyDescent="0.25">
      <c r="A6015" t="s">
        <v>2403</v>
      </c>
      <c r="B6015" t="s">
        <v>27</v>
      </c>
      <c r="C6015" t="s">
        <v>28</v>
      </c>
      <c r="D6015" t="s">
        <v>37</v>
      </c>
      <c r="E6015" t="str">
        <f>"111TNNH2Q615"</f>
        <v>111TNNH2Q615</v>
      </c>
      <c r="F6015" t="s">
        <v>2404</v>
      </c>
      <c r="N6015" t="s">
        <v>12234</v>
      </c>
      <c r="O6015" t="s">
        <v>34</v>
      </c>
      <c r="P6015">
        <v>10</v>
      </c>
      <c r="Q6015">
        <v>202111</v>
      </c>
      <c r="S6015">
        <v>917560393</v>
      </c>
      <c r="T6015">
        <v>20220809</v>
      </c>
      <c r="U6015" t="s">
        <v>2406</v>
      </c>
      <c r="V6015" t="s">
        <v>3583</v>
      </c>
      <c r="W6015" t="s">
        <v>2408</v>
      </c>
      <c r="X6015" t="s">
        <v>10319</v>
      </c>
      <c r="Y6015" t="s">
        <v>10320</v>
      </c>
      <c r="Z6015" t="s">
        <v>36</v>
      </c>
    </row>
    <row r="6016" spans="1:26" x14ac:dyDescent="0.25">
      <c r="A6016" t="s">
        <v>26</v>
      </c>
      <c r="B6016" t="s">
        <v>27</v>
      </c>
      <c r="C6016" t="s">
        <v>28</v>
      </c>
      <c r="D6016" t="s">
        <v>29</v>
      </c>
      <c r="E6016" t="str">
        <f>"107TNOD04428"</f>
        <v>107TNOD04428</v>
      </c>
      <c r="F6016" t="s">
        <v>30</v>
      </c>
      <c r="I6016" t="s">
        <v>71</v>
      </c>
      <c r="J6016" t="s">
        <v>58</v>
      </c>
      <c r="N6016" t="s">
        <v>12235</v>
      </c>
      <c r="O6016" t="s">
        <v>34</v>
      </c>
      <c r="P6016">
        <v>14</v>
      </c>
      <c r="Q6016">
        <v>202107</v>
      </c>
      <c r="R6016">
        <v>20211208</v>
      </c>
      <c r="S6016" t="s">
        <v>12236</v>
      </c>
      <c r="T6016">
        <v>20220809</v>
      </c>
      <c r="Z6016" t="s">
        <v>36</v>
      </c>
    </row>
    <row r="6017" spans="1:26" x14ac:dyDescent="0.25">
      <c r="A6017" t="s">
        <v>26</v>
      </c>
      <c r="B6017" t="s">
        <v>27</v>
      </c>
      <c r="C6017" t="s">
        <v>28</v>
      </c>
      <c r="D6017" t="s">
        <v>29</v>
      </c>
      <c r="E6017" t="str">
        <f>"109TNTQ2Q521"</f>
        <v>109TNTQ2Q521</v>
      </c>
      <c r="F6017" t="s">
        <v>30</v>
      </c>
      <c r="I6017" t="s">
        <v>82</v>
      </c>
      <c r="J6017" t="s">
        <v>58</v>
      </c>
      <c r="N6017" t="s">
        <v>12237</v>
      </c>
      <c r="O6017" t="s">
        <v>34</v>
      </c>
      <c r="P6017">
        <v>12</v>
      </c>
      <c r="Q6017">
        <v>202109</v>
      </c>
      <c r="R6017">
        <v>20211223</v>
      </c>
      <c r="S6017" t="s">
        <v>12238</v>
      </c>
      <c r="T6017">
        <v>20220809</v>
      </c>
      <c r="Z6017" t="s">
        <v>36</v>
      </c>
    </row>
    <row r="6018" spans="1:26" x14ac:dyDescent="0.25">
      <c r="A6018" t="s">
        <v>26</v>
      </c>
      <c r="B6018" t="s">
        <v>27</v>
      </c>
      <c r="C6018" t="s">
        <v>28</v>
      </c>
      <c r="D6018" t="s">
        <v>29</v>
      </c>
      <c r="E6018" t="str">
        <f>"201TNTQ21313"</f>
        <v>201TNTQ21313</v>
      </c>
      <c r="F6018" t="s">
        <v>30</v>
      </c>
      <c r="I6018" t="s">
        <v>82</v>
      </c>
      <c r="J6018" t="s">
        <v>90</v>
      </c>
      <c r="N6018" t="s">
        <v>12239</v>
      </c>
      <c r="O6018" t="s">
        <v>34</v>
      </c>
      <c r="P6018">
        <v>8</v>
      </c>
      <c r="Q6018">
        <v>202201</v>
      </c>
      <c r="R6018">
        <v>20220301</v>
      </c>
      <c r="S6018" t="s">
        <v>12240</v>
      </c>
      <c r="T6018">
        <v>20220809</v>
      </c>
      <c r="U6018" t="s">
        <v>151</v>
      </c>
      <c r="V6018" t="s">
        <v>111</v>
      </c>
      <c r="W6018" t="s">
        <v>128</v>
      </c>
      <c r="Z6018" t="s">
        <v>36</v>
      </c>
    </row>
    <row r="6019" spans="1:26" x14ac:dyDescent="0.25">
      <c r="A6019" t="s">
        <v>26</v>
      </c>
      <c r="B6019" t="s">
        <v>27</v>
      </c>
      <c r="C6019" t="s">
        <v>28</v>
      </c>
      <c r="D6019" t="s">
        <v>133</v>
      </c>
      <c r="E6019" t="str">
        <f>"009TNJJ29988"</f>
        <v>009TNJJ29988</v>
      </c>
      <c r="F6019" t="s">
        <v>30</v>
      </c>
      <c r="I6019" t="s">
        <v>475</v>
      </c>
      <c r="J6019" t="s">
        <v>39</v>
      </c>
      <c r="N6019" t="s">
        <v>12241</v>
      </c>
      <c r="O6019" t="s">
        <v>34</v>
      </c>
      <c r="P6019">
        <v>24</v>
      </c>
      <c r="Q6019">
        <v>202009</v>
      </c>
      <c r="R6019">
        <v>20211122</v>
      </c>
      <c r="S6019" t="s">
        <v>12242</v>
      </c>
      <c r="T6019">
        <v>20220809</v>
      </c>
      <c r="Z6019" t="s">
        <v>36</v>
      </c>
    </row>
    <row r="6020" spans="1:26" x14ac:dyDescent="0.25">
      <c r="A6020" t="s">
        <v>26</v>
      </c>
      <c r="B6020" t="s">
        <v>27</v>
      </c>
      <c r="C6020" t="s">
        <v>28</v>
      </c>
      <c r="D6020" t="s">
        <v>64</v>
      </c>
      <c r="E6020" t="str">
        <f>"203TNWG1Y993"</f>
        <v>203TNWG1Y993</v>
      </c>
      <c r="F6020" t="s">
        <v>30</v>
      </c>
      <c r="I6020" t="s">
        <v>31</v>
      </c>
      <c r="J6020" t="s">
        <v>58</v>
      </c>
      <c r="N6020" t="s">
        <v>12243</v>
      </c>
      <c r="O6020" t="s">
        <v>34</v>
      </c>
      <c r="P6020">
        <v>6</v>
      </c>
      <c r="Q6020">
        <v>202203</v>
      </c>
      <c r="R6020">
        <v>20220504</v>
      </c>
      <c r="S6020" t="s">
        <v>12244</v>
      </c>
      <c r="T6020">
        <v>20220809</v>
      </c>
      <c r="U6020" t="s">
        <v>149</v>
      </c>
      <c r="V6020" t="s">
        <v>3232</v>
      </c>
      <c r="W6020" t="s">
        <v>5175</v>
      </c>
      <c r="Z6020" t="s">
        <v>36</v>
      </c>
    </row>
    <row r="6021" spans="1:26" x14ac:dyDescent="0.25">
      <c r="A6021" t="s">
        <v>26</v>
      </c>
      <c r="B6021" t="s">
        <v>27</v>
      </c>
      <c r="C6021" t="s">
        <v>28</v>
      </c>
      <c r="D6021" t="s">
        <v>380</v>
      </c>
      <c r="E6021" t="str">
        <f>"111TNLE1E016"</f>
        <v>111TNLE1E016</v>
      </c>
      <c r="F6021" t="s">
        <v>30</v>
      </c>
      <c r="I6021" t="s">
        <v>38</v>
      </c>
      <c r="J6021" t="s">
        <v>90</v>
      </c>
      <c r="N6021" t="s">
        <v>12245</v>
      </c>
      <c r="O6021" t="s">
        <v>34</v>
      </c>
      <c r="P6021">
        <v>10</v>
      </c>
      <c r="Q6021">
        <v>202111</v>
      </c>
      <c r="R6021">
        <v>20220324</v>
      </c>
      <c r="S6021" t="s">
        <v>12246</v>
      </c>
      <c r="T6021">
        <v>20220809</v>
      </c>
      <c r="U6021" t="s">
        <v>5494</v>
      </c>
      <c r="V6021" t="s">
        <v>1383</v>
      </c>
      <c r="W6021" t="s">
        <v>463</v>
      </c>
      <c r="Z6021" t="s">
        <v>36</v>
      </c>
    </row>
    <row r="6022" spans="1:26" x14ac:dyDescent="0.25">
      <c r="A6022" t="s">
        <v>26</v>
      </c>
      <c r="B6022" t="s">
        <v>27</v>
      </c>
      <c r="C6022" t="s">
        <v>28</v>
      </c>
      <c r="D6022" t="s">
        <v>7432</v>
      </c>
      <c r="E6022" t="str">
        <f>"205TNGY25063"</f>
        <v>205TNGY25063</v>
      </c>
      <c r="F6022" t="s">
        <v>30</v>
      </c>
      <c r="I6022" t="s">
        <v>71</v>
      </c>
      <c r="J6022" t="s">
        <v>58</v>
      </c>
      <c r="N6022" t="s">
        <v>12247</v>
      </c>
      <c r="O6022" t="s">
        <v>34</v>
      </c>
      <c r="P6022">
        <v>4</v>
      </c>
      <c r="Q6022">
        <v>202205</v>
      </c>
      <c r="R6022">
        <v>20220615</v>
      </c>
      <c r="S6022" t="s">
        <v>12248</v>
      </c>
      <c r="T6022">
        <v>20220809</v>
      </c>
      <c r="Z6022" t="s">
        <v>36</v>
      </c>
    </row>
    <row r="6023" spans="1:26" x14ac:dyDescent="0.25">
      <c r="A6023" t="s">
        <v>26</v>
      </c>
      <c r="B6023" t="s">
        <v>27</v>
      </c>
      <c r="C6023" t="s">
        <v>28</v>
      </c>
      <c r="D6023" t="s">
        <v>115</v>
      </c>
      <c r="E6023" t="str">
        <f>"109TNSU2L534"</f>
        <v>109TNSU2L534</v>
      </c>
      <c r="F6023" t="s">
        <v>30</v>
      </c>
      <c r="I6023" t="s">
        <v>38</v>
      </c>
      <c r="J6023" t="s">
        <v>58</v>
      </c>
      <c r="N6023" t="s">
        <v>12249</v>
      </c>
      <c r="O6023" t="s">
        <v>34</v>
      </c>
      <c r="P6023">
        <v>12</v>
      </c>
      <c r="Q6023">
        <v>202109</v>
      </c>
      <c r="R6023">
        <v>20211123</v>
      </c>
      <c r="S6023" t="s">
        <v>12250</v>
      </c>
      <c r="T6023">
        <v>20220809</v>
      </c>
      <c r="U6023" t="s">
        <v>1537</v>
      </c>
      <c r="Z6023" t="s">
        <v>36</v>
      </c>
    </row>
    <row r="6024" spans="1:26" x14ac:dyDescent="0.25">
      <c r="A6024" t="s">
        <v>26</v>
      </c>
      <c r="B6024" t="s">
        <v>27</v>
      </c>
      <c r="C6024" t="s">
        <v>28</v>
      </c>
      <c r="D6024" t="s">
        <v>6142</v>
      </c>
      <c r="E6024" t="str">
        <f>"202TNUW2C246"</f>
        <v>202TNUW2C246</v>
      </c>
      <c r="F6024" t="s">
        <v>30</v>
      </c>
      <c r="I6024" t="s">
        <v>38</v>
      </c>
      <c r="J6024" t="s">
        <v>58</v>
      </c>
      <c r="N6024" t="s">
        <v>12251</v>
      </c>
      <c r="O6024" t="s">
        <v>34</v>
      </c>
      <c r="P6024">
        <v>7</v>
      </c>
      <c r="Q6024">
        <v>202202</v>
      </c>
      <c r="R6024">
        <v>20220528</v>
      </c>
      <c r="S6024" t="s">
        <v>12252</v>
      </c>
      <c r="T6024">
        <v>20220809</v>
      </c>
      <c r="U6024" t="s">
        <v>265</v>
      </c>
      <c r="V6024" t="s">
        <v>680</v>
      </c>
      <c r="Z6024" t="s">
        <v>36</v>
      </c>
    </row>
    <row r="6025" spans="1:26" x14ac:dyDescent="0.25">
      <c r="A6025" t="s">
        <v>26</v>
      </c>
      <c r="B6025" t="s">
        <v>27</v>
      </c>
      <c r="C6025" t="s">
        <v>28</v>
      </c>
      <c r="D6025" t="s">
        <v>380</v>
      </c>
      <c r="E6025" t="str">
        <f>"202TNZN2U629"</f>
        <v>202TNZN2U629</v>
      </c>
      <c r="F6025" t="s">
        <v>30</v>
      </c>
      <c r="I6025" t="s">
        <v>57</v>
      </c>
      <c r="J6025" t="s">
        <v>271</v>
      </c>
      <c r="N6025" t="s">
        <v>12253</v>
      </c>
      <c r="O6025" t="s">
        <v>34</v>
      </c>
      <c r="P6025">
        <v>7</v>
      </c>
      <c r="Q6025">
        <v>202202</v>
      </c>
      <c r="R6025">
        <v>20220201</v>
      </c>
      <c r="S6025" t="s">
        <v>12254</v>
      </c>
      <c r="T6025">
        <v>20220809</v>
      </c>
      <c r="Z6025" t="s">
        <v>36</v>
      </c>
    </row>
    <row r="6026" spans="1:26" x14ac:dyDescent="0.25">
      <c r="A6026" t="s">
        <v>26</v>
      </c>
      <c r="B6026" t="s">
        <v>27</v>
      </c>
      <c r="C6026" t="s">
        <v>28</v>
      </c>
      <c r="D6026" t="s">
        <v>29</v>
      </c>
      <c r="E6026" t="str">
        <f>"111TNFA0A283"</f>
        <v>111TNFA0A283</v>
      </c>
      <c r="F6026" t="s">
        <v>30</v>
      </c>
      <c r="I6026" t="s">
        <v>157</v>
      </c>
      <c r="J6026" t="s">
        <v>39</v>
      </c>
      <c r="N6026" t="s">
        <v>12255</v>
      </c>
      <c r="O6026" t="s">
        <v>34</v>
      </c>
      <c r="P6026">
        <v>10</v>
      </c>
      <c r="Q6026">
        <v>202111</v>
      </c>
      <c r="R6026">
        <v>20211105</v>
      </c>
      <c r="S6026" t="s">
        <v>12256</v>
      </c>
      <c r="T6026">
        <v>20220809</v>
      </c>
      <c r="Z6026" t="s">
        <v>36</v>
      </c>
    </row>
    <row r="6027" spans="1:26" x14ac:dyDescent="0.25">
      <c r="A6027" t="s">
        <v>26</v>
      </c>
      <c r="B6027" t="s">
        <v>27</v>
      </c>
      <c r="C6027" t="s">
        <v>28</v>
      </c>
      <c r="D6027" t="s">
        <v>166</v>
      </c>
      <c r="E6027" t="str">
        <f>"110TNHM1X657"</f>
        <v>110TNHM1X657</v>
      </c>
      <c r="F6027" t="s">
        <v>30</v>
      </c>
      <c r="I6027" t="s">
        <v>129</v>
      </c>
      <c r="J6027" t="s">
        <v>58</v>
      </c>
      <c r="N6027" t="s">
        <v>12257</v>
      </c>
      <c r="O6027" t="s">
        <v>34</v>
      </c>
      <c r="P6027">
        <v>11</v>
      </c>
      <c r="Q6027">
        <v>202110</v>
      </c>
      <c r="R6027">
        <v>20211101</v>
      </c>
      <c r="S6027" t="s">
        <v>12258</v>
      </c>
      <c r="T6027">
        <v>20220809</v>
      </c>
      <c r="U6027" t="s">
        <v>8053</v>
      </c>
      <c r="V6027" t="s">
        <v>265</v>
      </c>
      <c r="W6027" t="s">
        <v>12259</v>
      </c>
      <c r="Z6027" t="s">
        <v>36</v>
      </c>
    </row>
    <row r="6028" spans="1:26" x14ac:dyDescent="0.25">
      <c r="A6028" t="s">
        <v>26</v>
      </c>
      <c r="B6028" t="s">
        <v>27</v>
      </c>
      <c r="C6028" t="s">
        <v>28</v>
      </c>
      <c r="D6028" t="s">
        <v>115</v>
      </c>
      <c r="E6028" t="str">
        <f>"110TNVS1J063"</f>
        <v>110TNVS1J063</v>
      </c>
      <c r="F6028" t="s">
        <v>30</v>
      </c>
      <c r="I6028" t="s">
        <v>38</v>
      </c>
      <c r="J6028" t="s">
        <v>90</v>
      </c>
      <c r="N6028" t="s">
        <v>12260</v>
      </c>
      <c r="O6028" t="s">
        <v>34</v>
      </c>
      <c r="P6028">
        <v>11</v>
      </c>
      <c r="Q6028">
        <v>202110</v>
      </c>
      <c r="R6028">
        <v>20211215</v>
      </c>
      <c r="S6028" t="s">
        <v>12261</v>
      </c>
      <c r="T6028">
        <v>20220809</v>
      </c>
      <c r="U6028" t="s">
        <v>878</v>
      </c>
      <c r="V6028" t="s">
        <v>5902</v>
      </c>
      <c r="W6028" t="s">
        <v>239</v>
      </c>
      <c r="X6028" t="s">
        <v>339</v>
      </c>
      <c r="Y6028" t="s">
        <v>267</v>
      </c>
      <c r="Z6028" t="s">
        <v>36</v>
      </c>
    </row>
    <row r="6029" spans="1:26" x14ac:dyDescent="0.25">
      <c r="A6029" t="s">
        <v>26</v>
      </c>
      <c r="B6029" t="s">
        <v>27</v>
      </c>
      <c r="C6029" t="s">
        <v>28</v>
      </c>
      <c r="D6029" t="s">
        <v>64</v>
      </c>
      <c r="E6029" t="str">
        <f>"206TNZN2S765"</f>
        <v>206TNZN2S765</v>
      </c>
      <c r="F6029" t="s">
        <v>30</v>
      </c>
      <c r="I6029" t="s">
        <v>89</v>
      </c>
      <c r="J6029" t="s">
        <v>271</v>
      </c>
      <c r="N6029" t="s">
        <v>12262</v>
      </c>
      <c r="O6029" t="s">
        <v>34</v>
      </c>
      <c r="P6029">
        <v>3</v>
      </c>
      <c r="Q6029">
        <v>202206</v>
      </c>
      <c r="R6029">
        <v>20220715</v>
      </c>
      <c r="S6029" t="s">
        <v>12263</v>
      </c>
      <c r="T6029">
        <v>20220809</v>
      </c>
      <c r="U6029" t="s">
        <v>267</v>
      </c>
      <c r="Z6029" t="s">
        <v>36</v>
      </c>
    </row>
    <row r="6030" spans="1:26" x14ac:dyDescent="0.25">
      <c r="A6030" t="s">
        <v>26</v>
      </c>
      <c r="B6030" t="s">
        <v>27</v>
      </c>
      <c r="C6030" t="s">
        <v>28</v>
      </c>
      <c r="D6030" t="s">
        <v>7432</v>
      </c>
      <c r="E6030" t="str">
        <f>"205TNFA24163"</f>
        <v>205TNFA24163</v>
      </c>
      <c r="F6030" t="s">
        <v>30</v>
      </c>
      <c r="I6030" t="s">
        <v>89</v>
      </c>
      <c r="J6030" t="s">
        <v>39</v>
      </c>
      <c r="N6030" t="s">
        <v>12264</v>
      </c>
      <c r="O6030" t="s">
        <v>34</v>
      </c>
      <c r="P6030">
        <v>4</v>
      </c>
      <c r="Q6030">
        <v>202205</v>
      </c>
      <c r="R6030">
        <v>20220726</v>
      </c>
      <c r="S6030" t="s">
        <v>12265</v>
      </c>
      <c r="T6030">
        <v>20220809</v>
      </c>
      <c r="Z6030" t="s">
        <v>36</v>
      </c>
    </row>
    <row r="6031" spans="1:26" x14ac:dyDescent="0.25">
      <c r="A6031" t="s">
        <v>26</v>
      </c>
      <c r="B6031" t="s">
        <v>27</v>
      </c>
      <c r="C6031" t="s">
        <v>28</v>
      </c>
      <c r="D6031" t="s">
        <v>29</v>
      </c>
      <c r="E6031" t="str">
        <f>"108TNFA24635"</f>
        <v>108TNFA24635</v>
      </c>
      <c r="F6031" t="s">
        <v>30</v>
      </c>
      <c r="I6031" t="s">
        <v>38</v>
      </c>
      <c r="J6031" t="s">
        <v>77</v>
      </c>
      <c r="N6031" t="s">
        <v>12266</v>
      </c>
      <c r="O6031" t="s">
        <v>34</v>
      </c>
      <c r="P6031">
        <v>13</v>
      </c>
      <c r="Q6031">
        <v>202108</v>
      </c>
      <c r="R6031">
        <v>20220113</v>
      </c>
      <c r="S6031" t="s">
        <v>12267</v>
      </c>
      <c r="T6031">
        <v>20220809</v>
      </c>
      <c r="Z6031" t="s">
        <v>36</v>
      </c>
    </row>
    <row r="6032" spans="1:26" x14ac:dyDescent="0.25">
      <c r="A6032" t="s">
        <v>26</v>
      </c>
      <c r="B6032" t="s">
        <v>27</v>
      </c>
      <c r="C6032" t="s">
        <v>28</v>
      </c>
      <c r="D6032" t="s">
        <v>29</v>
      </c>
      <c r="E6032" t="str">
        <f>"108TNZN04893"</f>
        <v>108TNZN04893</v>
      </c>
      <c r="F6032" t="s">
        <v>30</v>
      </c>
      <c r="I6032" t="s">
        <v>71</v>
      </c>
      <c r="J6032" t="s">
        <v>58</v>
      </c>
      <c r="N6032" t="s">
        <v>12268</v>
      </c>
      <c r="O6032" t="s">
        <v>34</v>
      </c>
      <c r="P6032">
        <v>13</v>
      </c>
      <c r="Q6032">
        <v>202108</v>
      </c>
      <c r="R6032">
        <v>20211209</v>
      </c>
      <c r="S6032" t="s">
        <v>12269</v>
      </c>
      <c r="T6032">
        <v>20220809</v>
      </c>
      <c r="U6032" t="s">
        <v>75</v>
      </c>
      <c r="Z6032" t="s">
        <v>36</v>
      </c>
    </row>
    <row r="6033" spans="1:26" x14ac:dyDescent="0.25">
      <c r="A6033" t="s">
        <v>26</v>
      </c>
      <c r="B6033" t="s">
        <v>27</v>
      </c>
      <c r="C6033" t="s">
        <v>28</v>
      </c>
      <c r="D6033" t="s">
        <v>585</v>
      </c>
      <c r="E6033" t="str">
        <f>"202TNMX1P403"</f>
        <v>202TNMX1P403</v>
      </c>
      <c r="F6033" t="s">
        <v>30</v>
      </c>
      <c r="I6033" t="s">
        <v>38</v>
      </c>
      <c r="J6033" t="s">
        <v>39</v>
      </c>
      <c r="N6033" t="s">
        <v>12270</v>
      </c>
      <c r="O6033" t="s">
        <v>34</v>
      </c>
      <c r="P6033">
        <v>7</v>
      </c>
      <c r="Q6033">
        <v>202202</v>
      </c>
      <c r="R6033">
        <v>20220718</v>
      </c>
      <c r="S6033" t="s">
        <v>12271</v>
      </c>
      <c r="T6033">
        <v>20220809</v>
      </c>
      <c r="Z6033" t="s">
        <v>36</v>
      </c>
    </row>
    <row r="6034" spans="1:26" x14ac:dyDescent="0.25">
      <c r="A6034" t="s">
        <v>26</v>
      </c>
      <c r="B6034" t="s">
        <v>27</v>
      </c>
      <c r="C6034" t="s">
        <v>28</v>
      </c>
      <c r="D6034" t="s">
        <v>29</v>
      </c>
      <c r="E6034" t="str">
        <f>"106TNYT2E746"</f>
        <v>106TNYT2E746</v>
      </c>
      <c r="F6034" t="s">
        <v>30</v>
      </c>
      <c r="I6034" t="s">
        <v>475</v>
      </c>
      <c r="J6034" t="s">
        <v>90</v>
      </c>
      <c r="N6034" t="s">
        <v>12272</v>
      </c>
      <c r="O6034" t="s">
        <v>34</v>
      </c>
      <c r="P6034">
        <v>15</v>
      </c>
      <c r="Q6034">
        <v>202106</v>
      </c>
      <c r="R6034">
        <v>20211214</v>
      </c>
      <c r="S6034" t="s">
        <v>12273</v>
      </c>
      <c r="T6034">
        <v>20220809</v>
      </c>
      <c r="U6034" t="s">
        <v>5954</v>
      </c>
      <c r="V6034" t="s">
        <v>3950</v>
      </c>
      <c r="Z6034" t="s">
        <v>36</v>
      </c>
    </row>
    <row r="6035" spans="1:26" x14ac:dyDescent="0.25">
      <c r="A6035" t="s">
        <v>26</v>
      </c>
      <c r="B6035" t="s">
        <v>27</v>
      </c>
      <c r="C6035" t="s">
        <v>28</v>
      </c>
      <c r="D6035" t="s">
        <v>7432</v>
      </c>
      <c r="E6035" t="str">
        <f>"202TNFA1W627"</f>
        <v>202TNFA1W627</v>
      </c>
      <c r="F6035" t="s">
        <v>30</v>
      </c>
      <c r="I6035" t="s">
        <v>38</v>
      </c>
      <c r="J6035" t="s">
        <v>39</v>
      </c>
      <c r="N6035" t="s">
        <v>12274</v>
      </c>
      <c r="O6035" t="s">
        <v>34</v>
      </c>
      <c r="P6035">
        <v>7</v>
      </c>
      <c r="Q6035">
        <v>202202</v>
      </c>
      <c r="R6035">
        <v>20220713</v>
      </c>
      <c r="S6035" t="s">
        <v>12275</v>
      </c>
      <c r="T6035">
        <v>20220809</v>
      </c>
      <c r="Z6035" t="s">
        <v>36</v>
      </c>
    </row>
    <row r="6036" spans="1:26" x14ac:dyDescent="0.25">
      <c r="A6036" t="s">
        <v>26</v>
      </c>
      <c r="B6036" t="s">
        <v>27</v>
      </c>
      <c r="C6036" t="s">
        <v>28</v>
      </c>
      <c r="D6036" t="s">
        <v>37</v>
      </c>
      <c r="E6036" t="str">
        <f>"201TNBK10309"</f>
        <v>201TNBK10309</v>
      </c>
      <c r="F6036" t="s">
        <v>30</v>
      </c>
      <c r="I6036" t="s">
        <v>129</v>
      </c>
      <c r="J6036" t="s">
        <v>163</v>
      </c>
      <c r="N6036" t="s">
        <v>12276</v>
      </c>
      <c r="O6036" t="s">
        <v>34</v>
      </c>
      <c r="P6036">
        <v>8</v>
      </c>
      <c r="Q6036">
        <v>202201</v>
      </c>
      <c r="R6036">
        <v>20220522</v>
      </c>
      <c r="S6036" t="s">
        <v>12277</v>
      </c>
      <c r="T6036">
        <v>20220809</v>
      </c>
      <c r="Z6036" t="s">
        <v>36</v>
      </c>
    </row>
    <row r="6037" spans="1:26" x14ac:dyDescent="0.25">
      <c r="A6037" t="s">
        <v>26</v>
      </c>
      <c r="B6037" t="s">
        <v>27</v>
      </c>
      <c r="C6037" t="s">
        <v>28</v>
      </c>
      <c r="D6037" t="s">
        <v>6922</v>
      </c>
      <c r="E6037" t="str">
        <f>"204TNZN2M357"</f>
        <v>204TNZN2M357</v>
      </c>
      <c r="F6037" t="s">
        <v>30</v>
      </c>
      <c r="I6037" t="s">
        <v>1028</v>
      </c>
      <c r="J6037" t="s">
        <v>90</v>
      </c>
      <c r="N6037" t="s">
        <v>12278</v>
      </c>
      <c r="O6037" t="s">
        <v>34</v>
      </c>
      <c r="P6037">
        <v>5</v>
      </c>
      <c r="Q6037">
        <v>202204</v>
      </c>
      <c r="R6037">
        <v>20220701</v>
      </c>
      <c r="S6037" t="s">
        <v>12279</v>
      </c>
      <c r="T6037">
        <v>20220809</v>
      </c>
      <c r="Z6037" t="s">
        <v>36</v>
      </c>
    </row>
    <row r="6038" spans="1:26" x14ac:dyDescent="0.25">
      <c r="A6038" t="s">
        <v>26</v>
      </c>
      <c r="B6038" t="s">
        <v>27</v>
      </c>
      <c r="C6038" t="s">
        <v>28</v>
      </c>
      <c r="D6038" t="s">
        <v>166</v>
      </c>
      <c r="E6038" t="str">
        <f>"111TNXR1V186"</f>
        <v>111TNXR1V186</v>
      </c>
      <c r="F6038" t="s">
        <v>30</v>
      </c>
      <c r="I6038" t="s">
        <v>76</v>
      </c>
      <c r="J6038" t="s">
        <v>77</v>
      </c>
      <c r="N6038" t="s">
        <v>12280</v>
      </c>
      <c r="O6038" t="s">
        <v>34</v>
      </c>
      <c r="P6038">
        <v>10</v>
      </c>
      <c r="Q6038">
        <v>202111</v>
      </c>
      <c r="R6038">
        <v>20211220</v>
      </c>
      <c r="S6038" t="s">
        <v>12281</v>
      </c>
      <c r="T6038">
        <v>20220809</v>
      </c>
      <c r="Z6038" t="s">
        <v>36</v>
      </c>
    </row>
    <row r="6039" spans="1:26" x14ac:dyDescent="0.25">
      <c r="A6039" t="s">
        <v>26</v>
      </c>
      <c r="B6039" t="s">
        <v>27</v>
      </c>
      <c r="C6039" t="s">
        <v>28</v>
      </c>
      <c r="D6039" t="s">
        <v>7160</v>
      </c>
      <c r="E6039" t="str">
        <f>"205TNNH1C167"</f>
        <v>205TNNH1C167</v>
      </c>
      <c r="F6039" t="s">
        <v>30</v>
      </c>
      <c r="I6039" t="s">
        <v>89</v>
      </c>
      <c r="J6039" t="s">
        <v>90</v>
      </c>
      <c r="N6039" t="s">
        <v>12282</v>
      </c>
      <c r="O6039" t="s">
        <v>34</v>
      </c>
      <c r="P6039">
        <v>4</v>
      </c>
      <c r="Q6039">
        <v>202205</v>
      </c>
      <c r="R6039">
        <v>20220512</v>
      </c>
      <c r="S6039" t="s">
        <v>12283</v>
      </c>
      <c r="T6039">
        <v>20220809</v>
      </c>
      <c r="U6039" t="s">
        <v>211</v>
      </c>
      <c r="Z6039" t="s">
        <v>36</v>
      </c>
    </row>
    <row r="6040" spans="1:26" x14ac:dyDescent="0.25">
      <c r="A6040" t="s">
        <v>26</v>
      </c>
      <c r="B6040" t="s">
        <v>27</v>
      </c>
      <c r="C6040" t="s">
        <v>28</v>
      </c>
      <c r="D6040" t="s">
        <v>37</v>
      </c>
      <c r="E6040" t="str">
        <f>"201TNKF2L317"</f>
        <v>201TNKF2L317</v>
      </c>
      <c r="F6040" t="s">
        <v>30</v>
      </c>
      <c r="I6040" t="s">
        <v>129</v>
      </c>
      <c r="J6040" t="s">
        <v>77</v>
      </c>
      <c r="N6040" t="s">
        <v>12284</v>
      </c>
      <c r="O6040" t="s">
        <v>34</v>
      </c>
      <c r="P6040">
        <v>8</v>
      </c>
      <c r="Q6040">
        <v>202201</v>
      </c>
      <c r="R6040">
        <v>20220401</v>
      </c>
      <c r="S6040" t="s">
        <v>12285</v>
      </c>
      <c r="T6040">
        <v>20220809</v>
      </c>
      <c r="Z6040" t="s">
        <v>36</v>
      </c>
    </row>
    <row r="6041" spans="1:26" x14ac:dyDescent="0.25">
      <c r="A6041" t="s">
        <v>26</v>
      </c>
      <c r="B6041" t="s">
        <v>27</v>
      </c>
      <c r="C6041" t="s">
        <v>28</v>
      </c>
      <c r="D6041" t="s">
        <v>380</v>
      </c>
      <c r="E6041" t="str">
        <f>"207TNYT07962"</f>
        <v>207TNYT07962</v>
      </c>
      <c r="F6041" t="s">
        <v>30</v>
      </c>
      <c r="I6041" t="s">
        <v>38</v>
      </c>
      <c r="J6041" t="s">
        <v>90</v>
      </c>
      <c r="N6041" t="s">
        <v>12286</v>
      </c>
      <c r="O6041" t="s">
        <v>34</v>
      </c>
      <c r="P6041">
        <v>2</v>
      </c>
      <c r="Q6041">
        <v>202207</v>
      </c>
      <c r="R6041">
        <v>20220730</v>
      </c>
      <c r="S6041" t="s">
        <v>12287</v>
      </c>
      <c r="T6041">
        <v>20220809</v>
      </c>
      <c r="U6041" t="s">
        <v>1383</v>
      </c>
      <c r="V6041" t="s">
        <v>205</v>
      </c>
      <c r="Z6041" t="s">
        <v>36</v>
      </c>
    </row>
    <row r="6042" spans="1:26" x14ac:dyDescent="0.25">
      <c r="A6042" t="s">
        <v>26</v>
      </c>
      <c r="B6042" t="s">
        <v>27</v>
      </c>
      <c r="C6042" t="s">
        <v>28</v>
      </c>
      <c r="D6042" t="s">
        <v>29</v>
      </c>
      <c r="E6042" t="str">
        <f>"109TNGY2D727"</f>
        <v>109TNGY2D727</v>
      </c>
      <c r="F6042" t="s">
        <v>30</v>
      </c>
      <c r="I6042" t="s">
        <v>38</v>
      </c>
      <c r="J6042" t="s">
        <v>77</v>
      </c>
      <c r="N6042" t="s">
        <v>12288</v>
      </c>
      <c r="O6042" t="s">
        <v>34</v>
      </c>
      <c r="P6042">
        <v>12</v>
      </c>
      <c r="Q6042">
        <v>202109</v>
      </c>
      <c r="R6042">
        <v>20220614</v>
      </c>
      <c r="S6042" t="s">
        <v>12289</v>
      </c>
      <c r="T6042">
        <v>20220809</v>
      </c>
      <c r="Z6042" t="s">
        <v>36</v>
      </c>
    </row>
    <row r="6043" spans="1:26" x14ac:dyDescent="0.25">
      <c r="A6043" t="s">
        <v>26</v>
      </c>
      <c r="B6043" t="s">
        <v>27</v>
      </c>
      <c r="C6043" t="s">
        <v>28</v>
      </c>
      <c r="D6043" t="s">
        <v>29</v>
      </c>
      <c r="E6043" t="str">
        <f>"109TNAB18496"</f>
        <v>109TNAB18496</v>
      </c>
      <c r="F6043" t="s">
        <v>30</v>
      </c>
      <c r="I6043" t="s">
        <v>82</v>
      </c>
      <c r="J6043" t="s">
        <v>90</v>
      </c>
      <c r="N6043" t="s">
        <v>12290</v>
      </c>
      <c r="O6043" t="s">
        <v>34</v>
      </c>
      <c r="P6043">
        <v>12</v>
      </c>
      <c r="Q6043">
        <v>202109</v>
      </c>
      <c r="R6043">
        <v>20220617</v>
      </c>
      <c r="S6043" t="s">
        <v>12291</v>
      </c>
      <c r="T6043">
        <v>20220809</v>
      </c>
      <c r="U6043" t="s">
        <v>211</v>
      </c>
      <c r="Z6043" t="s">
        <v>36</v>
      </c>
    </row>
    <row r="6044" spans="1:26" x14ac:dyDescent="0.25">
      <c r="A6044" t="s">
        <v>26</v>
      </c>
      <c r="B6044" t="s">
        <v>27</v>
      </c>
      <c r="C6044" t="s">
        <v>28</v>
      </c>
      <c r="D6044" t="s">
        <v>166</v>
      </c>
      <c r="E6044" t="str">
        <f>"201TNTQ15385"</f>
        <v>201TNTQ15385</v>
      </c>
      <c r="F6044" t="s">
        <v>30</v>
      </c>
      <c r="I6044" t="s">
        <v>38</v>
      </c>
      <c r="J6044" t="s">
        <v>90</v>
      </c>
      <c r="N6044" t="s">
        <v>12292</v>
      </c>
      <c r="O6044" t="s">
        <v>34</v>
      </c>
      <c r="P6044">
        <v>8</v>
      </c>
      <c r="Q6044">
        <v>202201</v>
      </c>
      <c r="R6044">
        <v>20220528</v>
      </c>
      <c r="S6044" t="s">
        <v>12293</v>
      </c>
      <c r="T6044">
        <v>20220809</v>
      </c>
      <c r="U6044" t="s">
        <v>205</v>
      </c>
      <c r="Z6044" t="s">
        <v>36</v>
      </c>
    </row>
    <row r="6045" spans="1:26" x14ac:dyDescent="0.25">
      <c r="A6045" t="s">
        <v>26</v>
      </c>
      <c r="B6045" t="s">
        <v>27</v>
      </c>
      <c r="C6045" t="s">
        <v>28</v>
      </c>
      <c r="D6045" t="s">
        <v>46</v>
      </c>
      <c r="E6045" t="str">
        <f>"110TNNH1C607"</f>
        <v>110TNNH1C607</v>
      </c>
      <c r="F6045" t="s">
        <v>30</v>
      </c>
      <c r="I6045" t="s">
        <v>123</v>
      </c>
      <c r="J6045" t="s">
        <v>271</v>
      </c>
      <c r="N6045" t="s">
        <v>12294</v>
      </c>
      <c r="O6045" t="s">
        <v>34</v>
      </c>
      <c r="P6045">
        <v>11</v>
      </c>
      <c r="Q6045">
        <v>202110</v>
      </c>
      <c r="R6045">
        <v>20211112</v>
      </c>
      <c r="S6045" t="s">
        <v>12295</v>
      </c>
      <c r="T6045">
        <v>20220809</v>
      </c>
      <c r="U6045" t="s">
        <v>3950</v>
      </c>
      <c r="V6045" t="s">
        <v>4400</v>
      </c>
      <c r="Z6045" t="s">
        <v>36</v>
      </c>
    </row>
    <row r="6046" spans="1:26" x14ac:dyDescent="0.25">
      <c r="A6046" t="s">
        <v>26</v>
      </c>
      <c r="B6046" t="s">
        <v>27</v>
      </c>
      <c r="C6046" t="s">
        <v>28</v>
      </c>
      <c r="D6046" t="s">
        <v>46</v>
      </c>
      <c r="E6046" t="str">
        <f>"109TNCZ1S099"</f>
        <v>109TNCZ1S099</v>
      </c>
      <c r="F6046" t="s">
        <v>30</v>
      </c>
      <c r="I6046" t="s">
        <v>129</v>
      </c>
      <c r="J6046" t="s">
        <v>271</v>
      </c>
      <c r="N6046" t="s">
        <v>12296</v>
      </c>
      <c r="O6046" t="s">
        <v>34</v>
      </c>
      <c r="P6046">
        <v>12</v>
      </c>
      <c r="Q6046">
        <v>202109</v>
      </c>
      <c r="R6046">
        <v>20220401</v>
      </c>
      <c r="S6046" t="s">
        <v>12297</v>
      </c>
      <c r="T6046">
        <v>20220809</v>
      </c>
      <c r="U6046" t="s">
        <v>325</v>
      </c>
      <c r="Z6046" t="s">
        <v>36</v>
      </c>
    </row>
    <row r="6047" spans="1:26" x14ac:dyDescent="0.25">
      <c r="A6047" t="s">
        <v>26</v>
      </c>
      <c r="B6047" t="s">
        <v>27</v>
      </c>
      <c r="C6047" t="s">
        <v>28</v>
      </c>
      <c r="D6047" t="s">
        <v>37</v>
      </c>
      <c r="E6047" t="str">
        <f>"106TNVS1Z863"</f>
        <v>106TNVS1Z863</v>
      </c>
      <c r="F6047" t="s">
        <v>30</v>
      </c>
      <c r="I6047" t="s">
        <v>38</v>
      </c>
      <c r="J6047" t="s">
        <v>271</v>
      </c>
      <c r="N6047" t="s">
        <v>12298</v>
      </c>
      <c r="O6047" t="s">
        <v>34</v>
      </c>
      <c r="P6047">
        <v>15</v>
      </c>
      <c r="Q6047">
        <v>202106</v>
      </c>
      <c r="R6047">
        <v>20220113</v>
      </c>
      <c r="S6047" t="s">
        <v>12299</v>
      </c>
      <c r="T6047">
        <v>20220809</v>
      </c>
      <c r="Z6047" t="s">
        <v>36</v>
      </c>
    </row>
    <row r="6048" spans="1:26" x14ac:dyDescent="0.25">
      <c r="A6048" t="s">
        <v>26</v>
      </c>
      <c r="B6048" t="s">
        <v>27</v>
      </c>
      <c r="C6048" t="s">
        <v>28</v>
      </c>
      <c r="D6048" t="s">
        <v>6142</v>
      </c>
      <c r="E6048" t="str">
        <f>"205TNJJ1J028"</f>
        <v>205TNJJ1J028</v>
      </c>
      <c r="F6048" t="s">
        <v>30</v>
      </c>
      <c r="I6048" t="s">
        <v>57</v>
      </c>
      <c r="J6048" t="s">
        <v>39</v>
      </c>
      <c r="N6048" t="s">
        <v>12300</v>
      </c>
      <c r="O6048" t="s">
        <v>34</v>
      </c>
      <c r="P6048">
        <v>4</v>
      </c>
      <c r="Q6048">
        <v>202205</v>
      </c>
      <c r="R6048">
        <v>20220712</v>
      </c>
      <c r="S6048" t="s">
        <v>12301</v>
      </c>
      <c r="T6048">
        <v>20220809</v>
      </c>
      <c r="Z6048" t="s">
        <v>36</v>
      </c>
    </row>
    <row r="6049" spans="1:26" x14ac:dyDescent="0.25">
      <c r="A6049" t="s">
        <v>26</v>
      </c>
      <c r="B6049" t="s">
        <v>27</v>
      </c>
      <c r="C6049" t="s">
        <v>28</v>
      </c>
      <c r="D6049" t="s">
        <v>64</v>
      </c>
      <c r="E6049" t="str">
        <f>"204TNJJ0M116"</f>
        <v>204TNJJ0M116</v>
      </c>
      <c r="F6049" t="s">
        <v>30</v>
      </c>
      <c r="I6049" t="s">
        <v>38</v>
      </c>
      <c r="J6049" t="s">
        <v>58</v>
      </c>
      <c r="N6049" t="s">
        <v>12302</v>
      </c>
      <c r="O6049" t="s">
        <v>34</v>
      </c>
      <c r="P6049">
        <v>5</v>
      </c>
      <c r="Q6049">
        <v>202204</v>
      </c>
      <c r="R6049">
        <v>20220520</v>
      </c>
      <c r="S6049" t="s">
        <v>12303</v>
      </c>
      <c r="T6049">
        <v>20220809</v>
      </c>
      <c r="U6049" t="s">
        <v>463</v>
      </c>
      <c r="V6049" t="s">
        <v>149</v>
      </c>
      <c r="Z6049" t="s">
        <v>36</v>
      </c>
    </row>
    <row r="6050" spans="1:26" x14ac:dyDescent="0.25">
      <c r="A6050" t="s">
        <v>26</v>
      </c>
      <c r="B6050" t="s">
        <v>27</v>
      </c>
      <c r="C6050" t="s">
        <v>28</v>
      </c>
      <c r="D6050" t="s">
        <v>37</v>
      </c>
      <c r="E6050" t="str">
        <f>"104TNZN2F949"</f>
        <v>104TNZN2F949</v>
      </c>
      <c r="F6050" t="s">
        <v>30</v>
      </c>
      <c r="I6050" t="s">
        <v>89</v>
      </c>
      <c r="J6050" t="s">
        <v>77</v>
      </c>
      <c r="N6050" t="s">
        <v>12304</v>
      </c>
      <c r="O6050" t="s">
        <v>34</v>
      </c>
      <c r="P6050">
        <v>17</v>
      </c>
      <c r="Q6050">
        <v>202104</v>
      </c>
      <c r="R6050">
        <v>20220120</v>
      </c>
      <c r="S6050" t="s">
        <v>12305</v>
      </c>
      <c r="T6050">
        <v>20220809</v>
      </c>
      <c r="Z6050" t="s">
        <v>36</v>
      </c>
    </row>
    <row r="6051" spans="1:26" x14ac:dyDescent="0.25">
      <c r="A6051" t="s">
        <v>26</v>
      </c>
      <c r="B6051" t="s">
        <v>27</v>
      </c>
      <c r="C6051" t="s">
        <v>28</v>
      </c>
      <c r="D6051" t="s">
        <v>7432</v>
      </c>
      <c r="E6051" t="str">
        <f>"202TNUW1S806"</f>
        <v>202TNUW1S806</v>
      </c>
      <c r="F6051" t="s">
        <v>30</v>
      </c>
      <c r="I6051" t="s">
        <v>38</v>
      </c>
      <c r="J6051" t="s">
        <v>77</v>
      </c>
      <c r="N6051" t="s">
        <v>12306</v>
      </c>
      <c r="O6051" t="s">
        <v>34</v>
      </c>
      <c r="P6051">
        <v>7</v>
      </c>
      <c r="Q6051">
        <v>202202</v>
      </c>
      <c r="R6051">
        <v>20220525</v>
      </c>
      <c r="S6051" t="s">
        <v>12307</v>
      </c>
      <c r="T6051">
        <v>20220809</v>
      </c>
      <c r="Z6051" t="s">
        <v>36</v>
      </c>
    </row>
    <row r="6052" spans="1:26" x14ac:dyDescent="0.25">
      <c r="A6052" t="s">
        <v>26</v>
      </c>
      <c r="B6052" t="s">
        <v>27</v>
      </c>
      <c r="C6052" t="s">
        <v>28</v>
      </c>
      <c r="D6052" t="s">
        <v>29</v>
      </c>
      <c r="E6052" t="str">
        <f>"112TNGY03703"</f>
        <v>112TNGY03703</v>
      </c>
      <c r="F6052" t="s">
        <v>30</v>
      </c>
      <c r="I6052" t="s">
        <v>31</v>
      </c>
      <c r="J6052" t="s">
        <v>90</v>
      </c>
      <c r="N6052" t="s">
        <v>12308</v>
      </c>
      <c r="O6052" t="s">
        <v>34</v>
      </c>
      <c r="P6052">
        <v>9</v>
      </c>
      <c r="Q6052">
        <v>202112</v>
      </c>
      <c r="R6052">
        <v>20220107</v>
      </c>
      <c r="S6052" t="s">
        <v>12309</v>
      </c>
      <c r="T6052">
        <v>20220809</v>
      </c>
      <c r="U6052" t="s">
        <v>128</v>
      </c>
      <c r="Z6052" t="s">
        <v>36</v>
      </c>
    </row>
    <row r="6053" spans="1:26" x14ac:dyDescent="0.25">
      <c r="A6053" t="s">
        <v>26</v>
      </c>
      <c r="B6053" t="s">
        <v>27</v>
      </c>
      <c r="C6053" t="s">
        <v>28</v>
      </c>
      <c r="D6053" t="s">
        <v>6142</v>
      </c>
      <c r="E6053" t="str">
        <f>"204TNPC04408"</f>
        <v>204TNPC04408</v>
      </c>
      <c r="F6053" t="s">
        <v>30</v>
      </c>
      <c r="I6053" t="s">
        <v>646</v>
      </c>
      <c r="J6053" t="s">
        <v>130</v>
      </c>
      <c r="N6053" t="s">
        <v>12310</v>
      </c>
      <c r="O6053" t="s">
        <v>34</v>
      </c>
      <c r="P6053">
        <v>5</v>
      </c>
      <c r="Q6053">
        <v>202204</v>
      </c>
      <c r="R6053">
        <v>20220729</v>
      </c>
      <c r="S6053" t="s">
        <v>12311</v>
      </c>
      <c r="T6053">
        <v>20220809</v>
      </c>
      <c r="Z6053" t="s">
        <v>36</v>
      </c>
    </row>
    <row r="6054" spans="1:26" x14ac:dyDescent="0.25">
      <c r="A6054" t="s">
        <v>26</v>
      </c>
      <c r="B6054" t="s">
        <v>27</v>
      </c>
      <c r="C6054" t="s">
        <v>28</v>
      </c>
      <c r="D6054" t="s">
        <v>37</v>
      </c>
      <c r="E6054" t="str">
        <f>"111TNMX2U459"</f>
        <v>111TNMX2U459</v>
      </c>
      <c r="F6054" t="s">
        <v>30</v>
      </c>
      <c r="I6054" t="s">
        <v>123</v>
      </c>
      <c r="J6054" t="s">
        <v>77</v>
      </c>
      <c r="N6054" t="s">
        <v>12312</v>
      </c>
      <c r="O6054" t="s">
        <v>34</v>
      </c>
      <c r="P6054">
        <v>10</v>
      </c>
      <c r="Q6054">
        <v>202111</v>
      </c>
      <c r="R6054">
        <v>20220114</v>
      </c>
      <c r="S6054" t="s">
        <v>12313</v>
      </c>
      <c r="T6054">
        <v>20220809</v>
      </c>
      <c r="Z6054" t="s">
        <v>36</v>
      </c>
    </row>
    <row r="6055" spans="1:26" x14ac:dyDescent="0.25">
      <c r="A6055" t="s">
        <v>26</v>
      </c>
      <c r="B6055" t="s">
        <v>27</v>
      </c>
      <c r="C6055" t="s">
        <v>28</v>
      </c>
      <c r="D6055" t="s">
        <v>46</v>
      </c>
      <c r="E6055" t="str">
        <f>"201TNAB2K384"</f>
        <v>201TNAB2K384</v>
      </c>
      <c r="F6055" t="s">
        <v>30</v>
      </c>
      <c r="I6055" t="s">
        <v>123</v>
      </c>
      <c r="J6055" t="s">
        <v>77</v>
      </c>
      <c r="N6055" t="s">
        <v>12314</v>
      </c>
      <c r="O6055" t="s">
        <v>34</v>
      </c>
      <c r="P6055">
        <v>8</v>
      </c>
      <c r="Q6055">
        <v>202201</v>
      </c>
      <c r="R6055">
        <v>20220301</v>
      </c>
      <c r="S6055" t="s">
        <v>12315</v>
      </c>
      <c r="T6055">
        <v>20220809</v>
      </c>
      <c r="Z6055" t="s">
        <v>36</v>
      </c>
    </row>
    <row r="6056" spans="1:26" x14ac:dyDescent="0.25">
      <c r="A6056" t="s">
        <v>26</v>
      </c>
      <c r="B6056" t="s">
        <v>27</v>
      </c>
      <c r="C6056" t="s">
        <v>28</v>
      </c>
      <c r="D6056" t="s">
        <v>29</v>
      </c>
      <c r="E6056" t="str">
        <f>"111TNWG1R625"</f>
        <v>111TNWG1R625</v>
      </c>
      <c r="F6056" t="s">
        <v>30</v>
      </c>
      <c r="I6056" t="s">
        <v>38</v>
      </c>
      <c r="J6056" t="s">
        <v>58</v>
      </c>
      <c r="N6056" t="s">
        <v>12316</v>
      </c>
      <c r="O6056" t="s">
        <v>34</v>
      </c>
      <c r="P6056">
        <v>10</v>
      </c>
      <c r="Q6056">
        <v>202111</v>
      </c>
      <c r="R6056">
        <v>20211126</v>
      </c>
      <c r="S6056" t="s">
        <v>12317</v>
      </c>
      <c r="T6056">
        <v>20220809</v>
      </c>
      <c r="U6056" t="s">
        <v>1575</v>
      </c>
      <c r="Z6056" t="s">
        <v>36</v>
      </c>
    </row>
    <row r="6057" spans="1:26" x14ac:dyDescent="0.25">
      <c r="A6057" t="s">
        <v>26</v>
      </c>
      <c r="B6057" t="s">
        <v>27</v>
      </c>
      <c r="C6057" t="s">
        <v>28</v>
      </c>
      <c r="D6057" t="s">
        <v>46</v>
      </c>
      <c r="E6057" t="str">
        <f>"109TNFA00283"</f>
        <v>109TNFA00283</v>
      </c>
      <c r="F6057" t="s">
        <v>30</v>
      </c>
      <c r="I6057" t="s">
        <v>38</v>
      </c>
      <c r="J6057" t="s">
        <v>58</v>
      </c>
      <c r="N6057" t="s">
        <v>11951</v>
      </c>
      <c r="O6057" t="s">
        <v>34</v>
      </c>
      <c r="P6057">
        <v>12</v>
      </c>
      <c r="Q6057">
        <v>202109</v>
      </c>
      <c r="R6057">
        <v>20211214</v>
      </c>
      <c r="S6057" t="s">
        <v>12318</v>
      </c>
      <c r="T6057">
        <v>20220809</v>
      </c>
      <c r="U6057" t="s">
        <v>211</v>
      </c>
      <c r="Z6057" t="s">
        <v>36</v>
      </c>
    </row>
    <row r="6058" spans="1:26" x14ac:dyDescent="0.25">
      <c r="A6058" t="s">
        <v>26</v>
      </c>
      <c r="B6058" t="s">
        <v>27</v>
      </c>
      <c r="C6058" t="s">
        <v>28</v>
      </c>
      <c r="D6058" t="s">
        <v>37</v>
      </c>
      <c r="E6058" t="str">
        <f>"202TNXR1U394"</f>
        <v>202TNXR1U394</v>
      </c>
      <c r="F6058" t="s">
        <v>30</v>
      </c>
      <c r="I6058" t="s">
        <v>129</v>
      </c>
      <c r="J6058" t="s">
        <v>39</v>
      </c>
      <c r="N6058" t="s">
        <v>12319</v>
      </c>
      <c r="O6058" t="s">
        <v>34</v>
      </c>
      <c r="P6058">
        <v>7</v>
      </c>
      <c r="Q6058">
        <v>202202</v>
      </c>
      <c r="R6058">
        <v>20220707</v>
      </c>
      <c r="S6058" t="s">
        <v>12320</v>
      </c>
      <c r="T6058">
        <v>20220809</v>
      </c>
      <c r="Z6058" t="s">
        <v>36</v>
      </c>
    </row>
    <row r="6059" spans="1:26" x14ac:dyDescent="0.25">
      <c r="A6059" t="s">
        <v>26</v>
      </c>
      <c r="B6059" t="s">
        <v>27</v>
      </c>
      <c r="C6059" t="s">
        <v>28</v>
      </c>
      <c r="D6059" t="s">
        <v>37</v>
      </c>
      <c r="E6059" t="str">
        <f>"111TNSU2F598"</f>
        <v>111TNSU2F598</v>
      </c>
      <c r="F6059" t="s">
        <v>30</v>
      </c>
      <c r="I6059" t="s">
        <v>38</v>
      </c>
      <c r="J6059" t="s">
        <v>58</v>
      </c>
      <c r="N6059" t="s">
        <v>12321</v>
      </c>
      <c r="O6059" t="s">
        <v>34</v>
      </c>
      <c r="P6059">
        <v>10</v>
      </c>
      <c r="Q6059">
        <v>202111</v>
      </c>
      <c r="R6059">
        <v>20220627</v>
      </c>
      <c r="S6059" t="s">
        <v>12322</v>
      </c>
      <c r="T6059">
        <v>20220809</v>
      </c>
      <c r="U6059" t="s">
        <v>180</v>
      </c>
      <c r="Z6059" t="s">
        <v>36</v>
      </c>
    </row>
    <row r="6060" spans="1:26" x14ac:dyDescent="0.25">
      <c r="A6060" t="s">
        <v>26</v>
      </c>
      <c r="B6060" t="s">
        <v>27</v>
      </c>
      <c r="C6060" t="s">
        <v>28</v>
      </c>
      <c r="D6060" t="s">
        <v>64</v>
      </c>
      <c r="E6060" t="str">
        <f>"203TNYT1Y954"</f>
        <v>203TNYT1Y954</v>
      </c>
      <c r="F6060" t="s">
        <v>30</v>
      </c>
      <c r="I6060" t="s">
        <v>31</v>
      </c>
      <c r="J6060" t="s">
        <v>90</v>
      </c>
      <c r="N6060" t="s">
        <v>12323</v>
      </c>
      <c r="O6060" t="s">
        <v>34</v>
      </c>
      <c r="P6060">
        <v>6</v>
      </c>
      <c r="Q6060">
        <v>202203</v>
      </c>
      <c r="R6060">
        <v>20220531</v>
      </c>
      <c r="S6060" t="s">
        <v>12324</v>
      </c>
      <c r="T6060">
        <v>20220809</v>
      </c>
      <c r="U6060" t="s">
        <v>211</v>
      </c>
      <c r="Z6060" t="s">
        <v>36</v>
      </c>
    </row>
    <row r="6061" spans="1:26" x14ac:dyDescent="0.25">
      <c r="A6061" t="s">
        <v>26</v>
      </c>
      <c r="B6061" t="s">
        <v>27</v>
      </c>
      <c r="C6061" t="s">
        <v>28</v>
      </c>
      <c r="D6061" t="s">
        <v>585</v>
      </c>
      <c r="E6061" t="str">
        <f>"203TNHM18681"</f>
        <v>203TNHM18681</v>
      </c>
      <c r="F6061" t="s">
        <v>30</v>
      </c>
      <c r="I6061" t="s">
        <v>31</v>
      </c>
      <c r="J6061" t="s">
        <v>90</v>
      </c>
      <c r="N6061" t="s">
        <v>12325</v>
      </c>
      <c r="O6061" t="s">
        <v>34</v>
      </c>
      <c r="P6061">
        <v>6</v>
      </c>
      <c r="Q6061">
        <v>202203</v>
      </c>
      <c r="R6061">
        <v>20220604</v>
      </c>
      <c r="S6061" t="s">
        <v>12326</v>
      </c>
      <c r="T6061">
        <v>20220809</v>
      </c>
      <c r="U6061" t="s">
        <v>4638</v>
      </c>
      <c r="V6061" t="s">
        <v>4637</v>
      </c>
      <c r="Z6061" t="s">
        <v>36</v>
      </c>
    </row>
    <row r="6062" spans="1:26" x14ac:dyDescent="0.25">
      <c r="A6062" t="s">
        <v>26</v>
      </c>
      <c r="B6062" t="s">
        <v>27</v>
      </c>
      <c r="C6062" t="s">
        <v>28</v>
      </c>
      <c r="D6062" t="s">
        <v>133</v>
      </c>
      <c r="E6062" t="str">
        <f>"103TNZNOU253"</f>
        <v>103TNZNOU253</v>
      </c>
      <c r="F6062" t="s">
        <v>30</v>
      </c>
      <c r="I6062" t="s">
        <v>38</v>
      </c>
      <c r="J6062" t="s">
        <v>90</v>
      </c>
      <c r="N6062" t="s">
        <v>12327</v>
      </c>
      <c r="O6062" t="s">
        <v>34</v>
      </c>
      <c r="P6062">
        <v>18</v>
      </c>
      <c r="Q6062">
        <v>202103</v>
      </c>
      <c r="R6062">
        <v>20211207</v>
      </c>
      <c r="S6062" t="s">
        <v>12328</v>
      </c>
      <c r="T6062">
        <v>20220809</v>
      </c>
      <c r="Z6062" t="s">
        <v>36</v>
      </c>
    </row>
    <row r="6063" spans="1:26" x14ac:dyDescent="0.25">
      <c r="A6063" t="s">
        <v>26</v>
      </c>
      <c r="B6063" t="s">
        <v>27</v>
      </c>
      <c r="C6063" t="s">
        <v>28</v>
      </c>
      <c r="D6063" t="s">
        <v>37</v>
      </c>
      <c r="E6063" t="str">
        <f>"111TNHM1G401"</f>
        <v>111TNHM1G401</v>
      </c>
      <c r="F6063" t="s">
        <v>30</v>
      </c>
      <c r="I6063" t="s">
        <v>129</v>
      </c>
      <c r="J6063" t="s">
        <v>86</v>
      </c>
      <c r="N6063" t="s">
        <v>12329</v>
      </c>
      <c r="O6063" t="s">
        <v>34</v>
      </c>
      <c r="P6063">
        <v>10</v>
      </c>
      <c r="Q6063">
        <v>202111</v>
      </c>
      <c r="R6063">
        <v>20220708</v>
      </c>
      <c r="S6063" t="s">
        <v>12330</v>
      </c>
      <c r="T6063">
        <v>20220809</v>
      </c>
      <c r="Z6063" t="s">
        <v>36</v>
      </c>
    </row>
    <row r="6064" spans="1:26" x14ac:dyDescent="0.25">
      <c r="A6064" t="s">
        <v>26</v>
      </c>
      <c r="B6064" t="s">
        <v>27</v>
      </c>
      <c r="C6064" t="s">
        <v>28</v>
      </c>
      <c r="D6064" t="s">
        <v>7432</v>
      </c>
      <c r="E6064" t="str">
        <f>"206TNUW0Q974"</f>
        <v>206TNUW0Q974</v>
      </c>
      <c r="F6064" t="s">
        <v>30</v>
      </c>
      <c r="I6064" t="s">
        <v>31</v>
      </c>
      <c r="J6064" t="s">
        <v>58</v>
      </c>
      <c r="N6064" t="s">
        <v>244</v>
      </c>
      <c r="O6064" t="s">
        <v>34</v>
      </c>
      <c r="P6064">
        <v>3</v>
      </c>
      <c r="Q6064">
        <v>202206</v>
      </c>
      <c r="R6064">
        <v>20220715</v>
      </c>
      <c r="S6064" t="s">
        <v>12331</v>
      </c>
      <c r="T6064">
        <v>20220809</v>
      </c>
      <c r="U6064" t="s">
        <v>1537</v>
      </c>
      <c r="Z6064" t="s">
        <v>36</v>
      </c>
    </row>
    <row r="6065" spans="1:26" x14ac:dyDescent="0.25">
      <c r="A6065" t="s">
        <v>26</v>
      </c>
      <c r="B6065" t="s">
        <v>27</v>
      </c>
      <c r="C6065" t="s">
        <v>28</v>
      </c>
      <c r="D6065" t="s">
        <v>29</v>
      </c>
      <c r="E6065" t="str">
        <f>"109TNZN0L061"</f>
        <v>109TNZN0L061</v>
      </c>
      <c r="F6065" t="s">
        <v>30</v>
      </c>
      <c r="I6065" t="s">
        <v>38</v>
      </c>
      <c r="J6065" t="s">
        <v>39</v>
      </c>
      <c r="N6065" t="s">
        <v>12332</v>
      </c>
      <c r="O6065" t="s">
        <v>34</v>
      </c>
      <c r="P6065">
        <v>12</v>
      </c>
      <c r="Q6065">
        <v>202109</v>
      </c>
      <c r="R6065">
        <v>20220217</v>
      </c>
      <c r="S6065" t="s">
        <v>12333</v>
      </c>
      <c r="T6065">
        <v>20220809</v>
      </c>
      <c r="Z6065" t="s">
        <v>36</v>
      </c>
    </row>
    <row r="6066" spans="1:26" x14ac:dyDescent="0.25">
      <c r="A6066" t="s">
        <v>26</v>
      </c>
      <c r="B6066" t="s">
        <v>27</v>
      </c>
      <c r="C6066" t="s">
        <v>28</v>
      </c>
      <c r="D6066" t="s">
        <v>29</v>
      </c>
      <c r="E6066" t="str">
        <f>"108TNWG0S865"</f>
        <v>108TNWG0S865</v>
      </c>
      <c r="F6066" t="s">
        <v>30</v>
      </c>
      <c r="I6066" t="s">
        <v>97</v>
      </c>
      <c r="J6066" t="s">
        <v>48</v>
      </c>
      <c r="N6066" t="s">
        <v>12334</v>
      </c>
      <c r="O6066" t="s">
        <v>34</v>
      </c>
      <c r="P6066">
        <v>13</v>
      </c>
      <c r="Q6066">
        <v>202108</v>
      </c>
      <c r="R6066">
        <v>20211026</v>
      </c>
      <c r="S6066" t="s">
        <v>12335</v>
      </c>
      <c r="T6066">
        <v>20220809</v>
      </c>
      <c r="Z6066" t="s">
        <v>36</v>
      </c>
    </row>
    <row r="6067" spans="1:26" x14ac:dyDescent="0.25">
      <c r="A6067" t="s">
        <v>26</v>
      </c>
      <c r="B6067" t="s">
        <v>27</v>
      </c>
      <c r="C6067" t="s">
        <v>28</v>
      </c>
      <c r="D6067" t="s">
        <v>42</v>
      </c>
      <c r="E6067" t="str">
        <f>"112TNMX0M091"</f>
        <v>112TNMX0M091</v>
      </c>
      <c r="F6067" t="s">
        <v>30</v>
      </c>
      <c r="I6067" t="s">
        <v>97</v>
      </c>
      <c r="J6067" t="s">
        <v>90</v>
      </c>
      <c r="N6067" t="s">
        <v>12336</v>
      </c>
      <c r="O6067" t="s">
        <v>34</v>
      </c>
      <c r="P6067">
        <v>9</v>
      </c>
      <c r="Q6067">
        <v>202112</v>
      </c>
      <c r="R6067">
        <v>20220110</v>
      </c>
      <c r="S6067" t="s">
        <v>12337</v>
      </c>
      <c r="T6067">
        <v>20220809</v>
      </c>
      <c r="U6067" t="s">
        <v>94</v>
      </c>
      <c r="V6067" t="s">
        <v>267</v>
      </c>
      <c r="Z6067" t="s">
        <v>36</v>
      </c>
    </row>
    <row r="6068" spans="1:26" x14ac:dyDescent="0.25">
      <c r="A6068" t="s">
        <v>2403</v>
      </c>
      <c r="B6068" t="s">
        <v>27</v>
      </c>
      <c r="C6068" t="s">
        <v>28</v>
      </c>
      <c r="D6068" t="s">
        <v>115</v>
      </c>
      <c r="E6068" t="str">
        <f>"112TNAB23272"</f>
        <v>112TNAB23272</v>
      </c>
      <c r="F6068" t="s">
        <v>2404</v>
      </c>
      <c r="N6068" t="s">
        <v>12338</v>
      </c>
      <c r="O6068" t="s">
        <v>34</v>
      </c>
      <c r="P6068">
        <v>9</v>
      </c>
      <c r="Q6068">
        <v>202112</v>
      </c>
      <c r="S6068">
        <v>917473444</v>
      </c>
      <c r="T6068">
        <v>20220810</v>
      </c>
      <c r="U6068" t="s">
        <v>2406</v>
      </c>
      <c r="V6068" t="s">
        <v>3583</v>
      </c>
      <c r="W6068" t="s">
        <v>2408</v>
      </c>
      <c r="X6068" t="s">
        <v>2409</v>
      </c>
      <c r="Y6068" t="s">
        <v>2410</v>
      </c>
      <c r="Z6068" t="s">
        <v>36</v>
      </c>
    </row>
    <row r="6069" spans="1:26" x14ac:dyDescent="0.25">
      <c r="A6069" t="s">
        <v>2403</v>
      </c>
      <c r="B6069" t="s">
        <v>27</v>
      </c>
      <c r="C6069" t="s">
        <v>28</v>
      </c>
      <c r="D6069" t="s">
        <v>6142</v>
      </c>
      <c r="E6069" t="str">
        <f>"204TNPC17392"</f>
        <v>204TNPC17392</v>
      </c>
      <c r="F6069" t="s">
        <v>2404</v>
      </c>
      <c r="N6069" t="s">
        <v>12339</v>
      </c>
      <c r="O6069" t="s">
        <v>34</v>
      </c>
      <c r="P6069">
        <v>5</v>
      </c>
      <c r="Q6069">
        <v>202204</v>
      </c>
      <c r="S6069">
        <v>917562038</v>
      </c>
      <c r="T6069">
        <v>20220810</v>
      </c>
      <c r="U6069" t="s">
        <v>2406</v>
      </c>
      <c r="V6069" t="s">
        <v>3583</v>
      </c>
      <c r="W6069" t="s">
        <v>2408</v>
      </c>
      <c r="X6069" t="s">
        <v>11001</v>
      </c>
      <c r="Y6069" t="s">
        <v>11002</v>
      </c>
      <c r="Z6069" t="s">
        <v>36</v>
      </c>
    </row>
    <row r="6070" spans="1:26" x14ac:dyDescent="0.25">
      <c r="A6070" t="s">
        <v>2403</v>
      </c>
      <c r="B6070" t="s">
        <v>27</v>
      </c>
      <c r="C6070" t="s">
        <v>28</v>
      </c>
      <c r="D6070" t="s">
        <v>46</v>
      </c>
      <c r="E6070" t="str">
        <f>"111TNBK09565"</f>
        <v>111TNBK09565</v>
      </c>
      <c r="F6070" t="s">
        <v>2404</v>
      </c>
      <c r="N6070" t="s">
        <v>12340</v>
      </c>
      <c r="O6070" t="s">
        <v>34</v>
      </c>
      <c r="P6070">
        <v>10</v>
      </c>
      <c r="Q6070">
        <v>202111</v>
      </c>
      <c r="S6070">
        <v>917562416</v>
      </c>
      <c r="T6070">
        <v>20220810</v>
      </c>
      <c r="U6070" t="s">
        <v>2406</v>
      </c>
      <c r="V6070" t="s">
        <v>3583</v>
      </c>
      <c r="W6070" t="s">
        <v>2408</v>
      </c>
      <c r="X6070" t="s">
        <v>11250</v>
      </c>
      <c r="Y6070" t="s">
        <v>11251</v>
      </c>
      <c r="Z6070" t="s">
        <v>36</v>
      </c>
    </row>
    <row r="6071" spans="1:26" x14ac:dyDescent="0.25">
      <c r="A6071" t="s">
        <v>26</v>
      </c>
      <c r="B6071" t="s">
        <v>27</v>
      </c>
      <c r="C6071" t="s">
        <v>28</v>
      </c>
      <c r="D6071" t="s">
        <v>115</v>
      </c>
      <c r="E6071" t="str">
        <f>"108TNTQ0J721"</f>
        <v>108TNTQ0J721</v>
      </c>
      <c r="F6071" t="s">
        <v>30</v>
      </c>
      <c r="I6071" t="s">
        <v>31</v>
      </c>
      <c r="J6071" t="s">
        <v>58</v>
      </c>
      <c r="N6071" t="s">
        <v>12341</v>
      </c>
      <c r="O6071" t="s">
        <v>34</v>
      </c>
      <c r="P6071">
        <v>13</v>
      </c>
      <c r="Q6071">
        <v>202108</v>
      </c>
      <c r="R6071">
        <v>20211114</v>
      </c>
      <c r="S6071" t="s">
        <v>12342</v>
      </c>
      <c r="T6071">
        <v>20220810</v>
      </c>
      <c r="U6071" t="s">
        <v>211</v>
      </c>
      <c r="Z6071" t="s">
        <v>36</v>
      </c>
    </row>
    <row r="6072" spans="1:26" x14ac:dyDescent="0.25">
      <c r="A6072" t="s">
        <v>26</v>
      </c>
      <c r="B6072" t="s">
        <v>27</v>
      </c>
      <c r="C6072" t="s">
        <v>28</v>
      </c>
      <c r="D6072" t="s">
        <v>6922</v>
      </c>
      <c r="E6072" t="str">
        <f>"204TNCX0T243"</f>
        <v>204TNCX0T243</v>
      </c>
      <c r="F6072" t="s">
        <v>30</v>
      </c>
      <c r="I6072" t="s">
        <v>7776</v>
      </c>
      <c r="J6072" t="s">
        <v>58</v>
      </c>
      <c r="N6072" t="s">
        <v>12343</v>
      </c>
      <c r="O6072" t="s">
        <v>34</v>
      </c>
      <c r="P6072">
        <v>5</v>
      </c>
      <c r="Q6072">
        <v>202204</v>
      </c>
      <c r="R6072">
        <v>20220604</v>
      </c>
      <c r="S6072" t="s">
        <v>12344</v>
      </c>
      <c r="T6072">
        <v>20220810</v>
      </c>
      <c r="U6072" t="s">
        <v>6810</v>
      </c>
      <c r="Z6072" t="s">
        <v>36</v>
      </c>
    </row>
    <row r="6073" spans="1:26" x14ac:dyDescent="0.25">
      <c r="A6073" t="s">
        <v>26</v>
      </c>
      <c r="B6073" t="s">
        <v>27</v>
      </c>
      <c r="C6073" t="s">
        <v>28</v>
      </c>
      <c r="D6073" t="s">
        <v>29</v>
      </c>
      <c r="E6073" t="str">
        <f>"108TNGY0C671"</f>
        <v>108TNGY0C671</v>
      </c>
      <c r="F6073" t="s">
        <v>30</v>
      </c>
      <c r="I6073" t="s">
        <v>38</v>
      </c>
      <c r="J6073" t="s">
        <v>58</v>
      </c>
      <c r="N6073" t="s">
        <v>12345</v>
      </c>
      <c r="O6073" t="s">
        <v>34</v>
      </c>
      <c r="P6073">
        <v>13</v>
      </c>
      <c r="Q6073">
        <v>202108</v>
      </c>
      <c r="R6073">
        <v>20211104</v>
      </c>
      <c r="S6073" t="s">
        <v>12346</v>
      </c>
      <c r="T6073">
        <v>20220810</v>
      </c>
      <c r="U6073" t="s">
        <v>265</v>
      </c>
      <c r="Z6073" t="s">
        <v>36</v>
      </c>
    </row>
    <row r="6074" spans="1:26" x14ac:dyDescent="0.25">
      <c r="A6074" t="s">
        <v>26</v>
      </c>
      <c r="B6074" t="s">
        <v>27</v>
      </c>
      <c r="C6074" t="s">
        <v>28</v>
      </c>
      <c r="D6074" t="s">
        <v>29</v>
      </c>
      <c r="E6074" t="str">
        <f>"111TNCZ0Q179"</f>
        <v>111TNCZ0Q179</v>
      </c>
      <c r="F6074" t="s">
        <v>30</v>
      </c>
      <c r="I6074" t="s">
        <v>38</v>
      </c>
      <c r="J6074" t="s">
        <v>58</v>
      </c>
      <c r="N6074" t="s">
        <v>12347</v>
      </c>
      <c r="O6074" t="s">
        <v>34</v>
      </c>
      <c r="P6074">
        <v>10</v>
      </c>
      <c r="Q6074">
        <v>202111</v>
      </c>
      <c r="R6074">
        <v>20220502</v>
      </c>
      <c r="S6074" t="s">
        <v>12348</v>
      </c>
      <c r="T6074">
        <v>20220810</v>
      </c>
      <c r="U6074" t="s">
        <v>75</v>
      </c>
      <c r="Z6074" t="s">
        <v>36</v>
      </c>
    </row>
    <row r="6075" spans="1:26" x14ac:dyDescent="0.25">
      <c r="A6075" t="s">
        <v>26</v>
      </c>
      <c r="B6075" t="s">
        <v>27</v>
      </c>
      <c r="C6075" t="s">
        <v>28</v>
      </c>
      <c r="D6075" t="s">
        <v>6142</v>
      </c>
      <c r="E6075" t="str">
        <f>"204TNTQ2K641"</f>
        <v>204TNTQ2K641</v>
      </c>
      <c r="F6075" t="s">
        <v>30</v>
      </c>
      <c r="I6075" t="s">
        <v>31</v>
      </c>
      <c r="J6075" t="s">
        <v>58</v>
      </c>
      <c r="N6075" t="s">
        <v>12349</v>
      </c>
      <c r="O6075" t="s">
        <v>34</v>
      </c>
      <c r="P6075">
        <v>5</v>
      </c>
      <c r="Q6075">
        <v>202204</v>
      </c>
      <c r="R6075">
        <v>20220701</v>
      </c>
      <c r="S6075" t="s">
        <v>12350</v>
      </c>
      <c r="T6075">
        <v>20220810</v>
      </c>
      <c r="U6075" t="s">
        <v>8014</v>
      </c>
      <c r="V6075" t="s">
        <v>144</v>
      </c>
      <c r="W6075" t="s">
        <v>128</v>
      </c>
      <c r="Z6075" t="s">
        <v>36</v>
      </c>
    </row>
    <row r="6076" spans="1:26" x14ac:dyDescent="0.25">
      <c r="A6076" t="s">
        <v>26</v>
      </c>
      <c r="B6076" t="s">
        <v>27</v>
      </c>
      <c r="C6076" t="s">
        <v>28</v>
      </c>
      <c r="D6076" t="s">
        <v>64</v>
      </c>
      <c r="E6076" t="str">
        <f>"010TNDV2K914"</f>
        <v>010TNDV2K914</v>
      </c>
      <c r="F6076" t="s">
        <v>30</v>
      </c>
      <c r="I6076" t="s">
        <v>38</v>
      </c>
      <c r="J6076" t="s">
        <v>58</v>
      </c>
      <c r="N6076" t="s">
        <v>12351</v>
      </c>
      <c r="O6076" t="s">
        <v>34</v>
      </c>
      <c r="P6076">
        <v>23</v>
      </c>
      <c r="Q6076">
        <v>202010</v>
      </c>
      <c r="R6076">
        <v>20220429</v>
      </c>
      <c r="S6076" t="s">
        <v>12352</v>
      </c>
      <c r="T6076">
        <v>20220810</v>
      </c>
      <c r="U6076" t="s">
        <v>6714</v>
      </c>
      <c r="V6076" t="s">
        <v>143</v>
      </c>
      <c r="Z6076" t="s">
        <v>36</v>
      </c>
    </row>
    <row r="6077" spans="1:26" x14ac:dyDescent="0.25">
      <c r="A6077" t="s">
        <v>26</v>
      </c>
      <c r="B6077" t="s">
        <v>27</v>
      </c>
      <c r="C6077" t="s">
        <v>28</v>
      </c>
      <c r="D6077" t="s">
        <v>380</v>
      </c>
      <c r="E6077" t="str">
        <f>"112TNUW1W526"</f>
        <v>112TNUW1W526</v>
      </c>
      <c r="F6077" t="s">
        <v>30</v>
      </c>
      <c r="I6077" t="s">
        <v>31</v>
      </c>
      <c r="J6077" t="s">
        <v>58</v>
      </c>
      <c r="N6077" t="s">
        <v>12353</v>
      </c>
      <c r="O6077" t="s">
        <v>34</v>
      </c>
      <c r="P6077">
        <v>9</v>
      </c>
      <c r="Q6077">
        <v>202112</v>
      </c>
      <c r="R6077">
        <v>20220130</v>
      </c>
      <c r="S6077" t="s">
        <v>12354</v>
      </c>
      <c r="T6077">
        <v>20220810</v>
      </c>
      <c r="U6077" t="s">
        <v>328</v>
      </c>
      <c r="V6077" t="s">
        <v>12355</v>
      </c>
      <c r="W6077" t="s">
        <v>463</v>
      </c>
      <c r="Z6077" t="s">
        <v>36</v>
      </c>
    </row>
    <row r="6078" spans="1:26" x14ac:dyDescent="0.25">
      <c r="A6078" t="s">
        <v>26</v>
      </c>
      <c r="B6078" t="s">
        <v>27</v>
      </c>
      <c r="C6078" t="s">
        <v>28</v>
      </c>
      <c r="D6078" t="s">
        <v>46</v>
      </c>
      <c r="E6078" t="str">
        <f>"201TNQD2D308"</f>
        <v>201TNQD2D308</v>
      </c>
      <c r="F6078" t="s">
        <v>30</v>
      </c>
      <c r="I6078" t="s">
        <v>38</v>
      </c>
      <c r="J6078" t="s">
        <v>58</v>
      </c>
      <c r="N6078" t="s">
        <v>11957</v>
      </c>
      <c r="O6078" t="s">
        <v>34</v>
      </c>
      <c r="P6078">
        <v>8</v>
      </c>
      <c r="Q6078">
        <v>202201</v>
      </c>
      <c r="R6078">
        <v>20220220</v>
      </c>
      <c r="S6078" t="s">
        <v>12356</v>
      </c>
      <c r="T6078">
        <v>20220810</v>
      </c>
      <c r="U6078" t="s">
        <v>8053</v>
      </c>
      <c r="V6078" t="s">
        <v>264</v>
      </c>
      <c r="Z6078" t="s">
        <v>36</v>
      </c>
    </row>
    <row r="6079" spans="1:26" x14ac:dyDescent="0.25">
      <c r="A6079" t="s">
        <v>26</v>
      </c>
      <c r="B6079" t="s">
        <v>27</v>
      </c>
      <c r="C6079" t="s">
        <v>28</v>
      </c>
      <c r="D6079" t="s">
        <v>29</v>
      </c>
      <c r="E6079" t="str">
        <f>"902TNMX00355"</f>
        <v>902TNMX00355</v>
      </c>
      <c r="F6079" t="s">
        <v>30</v>
      </c>
      <c r="I6079" t="s">
        <v>31</v>
      </c>
      <c r="J6079" t="s">
        <v>58</v>
      </c>
      <c r="N6079" t="s">
        <v>12357</v>
      </c>
      <c r="O6079" t="s">
        <v>34</v>
      </c>
      <c r="P6079">
        <v>43</v>
      </c>
      <c r="Q6079">
        <v>201902</v>
      </c>
      <c r="R6079">
        <v>20220402</v>
      </c>
      <c r="S6079" t="s">
        <v>12358</v>
      </c>
      <c r="T6079">
        <v>20220810</v>
      </c>
      <c r="U6079" t="s">
        <v>144</v>
      </c>
      <c r="Z6079" t="s">
        <v>36</v>
      </c>
    </row>
    <row r="6080" spans="1:26" x14ac:dyDescent="0.25">
      <c r="A6080" t="s">
        <v>26</v>
      </c>
      <c r="B6080" t="s">
        <v>27</v>
      </c>
      <c r="C6080" t="s">
        <v>28</v>
      </c>
      <c r="D6080" t="s">
        <v>29</v>
      </c>
      <c r="E6080" t="str">
        <f>"112TNEP0S820"</f>
        <v>112TNEP0S820</v>
      </c>
      <c r="F6080" t="s">
        <v>30</v>
      </c>
      <c r="I6080" t="s">
        <v>31</v>
      </c>
      <c r="J6080" t="s">
        <v>58</v>
      </c>
      <c r="N6080" t="s">
        <v>12359</v>
      </c>
      <c r="O6080" t="s">
        <v>34</v>
      </c>
      <c r="P6080">
        <v>9</v>
      </c>
      <c r="Q6080">
        <v>202112</v>
      </c>
      <c r="R6080">
        <v>20220427</v>
      </c>
      <c r="S6080" t="s">
        <v>12360</v>
      </c>
      <c r="T6080">
        <v>20220810</v>
      </c>
      <c r="U6080" t="s">
        <v>144</v>
      </c>
      <c r="Z6080" t="s">
        <v>36</v>
      </c>
    </row>
    <row r="6081" spans="1:26" x14ac:dyDescent="0.25">
      <c r="A6081" t="s">
        <v>26</v>
      </c>
      <c r="B6081" t="s">
        <v>27</v>
      </c>
      <c r="C6081" t="s">
        <v>28</v>
      </c>
      <c r="D6081" t="s">
        <v>7432</v>
      </c>
      <c r="E6081" t="str">
        <f>"205TNEP1F868"</f>
        <v>205TNEP1F868</v>
      </c>
      <c r="F6081" t="s">
        <v>30</v>
      </c>
      <c r="I6081" t="s">
        <v>646</v>
      </c>
      <c r="J6081" t="s">
        <v>48</v>
      </c>
      <c r="N6081" t="s">
        <v>12361</v>
      </c>
      <c r="O6081" t="s">
        <v>34</v>
      </c>
      <c r="P6081">
        <v>4</v>
      </c>
      <c r="Q6081">
        <v>202205</v>
      </c>
      <c r="R6081">
        <v>20220617</v>
      </c>
      <c r="S6081" t="s">
        <v>12362</v>
      </c>
      <c r="T6081">
        <v>20220810</v>
      </c>
      <c r="Z6081" t="s">
        <v>36</v>
      </c>
    </row>
    <row r="6082" spans="1:26" x14ac:dyDescent="0.25">
      <c r="A6082" t="s">
        <v>26</v>
      </c>
      <c r="B6082" t="s">
        <v>27</v>
      </c>
      <c r="C6082" t="s">
        <v>28</v>
      </c>
      <c r="D6082" t="s">
        <v>380</v>
      </c>
      <c r="E6082" t="str">
        <f>"206TNQD1Q492"</f>
        <v>206TNQD1Q492</v>
      </c>
      <c r="F6082" t="s">
        <v>30</v>
      </c>
      <c r="I6082" t="s">
        <v>31</v>
      </c>
      <c r="J6082" t="s">
        <v>58</v>
      </c>
      <c r="N6082" t="s">
        <v>12363</v>
      </c>
      <c r="O6082" t="s">
        <v>34</v>
      </c>
      <c r="P6082">
        <v>3</v>
      </c>
      <c r="Q6082">
        <v>202206</v>
      </c>
      <c r="R6082">
        <v>20220711</v>
      </c>
      <c r="S6082" t="s">
        <v>12364</v>
      </c>
      <c r="T6082">
        <v>20220810</v>
      </c>
      <c r="U6082" t="s">
        <v>2542</v>
      </c>
      <c r="Z6082" t="s">
        <v>36</v>
      </c>
    </row>
    <row r="6083" spans="1:26" x14ac:dyDescent="0.25">
      <c r="A6083" t="s">
        <v>26</v>
      </c>
      <c r="B6083" t="s">
        <v>27</v>
      </c>
      <c r="C6083" t="s">
        <v>28</v>
      </c>
      <c r="D6083" t="s">
        <v>115</v>
      </c>
      <c r="E6083" t="str">
        <f>"108TNLE1V128"</f>
        <v>108TNLE1V128</v>
      </c>
      <c r="F6083" t="s">
        <v>30</v>
      </c>
      <c r="I6083" t="s">
        <v>31</v>
      </c>
      <c r="J6083" t="s">
        <v>58</v>
      </c>
      <c r="N6083" t="s">
        <v>12365</v>
      </c>
      <c r="O6083" t="s">
        <v>34</v>
      </c>
      <c r="P6083">
        <v>13</v>
      </c>
      <c r="Q6083">
        <v>202108</v>
      </c>
      <c r="R6083">
        <v>20211210</v>
      </c>
      <c r="S6083" t="s">
        <v>12366</v>
      </c>
      <c r="T6083">
        <v>20220810</v>
      </c>
      <c r="U6083" t="s">
        <v>211</v>
      </c>
      <c r="Z6083" t="s">
        <v>36</v>
      </c>
    </row>
    <row r="6084" spans="1:26" x14ac:dyDescent="0.25">
      <c r="A6084" t="s">
        <v>26</v>
      </c>
      <c r="B6084" t="s">
        <v>27</v>
      </c>
      <c r="C6084" t="s">
        <v>28</v>
      </c>
      <c r="D6084" t="s">
        <v>380</v>
      </c>
      <c r="E6084" t="str">
        <f>"112TNEP1W668"</f>
        <v>112TNEP1W668</v>
      </c>
      <c r="F6084" t="s">
        <v>30</v>
      </c>
      <c r="I6084" t="s">
        <v>38</v>
      </c>
      <c r="J6084" t="s">
        <v>58</v>
      </c>
      <c r="N6084" t="s">
        <v>12367</v>
      </c>
      <c r="O6084" t="s">
        <v>34</v>
      </c>
      <c r="P6084">
        <v>9</v>
      </c>
      <c r="Q6084">
        <v>202112</v>
      </c>
      <c r="R6084">
        <v>20220207</v>
      </c>
      <c r="S6084" t="s">
        <v>12368</v>
      </c>
      <c r="T6084">
        <v>20220810</v>
      </c>
      <c r="U6084" t="s">
        <v>1537</v>
      </c>
      <c r="V6084" t="s">
        <v>111</v>
      </c>
      <c r="Z6084" t="s">
        <v>36</v>
      </c>
    </row>
    <row r="6085" spans="1:26" x14ac:dyDescent="0.25">
      <c r="A6085" t="s">
        <v>26</v>
      </c>
      <c r="B6085" t="s">
        <v>27</v>
      </c>
      <c r="C6085" t="s">
        <v>28</v>
      </c>
      <c r="D6085" t="s">
        <v>37</v>
      </c>
      <c r="E6085" t="str">
        <f>"106TNQD20836"</f>
        <v>106TNQD20836</v>
      </c>
      <c r="F6085" t="s">
        <v>30</v>
      </c>
      <c r="I6085" t="s">
        <v>57</v>
      </c>
      <c r="J6085" t="s">
        <v>39</v>
      </c>
      <c r="N6085" t="s">
        <v>12369</v>
      </c>
      <c r="O6085" t="s">
        <v>34</v>
      </c>
      <c r="P6085">
        <v>15</v>
      </c>
      <c r="Q6085">
        <v>202106</v>
      </c>
      <c r="R6085">
        <v>20211208</v>
      </c>
      <c r="S6085" t="s">
        <v>12370</v>
      </c>
      <c r="T6085">
        <v>20220810</v>
      </c>
      <c r="Z6085" t="s">
        <v>36</v>
      </c>
    </row>
    <row r="6086" spans="1:26" x14ac:dyDescent="0.25">
      <c r="A6086" t="s">
        <v>26</v>
      </c>
      <c r="B6086" t="s">
        <v>27</v>
      </c>
      <c r="C6086" t="s">
        <v>28</v>
      </c>
      <c r="D6086" t="s">
        <v>37</v>
      </c>
      <c r="E6086" t="str">
        <f>"111TNHM1G641"</f>
        <v>111TNHM1G641</v>
      </c>
      <c r="F6086" t="s">
        <v>30</v>
      </c>
      <c r="I6086" t="s">
        <v>38</v>
      </c>
      <c r="J6086" t="s">
        <v>58</v>
      </c>
      <c r="N6086" t="s">
        <v>11957</v>
      </c>
      <c r="O6086" t="s">
        <v>34</v>
      </c>
      <c r="P6086">
        <v>10</v>
      </c>
      <c r="Q6086">
        <v>202111</v>
      </c>
      <c r="R6086">
        <v>20220120</v>
      </c>
      <c r="S6086" t="s">
        <v>12371</v>
      </c>
      <c r="T6086">
        <v>20220810</v>
      </c>
      <c r="Z6086" t="s">
        <v>36</v>
      </c>
    </row>
    <row r="6087" spans="1:26" x14ac:dyDescent="0.25">
      <c r="A6087" t="s">
        <v>26</v>
      </c>
      <c r="B6087" t="s">
        <v>27</v>
      </c>
      <c r="C6087" t="s">
        <v>28</v>
      </c>
      <c r="D6087" t="s">
        <v>46</v>
      </c>
      <c r="E6087" t="str">
        <f>"110TNEP16652"</f>
        <v>110TNEP16652</v>
      </c>
      <c r="F6087" t="s">
        <v>30</v>
      </c>
      <c r="I6087" t="s">
        <v>31</v>
      </c>
      <c r="J6087" t="s">
        <v>32</v>
      </c>
      <c r="N6087" t="s">
        <v>12372</v>
      </c>
      <c r="O6087" t="s">
        <v>34</v>
      </c>
      <c r="P6087">
        <v>11</v>
      </c>
      <c r="Q6087">
        <v>202110</v>
      </c>
      <c r="R6087">
        <v>20211215</v>
      </c>
      <c r="S6087" t="s">
        <v>12373</v>
      </c>
      <c r="T6087">
        <v>20220810</v>
      </c>
      <c r="Z6087" t="s">
        <v>36</v>
      </c>
    </row>
    <row r="6088" spans="1:26" x14ac:dyDescent="0.25">
      <c r="A6088" t="s">
        <v>26</v>
      </c>
      <c r="B6088" t="s">
        <v>27</v>
      </c>
      <c r="C6088" t="s">
        <v>28</v>
      </c>
      <c r="D6088" t="s">
        <v>380</v>
      </c>
      <c r="E6088" t="str">
        <f>"206TNSU0J806"</f>
        <v>206TNSU0J806</v>
      </c>
      <c r="F6088" t="s">
        <v>30</v>
      </c>
      <c r="I6088" t="s">
        <v>71</v>
      </c>
      <c r="J6088" t="s">
        <v>58</v>
      </c>
      <c r="N6088" t="s">
        <v>1918</v>
      </c>
      <c r="O6088" t="s">
        <v>34</v>
      </c>
      <c r="P6088">
        <v>3</v>
      </c>
      <c r="Q6088">
        <v>202206</v>
      </c>
      <c r="R6088">
        <v>20220705</v>
      </c>
      <c r="S6088" t="s">
        <v>12374</v>
      </c>
      <c r="T6088">
        <v>20220810</v>
      </c>
      <c r="U6088" t="s">
        <v>211</v>
      </c>
      <c r="Z6088" t="s">
        <v>36</v>
      </c>
    </row>
    <row r="6089" spans="1:26" x14ac:dyDescent="0.25">
      <c r="A6089" t="s">
        <v>26</v>
      </c>
      <c r="B6089" t="s">
        <v>27</v>
      </c>
      <c r="C6089" t="s">
        <v>28</v>
      </c>
      <c r="D6089" t="s">
        <v>37</v>
      </c>
      <c r="E6089" t="str">
        <f>"007TNWG0Z537"</f>
        <v>007TNWG0Z537</v>
      </c>
      <c r="F6089" t="s">
        <v>30</v>
      </c>
      <c r="I6089" t="s">
        <v>31</v>
      </c>
      <c r="J6089" t="s">
        <v>58</v>
      </c>
      <c r="N6089" t="s">
        <v>6898</v>
      </c>
      <c r="O6089" t="s">
        <v>34</v>
      </c>
      <c r="P6089">
        <v>26</v>
      </c>
      <c r="Q6089">
        <v>202007</v>
      </c>
      <c r="R6089">
        <v>20211030</v>
      </c>
      <c r="S6089" t="s">
        <v>12375</v>
      </c>
      <c r="T6089">
        <v>20220810</v>
      </c>
      <c r="Z6089" t="s">
        <v>36</v>
      </c>
    </row>
    <row r="6090" spans="1:26" x14ac:dyDescent="0.25">
      <c r="A6090" t="s">
        <v>26</v>
      </c>
      <c r="B6090" t="s">
        <v>27</v>
      </c>
      <c r="C6090" t="s">
        <v>28</v>
      </c>
      <c r="D6090" t="s">
        <v>64</v>
      </c>
      <c r="E6090" t="str">
        <f>"206TNMX1G595"</f>
        <v>206TNMX1G595</v>
      </c>
      <c r="F6090" t="s">
        <v>30</v>
      </c>
      <c r="I6090" t="s">
        <v>38</v>
      </c>
      <c r="J6090" t="s">
        <v>58</v>
      </c>
      <c r="N6090" t="s">
        <v>12376</v>
      </c>
      <c r="O6090" t="s">
        <v>34</v>
      </c>
      <c r="P6090">
        <v>3</v>
      </c>
      <c r="Q6090">
        <v>202206</v>
      </c>
      <c r="R6090">
        <v>20220701</v>
      </c>
      <c r="S6090" t="s">
        <v>12377</v>
      </c>
      <c r="T6090">
        <v>20220810</v>
      </c>
      <c r="U6090" t="s">
        <v>56</v>
      </c>
      <c r="V6090" t="s">
        <v>56</v>
      </c>
      <c r="Z6090" t="s">
        <v>36</v>
      </c>
    </row>
    <row r="6091" spans="1:26" x14ac:dyDescent="0.25">
      <c r="A6091" t="s">
        <v>26</v>
      </c>
      <c r="B6091" t="s">
        <v>27</v>
      </c>
      <c r="C6091" t="s">
        <v>28</v>
      </c>
      <c r="D6091" t="s">
        <v>46</v>
      </c>
      <c r="E6091" t="str">
        <f>"201TNRL0X438"</f>
        <v>201TNRL0X438</v>
      </c>
      <c r="F6091" t="s">
        <v>30</v>
      </c>
      <c r="I6091" t="s">
        <v>31</v>
      </c>
      <c r="J6091" t="s">
        <v>32</v>
      </c>
      <c r="N6091" t="s">
        <v>12378</v>
      </c>
      <c r="O6091" t="s">
        <v>34</v>
      </c>
      <c r="P6091">
        <v>8</v>
      </c>
      <c r="Q6091">
        <v>202201</v>
      </c>
      <c r="R6091">
        <v>20220309</v>
      </c>
      <c r="S6091" t="s">
        <v>12379</v>
      </c>
      <c r="T6091">
        <v>20220810</v>
      </c>
      <c r="Z6091" t="s">
        <v>36</v>
      </c>
    </row>
    <row r="6092" spans="1:26" x14ac:dyDescent="0.25">
      <c r="A6092" t="s">
        <v>26</v>
      </c>
      <c r="B6092" t="s">
        <v>27</v>
      </c>
      <c r="C6092" t="s">
        <v>28</v>
      </c>
      <c r="D6092" t="s">
        <v>12380</v>
      </c>
      <c r="E6092" t="str">
        <f>"201TNQD0Z828"</f>
        <v>201TNQD0Z828</v>
      </c>
      <c r="F6092" t="s">
        <v>30</v>
      </c>
      <c r="I6092" t="s">
        <v>76</v>
      </c>
      <c r="J6092" t="s">
        <v>77</v>
      </c>
      <c r="N6092" t="s">
        <v>12381</v>
      </c>
      <c r="O6092" t="s">
        <v>34</v>
      </c>
      <c r="P6092">
        <v>8</v>
      </c>
      <c r="Q6092">
        <v>202201</v>
      </c>
      <c r="R6092">
        <v>20220424</v>
      </c>
      <c r="S6092" t="s">
        <v>12382</v>
      </c>
      <c r="T6092">
        <v>20220810</v>
      </c>
      <c r="Z6092" t="s">
        <v>36</v>
      </c>
    </row>
    <row r="6093" spans="1:26" x14ac:dyDescent="0.25">
      <c r="A6093" t="s">
        <v>26</v>
      </c>
      <c r="B6093" t="s">
        <v>27</v>
      </c>
      <c r="C6093" t="s">
        <v>28</v>
      </c>
      <c r="D6093" t="s">
        <v>37</v>
      </c>
      <c r="E6093" t="str">
        <f>"106TNEPOA884"</f>
        <v>106TNEPOA884</v>
      </c>
      <c r="F6093" t="s">
        <v>30</v>
      </c>
      <c r="I6093" t="s">
        <v>57</v>
      </c>
      <c r="J6093" t="s">
        <v>90</v>
      </c>
      <c r="N6093" t="s">
        <v>12383</v>
      </c>
      <c r="O6093" t="s">
        <v>34</v>
      </c>
      <c r="P6093">
        <v>15</v>
      </c>
      <c r="Q6093">
        <v>202106</v>
      </c>
      <c r="R6093">
        <v>20220718</v>
      </c>
      <c r="S6093" t="s">
        <v>12384</v>
      </c>
      <c r="T6093">
        <v>20220810</v>
      </c>
      <c r="U6093" t="s">
        <v>144</v>
      </c>
      <c r="Z6093" t="s">
        <v>36</v>
      </c>
    </row>
    <row r="6094" spans="1:26" x14ac:dyDescent="0.25">
      <c r="A6094" t="s">
        <v>26</v>
      </c>
      <c r="B6094" t="s">
        <v>27</v>
      </c>
      <c r="C6094" t="s">
        <v>28</v>
      </c>
      <c r="D6094" t="s">
        <v>46</v>
      </c>
      <c r="E6094" t="str">
        <f>"110TNZN01501"</f>
        <v>110TNZN01501</v>
      </c>
      <c r="F6094" t="s">
        <v>30</v>
      </c>
      <c r="I6094" t="s">
        <v>123</v>
      </c>
      <c r="J6094" t="s">
        <v>52</v>
      </c>
      <c r="N6094" t="s">
        <v>12385</v>
      </c>
      <c r="O6094" t="s">
        <v>34</v>
      </c>
      <c r="P6094">
        <v>11</v>
      </c>
      <c r="Q6094">
        <v>202110</v>
      </c>
      <c r="R6094">
        <v>20211027</v>
      </c>
      <c r="S6094" t="s">
        <v>12386</v>
      </c>
      <c r="T6094">
        <v>20220810</v>
      </c>
      <c r="U6094" t="s">
        <v>2250</v>
      </c>
      <c r="V6094" t="s">
        <v>229</v>
      </c>
      <c r="Z6094" t="s">
        <v>36</v>
      </c>
    </row>
    <row r="6095" spans="1:26" x14ac:dyDescent="0.25">
      <c r="A6095" t="s">
        <v>26</v>
      </c>
      <c r="B6095" t="s">
        <v>27</v>
      </c>
      <c r="C6095" t="s">
        <v>28</v>
      </c>
      <c r="D6095" t="s">
        <v>380</v>
      </c>
      <c r="E6095" t="str">
        <f>"201TNBK0F765"</f>
        <v>201TNBK0F765</v>
      </c>
      <c r="F6095" t="s">
        <v>30</v>
      </c>
      <c r="I6095" t="s">
        <v>38</v>
      </c>
      <c r="J6095" t="s">
        <v>58</v>
      </c>
      <c r="N6095" t="s">
        <v>12387</v>
      </c>
      <c r="O6095" t="s">
        <v>34</v>
      </c>
      <c r="P6095">
        <v>8</v>
      </c>
      <c r="Q6095">
        <v>202201</v>
      </c>
      <c r="R6095">
        <v>20220306</v>
      </c>
      <c r="S6095" t="s">
        <v>12388</v>
      </c>
      <c r="T6095">
        <v>20220810</v>
      </c>
      <c r="U6095" t="s">
        <v>211</v>
      </c>
      <c r="Z6095" t="s">
        <v>36</v>
      </c>
    </row>
    <row r="6096" spans="1:26" x14ac:dyDescent="0.25">
      <c r="A6096" t="s">
        <v>26</v>
      </c>
      <c r="B6096" t="s">
        <v>27</v>
      </c>
      <c r="C6096" t="s">
        <v>28</v>
      </c>
      <c r="D6096" t="s">
        <v>64</v>
      </c>
      <c r="E6096" t="str">
        <f>"111TNHM0U697"</f>
        <v>111TNHM0U697</v>
      </c>
      <c r="F6096" t="s">
        <v>30</v>
      </c>
      <c r="I6096" t="s">
        <v>57</v>
      </c>
      <c r="J6096" t="s">
        <v>77</v>
      </c>
      <c r="N6096" t="s">
        <v>12389</v>
      </c>
      <c r="O6096" t="s">
        <v>34</v>
      </c>
      <c r="P6096">
        <v>10</v>
      </c>
      <c r="Q6096">
        <v>202111</v>
      </c>
      <c r="R6096">
        <v>20211101</v>
      </c>
      <c r="S6096" t="s">
        <v>12390</v>
      </c>
      <c r="T6096">
        <v>20220810</v>
      </c>
      <c r="Z6096" t="s">
        <v>36</v>
      </c>
    </row>
    <row r="6097" spans="1:26" x14ac:dyDescent="0.25">
      <c r="A6097" t="s">
        <v>26</v>
      </c>
      <c r="B6097" t="s">
        <v>27</v>
      </c>
      <c r="C6097" t="s">
        <v>28</v>
      </c>
      <c r="D6097" t="s">
        <v>380</v>
      </c>
      <c r="E6097" t="str">
        <f>"207TNDVB8474"</f>
        <v>207TNDVB8474</v>
      </c>
      <c r="F6097" t="s">
        <v>30</v>
      </c>
      <c r="I6097" t="s">
        <v>1028</v>
      </c>
      <c r="J6097" t="s">
        <v>77</v>
      </c>
      <c r="N6097" t="s">
        <v>12391</v>
      </c>
      <c r="O6097" t="s">
        <v>34</v>
      </c>
      <c r="P6097">
        <v>2</v>
      </c>
      <c r="Q6097">
        <v>202207</v>
      </c>
      <c r="R6097">
        <v>20220722</v>
      </c>
      <c r="S6097" t="s">
        <v>12392</v>
      </c>
      <c r="T6097">
        <v>20220810</v>
      </c>
      <c r="Z6097" t="s">
        <v>36</v>
      </c>
    </row>
    <row r="6098" spans="1:26" x14ac:dyDescent="0.25">
      <c r="A6098" t="s">
        <v>26</v>
      </c>
      <c r="B6098" t="s">
        <v>27</v>
      </c>
      <c r="C6098" t="s">
        <v>28</v>
      </c>
      <c r="D6098" t="s">
        <v>380</v>
      </c>
      <c r="E6098" t="str">
        <f>"201TNQD2H868"</f>
        <v>201TNQD2H868</v>
      </c>
      <c r="F6098" t="s">
        <v>30</v>
      </c>
      <c r="I6098" t="s">
        <v>38</v>
      </c>
      <c r="J6098" t="s">
        <v>58</v>
      </c>
      <c r="N6098" t="s">
        <v>12393</v>
      </c>
      <c r="O6098" t="s">
        <v>34</v>
      </c>
      <c r="P6098">
        <v>8</v>
      </c>
      <c r="Q6098">
        <v>202201</v>
      </c>
      <c r="R6098">
        <v>20220420</v>
      </c>
      <c r="S6098" t="s">
        <v>12394</v>
      </c>
      <c r="T6098">
        <v>20220810</v>
      </c>
      <c r="U6098" t="s">
        <v>144</v>
      </c>
      <c r="Z6098" t="s">
        <v>36</v>
      </c>
    </row>
    <row r="6099" spans="1:26" x14ac:dyDescent="0.25">
      <c r="A6099" t="s">
        <v>26</v>
      </c>
      <c r="B6099" t="s">
        <v>27</v>
      </c>
      <c r="C6099" t="s">
        <v>28</v>
      </c>
      <c r="D6099" t="s">
        <v>29</v>
      </c>
      <c r="E6099" t="str">
        <f>"109TNKF0M693"</f>
        <v>109TNKF0M693</v>
      </c>
      <c r="F6099" t="s">
        <v>30</v>
      </c>
      <c r="I6099" t="s">
        <v>38</v>
      </c>
      <c r="J6099" t="s">
        <v>58</v>
      </c>
      <c r="N6099" t="s">
        <v>12395</v>
      </c>
      <c r="O6099" t="s">
        <v>34</v>
      </c>
      <c r="P6099">
        <v>12</v>
      </c>
      <c r="Q6099">
        <v>202109</v>
      </c>
      <c r="R6099">
        <v>20211116</v>
      </c>
      <c r="S6099" t="s">
        <v>12396</v>
      </c>
      <c r="T6099">
        <v>20220810</v>
      </c>
      <c r="U6099" t="s">
        <v>211</v>
      </c>
      <c r="Z6099" t="s">
        <v>36</v>
      </c>
    </row>
    <row r="6100" spans="1:26" x14ac:dyDescent="0.25">
      <c r="A6100" t="s">
        <v>26</v>
      </c>
      <c r="B6100" t="s">
        <v>27</v>
      </c>
      <c r="C6100" t="s">
        <v>28</v>
      </c>
      <c r="D6100" t="s">
        <v>42</v>
      </c>
      <c r="E6100" t="str">
        <f>"109TNZN1U717"</f>
        <v>109TNZN1U717</v>
      </c>
      <c r="F6100" t="s">
        <v>30</v>
      </c>
      <c r="I6100" t="s">
        <v>38</v>
      </c>
      <c r="J6100" t="s">
        <v>271</v>
      </c>
      <c r="N6100" t="s">
        <v>12397</v>
      </c>
      <c r="O6100" t="s">
        <v>34</v>
      </c>
      <c r="P6100">
        <v>12</v>
      </c>
      <c r="Q6100">
        <v>202109</v>
      </c>
      <c r="R6100">
        <v>20220323</v>
      </c>
      <c r="S6100" t="s">
        <v>12398</v>
      </c>
      <c r="T6100">
        <v>20220810</v>
      </c>
      <c r="Z6100" t="s">
        <v>36</v>
      </c>
    </row>
    <row r="6101" spans="1:26" x14ac:dyDescent="0.25">
      <c r="A6101" t="s">
        <v>26</v>
      </c>
      <c r="B6101" t="s">
        <v>27</v>
      </c>
      <c r="C6101" t="s">
        <v>28</v>
      </c>
      <c r="D6101" t="s">
        <v>115</v>
      </c>
      <c r="E6101" t="str">
        <f>"109TNQD0F564"</f>
        <v>109TNQD0F564</v>
      </c>
      <c r="F6101" t="s">
        <v>30</v>
      </c>
      <c r="I6101" t="s">
        <v>123</v>
      </c>
      <c r="J6101" t="s">
        <v>163</v>
      </c>
      <c r="N6101" t="s">
        <v>12399</v>
      </c>
      <c r="O6101" t="s">
        <v>34</v>
      </c>
      <c r="P6101">
        <v>12</v>
      </c>
      <c r="Q6101">
        <v>202109</v>
      </c>
      <c r="R6101">
        <v>20211001</v>
      </c>
      <c r="S6101" t="s">
        <v>12400</v>
      </c>
      <c r="T6101">
        <v>20220810</v>
      </c>
      <c r="Z6101" t="s">
        <v>36</v>
      </c>
    </row>
    <row r="6102" spans="1:26" x14ac:dyDescent="0.25">
      <c r="A6102" t="s">
        <v>26</v>
      </c>
      <c r="B6102" t="s">
        <v>27</v>
      </c>
      <c r="C6102" t="s">
        <v>28</v>
      </c>
      <c r="D6102" t="s">
        <v>37</v>
      </c>
      <c r="E6102" t="str">
        <f>"112TNCZ0W891"</f>
        <v>112TNCZ0W891</v>
      </c>
      <c r="F6102" t="s">
        <v>30</v>
      </c>
      <c r="I6102" t="s">
        <v>31</v>
      </c>
      <c r="J6102" t="s">
        <v>32</v>
      </c>
      <c r="N6102" t="s">
        <v>12401</v>
      </c>
      <c r="O6102" t="s">
        <v>34</v>
      </c>
      <c r="P6102">
        <v>9</v>
      </c>
      <c r="Q6102">
        <v>202112</v>
      </c>
      <c r="R6102">
        <v>20220201</v>
      </c>
      <c r="S6102" t="s">
        <v>12402</v>
      </c>
      <c r="T6102">
        <v>20220810</v>
      </c>
      <c r="Z6102" t="s">
        <v>36</v>
      </c>
    </row>
    <row r="6103" spans="1:26" x14ac:dyDescent="0.25">
      <c r="A6103" t="s">
        <v>26</v>
      </c>
      <c r="B6103" t="s">
        <v>27</v>
      </c>
      <c r="C6103" t="s">
        <v>28</v>
      </c>
      <c r="D6103" t="s">
        <v>42</v>
      </c>
      <c r="E6103" t="str">
        <f>"111TNEP2K404"</f>
        <v>111TNEP2K404</v>
      </c>
      <c r="F6103" t="s">
        <v>30</v>
      </c>
      <c r="I6103" t="s">
        <v>129</v>
      </c>
      <c r="J6103" t="s">
        <v>90</v>
      </c>
      <c r="N6103" t="s">
        <v>12403</v>
      </c>
      <c r="O6103" t="s">
        <v>34</v>
      </c>
      <c r="P6103">
        <v>10</v>
      </c>
      <c r="Q6103">
        <v>202111</v>
      </c>
      <c r="R6103">
        <v>20220127</v>
      </c>
      <c r="S6103" t="s">
        <v>12404</v>
      </c>
      <c r="T6103">
        <v>20220810</v>
      </c>
      <c r="U6103" t="s">
        <v>211</v>
      </c>
      <c r="Z6103" t="s">
        <v>36</v>
      </c>
    </row>
    <row r="6104" spans="1:26" x14ac:dyDescent="0.25">
      <c r="A6104" t="s">
        <v>26</v>
      </c>
      <c r="B6104" t="s">
        <v>27</v>
      </c>
      <c r="C6104" t="s">
        <v>28</v>
      </c>
      <c r="D6104" t="s">
        <v>46</v>
      </c>
      <c r="E6104" t="str">
        <f>"202TNSU0X862"</f>
        <v>202TNSU0X862</v>
      </c>
      <c r="F6104" t="s">
        <v>30</v>
      </c>
      <c r="I6104" t="s">
        <v>31</v>
      </c>
      <c r="J6104" t="s">
        <v>58</v>
      </c>
      <c r="N6104" t="s">
        <v>12405</v>
      </c>
      <c r="O6104" t="s">
        <v>34</v>
      </c>
      <c r="P6104">
        <v>7</v>
      </c>
      <c r="Q6104">
        <v>202202</v>
      </c>
      <c r="R6104">
        <v>20220204</v>
      </c>
      <c r="S6104" t="s">
        <v>12406</v>
      </c>
      <c r="T6104">
        <v>20220810</v>
      </c>
      <c r="U6104" t="s">
        <v>151</v>
      </c>
      <c r="Z6104" t="s">
        <v>36</v>
      </c>
    </row>
    <row r="6105" spans="1:26" x14ac:dyDescent="0.25">
      <c r="A6105" t="s">
        <v>26</v>
      </c>
      <c r="B6105" t="s">
        <v>27</v>
      </c>
      <c r="C6105" t="s">
        <v>28</v>
      </c>
      <c r="D6105" t="s">
        <v>115</v>
      </c>
      <c r="E6105" t="str">
        <f>"201TNUW1P542"</f>
        <v>201TNUW1P542</v>
      </c>
      <c r="F6105" t="s">
        <v>30</v>
      </c>
      <c r="I6105" t="s">
        <v>38</v>
      </c>
      <c r="J6105" t="s">
        <v>90</v>
      </c>
      <c r="N6105" t="s">
        <v>12407</v>
      </c>
      <c r="O6105" t="s">
        <v>34</v>
      </c>
      <c r="P6105">
        <v>8</v>
      </c>
      <c r="Q6105">
        <v>202201</v>
      </c>
      <c r="R6105">
        <v>20220420</v>
      </c>
      <c r="S6105" t="s">
        <v>12408</v>
      </c>
      <c r="T6105">
        <v>20220810</v>
      </c>
      <c r="U6105" t="s">
        <v>144</v>
      </c>
      <c r="Z6105" t="s">
        <v>36</v>
      </c>
    </row>
    <row r="6106" spans="1:26" x14ac:dyDescent="0.25">
      <c r="A6106" t="s">
        <v>26</v>
      </c>
      <c r="B6106" t="s">
        <v>27</v>
      </c>
      <c r="C6106" t="s">
        <v>28</v>
      </c>
      <c r="D6106" t="s">
        <v>37</v>
      </c>
      <c r="E6106" t="str">
        <f>"106TNNH29559"</f>
        <v>106TNNH29559</v>
      </c>
      <c r="F6106" t="s">
        <v>30</v>
      </c>
      <c r="I6106" t="s">
        <v>157</v>
      </c>
      <c r="J6106" t="s">
        <v>90</v>
      </c>
      <c r="N6106" t="s">
        <v>12409</v>
      </c>
      <c r="O6106" t="s">
        <v>34</v>
      </c>
      <c r="P6106">
        <v>15</v>
      </c>
      <c r="Q6106">
        <v>202106</v>
      </c>
      <c r="R6106">
        <v>20211001</v>
      </c>
      <c r="S6106" t="s">
        <v>12410</v>
      </c>
      <c r="T6106">
        <v>20220810</v>
      </c>
      <c r="U6106" t="s">
        <v>205</v>
      </c>
      <c r="Z6106" t="s">
        <v>36</v>
      </c>
    </row>
    <row r="6107" spans="1:26" x14ac:dyDescent="0.25">
      <c r="A6107" t="s">
        <v>26</v>
      </c>
      <c r="B6107" t="s">
        <v>27</v>
      </c>
      <c r="C6107" t="s">
        <v>28</v>
      </c>
      <c r="D6107" t="s">
        <v>29</v>
      </c>
      <c r="E6107" t="str">
        <f>"201TNBK1S613"</f>
        <v>201TNBK1S613</v>
      </c>
      <c r="F6107" t="s">
        <v>30</v>
      </c>
      <c r="I6107" t="s">
        <v>89</v>
      </c>
      <c r="J6107" t="s">
        <v>58</v>
      </c>
      <c r="N6107" t="s">
        <v>12411</v>
      </c>
      <c r="O6107" t="s">
        <v>34</v>
      </c>
      <c r="P6107">
        <v>8</v>
      </c>
      <c r="Q6107">
        <v>202201</v>
      </c>
      <c r="R6107">
        <v>20220301</v>
      </c>
      <c r="S6107" t="s">
        <v>12412</v>
      </c>
      <c r="T6107">
        <v>20220810</v>
      </c>
      <c r="U6107" t="s">
        <v>128</v>
      </c>
      <c r="Z6107" t="s">
        <v>36</v>
      </c>
    </row>
    <row r="6108" spans="1:26" x14ac:dyDescent="0.25">
      <c r="A6108" t="s">
        <v>26</v>
      </c>
      <c r="B6108" t="s">
        <v>27</v>
      </c>
      <c r="C6108" t="s">
        <v>28</v>
      </c>
      <c r="D6108" t="s">
        <v>46</v>
      </c>
      <c r="E6108" t="str">
        <f>"111TNDV03770"</f>
        <v>111TNDV03770</v>
      </c>
      <c r="F6108" t="s">
        <v>30</v>
      </c>
      <c r="I6108" t="s">
        <v>38</v>
      </c>
      <c r="J6108" t="s">
        <v>58</v>
      </c>
      <c r="N6108" t="s">
        <v>6776</v>
      </c>
      <c r="O6108" t="s">
        <v>34</v>
      </c>
      <c r="P6108">
        <v>10</v>
      </c>
      <c r="Q6108">
        <v>202111</v>
      </c>
      <c r="R6108">
        <v>20211230</v>
      </c>
      <c r="S6108" t="s">
        <v>12413</v>
      </c>
      <c r="T6108">
        <v>20220810</v>
      </c>
      <c r="U6108" t="s">
        <v>151</v>
      </c>
      <c r="Z6108" t="s">
        <v>36</v>
      </c>
    </row>
    <row r="6109" spans="1:26" x14ac:dyDescent="0.25">
      <c r="A6109" t="s">
        <v>26</v>
      </c>
      <c r="B6109" t="s">
        <v>27</v>
      </c>
      <c r="C6109" t="s">
        <v>28</v>
      </c>
      <c r="D6109" t="s">
        <v>46</v>
      </c>
      <c r="E6109" t="str">
        <f>"110TNLE16888"</f>
        <v>110TNLE16888</v>
      </c>
      <c r="F6109" t="s">
        <v>30</v>
      </c>
      <c r="I6109" t="s">
        <v>157</v>
      </c>
      <c r="J6109" t="s">
        <v>130</v>
      </c>
      <c r="N6109" t="s">
        <v>12414</v>
      </c>
      <c r="O6109" t="s">
        <v>34</v>
      </c>
      <c r="P6109">
        <v>11</v>
      </c>
      <c r="Q6109">
        <v>202110</v>
      </c>
      <c r="R6109">
        <v>20211027</v>
      </c>
      <c r="S6109" t="s">
        <v>12415</v>
      </c>
      <c r="T6109">
        <v>20220810</v>
      </c>
      <c r="Z6109" t="s">
        <v>36</v>
      </c>
    </row>
    <row r="6110" spans="1:26" x14ac:dyDescent="0.25">
      <c r="A6110" t="s">
        <v>26</v>
      </c>
      <c r="B6110" t="s">
        <v>27</v>
      </c>
      <c r="C6110" t="s">
        <v>28</v>
      </c>
      <c r="D6110" t="s">
        <v>380</v>
      </c>
      <c r="E6110" t="str">
        <f>"205TNZN28157"</f>
        <v>205TNZN28157</v>
      </c>
      <c r="F6110" t="s">
        <v>30</v>
      </c>
      <c r="I6110" t="s">
        <v>31</v>
      </c>
      <c r="J6110" t="s">
        <v>32</v>
      </c>
      <c r="N6110" t="s">
        <v>12416</v>
      </c>
      <c r="O6110" t="s">
        <v>34</v>
      </c>
      <c r="P6110">
        <v>4</v>
      </c>
      <c r="Q6110">
        <v>202205</v>
      </c>
      <c r="R6110">
        <v>20220625</v>
      </c>
      <c r="S6110" t="s">
        <v>12417</v>
      </c>
      <c r="T6110">
        <v>20220810</v>
      </c>
      <c r="Z6110" t="s">
        <v>36</v>
      </c>
    </row>
    <row r="6111" spans="1:26" x14ac:dyDescent="0.25">
      <c r="A6111" t="s">
        <v>26</v>
      </c>
      <c r="B6111" t="s">
        <v>27</v>
      </c>
      <c r="C6111" t="s">
        <v>28</v>
      </c>
      <c r="D6111" t="s">
        <v>115</v>
      </c>
      <c r="E6111" t="str">
        <f>"110TNUW03790"</f>
        <v>110TNUW03790</v>
      </c>
      <c r="F6111" t="s">
        <v>30</v>
      </c>
      <c r="I6111" t="s">
        <v>129</v>
      </c>
      <c r="J6111" t="s">
        <v>271</v>
      </c>
      <c r="N6111" t="s">
        <v>12418</v>
      </c>
      <c r="O6111" t="s">
        <v>34</v>
      </c>
      <c r="P6111">
        <v>11</v>
      </c>
      <c r="Q6111">
        <v>202110</v>
      </c>
      <c r="R6111">
        <v>20220526</v>
      </c>
      <c r="S6111" t="s">
        <v>12419</v>
      </c>
      <c r="T6111">
        <v>20220810</v>
      </c>
      <c r="Z6111" t="s">
        <v>36</v>
      </c>
    </row>
    <row r="6112" spans="1:26" x14ac:dyDescent="0.25">
      <c r="A6112" t="s">
        <v>26</v>
      </c>
      <c r="B6112" t="s">
        <v>27</v>
      </c>
      <c r="C6112" t="s">
        <v>28</v>
      </c>
      <c r="D6112" t="s">
        <v>8170</v>
      </c>
      <c r="E6112" t="str">
        <f>"204TNAB2D464"</f>
        <v>204TNAB2D464</v>
      </c>
      <c r="F6112" t="s">
        <v>30</v>
      </c>
      <c r="I6112" t="s">
        <v>89</v>
      </c>
      <c r="J6112" t="s">
        <v>116</v>
      </c>
      <c r="N6112" t="s">
        <v>12420</v>
      </c>
      <c r="O6112" t="s">
        <v>34</v>
      </c>
      <c r="P6112">
        <v>5</v>
      </c>
      <c r="Q6112">
        <v>202204</v>
      </c>
      <c r="R6112">
        <v>20220802</v>
      </c>
      <c r="S6112" t="s">
        <v>12421</v>
      </c>
      <c r="T6112">
        <v>20220810</v>
      </c>
      <c r="Z6112" t="s">
        <v>36</v>
      </c>
    </row>
    <row r="6113" spans="1:26" x14ac:dyDescent="0.25">
      <c r="A6113" t="s">
        <v>26</v>
      </c>
      <c r="B6113" t="s">
        <v>27</v>
      </c>
      <c r="C6113" t="s">
        <v>28</v>
      </c>
      <c r="D6113" t="s">
        <v>29</v>
      </c>
      <c r="E6113" t="str">
        <f>"110TNJJ0B188"</f>
        <v>110TNJJ0B188</v>
      </c>
      <c r="F6113" t="s">
        <v>30</v>
      </c>
      <c r="I6113" t="s">
        <v>89</v>
      </c>
      <c r="J6113" t="s">
        <v>90</v>
      </c>
      <c r="N6113" t="s">
        <v>12422</v>
      </c>
      <c r="O6113" t="s">
        <v>34</v>
      </c>
      <c r="P6113">
        <v>11</v>
      </c>
      <c r="Q6113">
        <v>202110</v>
      </c>
      <c r="R6113">
        <v>20211108</v>
      </c>
      <c r="S6113" t="s">
        <v>12423</v>
      </c>
      <c r="T6113">
        <v>20220810</v>
      </c>
      <c r="U6113" t="s">
        <v>151</v>
      </c>
      <c r="Z6113" t="s">
        <v>36</v>
      </c>
    </row>
    <row r="6114" spans="1:26" x14ac:dyDescent="0.25">
      <c r="A6114" t="s">
        <v>26</v>
      </c>
      <c r="B6114" t="s">
        <v>27</v>
      </c>
      <c r="C6114" t="s">
        <v>28</v>
      </c>
      <c r="D6114" t="s">
        <v>380</v>
      </c>
      <c r="E6114" t="str">
        <f>"112TNYT0Z978"</f>
        <v>112TNYT0Z978</v>
      </c>
      <c r="F6114" t="s">
        <v>30</v>
      </c>
      <c r="I6114" t="s">
        <v>38</v>
      </c>
      <c r="J6114" t="s">
        <v>39</v>
      </c>
      <c r="N6114" t="s">
        <v>12424</v>
      </c>
      <c r="O6114" t="s">
        <v>34</v>
      </c>
      <c r="P6114">
        <v>9</v>
      </c>
      <c r="Q6114">
        <v>202112</v>
      </c>
      <c r="R6114">
        <v>20220104</v>
      </c>
      <c r="S6114" t="s">
        <v>12425</v>
      </c>
      <c r="T6114">
        <v>20220810</v>
      </c>
      <c r="Z6114" t="s">
        <v>36</v>
      </c>
    </row>
    <row r="6115" spans="1:26" x14ac:dyDescent="0.25">
      <c r="A6115" t="s">
        <v>26</v>
      </c>
      <c r="B6115" t="s">
        <v>27</v>
      </c>
      <c r="C6115" t="s">
        <v>28</v>
      </c>
      <c r="D6115" t="s">
        <v>585</v>
      </c>
      <c r="E6115" t="str">
        <f>"201TNWG2U201"</f>
        <v>201TNWG2U201</v>
      </c>
      <c r="F6115" t="s">
        <v>30</v>
      </c>
      <c r="I6115" t="s">
        <v>38</v>
      </c>
      <c r="J6115" t="s">
        <v>39</v>
      </c>
      <c r="N6115" t="s">
        <v>12426</v>
      </c>
      <c r="O6115" t="s">
        <v>34</v>
      </c>
      <c r="P6115">
        <v>8</v>
      </c>
      <c r="Q6115">
        <v>202201</v>
      </c>
      <c r="R6115">
        <v>20220225</v>
      </c>
      <c r="S6115" t="s">
        <v>12427</v>
      </c>
      <c r="T6115">
        <v>20220810</v>
      </c>
      <c r="Z6115" t="s">
        <v>36</v>
      </c>
    </row>
    <row r="6116" spans="1:26" x14ac:dyDescent="0.25">
      <c r="A6116" t="s">
        <v>26</v>
      </c>
      <c r="B6116" t="s">
        <v>27</v>
      </c>
      <c r="C6116" t="s">
        <v>28</v>
      </c>
      <c r="D6116" t="s">
        <v>42</v>
      </c>
      <c r="E6116" t="str">
        <f>"106TNPC2C976"</f>
        <v>106TNPC2C976</v>
      </c>
      <c r="F6116" t="s">
        <v>30</v>
      </c>
      <c r="I6116" t="s">
        <v>38</v>
      </c>
      <c r="J6116" t="s">
        <v>90</v>
      </c>
      <c r="N6116" t="s">
        <v>12428</v>
      </c>
      <c r="O6116" t="s">
        <v>34</v>
      </c>
      <c r="P6116">
        <v>15</v>
      </c>
      <c r="Q6116">
        <v>202106</v>
      </c>
      <c r="R6116">
        <v>20220711</v>
      </c>
      <c r="S6116" t="s">
        <v>12429</v>
      </c>
      <c r="T6116">
        <v>20220810</v>
      </c>
      <c r="U6116" t="s">
        <v>128</v>
      </c>
      <c r="Z6116" t="s">
        <v>36</v>
      </c>
    </row>
    <row r="6117" spans="1:26" x14ac:dyDescent="0.25">
      <c r="A6117" t="s">
        <v>26</v>
      </c>
      <c r="B6117" t="s">
        <v>27</v>
      </c>
      <c r="C6117" t="s">
        <v>28</v>
      </c>
      <c r="D6117" t="s">
        <v>46</v>
      </c>
      <c r="E6117" t="str">
        <f>"110TNGY0E023"</f>
        <v>110TNGY0E023</v>
      </c>
      <c r="F6117" t="s">
        <v>30</v>
      </c>
      <c r="I6117" t="s">
        <v>97</v>
      </c>
      <c r="J6117" t="s">
        <v>90</v>
      </c>
      <c r="N6117" t="s">
        <v>12430</v>
      </c>
      <c r="O6117" t="s">
        <v>34</v>
      </c>
      <c r="P6117">
        <v>11</v>
      </c>
      <c r="Q6117">
        <v>202110</v>
      </c>
      <c r="R6117">
        <v>20211117</v>
      </c>
      <c r="S6117" t="s">
        <v>12431</v>
      </c>
      <c r="T6117">
        <v>20220810</v>
      </c>
      <c r="U6117" t="s">
        <v>1575</v>
      </c>
      <c r="V6117" t="s">
        <v>128</v>
      </c>
      <c r="W6117" t="s">
        <v>144</v>
      </c>
      <c r="X6117" t="s">
        <v>10915</v>
      </c>
      <c r="Z6117" t="s">
        <v>36</v>
      </c>
    </row>
    <row r="6118" spans="1:26" x14ac:dyDescent="0.25">
      <c r="A6118" t="s">
        <v>26</v>
      </c>
      <c r="B6118" t="s">
        <v>27</v>
      </c>
      <c r="C6118" t="s">
        <v>28</v>
      </c>
      <c r="D6118" t="s">
        <v>42</v>
      </c>
      <c r="E6118" t="str">
        <f>"202TNSU0L830"</f>
        <v>202TNSU0L830</v>
      </c>
      <c r="F6118" t="s">
        <v>30</v>
      </c>
      <c r="I6118" t="s">
        <v>129</v>
      </c>
      <c r="J6118" t="s">
        <v>39</v>
      </c>
      <c r="N6118" t="s">
        <v>12432</v>
      </c>
      <c r="O6118" t="s">
        <v>34</v>
      </c>
      <c r="P6118">
        <v>7</v>
      </c>
      <c r="Q6118">
        <v>202202</v>
      </c>
      <c r="R6118">
        <v>20220611</v>
      </c>
      <c r="S6118" t="s">
        <v>12433</v>
      </c>
      <c r="T6118">
        <v>20220810</v>
      </c>
      <c r="Z6118" t="s">
        <v>36</v>
      </c>
    </row>
    <row r="6119" spans="1:26" x14ac:dyDescent="0.25">
      <c r="A6119" t="s">
        <v>26</v>
      </c>
      <c r="B6119" t="s">
        <v>27</v>
      </c>
      <c r="C6119" t="s">
        <v>28</v>
      </c>
      <c r="D6119" t="s">
        <v>64</v>
      </c>
      <c r="E6119" t="str">
        <f>"201TNZN0C573"</f>
        <v>201TNZN0C573</v>
      </c>
      <c r="F6119" t="s">
        <v>30</v>
      </c>
      <c r="I6119" t="s">
        <v>31</v>
      </c>
      <c r="J6119" t="s">
        <v>58</v>
      </c>
      <c r="N6119" t="s">
        <v>12434</v>
      </c>
      <c r="O6119" t="s">
        <v>34</v>
      </c>
      <c r="P6119">
        <v>8</v>
      </c>
      <c r="Q6119">
        <v>202201</v>
      </c>
      <c r="R6119">
        <v>20220416</v>
      </c>
      <c r="S6119" t="s">
        <v>12435</v>
      </c>
      <c r="T6119">
        <v>20220810</v>
      </c>
      <c r="U6119" t="s">
        <v>128</v>
      </c>
      <c r="V6119" t="s">
        <v>5236</v>
      </c>
      <c r="Z6119" t="s">
        <v>36</v>
      </c>
    </row>
    <row r="6120" spans="1:26" x14ac:dyDescent="0.25">
      <c r="A6120" t="s">
        <v>26</v>
      </c>
      <c r="B6120" t="s">
        <v>27</v>
      </c>
      <c r="C6120" t="s">
        <v>28</v>
      </c>
      <c r="D6120" t="s">
        <v>133</v>
      </c>
      <c r="E6120" t="str">
        <f>"110TNPC02816"</f>
        <v>110TNPC02816</v>
      </c>
      <c r="F6120" t="s">
        <v>30</v>
      </c>
      <c r="I6120" t="s">
        <v>38</v>
      </c>
      <c r="J6120" t="s">
        <v>840</v>
      </c>
      <c r="N6120" t="s">
        <v>12436</v>
      </c>
      <c r="O6120" t="s">
        <v>34</v>
      </c>
      <c r="P6120">
        <v>11</v>
      </c>
      <c r="Q6120">
        <v>202110</v>
      </c>
      <c r="R6120">
        <v>20211004</v>
      </c>
      <c r="S6120" t="s">
        <v>12437</v>
      </c>
      <c r="T6120">
        <v>20220810</v>
      </c>
      <c r="Z6120" t="s">
        <v>36</v>
      </c>
    </row>
    <row r="6121" spans="1:26" x14ac:dyDescent="0.25">
      <c r="A6121" t="s">
        <v>26</v>
      </c>
      <c r="B6121" t="s">
        <v>27</v>
      </c>
      <c r="C6121" t="s">
        <v>28</v>
      </c>
      <c r="D6121" t="s">
        <v>46</v>
      </c>
      <c r="E6121" t="str">
        <f>"110TNDV28602"</f>
        <v>110TNDV28602</v>
      </c>
      <c r="F6121" t="s">
        <v>30</v>
      </c>
      <c r="I6121" t="s">
        <v>129</v>
      </c>
      <c r="J6121" t="s">
        <v>498</v>
      </c>
      <c r="N6121" t="s">
        <v>12438</v>
      </c>
      <c r="O6121" t="s">
        <v>34</v>
      </c>
      <c r="P6121">
        <v>11</v>
      </c>
      <c r="Q6121">
        <v>202110</v>
      </c>
      <c r="R6121">
        <v>20211118</v>
      </c>
      <c r="S6121" t="s">
        <v>12439</v>
      </c>
      <c r="T6121">
        <v>20220810</v>
      </c>
      <c r="Z6121" t="s">
        <v>36</v>
      </c>
    </row>
    <row r="6122" spans="1:26" x14ac:dyDescent="0.25">
      <c r="A6122" t="s">
        <v>26</v>
      </c>
      <c r="B6122" t="s">
        <v>27</v>
      </c>
      <c r="C6122" t="s">
        <v>28</v>
      </c>
      <c r="D6122" t="s">
        <v>10844</v>
      </c>
      <c r="E6122" t="str">
        <f>"204TNYT16962"</f>
        <v>204TNYT16962</v>
      </c>
      <c r="F6122" t="s">
        <v>30</v>
      </c>
      <c r="I6122" t="s">
        <v>31</v>
      </c>
      <c r="J6122" t="s">
        <v>32</v>
      </c>
      <c r="N6122" t="s">
        <v>12440</v>
      </c>
      <c r="O6122" t="s">
        <v>34</v>
      </c>
      <c r="P6122">
        <v>5</v>
      </c>
      <c r="Q6122">
        <v>202204</v>
      </c>
      <c r="R6122">
        <v>20220427</v>
      </c>
      <c r="S6122" t="s">
        <v>12441</v>
      </c>
      <c r="T6122">
        <v>20220811</v>
      </c>
      <c r="Z6122" t="s">
        <v>36</v>
      </c>
    </row>
    <row r="6123" spans="1:26" x14ac:dyDescent="0.25">
      <c r="A6123" t="s">
        <v>26</v>
      </c>
      <c r="B6123" t="s">
        <v>27</v>
      </c>
      <c r="C6123" t="s">
        <v>28</v>
      </c>
      <c r="D6123" t="s">
        <v>7432</v>
      </c>
      <c r="E6123" t="str">
        <f>"205TNJJ25268"</f>
        <v>205TNJJ25268</v>
      </c>
      <c r="F6123" t="s">
        <v>30</v>
      </c>
      <c r="I6123" t="s">
        <v>31</v>
      </c>
      <c r="J6123" t="s">
        <v>58</v>
      </c>
      <c r="N6123" t="s">
        <v>12442</v>
      </c>
      <c r="O6123" t="s">
        <v>34</v>
      </c>
      <c r="P6123">
        <v>4</v>
      </c>
      <c r="Q6123">
        <v>202205</v>
      </c>
      <c r="R6123">
        <v>20220612</v>
      </c>
      <c r="S6123" t="s">
        <v>12443</v>
      </c>
      <c r="T6123">
        <v>20220811</v>
      </c>
      <c r="U6123" t="s">
        <v>1172</v>
      </c>
      <c r="V6123" t="s">
        <v>8014</v>
      </c>
      <c r="W6123" t="s">
        <v>11279</v>
      </c>
      <c r="X6123" t="s">
        <v>10466</v>
      </c>
      <c r="Z6123" t="s">
        <v>36</v>
      </c>
    </row>
    <row r="6124" spans="1:26" x14ac:dyDescent="0.25">
      <c r="A6124" t="s">
        <v>26</v>
      </c>
      <c r="B6124" t="s">
        <v>27</v>
      </c>
      <c r="C6124" t="s">
        <v>28</v>
      </c>
      <c r="D6124" t="s">
        <v>133</v>
      </c>
      <c r="E6124" t="str">
        <f>"111TNRL1C358"</f>
        <v>111TNRL1C358</v>
      </c>
      <c r="F6124" t="s">
        <v>30</v>
      </c>
      <c r="I6124" t="s">
        <v>38</v>
      </c>
      <c r="J6124" t="s">
        <v>58</v>
      </c>
      <c r="N6124" t="s">
        <v>12444</v>
      </c>
      <c r="O6124" t="s">
        <v>34</v>
      </c>
      <c r="P6124">
        <v>10</v>
      </c>
      <c r="Q6124">
        <v>202111</v>
      </c>
      <c r="R6124">
        <v>20211120</v>
      </c>
      <c r="S6124" t="s">
        <v>12445</v>
      </c>
      <c r="T6124">
        <v>20220811</v>
      </c>
      <c r="U6124" t="s">
        <v>267</v>
      </c>
      <c r="Z6124" t="s">
        <v>36</v>
      </c>
    </row>
    <row r="6125" spans="1:26" x14ac:dyDescent="0.25">
      <c r="A6125" t="s">
        <v>26</v>
      </c>
      <c r="B6125" t="s">
        <v>27</v>
      </c>
      <c r="C6125" t="s">
        <v>28</v>
      </c>
      <c r="D6125" t="s">
        <v>46</v>
      </c>
      <c r="E6125" t="str">
        <f>"108TNPC2L256"</f>
        <v>108TNPC2L256</v>
      </c>
      <c r="F6125" t="s">
        <v>30</v>
      </c>
      <c r="I6125" t="s">
        <v>82</v>
      </c>
      <c r="J6125" t="s">
        <v>39</v>
      </c>
      <c r="N6125" t="s">
        <v>12446</v>
      </c>
      <c r="O6125" t="s">
        <v>34</v>
      </c>
      <c r="P6125">
        <v>13</v>
      </c>
      <c r="Q6125">
        <v>202108</v>
      </c>
      <c r="R6125">
        <v>20211120</v>
      </c>
      <c r="S6125" t="s">
        <v>12447</v>
      </c>
      <c r="T6125">
        <v>20220811</v>
      </c>
      <c r="Z6125" t="s">
        <v>36</v>
      </c>
    </row>
    <row r="6126" spans="1:26" x14ac:dyDescent="0.25">
      <c r="A6126" t="s">
        <v>26</v>
      </c>
      <c r="B6126" t="s">
        <v>27</v>
      </c>
      <c r="C6126" t="s">
        <v>28</v>
      </c>
      <c r="D6126" t="s">
        <v>133</v>
      </c>
      <c r="E6126" t="str">
        <f>"010TNWG1W721"</f>
        <v>010TNWG1W721</v>
      </c>
      <c r="F6126" t="s">
        <v>30</v>
      </c>
      <c r="I6126" t="s">
        <v>71</v>
      </c>
      <c r="J6126" t="s">
        <v>90</v>
      </c>
      <c r="N6126" t="s">
        <v>12448</v>
      </c>
      <c r="O6126" t="s">
        <v>34</v>
      </c>
      <c r="P6126">
        <v>23</v>
      </c>
      <c r="Q6126">
        <v>202010</v>
      </c>
      <c r="R6126">
        <v>20220101</v>
      </c>
      <c r="S6126" t="s">
        <v>12449</v>
      </c>
      <c r="T6126">
        <v>20220811</v>
      </c>
      <c r="U6126" t="s">
        <v>206</v>
      </c>
      <c r="V6126" t="s">
        <v>1718</v>
      </c>
      <c r="Z6126" t="s">
        <v>36</v>
      </c>
    </row>
    <row r="6127" spans="1:26" x14ac:dyDescent="0.25">
      <c r="A6127" t="s">
        <v>26</v>
      </c>
      <c r="B6127" t="s">
        <v>27</v>
      </c>
      <c r="C6127" t="s">
        <v>28</v>
      </c>
      <c r="D6127" t="s">
        <v>46</v>
      </c>
      <c r="E6127" t="str">
        <f>"202TNBK2X341"</f>
        <v>202TNBK2X341</v>
      </c>
      <c r="F6127" t="s">
        <v>30</v>
      </c>
      <c r="I6127" t="s">
        <v>31</v>
      </c>
      <c r="J6127" t="s">
        <v>58</v>
      </c>
      <c r="N6127" t="s">
        <v>12450</v>
      </c>
      <c r="O6127" t="s">
        <v>34</v>
      </c>
      <c r="P6127">
        <v>7</v>
      </c>
      <c r="Q6127">
        <v>202202</v>
      </c>
      <c r="R6127">
        <v>20220511</v>
      </c>
      <c r="S6127" t="s">
        <v>12451</v>
      </c>
      <c r="T6127">
        <v>20220811</v>
      </c>
      <c r="U6127" t="s">
        <v>75</v>
      </c>
      <c r="V6127" t="s">
        <v>329</v>
      </c>
      <c r="Z6127" t="s">
        <v>36</v>
      </c>
    </row>
    <row r="6128" spans="1:26" x14ac:dyDescent="0.25">
      <c r="A6128" t="s">
        <v>26</v>
      </c>
      <c r="B6128" t="s">
        <v>27</v>
      </c>
      <c r="C6128" t="s">
        <v>28</v>
      </c>
      <c r="D6128" t="s">
        <v>46</v>
      </c>
      <c r="E6128" t="str">
        <f>"110TNZN0E645"</f>
        <v>110TNZN0E645</v>
      </c>
      <c r="F6128" t="s">
        <v>30</v>
      </c>
      <c r="I6128" t="s">
        <v>38</v>
      </c>
      <c r="J6128" t="s">
        <v>58</v>
      </c>
      <c r="N6128" t="s">
        <v>12452</v>
      </c>
      <c r="O6128" t="s">
        <v>34</v>
      </c>
      <c r="P6128">
        <v>11</v>
      </c>
      <c r="Q6128">
        <v>202110</v>
      </c>
      <c r="R6128">
        <v>20220516</v>
      </c>
      <c r="S6128" t="s">
        <v>12453</v>
      </c>
      <c r="T6128">
        <v>20220811</v>
      </c>
      <c r="U6128" t="s">
        <v>144</v>
      </c>
      <c r="Z6128" t="s">
        <v>36</v>
      </c>
    </row>
    <row r="6129" spans="1:26" x14ac:dyDescent="0.25">
      <c r="A6129" t="s">
        <v>26</v>
      </c>
      <c r="B6129" t="s">
        <v>27</v>
      </c>
      <c r="C6129" t="s">
        <v>28</v>
      </c>
      <c r="D6129" t="s">
        <v>115</v>
      </c>
      <c r="E6129" t="str">
        <f>"107TNRL0V894"</f>
        <v>107TNRL0V894</v>
      </c>
      <c r="F6129" t="s">
        <v>30</v>
      </c>
      <c r="I6129" t="s">
        <v>31</v>
      </c>
      <c r="J6129" t="s">
        <v>90</v>
      </c>
      <c r="N6129" t="s">
        <v>12454</v>
      </c>
      <c r="O6129" t="s">
        <v>34</v>
      </c>
      <c r="P6129">
        <v>14</v>
      </c>
      <c r="Q6129">
        <v>202107</v>
      </c>
      <c r="R6129">
        <v>20211002</v>
      </c>
      <c r="S6129" t="s">
        <v>12455</v>
      </c>
      <c r="T6129">
        <v>20220811</v>
      </c>
      <c r="U6129" t="s">
        <v>206</v>
      </c>
      <c r="Z6129" t="s">
        <v>36</v>
      </c>
    </row>
    <row r="6130" spans="1:26" x14ac:dyDescent="0.25">
      <c r="A6130" t="s">
        <v>26</v>
      </c>
      <c r="B6130" t="s">
        <v>27</v>
      </c>
      <c r="C6130" t="s">
        <v>28</v>
      </c>
      <c r="D6130" t="s">
        <v>29</v>
      </c>
      <c r="E6130" t="str">
        <f>"111TNBK0S389"</f>
        <v>111TNBK0S389</v>
      </c>
      <c r="F6130" t="s">
        <v>30</v>
      </c>
      <c r="I6130" t="s">
        <v>31</v>
      </c>
      <c r="J6130" t="s">
        <v>90</v>
      </c>
      <c r="N6130" t="s">
        <v>12456</v>
      </c>
      <c r="O6130" t="s">
        <v>34</v>
      </c>
      <c r="P6130">
        <v>10</v>
      </c>
      <c r="Q6130">
        <v>202111</v>
      </c>
      <c r="R6130">
        <v>20211106</v>
      </c>
      <c r="S6130" t="s">
        <v>12457</v>
      </c>
      <c r="T6130">
        <v>20220811</v>
      </c>
      <c r="U6130" t="s">
        <v>75</v>
      </c>
      <c r="Z6130" t="s">
        <v>36</v>
      </c>
    </row>
    <row r="6131" spans="1:26" x14ac:dyDescent="0.25">
      <c r="A6131" t="s">
        <v>26</v>
      </c>
      <c r="B6131" t="s">
        <v>27</v>
      </c>
      <c r="C6131" t="s">
        <v>28</v>
      </c>
      <c r="D6131" t="s">
        <v>46</v>
      </c>
      <c r="E6131" t="str">
        <f>"111TNVS0J519"</f>
        <v>111TNVS0J519</v>
      </c>
      <c r="F6131" t="s">
        <v>30</v>
      </c>
      <c r="I6131" t="s">
        <v>129</v>
      </c>
      <c r="J6131" t="s">
        <v>90</v>
      </c>
      <c r="N6131" t="s">
        <v>12458</v>
      </c>
      <c r="O6131" t="s">
        <v>34</v>
      </c>
      <c r="P6131">
        <v>10</v>
      </c>
      <c r="Q6131">
        <v>202111</v>
      </c>
      <c r="R6131">
        <v>20220507</v>
      </c>
      <c r="S6131" t="s">
        <v>12459</v>
      </c>
      <c r="T6131">
        <v>20220811</v>
      </c>
      <c r="U6131" t="s">
        <v>329</v>
      </c>
      <c r="V6131" t="s">
        <v>75</v>
      </c>
      <c r="Z6131" t="s">
        <v>36</v>
      </c>
    </row>
    <row r="6132" spans="1:26" x14ac:dyDescent="0.25">
      <c r="A6132" t="s">
        <v>26</v>
      </c>
      <c r="B6132" t="s">
        <v>27</v>
      </c>
      <c r="C6132" t="s">
        <v>28</v>
      </c>
      <c r="D6132" t="s">
        <v>37</v>
      </c>
      <c r="E6132" t="str">
        <f>"202TNAB0G776"</f>
        <v>202TNAB0G776</v>
      </c>
      <c r="F6132" t="s">
        <v>30</v>
      </c>
      <c r="I6132" t="s">
        <v>38</v>
      </c>
      <c r="J6132" t="s">
        <v>39</v>
      </c>
      <c r="N6132" t="s">
        <v>12460</v>
      </c>
      <c r="O6132" t="s">
        <v>34</v>
      </c>
      <c r="P6132">
        <v>7</v>
      </c>
      <c r="Q6132">
        <v>202202</v>
      </c>
      <c r="R6132">
        <v>20220628</v>
      </c>
      <c r="S6132" t="s">
        <v>12461</v>
      </c>
      <c r="T6132">
        <v>20220811</v>
      </c>
      <c r="Z6132" t="s">
        <v>36</v>
      </c>
    </row>
    <row r="6133" spans="1:26" x14ac:dyDescent="0.25">
      <c r="A6133" t="s">
        <v>26</v>
      </c>
      <c r="B6133" t="s">
        <v>27</v>
      </c>
      <c r="C6133" t="s">
        <v>28</v>
      </c>
      <c r="D6133" t="s">
        <v>29</v>
      </c>
      <c r="E6133" t="str">
        <f>"107TNWG19225"</f>
        <v>107TNWG19225</v>
      </c>
      <c r="F6133" t="s">
        <v>30</v>
      </c>
      <c r="I6133" t="s">
        <v>89</v>
      </c>
      <c r="J6133" t="s">
        <v>90</v>
      </c>
      <c r="N6133" t="s">
        <v>12462</v>
      </c>
      <c r="O6133" t="s">
        <v>34</v>
      </c>
      <c r="P6133">
        <v>14</v>
      </c>
      <c r="Q6133">
        <v>202107</v>
      </c>
      <c r="R6133">
        <v>20220208</v>
      </c>
      <c r="S6133" t="s">
        <v>12463</v>
      </c>
      <c r="T6133">
        <v>20220811</v>
      </c>
      <c r="U6133" t="s">
        <v>496</v>
      </c>
      <c r="V6133" t="s">
        <v>878</v>
      </c>
      <c r="W6133" t="s">
        <v>595</v>
      </c>
      <c r="X6133" t="s">
        <v>1037</v>
      </c>
      <c r="Z6133" t="s">
        <v>36</v>
      </c>
    </row>
    <row r="6134" spans="1:26" x14ac:dyDescent="0.25">
      <c r="A6134" t="s">
        <v>26</v>
      </c>
      <c r="B6134" t="s">
        <v>27</v>
      </c>
      <c r="C6134" t="s">
        <v>28</v>
      </c>
      <c r="D6134" t="s">
        <v>133</v>
      </c>
      <c r="E6134" t="str">
        <f>"109TNUW2N238"</f>
        <v>109TNUW2N238</v>
      </c>
      <c r="F6134" t="s">
        <v>30</v>
      </c>
      <c r="I6134" t="s">
        <v>31</v>
      </c>
      <c r="J6134" t="s">
        <v>32</v>
      </c>
      <c r="N6134" t="s">
        <v>12464</v>
      </c>
      <c r="O6134" t="s">
        <v>34</v>
      </c>
      <c r="P6134">
        <v>12</v>
      </c>
      <c r="Q6134">
        <v>202109</v>
      </c>
      <c r="R6134">
        <v>20211203</v>
      </c>
      <c r="S6134" t="s">
        <v>12465</v>
      </c>
      <c r="T6134">
        <v>20220811</v>
      </c>
      <c r="Z6134" t="s">
        <v>36</v>
      </c>
    </row>
    <row r="6135" spans="1:26" x14ac:dyDescent="0.25">
      <c r="A6135" t="s">
        <v>26</v>
      </c>
      <c r="B6135" t="s">
        <v>27</v>
      </c>
      <c r="C6135" t="s">
        <v>28</v>
      </c>
      <c r="D6135" t="s">
        <v>7160</v>
      </c>
      <c r="E6135" t="str">
        <f>"204TNDV04202"</f>
        <v>204TNDV04202</v>
      </c>
      <c r="F6135" t="s">
        <v>30</v>
      </c>
      <c r="I6135" t="s">
        <v>129</v>
      </c>
      <c r="J6135" t="s">
        <v>58</v>
      </c>
      <c r="N6135" t="s">
        <v>12466</v>
      </c>
      <c r="O6135" t="s">
        <v>34</v>
      </c>
      <c r="P6135">
        <v>5</v>
      </c>
      <c r="Q6135">
        <v>202204</v>
      </c>
      <c r="R6135">
        <v>20220802</v>
      </c>
      <c r="S6135" t="s">
        <v>12467</v>
      </c>
      <c r="T6135">
        <v>20220811</v>
      </c>
      <c r="U6135" t="s">
        <v>8053</v>
      </c>
      <c r="Z6135" t="s">
        <v>36</v>
      </c>
    </row>
    <row r="6136" spans="1:26" x14ac:dyDescent="0.25">
      <c r="A6136" t="s">
        <v>26</v>
      </c>
      <c r="B6136" t="s">
        <v>27</v>
      </c>
      <c r="C6136" t="s">
        <v>28</v>
      </c>
      <c r="D6136" t="s">
        <v>6142</v>
      </c>
      <c r="E6136" t="str">
        <f>"205TNBK11037"</f>
        <v>205TNBK11037</v>
      </c>
      <c r="F6136" t="s">
        <v>30</v>
      </c>
      <c r="I6136" t="s">
        <v>89</v>
      </c>
      <c r="J6136" t="s">
        <v>48</v>
      </c>
      <c r="N6136" t="s">
        <v>12468</v>
      </c>
      <c r="O6136" t="s">
        <v>34</v>
      </c>
      <c r="P6136">
        <v>4</v>
      </c>
      <c r="Q6136">
        <v>202205</v>
      </c>
      <c r="R6136">
        <v>20220702</v>
      </c>
      <c r="S6136" t="s">
        <v>12469</v>
      </c>
      <c r="T6136">
        <v>20220811</v>
      </c>
      <c r="Z6136" t="s">
        <v>36</v>
      </c>
    </row>
    <row r="6137" spans="1:26" x14ac:dyDescent="0.25">
      <c r="A6137" t="s">
        <v>26</v>
      </c>
      <c r="B6137" t="s">
        <v>27</v>
      </c>
      <c r="C6137" t="s">
        <v>28</v>
      </c>
      <c r="D6137" t="s">
        <v>29</v>
      </c>
      <c r="E6137" t="str">
        <f>"108TNSU2S414"</f>
        <v>108TNSU2S414</v>
      </c>
      <c r="F6137" t="s">
        <v>30</v>
      </c>
      <c r="I6137" t="s">
        <v>38</v>
      </c>
      <c r="J6137" t="s">
        <v>77</v>
      </c>
      <c r="N6137" t="s">
        <v>12470</v>
      </c>
      <c r="O6137" t="s">
        <v>34</v>
      </c>
      <c r="P6137">
        <v>13</v>
      </c>
      <c r="Q6137">
        <v>202108</v>
      </c>
      <c r="R6137">
        <v>20220318</v>
      </c>
      <c r="S6137" t="s">
        <v>12471</v>
      </c>
      <c r="T6137">
        <v>20220811</v>
      </c>
      <c r="U6137" t="s">
        <v>144</v>
      </c>
      <c r="Z6137" t="s">
        <v>36</v>
      </c>
    </row>
    <row r="6138" spans="1:26" x14ac:dyDescent="0.25">
      <c r="A6138" t="s">
        <v>26</v>
      </c>
      <c r="B6138" t="s">
        <v>27</v>
      </c>
      <c r="C6138" t="s">
        <v>28</v>
      </c>
      <c r="D6138" t="s">
        <v>380</v>
      </c>
      <c r="E6138" t="str">
        <f>"206TNWG0K433"</f>
        <v>206TNWG0K433</v>
      </c>
      <c r="F6138" t="s">
        <v>30</v>
      </c>
      <c r="I6138" t="s">
        <v>71</v>
      </c>
      <c r="J6138" t="s">
        <v>90</v>
      </c>
      <c r="N6138" t="s">
        <v>12472</v>
      </c>
      <c r="O6138" t="s">
        <v>34</v>
      </c>
      <c r="P6138">
        <v>3</v>
      </c>
      <c r="Q6138">
        <v>202206</v>
      </c>
      <c r="R6138">
        <v>20220627</v>
      </c>
      <c r="S6138" t="s">
        <v>12473</v>
      </c>
      <c r="T6138">
        <v>20220811</v>
      </c>
      <c r="U6138" t="s">
        <v>4019</v>
      </c>
      <c r="V6138" t="s">
        <v>12211</v>
      </c>
      <c r="Z6138" t="s">
        <v>36</v>
      </c>
    </row>
    <row r="6139" spans="1:26" x14ac:dyDescent="0.25">
      <c r="A6139" t="s">
        <v>26</v>
      </c>
      <c r="B6139" t="s">
        <v>27</v>
      </c>
      <c r="C6139" t="s">
        <v>28</v>
      </c>
      <c r="D6139" t="s">
        <v>46</v>
      </c>
      <c r="E6139" t="str">
        <f>"112TNJJ1F540"</f>
        <v>112TNJJ1F540</v>
      </c>
      <c r="F6139" t="s">
        <v>30</v>
      </c>
      <c r="I6139" t="s">
        <v>51</v>
      </c>
      <c r="J6139" t="s">
        <v>163</v>
      </c>
      <c r="N6139" t="s">
        <v>12474</v>
      </c>
      <c r="O6139" t="s">
        <v>34</v>
      </c>
      <c r="P6139">
        <v>9</v>
      </c>
      <c r="Q6139">
        <v>202112</v>
      </c>
      <c r="R6139">
        <v>20220307</v>
      </c>
      <c r="S6139" t="s">
        <v>12475</v>
      </c>
      <c r="T6139">
        <v>20220811</v>
      </c>
      <c r="Z6139" t="s">
        <v>36</v>
      </c>
    </row>
    <row r="6140" spans="1:26" x14ac:dyDescent="0.25">
      <c r="A6140" t="s">
        <v>26</v>
      </c>
      <c r="B6140" t="s">
        <v>27</v>
      </c>
      <c r="C6140" t="s">
        <v>28</v>
      </c>
      <c r="D6140" t="s">
        <v>6922</v>
      </c>
      <c r="E6140" t="str">
        <f>"206TNUW03070"</f>
        <v>206TNUW03070</v>
      </c>
      <c r="F6140" t="s">
        <v>30</v>
      </c>
      <c r="I6140" t="s">
        <v>38</v>
      </c>
      <c r="J6140" t="s">
        <v>58</v>
      </c>
      <c r="N6140" t="s">
        <v>12476</v>
      </c>
      <c r="O6140" t="s">
        <v>34</v>
      </c>
      <c r="P6140">
        <v>3</v>
      </c>
      <c r="Q6140">
        <v>202206</v>
      </c>
      <c r="R6140">
        <v>20220720</v>
      </c>
      <c r="S6140" t="s">
        <v>12477</v>
      </c>
      <c r="T6140">
        <v>20220811</v>
      </c>
      <c r="U6140" t="s">
        <v>2067</v>
      </c>
      <c r="Z6140" t="s">
        <v>36</v>
      </c>
    </row>
    <row r="6141" spans="1:26" x14ac:dyDescent="0.25">
      <c r="A6141" t="s">
        <v>26</v>
      </c>
      <c r="B6141" t="s">
        <v>27</v>
      </c>
      <c r="C6141" t="s">
        <v>28</v>
      </c>
      <c r="D6141" t="s">
        <v>64</v>
      </c>
      <c r="E6141" t="str">
        <f>"207TNKF0J917"</f>
        <v>207TNKF0J917</v>
      </c>
      <c r="F6141" t="s">
        <v>30</v>
      </c>
      <c r="I6141" t="s">
        <v>38</v>
      </c>
      <c r="J6141" t="s">
        <v>271</v>
      </c>
      <c r="N6141" t="s">
        <v>12478</v>
      </c>
      <c r="O6141" t="s">
        <v>34</v>
      </c>
      <c r="P6141">
        <v>2</v>
      </c>
      <c r="Q6141">
        <v>202207</v>
      </c>
      <c r="R6141">
        <v>20220725</v>
      </c>
      <c r="S6141" t="s">
        <v>12479</v>
      </c>
      <c r="T6141">
        <v>20220811</v>
      </c>
      <c r="Z6141" t="s">
        <v>36</v>
      </c>
    </row>
    <row r="6142" spans="1:26" x14ac:dyDescent="0.25">
      <c r="A6142" t="s">
        <v>26</v>
      </c>
      <c r="B6142" t="s">
        <v>27</v>
      </c>
      <c r="C6142" t="s">
        <v>28</v>
      </c>
      <c r="D6142" t="s">
        <v>7432</v>
      </c>
      <c r="E6142" t="str">
        <f>"205TNZ16925"</f>
        <v>205TNZ16925</v>
      </c>
      <c r="F6142" t="s">
        <v>30</v>
      </c>
      <c r="I6142" t="s">
        <v>57</v>
      </c>
      <c r="J6142" t="s">
        <v>77</v>
      </c>
      <c r="N6142" t="s">
        <v>12480</v>
      </c>
      <c r="O6142" t="s">
        <v>34</v>
      </c>
      <c r="P6142">
        <v>4</v>
      </c>
      <c r="Q6142">
        <v>202205</v>
      </c>
      <c r="R6142">
        <v>20220630</v>
      </c>
      <c r="S6142" t="s">
        <v>12481</v>
      </c>
      <c r="T6142">
        <v>20220811</v>
      </c>
      <c r="Z6142" t="s">
        <v>36</v>
      </c>
    </row>
    <row r="6143" spans="1:26" x14ac:dyDescent="0.25">
      <c r="A6143" t="s">
        <v>26</v>
      </c>
      <c r="B6143" t="s">
        <v>27</v>
      </c>
      <c r="C6143" t="s">
        <v>28</v>
      </c>
      <c r="D6143" t="s">
        <v>585</v>
      </c>
      <c r="E6143" t="str">
        <f>"206TNAB1B360"</f>
        <v>206TNAB1B360</v>
      </c>
      <c r="F6143" t="s">
        <v>30</v>
      </c>
      <c r="I6143" t="s">
        <v>57</v>
      </c>
      <c r="J6143" t="s">
        <v>90</v>
      </c>
      <c r="N6143" t="s">
        <v>12482</v>
      </c>
      <c r="O6143" t="s">
        <v>34</v>
      </c>
      <c r="P6143">
        <v>3</v>
      </c>
      <c r="Q6143">
        <v>202206</v>
      </c>
      <c r="R6143">
        <v>20220709</v>
      </c>
      <c r="S6143" t="s">
        <v>12483</v>
      </c>
      <c r="T6143">
        <v>20220811</v>
      </c>
      <c r="U6143" t="s">
        <v>128</v>
      </c>
      <c r="Z6143" t="s">
        <v>36</v>
      </c>
    </row>
    <row r="6144" spans="1:26" x14ac:dyDescent="0.25">
      <c r="A6144" t="s">
        <v>26</v>
      </c>
      <c r="B6144" t="s">
        <v>27</v>
      </c>
      <c r="C6144" t="s">
        <v>28</v>
      </c>
      <c r="D6144" t="s">
        <v>166</v>
      </c>
      <c r="E6144" t="str">
        <f>"203TNEP23444"</f>
        <v>203TNEP23444</v>
      </c>
      <c r="F6144" t="s">
        <v>30</v>
      </c>
      <c r="I6144" t="s">
        <v>57</v>
      </c>
      <c r="J6144" t="s">
        <v>58</v>
      </c>
      <c r="N6144" t="s">
        <v>12484</v>
      </c>
      <c r="O6144" t="s">
        <v>34</v>
      </c>
      <c r="P6144">
        <v>6</v>
      </c>
      <c r="Q6144">
        <v>202203</v>
      </c>
      <c r="R6144">
        <v>20220628</v>
      </c>
      <c r="S6144" t="s">
        <v>12485</v>
      </c>
      <c r="T6144">
        <v>20220811</v>
      </c>
      <c r="U6144" t="s">
        <v>61</v>
      </c>
      <c r="Z6144" t="s">
        <v>36</v>
      </c>
    </row>
    <row r="6145" spans="1:26" x14ac:dyDescent="0.25">
      <c r="A6145" t="s">
        <v>26</v>
      </c>
      <c r="B6145" t="s">
        <v>27</v>
      </c>
      <c r="C6145" t="s">
        <v>28</v>
      </c>
      <c r="D6145" t="s">
        <v>115</v>
      </c>
      <c r="E6145" t="str">
        <f>"107TNQD0K012"</f>
        <v>107TNQD0K012</v>
      </c>
      <c r="F6145" t="s">
        <v>30</v>
      </c>
      <c r="I6145" t="s">
        <v>38</v>
      </c>
      <c r="J6145" t="s">
        <v>39</v>
      </c>
      <c r="N6145" t="s">
        <v>12486</v>
      </c>
      <c r="O6145" t="s">
        <v>34</v>
      </c>
      <c r="P6145">
        <v>14</v>
      </c>
      <c r="Q6145">
        <v>202107</v>
      </c>
      <c r="R6145">
        <v>20211201</v>
      </c>
      <c r="S6145" t="s">
        <v>12487</v>
      </c>
      <c r="T6145">
        <v>20220811</v>
      </c>
      <c r="Z6145" t="s">
        <v>36</v>
      </c>
    </row>
    <row r="6146" spans="1:26" x14ac:dyDescent="0.25">
      <c r="A6146" t="s">
        <v>26</v>
      </c>
      <c r="B6146" t="s">
        <v>27</v>
      </c>
      <c r="C6146" t="s">
        <v>28</v>
      </c>
      <c r="D6146" t="s">
        <v>64</v>
      </c>
      <c r="E6146" t="str">
        <f>"202TNSU2L198"</f>
        <v>202TNSU2L198</v>
      </c>
      <c r="F6146" t="s">
        <v>30</v>
      </c>
      <c r="I6146" t="s">
        <v>38</v>
      </c>
      <c r="J6146" t="s">
        <v>90</v>
      </c>
      <c r="N6146" t="s">
        <v>12488</v>
      </c>
      <c r="O6146" t="s">
        <v>34</v>
      </c>
      <c r="P6146">
        <v>7</v>
      </c>
      <c r="Q6146">
        <v>202202</v>
      </c>
      <c r="R6146">
        <v>20220629</v>
      </c>
      <c r="S6146" t="s">
        <v>12489</v>
      </c>
      <c r="T6146">
        <v>20220811</v>
      </c>
      <c r="U6146" t="s">
        <v>144</v>
      </c>
      <c r="Z6146" t="s">
        <v>36</v>
      </c>
    </row>
    <row r="6147" spans="1:26" x14ac:dyDescent="0.25">
      <c r="A6147" t="s">
        <v>26</v>
      </c>
      <c r="B6147" t="s">
        <v>27</v>
      </c>
      <c r="C6147" t="s">
        <v>28</v>
      </c>
      <c r="D6147" t="s">
        <v>6142</v>
      </c>
      <c r="E6147" t="str">
        <f>"204TNAB0R496"</f>
        <v>204TNAB0R496</v>
      </c>
      <c r="F6147" t="s">
        <v>30</v>
      </c>
      <c r="I6147" t="s">
        <v>38</v>
      </c>
      <c r="J6147" t="s">
        <v>58</v>
      </c>
      <c r="N6147" t="s">
        <v>12490</v>
      </c>
      <c r="O6147" t="s">
        <v>34</v>
      </c>
      <c r="P6147">
        <v>5</v>
      </c>
      <c r="Q6147">
        <v>202204</v>
      </c>
      <c r="R6147">
        <v>20220705</v>
      </c>
      <c r="S6147" t="s">
        <v>12491</v>
      </c>
      <c r="T6147">
        <v>20220811</v>
      </c>
      <c r="U6147" t="s">
        <v>264</v>
      </c>
      <c r="V6147" t="s">
        <v>265</v>
      </c>
      <c r="Z6147" t="s">
        <v>36</v>
      </c>
    </row>
    <row r="6148" spans="1:26" x14ac:dyDescent="0.25">
      <c r="A6148" t="s">
        <v>26</v>
      </c>
      <c r="B6148" t="s">
        <v>27</v>
      </c>
      <c r="C6148" t="s">
        <v>28</v>
      </c>
      <c r="D6148" t="s">
        <v>380</v>
      </c>
      <c r="E6148" t="str">
        <f>"206TNAB2V304"</f>
        <v>206TNAB2V304</v>
      </c>
      <c r="F6148" t="s">
        <v>30</v>
      </c>
      <c r="I6148" t="s">
        <v>31</v>
      </c>
      <c r="J6148" t="s">
        <v>32</v>
      </c>
      <c r="N6148" t="s">
        <v>12492</v>
      </c>
      <c r="O6148" t="s">
        <v>34</v>
      </c>
      <c r="P6148">
        <v>3</v>
      </c>
      <c r="Q6148">
        <v>202206</v>
      </c>
      <c r="R6148">
        <v>20220726</v>
      </c>
      <c r="S6148" t="s">
        <v>12493</v>
      </c>
      <c r="T6148">
        <v>20220811</v>
      </c>
      <c r="Z6148" t="s">
        <v>36</v>
      </c>
    </row>
    <row r="6149" spans="1:26" x14ac:dyDescent="0.25">
      <c r="A6149" t="s">
        <v>26</v>
      </c>
      <c r="B6149" t="s">
        <v>27</v>
      </c>
      <c r="C6149" t="s">
        <v>28</v>
      </c>
      <c r="D6149" t="s">
        <v>115</v>
      </c>
      <c r="E6149" t="str">
        <f>"109TNMX0V155"</f>
        <v>109TNMX0V155</v>
      </c>
      <c r="F6149" t="s">
        <v>30</v>
      </c>
      <c r="I6149" t="s">
        <v>71</v>
      </c>
      <c r="J6149" t="s">
        <v>58</v>
      </c>
      <c r="N6149" t="s">
        <v>12494</v>
      </c>
      <c r="O6149" t="s">
        <v>34</v>
      </c>
      <c r="P6149">
        <v>12</v>
      </c>
      <c r="Q6149">
        <v>202109</v>
      </c>
      <c r="R6149">
        <v>20211130</v>
      </c>
      <c r="S6149" t="s">
        <v>12495</v>
      </c>
      <c r="T6149">
        <v>20220811</v>
      </c>
      <c r="Z6149" t="s">
        <v>36</v>
      </c>
    </row>
    <row r="6150" spans="1:26" x14ac:dyDescent="0.25">
      <c r="A6150" t="s">
        <v>26</v>
      </c>
      <c r="B6150" t="s">
        <v>27</v>
      </c>
      <c r="C6150" t="s">
        <v>28</v>
      </c>
      <c r="D6150" t="s">
        <v>585</v>
      </c>
      <c r="E6150" t="str">
        <f>"203TNHM1W041"</f>
        <v>203TNHM1W041</v>
      </c>
      <c r="F6150" t="s">
        <v>30</v>
      </c>
      <c r="I6150" t="s">
        <v>38</v>
      </c>
      <c r="J6150" t="s">
        <v>39</v>
      </c>
      <c r="N6150" t="s">
        <v>12496</v>
      </c>
      <c r="O6150" t="s">
        <v>34</v>
      </c>
      <c r="P6150">
        <v>6</v>
      </c>
      <c r="Q6150">
        <v>202203</v>
      </c>
      <c r="R6150">
        <v>20220505</v>
      </c>
      <c r="S6150" t="s">
        <v>12497</v>
      </c>
      <c r="T6150">
        <v>20220811</v>
      </c>
      <c r="Z6150" t="s">
        <v>36</v>
      </c>
    </row>
    <row r="6151" spans="1:26" x14ac:dyDescent="0.25">
      <c r="A6151" t="s">
        <v>26</v>
      </c>
      <c r="B6151" t="s">
        <v>27</v>
      </c>
      <c r="C6151" t="s">
        <v>28</v>
      </c>
      <c r="D6151" t="s">
        <v>380</v>
      </c>
      <c r="E6151" t="str">
        <f>"110TNPC20360"</f>
        <v>110TNPC20360</v>
      </c>
      <c r="F6151" t="s">
        <v>30</v>
      </c>
      <c r="I6151" t="s">
        <v>38</v>
      </c>
      <c r="J6151" t="s">
        <v>32</v>
      </c>
      <c r="N6151" t="s">
        <v>12498</v>
      </c>
      <c r="O6151" t="s">
        <v>34</v>
      </c>
      <c r="P6151">
        <v>11</v>
      </c>
      <c r="Q6151">
        <v>202110</v>
      </c>
      <c r="R6151">
        <v>20211022</v>
      </c>
      <c r="S6151" t="s">
        <v>12499</v>
      </c>
      <c r="T6151">
        <v>20220811</v>
      </c>
      <c r="Z6151" t="s">
        <v>36</v>
      </c>
    </row>
    <row r="6152" spans="1:26" x14ac:dyDescent="0.25">
      <c r="A6152" t="s">
        <v>26</v>
      </c>
      <c r="B6152" t="s">
        <v>27</v>
      </c>
      <c r="C6152" t="s">
        <v>28</v>
      </c>
      <c r="D6152" t="s">
        <v>46</v>
      </c>
      <c r="E6152" t="str">
        <f>"112TNFA1T947"</f>
        <v>112TNFA1T947</v>
      </c>
      <c r="F6152" t="s">
        <v>30</v>
      </c>
      <c r="I6152" t="s">
        <v>123</v>
      </c>
      <c r="J6152" t="s">
        <v>77</v>
      </c>
      <c r="N6152" t="s">
        <v>12500</v>
      </c>
      <c r="O6152" t="s">
        <v>34</v>
      </c>
      <c r="P6152">
        <v>9</v>
      </c>
      <c r="Q6152">
        <v>202112</v>
      </c>
      <c r="R6152">
        <v>20220116</v>
      </c>
      <c r="S6152" t="s">
        <v>12501</v>
      </c>
      <c r="T6152">
        <v>20220811</v>
      </c>
      <c r="Z6152" t="s">
        <v>36</v>
      </c>
    </row>
    <row r="6153" spans="1:26" x14ac:dyDescent="0.25">
      <c r="A6153" t="s">
        <v>26</v>
      </c>
      <c r="B6153" t="s">
        <v>27</v>
      </c>
      <c r="C6153" t="s">
        <v>28</v>
      </c>
      <c r="D6153" t="s">
        <v>133</v>
      </c>
      <c r="E6153" t="str">
        <f>"102TNKF1U141"</f>
        <v>102TNKF1U141</v>
      </c>
      <c r="F6153" t="s">
        <v>30</v>
      </c>
      <c r="I6153" t="s">
        <v>38</v>
      </c>
      <c r="J6153" t="s">
        <v>90</v>
      </c>
      <c r="N6153" t="s">
        <v>12502</v>
      </c>
      <c r="O6153" t="s">
        <v>34</v>
      </c>
      <c r="P6153">
        <v>19</v>
      </c>
      <c r="Q6153">
        <v>202102</v>
      </c>
      <c r="R6153">
        <v>20220205</v>
      </c>
      <c r="S6153" t="s">
        <v>12503</v>
      </c>
      <c r="T6153">
        <v>20220811</v>
      </c>
      <c r="U6153" t="s">
        <v>1718</v>
      </c>
      <c r="V6153" t="s">
        <v>206</v>
      </c>
      <c r="Z6153" t="s">
        <v>36</v>
      </c>
    </row>
    <row r="6154" spans="1:26" x14ac:dyDescent="0.25">
      <c r="A6154" t="s">
        <v>26</v>
      </c>
      <c r="B6154" t="s">
        <v>27</v>
      </c>
      <c r="C6154" t="s">
        <v>28</v>
      </c>
      <c r="D6154" t="s">
        <v>64</v>
      </c>
      <c r="E6154" t="str">
        <f>"206TNWG0T705"</f>
        <v>206TNWG0T705</v>
      </c>
      <c r="F6154" t="s">
        <v>30</v>
      </c>
      <c r="I6154" t="s">
        <v>31</v>
      </c>
      <c r="J6154" t="s">
        <v>39</v>
      </c>
      <c r="N6154" t="s">
        <v>12504</v>
      </c>
      <c r="O6154" t="s">
        <v>34</v>
      </c>
      <c r="P6154">
        <v>3</v>
      </c>
      <c r="Q6154">
        <v>202206</v>
      </c>
      <c r="R6154">
        <v>20220711</v>
      </c>
      <c r="S6154" t="s">
        <v>12505</v>
      </c>
      <c r="T6154">
        <v>20220811</v>
      </c>
      <c r="Z6154" t="s">
        <v>36</v>
      </c>
    </row>
    <row r="6155" spans="1:26" x14ac:dyDescent="0.25">
      <c r="A6155" t="s">
        <v>26</v>
      </c>
      <c r="B6155" t="s">
        <v>27</v>
      </c>
      <c r="C6155" t="s">
        <v>28</v>
      </c>
      <c r="D6155" t="s">
        <v>29</v>
      </c>
      <c r="E6155" t="str">
        <f>"109TNRL1E518"</f>
        <v>109TNRL1E518</v>
      </c>
      <c r="F6155" t="s">
        <v>30</v>
      </c>
      <c r="I6155" t="s">
        <v>31</v>
      </c>
      <c r="J6155" t="s">
        <v>58</v>
      </c>
      <c r="N6155" t="s">
        <v>12506</v>
      </c>
      <c r="O6155" t="s">
        <v>34</v>
      </c>
      <c r="P6155">
        <v>12</v>
      </c>
      <c r="Q6155">
        <v>202109</v>
      </c>
      <c r="R6155">
        <v>20211102</v>
      </c>
      <c r="S6155" t="s">
        <v>12507</v>
      </c>
      <c r="T6155">
        <v>20220811</v>
      </c>
      <c r="U6155" t="s">
        <v>144</v>
      </c>
      <c r="Z6155" t="s">
        <v>36</v>
      </c>
    </row>
    <row r="6156" spans="1:26" x14ac:dyDescent="0.25">
      <c r="A6156" t="s">
        <v>26</v>
      </c>
      <c r="B6156" t="s">
        <v>27</v>
      </c>
      <c r="C6156" t="s">
        <v>28</v>
      </c>
      <c r="D6156" t="s">
        <v>380</v>
      </c>
      <c r="E6156" t="str">
        <f>"205TNNH28119"</f>
        <v>205TNNH28119</v>
      </c>
      <c r="F6156" t="s">
        <v>30</v>
      </c>
      <c r="I6156" t="s">
        <v>38</v>
      </c>
      <c r="J6156" t="s">
        <v>39</v>
      </c>
      <c r="N6156" t="s">
        <v>12508</v>
      </c>
      <c r="O6156" t="s">
        <v>34</v>
      </c>
      <c r="P6156">
        <v>4</v>
      </c>
      <c r="Q6156">
        <v>202205</v>
      </c>
      <c r="R6156">
        <v>20220604</v>
      </c>
      <c r="S6156" t="s">
        <v>12509</v>
      </c>
      <c r="T6156">
        <v>20220811</v>
      </c>
      <c r="Z6156" t="s">
        <v>36</v>
      </c>
    </row>
    <row r="6157" spans="1:26" x14ac:dyDescent="0.25">
      <c r="A6157" t="s">
        <v>26</v>
      </c>
      <c r="B6157" t="s">
        <v>27</v>
      </c>
      <c r="C6157" t="s">
        <v>28</v>
      </c>
      <c r="D6157" t="s">
        <v>10844</v>
      </c>
      <c r="E6157" t="str">
        <f>"204TNXR0V538"</f>
        <v>204TNXR0V538</v>
      </c>
      <c r="F6157" t="s">
        <v>30</v>
      </c>
      <c r="I6157" t="s">
        <v>2006</v>
      </c>
      <c r="J6157" t="s">
        <v>32</v>
      </c>
      <c r="N6157" t="s">
        <v>12510</v>
      </c>
      <c r="O6157" t="s">
        <v>34</v>
      </c>
      <c r="P6157">
        <v>5</v>
      </c>
      <c r="Q6157">
        <v>202204</v>
      </c>
      <c r="R6157">
        <v>20220727</v>
      </c>
      <c r="S6157" t="s">
        <v>12511</v>
      </c>
      <c r="T6157">
        <v>20220811</v>
      </c>
      <c r="Z6157" t="s">
        <v>36</v>
      </c>
    </row>
    <row r="6158" spans="1:26" x14ac:dyDescent="0.25">
      <c r="A6158" t="s">
        <v>26</v>
      </c>
      <c r="B6158" t="s">
        <v>27</v>
      </c>
      <c r="C6158" t="s">
        <v>28</v>
      </c>
      <c r="D6158" t="s">
        <v>8170</v>
      </c>
      <c r="E6158" t="str">
        <f>"204TNTQ0C817"</f>
        <v>204TNTQ0C817</v>
      </c>
      <c r="F6158" t="s">
        <v>30</v>
      </c>
      <c r="I6158" t="s">
        <v>38</v>
      </c>
      <c r="J6158" t="s">
        <v>90</v>
      </c>
      <c r="N6158" t="s">
        <v>12512</v>
      </c>
      <c r="O6158" t="s">
        <v>34</v>
      </c>
      <c r="P6158">
        <v>5</v>
      </c>
      <c r="Q6158">
        <v>202204</v>
      </c>
      <c r="R6158">
        <v>20220519</v>
      </c>
      <c r="S6158" t="s">
        <v>12513</v>
      </c>
      <c r="T6158">
        <v>20220811</v>
      </c>
      <c r="U6158" t="s">
        <v>6581</v>
      </c>
      <c r="V6158" t="s">
        <v>12514</v>
      </c>
      <c r="W6158" t="s">
        <v>12515</v>
      </c>
      <c r="Z6158" t="s">
        <v>36</v>
      </c>
    </row>
    <row r="6159" spans="1:26" x14ac:dyDescent="0.25">
      <c r="A6159" t="s">
        <v>26</v>
      </c>
      <c r="B6159" t="s">
        <v>27</v>
      </c>
      <c r="C6159" t="s">
        <v>28</v>
      </c>
      <c r="D6159" t="s">
        <v>64</v>
      </c>
      <c r="E6159" t="str">
        <f>"106TNXR1J410"</f>
        <v>106TNXR1J410</v>
      </c>
      <c r="F6159" t="s">
        <v>30</v>
      </c>
      <c r="I6159" t="s">
        <v>38</v>
      </c>
      <c r="J6159" t="s">
        <v>58</v>
      </c>
      <c r="N6159" t="s">
        <v>12516</v>
      </c>
      <c r="O6159" t="s">
        <v>34</v>
      </c>
      <c r="P6159">
        <v>15</v>
      </c>
      <c r="Q6159">
        <v>202106</v>
      </c>
      <c r="R6159">
        <v>20220221</v>
      </c>
      <c r="S6159" t="s">
        <v>12517</v>
      </c>
      <c r="T6159">
        <v>20220811</v>
      </c>
      <c r="U6159" t="s">
        <v>6714</v>
      </c>
      <c r="Z6159" t="s">
        <v>36</v>
      </c>
    </row>
    <row r="6160" spans="1:26" x14ac:dyDescent="0.25">
      <c r="A6160" t="s">
        <v>26</v>
      </c>
      <c r="B6160" t="s">
        <v>27</v>
      </c>
      <c r="C6160" t="s">
        <v>28</v>
      </c>
      <c r="D6160" t="s">
        <v>6142</v>
      </c>
      <c r="E6160" t="str">
        <f>"202TNEP2H332"</f>
        <v>202TNEP2H332</v>
      </c>
      <c r="F6160" t="s">
        <v>30</v>
      </c>
      <c r="I6160" t="s">
        <v>475</v>
      </c>
      <c r="J6160" t="s">
        <v>871</v>
      </c>
      <c r="N6160" t="s">
        <v>9737</v>
      </c>
      <c r="O6160" t="s">
        <v>34</v>
      </c>
      <c r="P6160">
        <v>7</v>
      </c>
      <c r="Q6160">
        <v>202202</v>
      </c>
      <c r="R6160">
        <v>20220615</v>
      </c>
      <c r="S6160" t="s">
        <v>12518</v>
      </c>
      <c r="T6160">
        <v>20220811</v>
      </c>
      <c r="Z6160" t="s">
        <v>36</v>
      </c>
    </row>
    <row r="6161" spans="1:26" x14ac:dyDescent="0.25">
      <c r="A6161" t="s">
        <v>2403</v>
      </c>
      <c r="B6161" t="s">
        <v>27</v>
      </c>
      <c r="C6161" t="s">
        <v>28</v>
      </c>
      <c r="D6161" t="s">
        <v>380</v>
      </c>
      <c r="E6161" t="str">
        <f>"205TNLE19520"</f>
        <v>205TNLE19520</v>
      </c>
      <c r="F6161" t="s">
        <v>2404</v>
      </c>
      <c r="N6161" t="s">
        <v>12519</v>
      </c>
      <c r="O6161" t="s">
        <v>34</v>
      </c>
      <c r="P6161">
        <v>4</v>
      </c>
      <c r="Q6161">
        <v>202205</v>
      </c>
      <c r="S6161">
        <v>917563790</v>
      </c>
      <c r="T6161">
        <v>20220812</v>
      </c>
      <c r="U6161" t="s">
        <v>2406</v>
      </c>
      <c r="V6161" t="s">
        <v>3583</v>
      </c>
      <c r="W6161" t="s">
        <v>2408</v>
      </c>
      <c r="X6161" t="s">
        <v>2409</v>
      </c>
      <c r="Y6161" t="s">
        <v>2410</v>
      </c>
      <c r="Z6161" t="s">
        <v>36</v>
      </c>
    </row>
    <row r="6162" spans="1:26" x14ac:dyDescent="0.25">
      <c r="A6162" t="s">
        <v>2403</v>
      </c>
      <c r="B6162" t="s">
        <v>27</v>
      </c>
      <c r="C6162" t="s">
        <v>28</v>
      </c>
      <c r="D6162" t="s">
        <v>37</v>
      </c>
      <c r="E6162" t="str">
        <f>"112TNLE09944"</f>
        <v>112TNLE09944</v>
      </c>
      <c r="F6162" t="s">
        <v>2404</v>
      </c>
      <c r="N6162" t="s">
        <v>12520</v>
      </c>
      <c r="O6162" t="s">
        <v>34</v>
      </c>
      <c r="P6162">
        <v>9</v>
      </c>
      <c r="Q6162">
        <v>202112</v>
      </c>
      <c r="S6162">
        <v>917566034</v>
      </c>
      <c r="T6162">
        <v>20220812</v>
      </c>
      <c r="U6162" t="s">
        <v>2406</v>
      </c>
      <c r="V6162" t="s">
        <v>3583</v>
      </c>
      <c r="W6162" t="s">
        <v>2408</v>
      </c>
      <c r="X6162" t="s">
        <v>2409</v>
      </c>
      <c r="Y6162" t="s">
        <v>2410</v>
      </c>
      <c r="Z6162" t="s">
        <v>36</v>
      </c>
    </row>
    <row r="6163" spans="1:26" x14ac:dyDescent="0.25">
      <c r="A6163" t="s">
        <v>2403</v>
      </c>
      <c r="B6163" t="s">
        <v>27</v>
      </c>
      <c r="C6163" t="s">
        <v>28</v>
      </c>
      <c r="D6163" t="s">
        <v>42</v>
      </c>
      <c r="E6163" t="str">
        <f>"112TNGY1J135"</f>
        <v>112TNGY1J135</v>
      </c>
      <c r="F6163" t="s">
        <v>2404</v>
      </c>
      <c r="N6163" t="s">
        <v>12521</v>
      </c>
      <c r="O6163" t="s">
        <v>34</v>
      </c>
      <c r="P6163">
        <v>9</v>
      </c>
      <c r="Q6163">
        <v>202112</v>
      </c>
      <c r="S6163">
        <v>917566464</v>
      </c>
      <c r="T6163">
        <v>20220812</v>
      </c>
      <c r="U6163" t="s">
        <v>2406</v>
      </c>
      <c r="V6163" t="s">
        <v>3583</v>
      </c>
      <c r="W6163" t="s">
        <v>2408</v>
      </c>
      <c r="X6163" t="s">
        <v>4891</v>
      </c>
      <c r="Y6163" t="s">
        <v>4892</v>
      </c>
      <c r="Z6163" t="s">
        <v>36</v>
      </c>
    </row>
    <row r="6164" spans="1:26" x14ac:dyDescent="0.25">
      <c r="A6164" t="s">
        <v>26</v>
      </c>
      <c r="B6164" t="s">
        <v>27</v>
      </c>
      <c r="C6164" t="s">
        <v>28</v>
      </c>
      <c r="D6164" t="s">
        <v>64</v>
      </c>
      <c r="E6164" t="str">
        <f>"106TNSU1Q942"</f>
        <v>106TNSU1Q942</v>
      </c>
      <c r="F6164" t="s">
        <v>30</v>
      </c>
      <c r="I6164" t="s">
        <v>38</v>
      </c>
      <c r="J6164" t="s">
        <v>58</v>
      </c>
      <c r="N6164" t="s">
        <v>12522</v>
      </c>
      <c r="O6164" t="s">
        <v>34</v>
      </c>
      <c r="P6164">
        <v>15</v>
      </c>
      <c r="Q6164">
        <v>202106</v>
      </c>
      <c r="R6164">
        <v>20211121</v>
      </c>
      <c r="S6164" t="s">
        <v>12523</v>
      </c>
      <c r="T6164">
        <v>20220812</v>
      </c>
      <c r="U6164" t="s">
        <v>680</v>
      </c>
      <c r="V6164" t="s">
        <v>680</v>
      </c>
      <c r="Z6164" t="s">
        <v>36</v>
      </c>
    </row>
    <row r="6165" spans="1:26" x14ac:dyDescent="0.25">
      <c r="A6165" t="s">
        <v>26</v>
      </c>
      <c r="B6165" t="s">
        <v>27</v>
      </c>
      <c r="C6165" t="s">
        <v>28</v>
      </c>
      <c r="D6165" t="s">
        <v>7160</v>
      </c>
      <c r="E6165" t="str">
        <f>"205TNJJ1C460"</f>
        <v>205TNJJ1C460</v>
      </c>
      <c r="F6165" t="s">
        <v>30</v>
      </c>
      <c r="I6165" t="s">
        <v>31</v>
      </c>
      <c r="J6165" t="s">
        <v>58</v>
      </c>
      <c r="N6165" t="s">
        <v>12524</v>
      </c>
      <c r="O6165" t="s">
        <v>34</v>
      </c>
      <c r="P6165">
        <v>4</v>
      </c>
      <c r="Q6165">
        <v>202205</v>
      </c>
      <c r="R6165">
        <v>20220618</v>
      </c>
      <c r="S6165" t="s">
        <v>12525</v>
      </c>
      <c r="T6165">
        <v>20220812</v>
      </c>
      <c r="U6165" t="s">
        <v>128</v>
      </c>
      <c r="Z6165" t="s">
        <v>36</v>
      </c>
    </row>
    <row r="6166" spans="1:26" x14ac:dyDescent="0.25">
      <c r="A6166" t="s">
        <v>26</v>
      </c>
      <c r="B6166" t="s">
        <v>27</v>
      </c>
      <c r="C6166" t="s">
        <v>28</v>
      </c>
      <c r="D6166" t="s">
        <v>8170</v>
      </c>
      <c r="E6166" t="str">
        <f>"205TNYT2N250"</f>
        <v>205TNYT2N250</v>
      </c>
      <c r="F6166" t="s">
        <v>30</v>
      </c>
      <c r="I6166" t="s">
        <v>129</v>
      </c>
      <c r="J6166" t="s">
        <v>58</v>
      </c>
      <c r="N6166" t="s">
        <v>12526</v>
      </c>
      <c r="O6166" t="s">
        <v>34</v>
      </c>
      <c r="P6166">
        <v>4</v>
      </c>
      <c r="Q6166">
        <v>202205</v>
      </c>
      <c r="R6166">
        <v>20220625</v>
      </c>
      <c r="S6166" t="s">
        <v>12527</v>
      </c>
      <c r="T6166">
        <v>20220812</v>
      </c>
      <c r="U6166" t="s">
        <v>211</v>
      </c>
      <c r="Z6166" t="s">
        <v>36</v>
      </c>
    </row>
    <row r="6167" spans="1:26" x14ac:dyDescent="0.25">
      <c r="A6167" t="s">
        <v>26</v>
      </c>
      <c r="B6167" t="s">
        <v>27</v>
      </c>
      <c r="C6167" t="s">
        <v>28</v>
      </c>
      <c r="D6167" t="s">
        <v>37</v>
      </c>
      <c r="E6167" t="str">
        <f>"108TNGY0A799"</f>
        <v>108TNGY0A799</v>
      </c>
      <c r="F6167" t="s">
        <v>30</v>
      </c>
      <c r="I6167" t="s">
        <v>31</v>
      </c>
      <c r="J6167" t="s">
        <v>58</v>
      </c>
      <c r="N6167" t="s">
        <v>12528</v>
      </c>
      <c r="O6167" t="s">
        <v>34</v>
      </c>
      <c r="P6167">
        <v>13</v>
      </c>
      <c r="Q6167">
        <v>202108</v>
      </c>
      <c r="R6167">
        <v>20211122</v>
      </c>
      <c r="S6167" t="s">
        <v>12529</v>
      </c>
      <c r="T6167">
        <v>20220812</v>
      </c>
      <c r="U6167" t="s">
        <v>5837</v>
      </c>
      <c r="V6167" t="s">
        <v>328</v>
      </c>
      <c r="W6167" t="s">
        <v>1857</v>
      </c>
      <c r="Z6167" t="s">
        <v>36</v>
      </c>
    </row>
    <row r="6168" spans="1:26" x14ac:dyDescent="0.25">
      <c r="A6168" t="s">
        <v>26</v>
      </c>
      <c r="B6168" t="s">
        <v>27</v>
      </c>
      <c r="C6168" t="s">
        <v>28</v>
      </c>
      <c r="D6168" t="s">
        <v>64</v>
      </c>
      <c r="E6168" t="str">
        <f>"106TNWG1P025"</f>
        <v>106TNWG1P025</v>
      </c>
      <c r="F6168" t="s">
        <v>30</v>
      </c>
      <c r="I6168" t="s">
        <v>38</v>
      </c>
      <c r="J6168" t="s">
        <v>58</v>
      </c>
      <c r="N6168" t="s">
        <v>12530</v>
      </c>
      <c r="O6168" t="s">
        <v>34</v>
      </c>
      <c r="P6168">
        <v>15</v>
      </c>
      <c r="Q6168">
        <v>202106</v>
      </c>
      <c r="R6168">
        <v>20220429</v>
      </c>
      <c r="S6168" t="s">
        <v>12531</v>
      </c>
      <c r="T6168">
        <v>20220812</v>
      </c>
      <c r="U6168" t="s">
        <v>265</v>
      </c>
      <c r="V6168" t="s">
        <v>61</v>
      </c>
      <c r="Z6168" t="s">
        <v>36</v>
      </c>
    </row>
    <row r="6169" spans="1:26" x14ac:dyDescent="0.25">
      <c r="A6169" t="s">
        <v>26</v>
      </c>
      <c r="B6169" t="s">
        <v>27</v>
      </c>
      <c r="C6169" t="s">
        <v>28</v>
      </c>
      <c r="D6169" t="s">
        <v>37</v>
      </c>
      <c r="E6169" t="str">
        <f>"111TNCZ2G771"</f>
        <v>111TNCZ2G771</v>
      </c>
      <c r="F6169" t="s">
        <v>30</v>
      </c>
      <c r="I6169" t="s">
        <v>129</v>
      </c>
      <c r="J6169" t="s">
        <v>871</v>
      </c>
      <c r="N6169" t="s">
        <v>12532</v>
      </c>
      <c r="O6169" t="s">
        <v>34</v>
      </c>
      <c r="P6169">
        <v>10</v>
      </c>
      <c r="Q6169">
        <v>202111</v>
      </c>
      <c r="R6169">
        <v>20220118</v>
      </c>
      <c r="S6169" t="s">
        <v>12533</v>
      </c>
      <c r="T6169">
        <v>20220812</v>
      </c>
      <c r="Z6169" t="s">
        <v>36</v>
      </c>
    </row>
    <row r="6170" spans="1:26" x14ac:dyDescent="0.25">
      <c r="A6170" t="s">
        <v>26</v>
      </c>
      <c r="B6170" t="s">
        <v>27</v>
      </c>
      <c r="C6170" t="s">
        <v>28</v>
      </c>
      <c r="D6170" t="s">
        <v>380</v>
      </c>
      <c r="E6170" t="str">
        <f>"206TNXR2N658"</f>
        <v>206TNXR2N658</v>
      </c>
      <c r="F6170" t="s">
        <v>30</v>
      </c>
      <c r="I6170" t="s">
        <v>31</v>
      </c>
      <c r="J6170" t="s">
        <v>32</v>
      </c>
      <c r="N6170" t="s">
        <v>12534</v>
      </c>
      <c r="O6170" t="s">
        <v>34</v>
      </c>
      <c r="P6170">
        <v>3</v>
      </c>
      <c r="Q6170">
        <v>202206</v>
      </c>
      <c r="R6170">
        <v>20220622</v>
      </c>
      <c r="S6170" t="s">
        <v>12535</v>
      </c>
      <c r="T6170">
        <v>20220812</v>
      </c>
      <c r="Z6170" t="s">
        <v>36</v>
      </c>
    </row>
    <row r="6171" spans="1:26" x14ac:dyDescent="0.25">
      <c r="A6171" t="s">
        <v>26</v>
      </c>
      <c r="B6171" t="s">
        <v>27</v>
      </c>
      <c r="C6171" t="s">
        <v>28</v>
      </c>
      <c r="D6171" t="s">
        <v>585</v>
      </c>
      <c r="E6171" t="str">
        <f>"202TNFA2Z267."</f>
        <v>202TNFA2Z267.</v>
      </c>
      <c r="F6171" t="s">
        <v>30</v>
      </c>
      <c r="I6171" t="s">
        <v>47</v>
      </c>
      <c r="J6171" t="s">
        <v>58</v>
      </c>
      <c r="N6171" t="s">
        <v>12536</v>
      </c>
      <c r="O6171" t="s">
        <v>34</v>
      </c>
      <c r="P6171">
        <v>7</v>
      </c>
      <c r="Q6171">
        <v>202202</v>
      </c>
      <c r="R6171">
        <v>20220402</v>
      </c>
      <c r="S6171" t="s">
        <v>12537</v>
      </c>
      <c r="T6171">
        <v>20220812</v>
      </c>
      <c r="U6171" t="s">
        <v>267</v>
      </c>
      <c r="Z6171" t="s">
        <v>36</v>
      </c>
    </row>
    <row r="6172" spans="1:26" x14ac:dyDescent="0.25">
      <c r="A6172" t="s">
        <v>26</v>
      </c>
      <c r="B6172" t="s">
        <v>27</v>
      </c>
      <c r="C6172" t="s">
        <v>28</v>
      </c>
      <c r="D6172" t="s">
        <v>29</v>
      </c>
      <c r="E6172" t="str">
        <f>"108TNBK14845"</f>
        <v>108TNBK14845</v>
      </c>
      <c r="F6172" t="s">
        <v>30</v>
      </c>
      <c r="I6172" t="s">
        <v>129</v>
      </c>
      <c r="J6172" t="s">
        <v>58</v>
      </c>
      <c r="N6172" t="s">
        <v>12538</v>
      </c>
      <c r="O6172" t="s">
        <v>34</v>
      </c>
      <c r="P6172">
        <v>13</v>
      </c>
      <c r="Q6172">
        <v>202108</v>
      </c>
      <c r="R6172">
        <v>20211128</v>
      </c>
      <c r="S6172" t="s">
        <v>12539</v>
      </c>
      <c r="T6172">
        <v>20220812</v>
      </c>
      <c r="U6172" t="s">
        <v>211</v>
      </c>
      <c r="Z6172" t="s">
        <v>36</v>
      </c>
    </row>
    <row r="6173" spans="1:26" x14ac:dyDescent="0.25">
      <c r="A6173" t="s">
        <v>26</v>
      </c>
      <c r="B6173" t="s">
        <v>27</v>
      </c>
      <c r="C6173" t="s">
        <v>28</v>
      </c>
      <c r="D6173" t="s">
        <v>585</v>
      </c>
      <c r="E6173" t="str">
        <f>"202TNDV1Z682"</f>
        <v>202TNDV1Z682</v>
      </c>
      <c r="F6173" t="s">
        <v>30</v>
      </c>
      <c r="I6173" t="s">
        <v>38</v>
      </c>
      <c r="J6173" t="s">
        <v>58</v>
      </c>
      <c r="N6173" t="s">
        <v>12540</v>
      </c>
      <c r="O6173" t="s">
        <v>34</v>
      </c>
      <c r="P6173">
        <v>7</v>
      </c>
      <c r="Q6173">
        <v>202202</v>
      </c>
      <c r="R6173">
        <v>20220526</v>
      </c>
      <c r="S6173" t="s">
        <v>12541</v>
      </c>
      <c r="T6173">
        <v>20220812</v>
      </c>
      <c r="U6173" t="s">
        <v>12542</v>
      </c>
      <c r="V6173" t="s">
        <v>236</v>
      </c>
      <c r="Z6173" t="s">
        <v>36</v>
      </c>
    </row>
    <row r="6174" spans="1:26" x14ac:dyDescent="0.25">
      <c r="A6174" t="s">
        <v>26</v>
      </c>
      <c r="B6174" t="s">
        <v>27</v>
      </c>
      <c r="C6174" t="s">
        <v>28</v>
      </c>
      <c r="D6174" t="s">
        <v>7432</v>
      </c>
      <c r="E6174" t="str">
        <f>"204TNLE11256"</f>
        <v>204TNLE11256</v>
      </c>
      <c r="F6174" t="s">
        <v>30</v>
      </c>
      <c r="I6174" t="s">
        <v>123</v>
      </c>
      <c r="J6174" t="s">
        <v>130</v>
      </c>
      <c r="N6174" t="s">
        <v>12543</v>
      </c>
      <c r="O6174" t="s">
        <v>34</v>
      </c>
      <c r="P6174">
        <v>5</v>
      </c>
      <c r="Q6174">
        <v>202204</v>
      </c>
      <c r="R6174">
        <v>20220603</v>
      </c>
      <c r="S6174" t="s">
        <v>12544</v>
      </c>
      <c r="T6174">
        <v>20220812</v>
      </c>
      <c r="Z6174" t="s">
        <v>36</v>
      </c>
    </row>
    <row r="6175" spans="1:26" x14ac:dyDescent="0.25">
      <c r="A6175" t="s">
        <v>26</v>
      </c>
      <c r="B6175" t="s">
        <v>27</v>
      </c>
      <c r="C6175" t="s">
        <v>28</v>
      </c>
      <c r="D6175" t="s">
        <v>380</v>
      </c>
      <c r="E6175" t="str">
        <f>"206TNRL1Q702"</f>
        <v>206TNRL1Q702</v>
      </c>
      <c r="F6175" t="s">
        <v>30</v>
      </c>
      <c r="I6175" t="s">
        <v>38</v>
      </c>
      <c r="J6175" t="s">
        <v>163</v>
      </c>
      <c r="N6175" t="s">
        <v>12545</v>
      </c>
      <c r="O6175" t="s">
        <v>34</v>
      </c>
      <c r="P6175">
        <v>3</v>
      </c>
      <c r="Q6175">
        <v>202206</v>
      </c>
      <c r="R6175">
        <v>20220720</v>
      </c>
      <c r="S6175" t="s">
        <v>12546</v>
      </c>
      <c r="T6175">
        <v>20220812</v>
      </c>
      <c r="Z6175" t="s">
        <v>36</v>
      </c>
    </row>
    <row r="6176" spans="1:26" x14ac:dyDescent="0.25">
      <c r="A6176" t="s">
        <v>26</v>
      </c>
      <c r="B6176" t="s">
        <v>27</v>
      </c>
      <c r="C6176" t="s">
        <v>28</v>
      </c>
      <c r="D6176" t="s">
        <v>6142</v>
      </c>
      <c r="E6176" t="str">
        <f>"204TNDV1S362"</f>
        <v>204TNDV1S362</v>
      </c>
      <c r="F6176" t="s">
        <v>30</v>
      </c>
      <c r="I6176" t="s">
        <v>31</v>
      </c>
      <c r="J6176" t="s">
        <v>32</v>
      </c>
      <c r="N6176" t="s">
        <v>12547</v>
      </c>
      <c r="O6176" t="s">
        <v>34</v>
      </c>
      <c r="P6176">
        <v>5</v>
      </c>
      <c r="Q6176">
        <v>202204</v>
      </c>
      <c r="R6176">
        <v>20220801</v>
      </c>
      <c r="S6176" t="s">
        <v>12548</v>
      </c>
      <c r="T6176">
        <v>20220812</v>
      </c>
      <c r="Z6176" t="s">
        <v>36</v>
      </c>
    </row>
    <row r="6177" spans="1:26" x14ac:dyDescent="0.25">
      <c r="A6177" t="s">
        <v>26</v>
      </c>
      <c r="B6177" t="s">
        <v>27</v>
      </c>
      <c r="C6177" t="s">
        <v>28</v>
      </c>
      <c r="D6177" t="s">
        <v>46</v>
      </c>
      <c r="E6177" t="str">
        <f>"203TNSU02798"</f>
        <v>203TNSU02798</v>
      </c>
      <c r="F6177" t="s">
        <v>30</v>
      </c>
      <c r="I6177" t="s">
        <v>57</v>
      </c>
      <c r="J6177" t="s">
        <v>58</v>
      </c>
      <c r="N6177" t="s">
        <v>12549</v>
      </c>
      <c r="O6177" t="s">
        <v>34</v>
      </c>
      <c r="P6177">
        <v>6</v>
      </c>
      <c r="Q6177">
        <v>202203</v>
      </c>
      <c r="R6177">
        <v>20220803</v>
      </c>
      <c r="S6177" t="s">
        <v>12550</v>
      </c>
      <c r="T6177">
        <v>20220812</v>
      </c>
      <c r="U6177" t="s">
        <v>61</v>
      </c>
      <c r="Z6177" t="s">
        <v>36</v>
      </c>
    </row>
    <row r="6178" spans="1:26" x14ac:dyDescent="0.25">
      <c r="A6178" t="s">
        <v>26</v>
      </c>
      <c r="B6178" t="s">
        <v>27</v>
      </c>
      <c r="C6178" t="s">
        <v>28</v>
      </c>
      <c r="D6178" t="s">
        <v>115</v>
      </c>
      <c r="E6178" t="str">
        <f>"111TNLE0R872"</f>
        <v>111TNLE0R872</v>
      </c>
      <c r="F6178" t="s">
        <v>30</v>
      </c>
      <c r="I6178" t="s">
        <v>129</v>
      </c>
      <c r="J6178" t="s">
        <v>271</v>
      </c>
      <c r="N6178" t="s">
        <v>12551</v>
      </c>
      <c r="O6178" t="s">
        <v>34</v>
      </c>
      <c r="P6178">
        <v>10</v>
      </c>
      <c r="Q6178">
        <v>202111</v>
      </c>
      <c r="R6178">
        <v>20220517</v>
      </c>
      <c r="S6178" t="s">
        <v>12552</v>
      </c>
      <c r="T6178">
        <v>20220812</v>
      </c>
      <c r="Z6178" t="s">
        <v>36</v>
      </c>
    </row>
    <row r="6179" spans="1:26" x14ac:dyDescent="0.25">
      <c r="A6179" t="s">
        <v>26</v>
      </c>
      <c r="B6179" t="s">
        <v>27</v>
      </c>
      <c r="C6179" t="s">
        <v>28</v>
      </c>
      <c r="D6179" t="s">
        <v>29</v>
      </c>
      <c r="E6179" t="str">
        <f>"107TNAB06768"</f>
        <v>107TNAB06768</v>
      </c>
      <c r="F6179" t="s">
        <v>30</v>
      </c>
      <c r="I6179" t="s">
        <v>82</v>
      </c>
      <c r="J6179" t="s">
        <v>90</v>
      </c>
      <c r="N6179" t="s">
        <v>12553</v>
      </c>
      <c r="O6179" t="s">
        <v>34</v>
      </c>
      <c r="P6179">
        <v>14</v>
      </c>
      <c r="Q6179">
        <v>202107</v>
      </c>
      <c r="R6179">
        <v>20211211</v>
      </c>
      <c r="S6179" t="s">
        <v>12554</v>
      </c>
      <c r="T6179">
        <v>20220812</v>
      </c>
      <c r="U6179" t="s">
        <v>179</v>
      </c>
      <c r="V6179" t="s">
        <v>75</v>
      </c>
      <c r="Z6179" t="s">
        <v>36</v>
      </c>
    </row>
    <row r="6180" spans="1:26" x14ac:dyDescent="0.25">
      <c r="A6180" t="s">
        <v>26</v>
      </c>
      <c r="B6180" t="s">
        <v>27</v>
      </c>
      <c r="C6180" t="s">
        <v>28</v>
      </c>
      <c r="D6180" t="s">
        <v>6922</v>
      </c>
      <c r="E6180" t="str">
        <f>"204TNVS2M399"</f>
        <v>204TNVS2M399</v>
      </c>
      <c r="F6180" t="s">
        <v>30</v>
      </c>
      <c r="I6180" t="s">
        <v>89</v>
      </c>
      <c r="J6180" t="s">
        <v>90</v>
      </c>
      <c r="N6180" t="s">
        <v>12555</v>
      </c>
      <c r="O6180" t="s">
        <v>34</v>
      </c>
      <c r="P6180">
        <v>5</v>
      </c>
      <c r="Q6180">
        <v>202204</v>
      </c>
      <c r="R6180">
        <v>20220805</v>
      </c>
      <c r="S6180" t="s">
        <v>12556</v>
      </c>
      <c r="T6180">
        <v>20220812</v>
      </c>
      <c r="U6180" t="s">
        <v>9761</v>
      </c>
      <c r="Z6180" t="s">
        <v>36</v>
      </c>
    </row>
    <row r="6181" spans="1:26" x14ac:dyDescent="0.25">
      <c r="A6181" t="s">
        <v>26</v>
      </c>
      <c r="B6181" t="s">
        <v>27</v>
      </c>
      <c r="C6181" t="s">
        <v>28</v>
      </c>
      <c r="D6181" t="s">
        <v>46</v>
      </c>
      <c r="E6181" t="str">
        <f>"108TNLE11280"</f>
        <v>108TNLE11280</v>
      </c>
      <c r="F6181" t="s">
        <v>30</v>
      </c>
      <c r="I6181" t="s">
        <v>38</v>
      </c>
      <c r="J6181" t="s">
        <v>130</v>
      </c>
      <c r="N6181" t="s">
        <v>12557</v>
      </c>
      <c r="O6181" t="s">
        <v>34</v>
      </c>
      <c r="P6181">
        <v>13</v>
      </c>
      <c r="Q6181">
        <v>202108</v>
      </c>
      <c r="R6181">
        <v>20211110</v>
      </c>
      <c r="S6181" t="s">
        <v>12558</v>
      </c>
      <c r="T6181">
        <v>20220812</v>
      </c>
      <c r="Z6181" t="s">
        <v>36</v>
      </c>
    </row>
    <row r="6182" spans="1:26" x14ac:dyDescent="0.25">
      <c r="A6182" t="s">
        <v>26</v>
      </c>
      <c r="B6182" t="s">
        <v>27</v>
      </c>
      <c r="C6182" t="s">
        <v>28</v>
      </c>
      <c r="D6182" t="s">
        <v>7432</v>
      </c>
      <c r="E6182" t="str">
        <f>"206TNLE1A584"</f>
        <v>206TNLE1A584</v>
      </c>
      <c r="F6182" t="s">
        <v>30</v>
      </c>
      <c r="I6182" t="s">
        <v>31</v>
      </c>
      <c r="J6182" t="s">
        <v>32</v>
      </c>
      <c r="N6182" t="s">
        <v>12559</v>
      </c>
      <c r="O6182" t="s">
        <v>34</v>
      </c>
      <c r="P6182">
        <v>3</v>
      </c>
      <c r="Q6182">
        <v>202206</v>
      </c>
      <c r="R6182">
        <v>20220629</v>
      </c>
      <c r="S6182" t="s">
        <v>12560</v>
      </c>
      <c r="T6182">
        <v>20220812</v>
      </c>
      <c r="Z6182" t="s">
        <v>36</v>
      </c>
    </row>
    <row r="6183" spans="1:26" x14ac:dyDescent="0.25">
      <c r="A6183" t="s">
        <v>26</v>
      </c>
      <c r="B6183" t="s">
        <v>27</v>
      </c>
      <c r="C6183" t="s">
        <v>28</v>
      </c>
      <c r="D6183" t="s">
        <v>380</v>
      </c>
      <c r="E6183" t="str">
        <f>"111TNCZ1A827"</f>
        <v>111TNCZ1A827</v>
      </c>
      <c r="F6183" t="s">
        <v>30</v>
      </c>
      <c r="I6183" t="s">
        <v>57</v>
      </c>
      <c r="J6183" t="s">
        <v>58</v>
      </c>
      <c r="N6183" t="s">
        <v>12561</v>
      </c>
      <c r="O6183" t="s">
        <v>34</v>
      </c>
      <c r="P6183">
        <v>10</v>
      </c>
      <c r="Q6183">
        <v>202111</v>
      </c>
      <c r="R6183">
        <v>20211128</v>
      </c>
      <c r="S6183" t="s">
        <v>12562</v>
      </c>
      <c r="T6183">
        <v>20220812</v>
      </c>
      <c r="U6183" t="s">
        <v>144</v>
      </c>
      <c r="V6183" t="s">
        <v>3626</v>
      </c>
      <c r="Z6183" t="s">
        <v>36</v>
      </c>
    </row>
    <row r="6184" spans="1:26" x14ac:dyDescent="0.25">
      <c r="A6184" t="s">
        <v>26</v>
      </c>
      <c r="B6184" t="s">
        <v>27</v>
      </c>
      <c r="C6184" t="s">
        <v>28</v>
      </c>
      <c r="D6184" t="s">
        <v>37</v>
      </c>
      <c r="E6184" t="str">
        <f>"106TNJJ24044"</f>
        <v>106TNJJ24044</v>
      </c>
      <c r="F6184" t="s">
        <v>30</v>
      </c>
      <c r="I6184" t="s">
        <v>129</v>
      </c>
      <c r="J6184" t="s">
        <v>1239</v>
      </c>
      <c r="N6184" t="s">
        <v>12563</v>
      </c>
      <c r="O6184" t="s">
        <v>34</v>
      </c>
      <c r="P6184">
        <v>15</v>
      </c>
      <c r="Q6184">
        <v>202106</v>
      </c>
      <c r="R6184">
        <v>20211103</v>
      </c>
      <c r="S6184" t="s">
        <v>12564</v>
      </c>
      <c r="T6184">
        <v>20220812</v>
      </c>
      <c r="U6184" t="s">
        <v>328</v>
      </c>
      <c r="V6184" t="s">
        <v>111</v>
      </c>
      <c r="Z6184" t="s">
        <v>36</v>
      </c>
    </row>
    <row r="6185" spans="1:26" x14ac:dyDescent="0.25">
      <c r="A6185" t="s">
        <v>26</v>
      </c>
      <c r="B6185" t="s">
        <v>27</v>
      </c>
      <c r="C6185" t="s">
        <v>28</v>
      </c>
      <c r="D6185" t="s">
        <v>380</v>
      </c>
      <c r="E6185" t="str">
        <f>"207TNDV08018"</f>
        <v>207TNDV08018</v>
      </c>
      <c r="F6185" t="s">
        <v>30</v>
      </c>
      <c r="I6185" t="s">
        <v>57</v>
      </c>
      <c r="J6185" t="s">
        <v>1315</v>
      </c>
      <c r="N6185" t="s">
        <v>12565</v>
      </c>
      <c r="O6185" t="s">
        <v>34</v>
      </c>
      <c r="P6185">
        <v>2</v>
      </c>
      <c r="Q6185">
        <v>202207</v>
      </c>
      <c r="R6185">
        <v>20220804</v>
      </c>
      <c r="S6185" t="s">
        <v>12566</v>
      </c>
      <c r="T6185">
        <v>20220812</v>
      </c>
      <c r="Z6185" t="s">
        <v>36</v>
      </c>
    </row>
    <row r="6186" spans="1:26" x14ac:dyDescent="0.25">
      <c r="A6186" t="s">
        <v>26</v>
      </c>
      <c r="B6186" t="s">
        <v>27</v>
      </c>
      <c r="C6186" t="s">
        <v>28</v>
      </c>
      <c r="D6186" t="s">
        <v>7432</v>
      </c>
      <c r="E6186" t="str">
        <f>"206TNVS0N695"</f>
        <v>206TNVS0N695</v>
      </c>
      <c r="F6186" t="s">
        <v>30</v>
      </c>
      <c r="I6186" t="s">
        <v>89</v>
      </c>
      <c r="J6186" t="s">
        <v>90</v>
      </c>
      <c r="N6186" t="s">
        <v>12567</v>
      </c>
      <c r="O6186" t="s">
        <v>34</v>
      </c>
      <c r="P6186">
        <v>3</v>
      </c>
      <c r="Q6186">
        <v>202206</v>
      </c>
      <c r="R6186">
        <v>20220601</v>
      </c>
      <c r="S6186" t="s">
        <v>12568</v>
      </c>
      <c r="T6186">
        <v>20220812</v>
      </c>
      <c r="Z6186" t="s">
        <v>36</v>
      </c>
    </row>
    <row r="6187" spans="1:26" x14ac:dyDescent="0.25">
      <c r="A6187" t="s">
        <v>26</v>
      </c>
      <c r="B6187" t="s">
        <v>27</v>
      </c>
      <c r="C6187" t="s">
        <v>28</v>
      </c>
      <c r="D6187" t="s">
        <v>29</v>
      </c>
      <c r="E6187" t="str">
        <f>"004TNPC0H040"</f>
        <v>004TNPC0H040</v>
      </c>
      <c r="F6187" t="s">
        <v>30</v>
      </c>
      <c r="I6187" t="s">
        <v>129</v>
      </c>
      <c r="J6187" t="s">
        <v>90</v>
      </c>
      <c r="N6187" t="s">
        <v>12569</v>
      </c>
      <c r="O6187" t="s">
        <v>34</v>
      </c>
      <c r="P6187">
        <v>29</v>
      </c>
      <c r="Q6187">
        <v>202004</v>
      </c>
      <c r="R6187">
        <v>20220809</v>
      </c>
      <c r="S6187" t="s">
        <v>12570</v>
      </c>
      <c r="T6187">
        <v>20220812</v>
      </c>
      <c r="U6187" t="s">
        <v>264</v>
      </c>
      <c r="V6187" t="s">
        <v>265</v>
      </c>
      <c r="W6187" t="s">
        <v>111</v>
      </c>
      <c r="X6187" t="s">
        <v>5494</v>
      </c>
      <c r="Y6187" t="s">
        <v>878</v>
      </c>
      <c r="Z6187" t="s">
        <v>36</v>
      </c>
    </row>
    <row r="6188" spans="1:26" x14ac:dyDescent="0.25">
      <c r="A6188" t="s">
        <v>26</v>
      </c>
      <c r="B6188" t="s">
        <v>27</v>
      </c>
      <c r="C6188" t="s">
        <v>28</v>
      </c>
      <c r="D6188" t="s">
        <v>37</v>
      </c>
      <c r="E6188" t="str">
        <f>"104TNWG0P505"</f>
        <v>104TNWG0P505</v>
      </c>
      <c r="F6188" t="s">
        <v>30</v>
      </c>
      <c r="I6188" t="s">
        <v>89</v>
      </c>
      <c r="J6188" t="s">
        <v>90</v>
      </c>
      <c r="N6188" t="s">
        <v>12571</v>
      </c>
      <c r="O6188" t="s">
        <v>34</v>
      </c>
      <c r="P6188">
        <v>17</v>
      </c>
      <c r="Q6188">
        <v>202104</v>
      </c>
      <c r="R6188">
        <v>20211221</v>
      </c>
      <c r="S6188" t="s">
        <v>12572</v>
      </c>
      <c r="T6188">
        <v>20220812</v>
      </c>
      <c r="U6188" t="s">
        <v>61</v>
      </c>
      <c r="V6188" t="s">
        <v>211</v>
      </c>
      <c r="Z6188" t="s">
        <v>36</v>
      </c>
    </row>
    <row r="6189" spans="1:26" x14ac:dyDescent="0.25">
      <c r="A6189" t="s">
        <v>26</v>
      </c>
      <c r="B6189" t="s">
        <v>27</v>
      </c>
      <c r="C6189" t="s">
        <v>28</v>
      </c>
      <c r="D6189" t="s">
        <v>6142</v>
      </c>
      <c r="E6189" t="str">
        <f>"205TNJJ2V204"</f>
        <v>205TNJJ2V204</v>
      </c>
      <c r="F6189" t="s">
        <v>30</v>
      </c>
      <c r="I6189" t="s">
        <v>31</v>
      </c>
      <c r="J6189" t="s">
        <v>32</v>
      </c>
      <c r="N6189" t="s">
        <v>12573</v>
      </c>
      <c r="O6189" t="s">
        <v>34</v>
      </c>
      <c r="P6189">
        <v>4</v>
      </c>
      <c r="Q6189">
        <v>202205</v>
      </c>
      <c r="R6189">
        <v>20220628</v>
      </c>
      <c r="S6189" t="s">
        <v>12574</v>
      </c>
      <c r="T6189">
        <v>20220812</v>
      </c>
      <c r="Z6189" t="s">
        <v>36</v>
      </c>
    </row>
    <row r="6190" spans="1:26" x14ac:dyDescent="0.25">
      <c r="A6190" t="s">
        <v>26</v>
      </c>
      <c r="B6190" t="s">
        <v>27</v>
      </c>
      <c r="C6190" t="s">
        <v>28</v>
      </c>
      <c r="D6190" t="s">
        <v>29</v>
      </c>
      <c r="E6190" t="str">
        <f>"110TNZN2H789"</f>
        <v>110TNZN2H789</v>
      </c>
      <c r="F6190" t="s">
        <v>30</v>
      </c>
      <c r="I6190" t="s">
        <v>123</v>
      </c>
      <c r="J6190" t="s">
        <v>271</v>
      </c>
      <c r="N6190" t="s">
        <v>12575</v>
      </c>
      <c r="O6190" t="s">
        <v>34</v>
      </c>
      <c r="P6190">
        <v>11</v>
      </c>
      <c r="Q6190">
        <v>202110</v>
      </c>
      <c r="R6190">
        <v>20211227</v>
      </c>
      <c r="S6190" t="s">
        <v>12576</v>
      </c>
      <c r="T6190">
        <v>20220812</v>
      </c>
      <c r="U6190" t="s">
        <v>144</v>
      </c>
      <c r="Z6190" t="s">
        <v>36</v>
      </c>
    </row>
    <row r="6191" spans="1:26" x14ac:dyDescent="0.25">
      <c r="A6191" t="s">
        <v>26</v>
      </c>
      <c r="B6191" t="s">
        <v>27</v>
      </c>
      <c r="C6191" t="s">
        <v>28</v>
      </c>
      <c r="D6191" t="s">
        <v>64</v>
      </c>
      <c r="E6191" t="str">
        <f>"904TNCZ0Q667"</f>
        <v>904TNCZ0Q667</v>
      </c>
      <c r="F6191" t="s">
        <v>30</v>
      </c>
      <c r="I6191" t="s">
        <v>475</v>
      </c>
      <c r="J6191" t="s">
        <v>90</v>
      </c>
      <c r="N6191" t="s">
        <v>12577</v>
      </c>
      <c r="O6191" t="s">
        <v>34</v>
      </c>
      <c r="P6191">
        <v>41</v>
      </c>
      <c r="Q6191">
        <v>201904</v>
      </c>
      <c r="R6191">
        <v>20220730</v>
      </c>
      <c r="S6191" t="s">
        <v>12578</v>
      </c>
      <c r="T6191">
        <v>20220812</v>
      </c>
      <c r="U6191" t="s">
        <v>5235</v>
      </c>
      <c r="V6191" t="s">
        <v>149</v>
      </c>
      <c r="Z6191" t="s">
        <v>36</v>
      </c>
    </row>
    <row r="6192" spans="1:26" x14ac:dyDescent="0.25">
      <c r="A6192" t="s">
        <v>26</v>
      </c>
      <c r="B6192" t="s">
        <v>27</v>
      </c>
      <c r="C6192" t="s">
        <v>28</v>
      </c>
      <c r="D6192" t="s">
        <v>29</v>
      </c>
      <c r="E6192" t="str">
        <f>"112TNBK1H261"</f>
        <v>112TNBK1H261</v>
      </c>
      <c r="F6192" t="s">
        <v>30</v>
      </c>
      <c r="I6192" t="s">
        <v>31</v>
      </c>
      <c r="J6192" t="s">
        <v>58</v>
      </c>
      <c r="N6192" t="s">
        <v>12579</v>
      </c>
      <c r="O6192" t="s">
        <v>34</v>
      </c>
      <c r="P6192">
        <v>9</v>
      </c>
      <c r="Q6192">
        <v>202112</v>
      </c>
      <c r="R6192">
        <v>20220223</v>
      </c>
      <c r="S6192" t="s">
        <v>12580</v>
      </c>
      <c r="T6192">
        <v>20220812</v>
      </c>
      <c r="U6192" t="s">
        <v>267</v>
      </c>
      <c r="Z6192" t="s">
        <v>36</v>
      </c>
    </row>
    <row r="6193" spans="1:26" x14ac:dyDescent="0.25">
      <c r="A6193" t="s">
        <v>26</v>
      </c>
      <c r="B6193" t="s">
        <v>27</v>
      </c>
      <c r="C6193" t="s">
        <v>28</v>
      </c>
      <c r="D6193" t="s">
        <v>166</v>
      </c>
      <c r="E6193" t="str">
        <f>"204TNEP00172"</f>
        <v>204TNEP00172</v>
      </c>
      <c r="F6193" t="s">
        <v>30</v>
      </c>
      <c r="I6193" t="s">
        <v>157</v>
      </c>
      <c r="J6193" t="s">
        <v>77</v>
      </c>
      <c r="N6193" t="s">
        <v>12581</v>
      </c>
      <c r="O6193" t="s">
        <v>34</v>
      </c>
      <c r="P6193">
        <v>5</v>
      </c>
      <c r="Q6193">
        <v>202204</v>
      </c>
      <c r="R6193">
        <v>20220703</v>
      </c>
      <c r="S6193" t="s">
        <v>12582</v>
      </c>
      <c r="T6193">
        <v>20220812</v>
      </c>
      <c r="Z6193" t="s">
        <v>36</v>
      </c>
    </row>
    <row r="6194" spans="1:26" x14ac:dyDescent="0.25">
      <c r="A6194" t="s">
        <v>26</v>
      </c>
      <c r="B6194" t="s">
        <v>27</v>
      </c>
      <c r="C6194" t="s">
        <v>28</v>
      </c>
      <c r="D6194" t="s">
        <v>115</v>
      </c>
      <c r="E6194" t="str">
        <f>"107TNAB10464"</f>
        <v>107TNAB10464</v>
      </c>
      <c r="F6194" t="s">
        <v>30</v>
      </c>
      <c r="I6194" t="s">
        <v>38</v>
      </c>
      <c r="J6194" t="s">
        <v>58</v>
      </c>
      <c r="N6194" t="s">
        <v>12583</v>
      </c>
      <c r="O6194" t="s">
        <v>34</v>
      </c>
      <c r="P6194">
        <v>14</v>
      </c>
      <c r="Q6194">
        <v>202107</v>
      </c>
      <c r="R6194">
        <v>20220404</v>
      </c>
      <c r="S6194" t="s">
        <v>12584</v>
      </c>
      <c r="T6194">
        <v>20220812</v>
      </c>
      <c r="U6194" t="s">
        <v>3626</v>
      </c>
      <c r="Z6194" t="s">
        <v>36</v>
      </c>
    </row>
    <row r="6195" spans="1:26" x14ac:dyDescent="0.25">
      <c r="A6195" t="s">
        <v>26</v>
      </c>
      <c r="B6195" t="s">
        <v>27</v>
      </c>
      <c r="C6195" t="s">
        <v>28</v>
      </c>
      <c r="D6195" t="s">
        <v>64</v>
      </c>
      <c r="E6195" t="str">
        <f>"201TNYT0C546"</f>
        <v>201TNYT0C546</v>
      </c>
      <c r="F6195" t="s">
        <v>30</v>
      </c>
      <c r="I6195" t="s">
        <v>31</v>
      </c>
      <c r="J6195" t="s">
        <v>58</v>
      </c>
      <c r="N6195" t="s">
        <v>12585</v>
      </c>
      <c r="O6195" t="s">
        <v>34</v>
      </c>
      <c r="P6195">
        <v>8</v>
      </c>
      <c r="Q6195">
        <v>202201</v>
      </c>
      <c r="R6195">
        <v>20220119</v>
      </c>
      <c r="S6195" t="s">
        <v>12586</v>
      </c>
      <c r="T6195">
        <v>20220812</v>
      </c>
      <c r="U6195" t="s">
        <v>6149</v>
      </c>
      <c r="V6195" t="s">
        <v>1856</v>
      </c>
      <c r="W6195" t="s">
        <v>8053</v>
      </c>
      <c r="X6195" t="s">
        <v>727</v>
      </c>
      <c r="Z6195" t="s">
        <v>36</v>
      </c>
    </row>
    <row r="6196" spans="1:26" x14ac:dyDescent="0.25">
      <c r="A6196" t="s">
        <v>26</v>
      </c>
      <c r="B6196" t="s">
        <v>27</v>
      </c>
      <c r="C6196" t="s">
        <v>28</v>
      </c>
      <c r="D6196" t="s">
        <v>133</v>
      </c>
      <c r="E6196" t="str">
        <f>"110TNUW1E974"</f>
        <v>110TNUW1E974</v>
      </c>
      <c r="F6196" t="s">
        <v>30</v>
      </c>
      <c r="I6196" t="s">
        <v>38</v>
      </c>
      <c r="J6196" t="s">
        <v>90</v>
      </c>
      <c r="N6196" t="s">
        <v>12587</v>
      </c>
      <c r="O6196" t="s">
        <v>34</v>
      </c>
      <c r="P6196">
        <v>11</v>
      </c>
      <c r="Q6196">
        <v>202110</v>
      </c>
      <c r="R6196">
        <v>20220301</v>
      </c>
      <c r="S6196" t="s">
        <v>12588</v>
      </c>
      <c r="T6196">
        <v>20220812</v>
      </c>
      <c r="U6196" t="s">
        <v>205</v>
      </c>
      <c r="Z6196" t="s">
        <v>36</v>
      </c>
    </row>
    <row r="6197" spans="1:26" x14ac:dyDescent="0.25">
      <c r="A6197" t="s">
        <v>26</v>
      </c>
      <c r="B6197" t="s">
        <v>27</v>
      </c>
      <c r="C6197" t="s">
        <v>28</v>
      </c>
      <c r="D6197" t="s">
        <v>115</v>
      </c>
      <c r="E6197" t="str">
        <f>"110TNMX1J435"</f>
        <v>110TNMX1J435</v>
      </c>
      <c r="F6197" t="s">
        <v>30</v>
      </c>
      <c r="I6197" t="s">
        <v>31</v>
      </c>
      <c r="J6197" t="s">
        <v>58</v>
      </c>
      <c r="N6197" t="s">
        <v>12589</v>
      </c>
      <c r="O6197" t="s">
        <v>34</v>
      </c>
      <c r="P6197">
        <v>11</v>
      </c>
      <c r="Q6197">
        <v>202110</v>
      </c>
      <c r="R6197">
        <v>20220525</v>
      </c>
      <c r="S6197" t="s">
        <v>12590</v>
      </c>
      <c r="T6197">
        <v>20220812</v>
      </c>
      <c r="U6197" t="s">
        <v>144</v>
      </c>
      <c r="V6197" t="s">
        <v>226</v>
      </c>
      <c r="Z6197" t="s">
        <v>36</v>
      </c>
    </row>
    <row r="6198" spans="1:26" x14ac:dyDescent="0.25">
      <c r="A6198" t="s">
        <v>26</v>
      </c>
      <c r="B6198" t="s">
        <v>27</v>
      </c>
      <c r="C6198" t="s">
        <v>28</v>
      </c>
      <c r="D6198" t="s">
        <v>64</v>
      </c>
      <c r="E6198" t="str">
        <f>"111TNRL23102"</f>
        <v>111TNRL23102</v>
      </c>
      <c r="F6198" t="s">
        <v>30</v>
      </c>
      <c r="I6198" t="s">
        <v>31</v>
      </c>
      <c r="J6198" t="s">
        <v>58</v>
      </c>
      <c r="N6198" t="s">
        <v>12591</v>
      </c>
      <c r="O6198" t="s">
        <v>34</v>
      </c>
      <c r="P6198">
        <v>10</v>
      </c>
      <c r="Q6198">
        <v>202111</v>
      </c>
      <c r="R6198">
        <v>20220315</v>
      </c>
      <c r="S6198" t="s">
        <v>12592</v>
      </c>
      <c r="T6198">
        <v>20220812</v>
      </c>
      <c r="U6198" t="s">
        <v>149</v>
      </c>
      <c r="V6198" t="s">
        <v>2827</v>
      </c>
      <c r="Z6198" t="s">
        <v>36</v>
      </c>
    </row>
    <row r="6199" spans="1:26" x14ac:dyDescent="0.25">
      <c r="A6199" t="s">
        <v>26</v>
      </c>
      <c r="B6199" t="s">
        <v>27</v>
      </c>
      <c r="C6199" t="s">
        <v>28</v>
      </c>
      <c r="D6199" t="s">
        <v>133</v>
      </c>
      <c r="E6199" t="str">
        <f>"108TNXR2V170"</f>
        <v>108TNXR2V170</v>
      </c>
      <c r="F6199" t="s">
        <v>30</v>
      </c>
      <c r="I6199" t="s">
        <v>57</v>
      </c>
      <c r="J6199" t="s">
        <v>48</v>
      </c>
      <c r="N6199" t="s">
        <v>5145</v>
      </c>
      <c r="O6199" t="s">
        <v>34</v>
      </c>
      <c r="P6199">
        <v>13</v>
      </c>
      <c r="Q6199">
        <v>202108</v>
      </c>
      <c r="R6199">
        <v>20220326</v>
      </c>
      <c r="S6199" t="s">
        <v>12593</v>
      </c>
      <c r="T6199">
        <v>20220812</v>
      </c>
      <c r="Z6199" t="s">
        <v>36</v>
      </c>
    </row>
    <row r="6200" spans="1:26" x14ac:dyDescent="0.25">
      <c r="A6200" t="s">
        <v>26</v>
      </c>
      <c r="B6200" t="s">
        <v>27</v>
      </c>
      <c r="C6200" t="s">
        <v>28</v>
      </c>
      <c r="D6200" t="s">
        <v>29</v>
      </c>
      <c r="E6200" t="str">
        <f>"110TNSU20462"</f>
        <v>110TNSU20462</v>
      </c>
      <c r="F6200" t="s">
        <v>30</v>
      </c>
      <c r="I6200" t="s">
        <v>38</v>
      </c>
      <c r="J6200" t="s">
        <v>58</v>
      </c>
      <c r="N6200" t="s">
        <v>12594</v>
      </c>
      <c r="O6200" t="s">
        <v>34</v>
      </c>
      <c r="P6200">
        <v>11</v>
      </c>
      <c r="Q6200">
        <v>202110</v>
      </c>
      <c r="R6200">
        <v>20220621</v>
      </c>
      <c r="S6200" t="s">
        <v>12595</v>
      </c>
      <c r="T6200">
        <v>20220812</v>
      </c>
      <c r="U6200" t="s">
        <v>4637</v>
      </c>
      <c r="Z6200" t="s">
        <v>36</v>
      </c>
    </row>
    <row r="6201" spans="1:26" x14ac:dyDescent="0.25">
      <c r="A6201" t="s">
        <v>26</v>
      </c>
      <c r="B6201" t="s">
        <v>27</v>
      </c>
      <c r="C6201" t="s">
        <v>28</v>
      </c>
      <c r="D6201" t="s">
        <v>7432</v>
      </c>
      <c r="E6201" t="str">
        <f>"202TNKF27757"</f>
        <v>202TNKF27757</v>
      </c>
      <c r="F6201" t="s">
        <v>30</v>
      </c>
      <c r="I6201" t="s">
        <v>57</v>
      </c>
      <c r="J6201" t="s">
        <v>58</v>
      </c>
      <c r="N6201" t="s">
        <v>12596</v>
      </c>
      <c r="O6201" t="s">
        <v>34</v>
      </c>
      <c r="P6201">
        <v>7</v>
      </c>
      <c r="Q6201">
        <v>202202</v>
      </c>
      <c r="R6201">
        <v>20220707</v>
      </c>
      <c r="S6201" t="s">
        <v>12597</v>
      </c>
      <c r="T6201">
        <v>20220812</v>
      </c>
      <c r="U6201" t="s">
        <v>61</v>
      </c>
      <c r="Z6201" t="s">
        <v>36</v>
      </c>
    </row>
    <row r="6202" spans="1:26" x14ac:dyDescent="0.25">
      <c r="A6202" t="s">
        <v>26</v>
      </c>
      <c r="B6202" t="s">
        <v>27</v>
      </c>
      <c r="C6202" t="s">
        <v>28</v>
      </c>
      <c r="D6202" t="s">
        <v>29</v>
      </c>
      <c r="E6202" t="str">
        <f>"110TNDV2N386"</f>
        <v>110TNDV2N386</v>
      </c>
      <c r="F6202" t="s">
        <v>30</v>
      </c>
      <c r="I6202" t="s">
        <v>82</v>
      </c>
      <c r="J6202" t="s">
        <v>90</v>
      </c>
      <c r="N6202" t="s">
        <v>12598</v>
      </c>
      <c r="O6202" t="s">
        <v>34</v>
      </c>
      <c r="P6202">
        <v>11</v>
      </c>
      <c r="Q6202">
        <v>202110</v>
      </c>
      <c r="R6202">
        <v>20211210</v>
      </c>
      <c r="S6202" t="s">
        <v>12599</v>
      </c>
      <c r="T6202">
        <v>20220812</v>
      </c>
      <c r="U6202" t="s">
        <v>128</v>
      </c>
      <c r="Z6202" t="s">
        <v>36</v>
      </c>
    </row>
    <row r="6203" spans="1:26" x14ac:dyDescent="0.25">
      <c r="A6203" t="s">
        <v>26</v>
      </c>
      <c r="B6203" t="s">
        <v>27</v>
      </c>
      <c r="C6203" t="s">
        <v>28</v>
      </c>
      <c r="D6203" t="s">
        <v>37</v>
      </c>
      <c r="E6203" t="str">
        <f>"201TNDV11426"</f>
        <v>201TNDV11426</v>
      </c>
      <c r="F6203" t="s">
        <v>30</v>
      </c>
      <c r="I6203" t="s">
        <v>38</v>
      </c>
      <c r="J6203" t="s">
        <v>39</v>
      </c>
      <c r="N6203" t="s">
        <v>12600</v>
      </c>
      <c r="O6203" t="s">
        <v>34</v>
      </c>
      <c r="P6203">
        <v>8</v>
      </c>
      <c r="Q6203">
        <v>202201</v>
      </c>
      <c r="R6203">
        <v>20220222</v>
      </c>
      <c r="S6203" t="s">
        <v>12601</v>
      </c>
      <c r="T6203">
        <v>20220812</v>
      </c>
      <c r="Z6203" t="s">
        <v>36</v>
      </c>
    </row>
    <row r="6204" spans="1:26" x14ac:dyDescent="0.25">
      <c r="A6204" t="s">
        <v>26</v>
      </c>
      <c r="B6204" t="s">
        <v>27</v>
      </c>
      <c r="C6204" t="s">
        <v>28</v>
      </c>
      <c r="D6204" t="s">
        <v>6922</v>
      </c>
      <c r="E6204" t="str">
        <f>"203TNSU2K846"</f>
        <v>203TNSU2K846</v>
      </c>
      <c r="F6204" t="s">
        <v>30</v>
      </c>
      <c r="I6204" t="s">
        <v>475</v>
      </c>
      <c r="J6204" t="s">
        <v>871</v>
      </c>
      <c r="N6204" t="s">
        <v>9737</v>
      </c>
      <c r="O6204" t="s">
        <v>34</v>
      </c>
      <c r="P6204">
        <v>6</v>
      </c>
      <c r="Q6204">
        <v>202203</v>
      </c>
      <c r="R6204">
        <v>20220608</v>
      </c>
      <c r="S6204" t="s">
        <v>12602</v>
      </c>
      <c r="T6204">
        <v>20220812</v>
      </c>
      <c r="Z6204" t="s">
        <v>36</v>
      </c>
    </row>
    <row r="6205" spans="1:26" x14ac:dyDescent="0.25">
      <c r="A6205" t="s">
        <v>26</v>
      </c>
      <c r="B6205" t="s">
        <v>27</v>
      </c>
      <c r="C6205" t="s">
        <v>28</v>
      </c>
      <c r="D6205" t="s">
        <v>6142</v>
      </c>
      <c r="E6205" t="str">
        <f>"204TNFA0Q795"</f>
        <v>204TNFA0Q795</v>
      </c>
      <c r="F6205" t="s">
        <v>30</v>
      </c>
      <c r="I6205" t="s">
        <v>38</v>
      </c>
      <c r="J6205" t="s">
        <v>58</v>
      </c>
      <c r="N6205" t="s">
        <v>12603</v>
      </c>
      <c r="O6205" t="s">
        <v>34</v>
      </c>
      <c r="P6205">
        <v>5</v>
      </c>
      <c r="Q6205">
        <v>202204</v>
      </c>
      <c r="R6205">
        <v>20220506</v>
      </c>
      <c r="S6205" t="s">
        <v>12604</v>
      </c>
      <c r="T6205">
        <v>20220813</v>
      </c>
      <c r="U6205" t="s">
        <v>61</v>
      </c>
      <c r="Z6205" t="s">
        <v>36</v>
      </c>
    </row>
    <row r="6206" spans="1:26" x14ac:dyDescent="0.25">
      <c r="A6206" t="s">
        <v>26</v>
      </c>
      <c r="B6206" t="s">
        <v>27</v>
      </c>
      <c r="C6206" t="s">
        <v>28</v>
      </c>
      <c r="D6206" t="s">
        <v>115</v>
      </c>
      <c r="E6206" t="str">
        <f>"201TNVS33879"</f>
        <v>201TNVS33879</v>
      </c>
      <c r="F6206" t="s">
        <v>30</v>
      </c>
      <c r="I6206" t="s">
        <v>89</v>
      </c>
      <c r="J6206" t="s">
        <v>58</v>
      </c>
      <c r="N6206" t="s">
        <v>12605</v>
      </c>
      <c r="O6206" t="s">
        <v>34</v>
      </c>
      <c r="P6206">
        <v>8</v>
      </c>
      <c r="Q6206">
        <v>202201</v>
      </c>
      <c r="R6206">
        <v>20220518</v>
      </c>
      <c r="S6206" t="s">
        <v>12606</v>
      </c>
      <c r="T6206">
        <v>20220813</v>
      </c>
      <c r="U6206" t="s">
        <v>267</v>
      </c>
      <c r="Z6206" t="s">
        <v>36</v>
      </c>
    </row>
    <row r="6207" spans="1:26" x14ac:dyDescent="0.25">
      <c r="A6207" t="s">
        <v>26</v>
      </c>
      <c r="B6207" t="s">
        <v>27</v>
      </c>
      <c r="C6207" t="s">
        <v>28</v>
      </c>
      <c r="D6207" t="s">
        <v>64</v>
      </c>
      <c r="E6207" t="str">
        <f>"202TNBK0J621"</f>
        <v>202TNBK0J621</v>
      </c>
      <c r="F6207" t="s">
        <v>30</v>
      </c>
      <c r="I6207" t="s">
        <v>129</v>
      </c>
      <c r="J6207" t="s">
        <v>58</v>
      </c>
      <c r="N6207" t="s">
        <v>12607</v>
      </c>
      <c r="O6207" t="s">
        <v>34</v>
      </c>
      <c r="P6207">
        <v>7</v>
      </c>
      <c r="Q6207">
        <v>202202</v>
      </c>
      <c r="R6207">
        <v>20220201</v>
      </c>
      <c r="S6207" t="s">
        <v>12608</v>
      </c>
      <c r="T6207">
        <v>20220813</v>
      </c>
      <c r="U6207" t="s">
        <v>1084</v>
      </c>
      <c r="V6207" t="s">
        <v>12609</v>
      </c>
      <c r="W6207" t="s">
        <v>211</v>
      </c>
      <c r="Z6207" t="s">
        <v>36</v>
      </c>
    </row>
    <row r="6208" spans="1:26" x14ac:dyDescent="0.25">
      <c r="A6208" t="s">
        <v>26</v>
      </c>
      <c r="B6208" t="s">
        <v>27</v>
      </c>
      <c r="C6208" t="s">
        <v>28</v>
      </c>
      <c r="D6208" t="s">
        <v>37</v>
      </c>
      <c r="E6208" t="str">
        <f>"111TNBK2Y533"</f>
        <v>111TNBK2Y533</v>
      </c>
      <c r="F6208" t="s">
        <v>30</v>
      </c>
      <c r="I6208" t="s">
        <v>89</v>
      </c>
      <c r="J6208" t="s">
        <v>77</v>
      </c>
      <c r="N6208" t="s">
        <v>12610</v>
      </c>
      <c r="O6208" t="s">
        <v>34</v>
      </c>
      <c r="P6208">
        <v>10</v>
      </c>
      <c r="Q6208">
        <v>202111</v>
      </c>
      <c r="R6208">
        <v>20220209</v>
      </c>
      <c r="S6208" t="s">
        <v>12611</v>
      </c>
      <c r="T6208">
        <v>20220814</v>
      </c>
      <c r="Z6208" t="s">
        <v>36</v>
      </c>
    </row>
    <row r="6209" spans="1:26" x14ac:dyDescent="0.25">
      <c r="A6209" t="s">
        <v>2403</v>
      </c>
      <c r="B6209" t="s">
        <v>27</v>
      </c>
      <c r="C6209" t="s">
        <v>28</v>
      </c>
      <c r="D6209" t="s">
        <v>115</v>
      </c>
      <c r="E6209" t="str">
        <f>"110TNXR0F274"</f>
        <v>110TNXR0F274</v>
      </c>
      <c r="F6209" t="s">
        <v>2404</v>
      </c>
      <c r="N6209" t="s">
        <v>12612</v>
      </c>
      <c r="O6209" t="s">
        <v>34</v>
      </c>
      <c r="P6209">
        <v>11</v>
      </c>
      <c r="Q6209">
        <v>202110</v>
      </c>
      <c r="S6209">
        <v>917563986</v>
      </c>
      <c r="T6209">
        <v>20220815</v>
      </c>
      <c r="U6209" t="s">
        <v>2406</v>
      </c>
      <c r="V6209" t="s">
        <v>3583</v>
      </c>
      <c r="W6209" t="s">
        <v>2408</v>
      </c>
      <c r="X6209" t="s">
        <v>4891</v>
      </c>
      <c r="Y6209" t="s">
        <v>4892</v>
      </c>
      <c r="Z6209" t="s">
        <v>36</v>
      </c>
    </row>
    <row r="6210" spans="1:26" x14ac:dyDescent="0.25">
      <c r="A6210" t="s">
        <v>2403</v>
      </c>
      <c r="B6210" t="s">
        <v>27</v>
      </c>
      <c r="C6210" t="s">
        <v>28</v>
      </c>
      <c r="D6210" t="s">
        <v>29</v>
      </c>
      <c r="E6210" t="str">
        <f>"110TNKF21837"</f>
        <v>110TNKF21837</v>
      </c>
      <c r="F6210" t="s">
        <v>2404</v>
      </c>
      <c r="N6210" t="s">
        <v>12613</v>
      </c>
      <c r="O6210" t="s">
        <v>34</v>
      </c>
      <c r="P6210">
        <v>11</v>
      </c>
      <c r="Q6210">
        <v>202110</v>
      </c>
      <c r="S6210">
        <v>917568132</v>
      </c>
      <c r="T6210">
        <v>20220815</v>
      </c>
      <c r="U6210" t="s">
        <v>2406</v>
      </c>
      <c r="V6210" t="s">
        <v>3583</v>
      </c>
      <c r="W6210" t="s">
        <v>2408</v>
      </c>
      <c r="X6210" t="s">
        <v>6398</v>
      </c>
      <c r="Y6210" t="s">
        <v>6399</v>
      </c>
      <c r="Z6210" t="s">
        <v>36</v>
      </c>
    </row>
    <row r="6211" spans="1:26" x14ac:dyDescent="0.25">
      <c r="A6211" t="s">
        <v>2403</v>
      </c>
      <c r="B6211" t="s">
        <v>27</v>
      </c>
      <c r="C6211" t="s">
        <v>28</v>
      </c>
      <c r="D6211" t="s">
        <v>6142</v>
      </c>
      <c r="E6211" t="str">
        <f>"204TNUW2F678"</f>
        <v>204TNUW2F678</v>
      </c>
      <c r="F6211" t="s">
        <v>2404</v>
      </c>
      <c r="N6211" t="s">
        <v>12614</v>
      </c>
      <c r="O6211" t="s">
        <v>34</v>
      </c>
      <c r="P6211">
        <v>5</v>
      </c>
      <c r="Q6211">
        <v>202204</v>
      </c>
      <c r="S6211">
        <v>917568441</v>
      </c>
      <c r="T6211">
        <v>20220815</v>
      </c>
      <c r="U6211" t="s">
        <v>2406</v>
      </c>
      <c r="V6211" t="s">
        <v>3583</v>
      </c>
      <c r="W6211" t="s">
        <v>2408</v>
      </c>
      <c r="X6211" t="s">
        <v>4891</v>
      </c>
      <c r="Y6211" t="s">
        <v>4892</v>
      </c>
      <c r="Z6211" t="s">
        <v>36</v>
      </c>
    </row>
    <row r="6212" spans="1:26" x14ac:dyDescent="0.25">
      <c r="A6212" t="s">
        <v>2403</v>
      </c>
      <c r="B6212" t="s">
        <v>27</v>
      </c>
      <c r="C6212" t="s">
        <v>28</v>
      </c>
      <c r="D6212" t="s">
        <v>115</v>
      </c>
      <c r="E6212" t="str">
        <f>"111TNQDOK812"</f>
        <v>111TNQDOK812</v>
      </c>
      <c r="F6212" t="s">
        <v>2404</v>
      </c>
      <c r="N6212" t="s">
        <v>12615</v>
      </c>
      <c r="O6212" t="s">
        <v>34</v>
      </c>
      <c r="P6212">
        <v>10</v>
      </c>
      <c r="Q6212">
        <v>202111</v>
      </c>
      <c r="S6212">
        <v>917568770</v>
      </c>
      <c r="T6212">
        <v>20220815</v>
      </c>
      <c r="U6212" t="s">
        <v>2406</v>
      </c>
      <c r="V6212" t="s">
        <v>3583</v>
      </c>
      <c r="W6212" t="s">
        <v>2408</v>
      </c>
      <c r="X6212" t="s">
        <v>3584</v>
      </c>
      <c r="Y6212" t="s">
        <v>3585</v>
      </c>
      <c r="Z6212" t="s">
        <v>36</v>
      </c>
    </row>
    <row r="6213" spans="1:26" x14ac:dyDescent="0.25">
      <c r="A6213" t="s">
        <v>26</v>
      </c>
      <c r="B6213" t="s">
        <v>27</v>
      </c>
      <c r="C6213" t="s">
        <v>28</v>
      </c>
      <c r="D6213" t="s">
        <v>380</v>
      </c>
      <c r="E6213" t="str">
        <f>"112TNJJ1R060"</f>
        <v>112TNJJ1R060</v>
      </c>
      <c r="F6213" t="s">
        <v>30</v>
      </c>
      <c r="I6213" t="s">
        <v>31</v>
      </c>
      <c r="J6213" t="s">
        <v>58</v>
      </c>
      <c r="N6213" t="s">
        <v>12616</v>
      </c>
      <c r="O6213" t="s">
        <v>34</v>
      </c>
      <c r="P6213">
        <v>9</v>
      </c>
      <c r="Q6213">
        <v>202112</v>
      </c>
      <c r="R6213">
        <v>20220201</v>
      </c>
      <c r="S6213" t="s">
        <v>12617</v>
      </c>
      <c r="T6213">
        <v>20220815</v>
      </c>
      <c r="U6213" t="s">
        <v>328</v>
      </c>
      <c r="Z6213" t="s">
        <v>36</v>
      </c>
    </row>
    <row r="6214" spans="1:26" x14ac:dyDescent="0.25">
      <c r="A6214" t="s">
        <v>26</v>
      </c>
      <c r="B6214" t="s">
        <v>27</v>
      </c>
      <c r="C6214" t="s">
        <v>28</v>
      </c>
      <c r="D6214" t="s">
        <v>29</v>
      </c>
      <c r="E6214" t="str">
        <f>"108TNHM2S961"</f>
        <v>108TNHM2S961</v>
      </c>
      <c r="F6214" t="s">
        <v>30</v>
      </c>
      <c r="I6214" t="s">
        <v>57</v>
      </c>
      <c r="J6214" t="s">
        <v>58</v>
      </c>
      <c r="N6214" t="s">
        <v>12618</v>
      </c>
      <c r="O6214" t="s">
        <v>34</v>
      </c>
      <c r="P6214">
        <v>13</v>
      </c>
      <c r="Q6214">
        <v>202108</v>
      </c>
      <c r="R6214">
        <v>20211018</v>
      </c>
      <c r="S6214" t="s">
        <v>12619</v>
      </c>
      <c r="T6214">
        <v>20220815</v>
      </c>
      <c r="U6214" t="s">
        <v>61</v>
      </c>
      <c r="V6214" t="s">
        <v>211</v>
      </c>
      <c r="Z6214" t="s">
        <v>36</v>
      </c>
    </row>
    <row r="6215" spans="1:26" x14ac:dyDescent="0.25">
      <c r="A6215" t="s">
        <v>26</v>
      </c>
      <c r="B6215" t="s">
        <v>27</v>
      </c>
      <c r="C6215" t="s">
        <v>28</v>
      </c>
      <c r="D6215" t="s">
        <v>42</v>
      </c>
      <c r="E6215" t="str">
        <f>"109TNWG20825"</f>
        <v>109TNWG20825</v>
      </c>
      <c r="F6215" t="s">
        <v>30</v>
      </c>
      <c r="I6215" t="s">
        <v>31</v>
      </c>
      <c r="J6215" t="s">
        <v>32</v>
      </c>
      <c r="N6215" t="s">
        <v>12620</v>
      </c>
      <c r="O6215" t="s">
        <v>34</v>
      </c>
      <c r="P6215">
        <v>12</v>
      </c>
      <c r="Q6215">
        <v>202109</v>
      </c>
      <c r="R6215">
        <v>20220323</v>
      </c>
      <c r="S6215" t="s">
        <v>12621</v>
      </c>
      <c r="T6215">
        <v>20220815</v>
      </c>
      <c r="Z6215" t="s">
        <v>36</v>
      </c>
    </row>
    <row r="6216" spans="1:26" x14ac:dyDescent="0.25">
      <c r="A6216" t="s">
        <v>26</v>
      </c>
      <c r="B6216" t="s">
        <v>27</v>
      </c>
      <c r="C6216" t="s">
        <v>28</v>
      </c>
      <c r="D6216" t="s">
        <v>46</v>
      </c>
      <c r="E6216" t="str">
        <f>"204TNJJ1X924"</f>
        <v>204TNJJ1X924</v>
      </c>
      <c r="F6216" t="s">
        <v>30</v>
      </c>
      <c r="I6216" t="s">
        <v>31</v>
      </c>
      <c r="J6216" t="s">
        <v>58</v>
      </c>
      <c r="N6216" t="s">
        <v>12622</v>
      </c>
      <c r="O6216" t="s">
        <v>34</v>
      </c>
      <c r="P6216">
        <v>5</v>
      </c>
      <c r="Q6216">
        <v>202204</v>
      </c>
      <c r="R6216">
        <v>20220610</v>
      </c>
      <c r="S6216" t="s">
        <v>12623</v>
      </c>
      <c r="T6216">
        <v>20220815</v>
      </c>
      <c r="U6216" t="s">
        <v>151</v>
      </c>
      <c r="Z6216" t="s">
        <v>36</v>
      </c>
    </row>
    <row r="6217" spans="1:26" x14ac:dyDescent="0.25">
      <c r="A6217" t="s">
        <v>26</v>
      </c>
      <c r="B6217" t="s">
        <v>27</v>
      </c>
      <c r="C6217" t="s">
        <v>28</v>
      </c>
      <c r="D6217" t="s">
        <v>29</v>
      </c>
      <c r="E6217" t="str">
        <f>"106TNJJ01316"</f>
        <v>106TNJJ01316</v>
      </c>
      <c r="F6217" t="s">
        <v>30</v>
      </c>
      <c r="I6217" t="s">
        <v>31</v>
      </c>
      <c r="J6217" t="s">
        <v>58</v>
      </c>
      <c r="N6217" t="s">
        <v>12624</v>
      </c>
      <c r="O6217" t="s">
        <v>34</v>
      </c>
      <c r="P6217">
        <v>15</v>
      </c>
      <c r="Q6217">
        <v>202106</v>
      </c>
      <c r="R6217">
        <v>20220113</v>
      </c>
      <c r="S6217" t="s">
        <v>12625</v>
      </c>
      <c r="T6217">
        <v>20220815</v>
      </c>
      <c r="U6217" t="s">
        <v>1537</v>
      </c>
      <c r="Z6217" t="s">
        <v>36</v>
      </c>
    </row>
    <row r="6218" spans="1:26" x14ac:dyDescent="0.25">
      <c r="A6218" t="s">
        <v>26</v>
      </c>
      <c r="B6218" t="s">
        <v>27</v>
      </c>
      <c r="C6218" t="s">
        <v>28</v>
      </c>
      <c r="D6218" t="s">
        <v>42</v>
      </c>
      <c r="E6218" t="str">
        <f>"108TNDV1G194"</f>
        <v>108TNDV1G194</v>
      </c>
      <c r="F6218" t="s">
        <v>30</v>
      </c>
      <c r="I6218" t="s">
        <v>123</v>
      </c>
      <c r="J6218" t="s">
        <v>90</v>
      </c>
      <c r="N6218" t="s">
        <v>12626</v>
      </c>
      <c r="O6218" t="s">
        <v>34</v>
      </c>
      <c r="P6218">
        <v>13</v>
      </c>
      <c r="Q6218">
        <v>202108</v>
      </c>
      <c r="R6218">
        <v>20211130</v>
      </c>
      <c r="S6218" t="s">
        <v>12627</v>
      </c>
      <c r="T6218">
        <v>20220815</v>
      </c>
      <c r="U6218" t="s">
        <v>12628</v>
      </c>
      <c r="Z6218" t="s">
        <v>36</v>
      </c>
    </row>
    <row r="6219" spans="1:26" x14ac:dyDescent="0.25">
      <c r="A6219" t="s">
        <v>26</v>
      </c>
      <c r="B6219" t="s">
        <v>27</v>
      </c>
      <c r="C6219" t="s">
        <v>28</v>
      </c>
      <c r="D6219" t="s">
        <v>29</v>
      </c>
      <c r="E6219" t="str">
        <f>"111TNQD2B100"</f>
        <v>111TNQD2B100</v>
      </c>
      <c r="F6219" t="s">
        <v>30</v>
      </c>
      <c r="I6219" t="s">
        <v>38</v>
      </c>
      <c r="J6219" t="s">
        <v>58</v>
      </c>
      <c r="N6219" t="s">
        <v>12629</v>
      </c>
      <c r="O6219" t="s">
        <v>34</v>
      </c>
      <c r="P6219">
        <v>10</v>
      </c>
      <c r="Q6219">
        <v>202111</v>
      </c>
      <c r="R6219">
        <v>20220203</v>
      </c>
      <c r="S6219" t="s">
        <v>12630</v>
      </c>
      <c r="T6219">
        <v>20220815</v>
      </c>
      <c r="U6219" t="s">
        <v>75</v>
      </c>
      <c r="V6219" t="s">
        <v>267</v>
      </c>
      <c r="Z6219" t="s">
        <v>36</v>
      </c>
    </row>
    <row r="6220" spans="1:26" x14ac:dyDescent="0.25">
      <c r="A6220" t="s">
        <v>26</v>
      </c>
      <c r="B6220" t="s">
        <v>27</v>
      </c>
      <c r="C6220" t="s">
        <v>28</v>
      </c>
      <c r="D6220" t="s">
        <v>115</v>
      </c>
      <c r="E6220" t="str">
        <f>"109TNMX0P659"</f>
        <v>109TNMX0P659</v>
      </c>
      <c r="F6220" t="s">
        <v>30</v>
      </c>
      <c r="I6220" t="s">
        <v>31</v>
      </c>
      <c r="J6220" t="s">
        <v>58</v>
      </c>
      <c r="N6220" t="s">
        <v>12631</v>
      </c>
      <c r="O6220" t="s">
        <v>34</v>
      </c>
      <c r="P6220">
        <v>12</v>
      </c>
      <c r="Q6220">
        <v>202109</v>
      </c>
      <c r="R6220">
        <v>20211129</v>
      </c>
      <c r="S6220" t="s">
        <v>12632</v>
      </c>
      <c r="T6220">
        <v>20220815</v>
      </c>
      <c r="U6220" t="s">
        <v>1227</v>
      </c>
      <c r="V6220" t="s">
        <v>236</v>
      </c>
      <c r="Z6220" t="s">
        <v>36</v>
      </c>
    </row>
    <row r="6221" spans="1:26" x14ac:dyDescent="0.25">
      <c r="A6221" t="s">
        <v>26</v>
      </c>
      <c r="B6221" t="s">
        <v>27</v>
      </c>
      <c r="C6221" t="s">
        <v>28</v>
      </c>
      <c r="D6221" t="s">
        <v>29</v>
      </c>
      <c r="E6221" t="str">
        <f>"110TNZN05605"</f>
        <v>110TNZN05605</v>
      </c>
      <c r="F6221" t="s">
        <v>30</v>
      </c>
      <c r="I6221" t="s">
        <v>31</v>
      </c>
      <c r="J6221" t="s">
        <v>58</v>
      </c>
      <c r="N6221" t="s">
        <v>12633</v>
      </c>
      <c r="O6221" t="s">
        <v>34</v>
      </c>
      <c r="P6221">
        <v>11</v>
      </c>
      <c r="Q6221">
        <v>202110</v>
      </c>
      <c r="R6221">
        <v>20220104</v>
      </c>
      <c r="S6221" t="s">
        <v>12634</v>
      </c>
      <c r="T6221">
        <v>20220815</v>
      </c>
      <c r="U6221" t="s">
        <v>211</v>
      </c>
      <c r="Z6221" t="s">
        <v>36</v>
      </c>
    </row>
    <row r="6222" spans="1:26" x14ac:dyDescent="0.25">
      <c r="A6222" t="s">
        <v>26</v>
      </c>
      <c r="B6222" t="s">
        <v>27</v>
      </c>
      <c r="C6222" t="s">
        <v>28</v>
      </c>
      <c r="D6222" t="s">
        <v>46</v>
      </c>
      <c r="E6222" t="str">
        <f>"202TNNH21711"</f>
        <v>202TNNH21711</v>
      </c>
      <c r="F6222" t="s">
        <v>30</v>
      </c>
      <c r="I6222" t="s">
        <v>31</v>
      </c>
      <c r="J6222" t="s">
        <v>58</v>
      </c>
      <c r="N6222" t="s">
        <v>12635</v>
      </c>
      <c r="O6222" t="s">
        <v>34</v>
      </c>
      <c r="P6222">
        <v>7</v>
      </c>
      <c r="Q6222">
        <v>202202</v>
      </c>
      <c r="R6222">
        <v>20220201</v>
      </c>
      <c r="S6222" t="s">
        <v>12636</v>
      </c>
      <c r="T6222">
        <v>20220815</v>
      </c>
      <c r="U6222" t="s">
        <v>179</v>
      </c>
      <c r="V6222" t="s">
        <v>329</v>
      </c>
      <c r="W6222" t="s">
        <v>205</v>
      </c>
      <c r="X6222" t="s">
        <v>74</v>
      </c>
      <c r="Z6222" t="s">
        <v>36</v>
      </c>
    </row>
    <row r="6223" spans="1:26" x14ac:dyDescent="0.25">
      <c r="A6223" t="s">
        <v>26</v>
      </c>
      <c r="B6223" t="s">
        <v>27</v>
      </c>
      <c r="C6223" t="s">
        <v>28</v>
      </c>
      <c r="D6223" t="s">
        <v>46</v>
      </c>
      <c r="E6223" t="str">
        <f>"201TNMX0J195"</f>
        <v>201TNMX0J195</v>
      </c>
      <c r="F6223" t="s">
        <v>30</v>
      </c>
      <c r="I6223" t="s">
        <v>71</v>
      </c>
      <c r="J6223" t="s">
        <v>58</v>
      </c>
      <c r="N6223" t="s">
        <v>12637</v>
      </c>
      <c r="O6223" t="s">
        <v>34</v>
      </c>
      <c r="P6223">
        <v>8</v>
      </c>
      <c r="Q6223">
        <v>202201</v>
      </c>
      <c r="R6223">
        <v>20220714</v>
      </c>
      <c r="S6223" t="s">
        <v>12638</v>
      </c>
      <c r="T6223">
        <v>20220815</v>
      </c>
      <c r="U6223" t="s">
        <v>722</v>
      </c>
      <c r="Z6223" t="s">
        <v>36</v>
      </c>
    </row>
    <row r="6224" spans="1:26" x14ac:dyDescent="0.25">
      <c r="A6224" t="s">
        <v>26</v>
      </c>
      <c r="B6224" t="s">
        <v>27</v>
      </c>
      <c r="C6224" t="s">
        <v>28</v>
      </c>
      <c r="D6224" t="s">
        <v>380</v>
      </c>
      <c r="E6224" t="str">
        <f>"203TNFA07659"</f>
        <v>203TNFA07659</v>
      </c>
      <c r="F6224" t="s">
        <v>30</v>
      </c>
      <c r="I6224" t="s">
        <v>31</v>
      </c>
      <c r="J6224" t="s">
        <v>58</v>
      </c>
      <c r="N6224" t="s">
        <v>12639</v>
      </c>
      <c r="O6224" t="s">
        <v>34</v>
      </c>
      <c r="P6224">
        <v>6</v>
      </c>
      <c r="Q6224">
        <v>202203</v>
      </c>
      <c r="R6224">
        <v>20220409</v>
      </c>
      <c r="S6224" t="s">
        <v>12640</v>
      </c>
      <c r="T6224">
        <v>20220815</v>
      </c>
      <c r="U6224" t="s">
        <v>463</v>
      </c>
      <c r="Z6224" t="s">
        <v>36</v>
      </c>
    </row>
    <row r="6225" spans="1:26" x14ac:dyDescent="0.25">
      <c r="A6225" t="s">
        <v>26</v>
      </c>
      <c r="B6225" t="s">
        <v>27</v>
      </c>
      <c r="C6225" t="s">
        <v>28</v>
      </c>
      <c r="D6225" t="s">
        <v>380</v>
      </c>
      <c r="E6225" t="str">
        <f>"201TNPC2G840"</f>
        <v>201TNPC2G840</v>
      </c>
      <c r="F6225" t="s">
        <v>30</v>
      </c>
      <c r="I6225" t="s">
        <v>57</v>
      </c>
      <c r="J6225" t="s">
        <v>58</v>
      </c>
      <c r="N6225" t="s">
        <v>12641</v>
      </c>
      <c r="O6225" t="s">
        <v>34</v>
      </c>
      <c r="P6225">
        <v>8</v>
      </c>
      <c r="Q6225">
        <v>202201</v>
      </c>
      <c r="R6225">
        <v>20220405</v>
      </c>
      <c r="S6225" t="s">
        <v>12642</v>
      </c>
      <c r="T6225">
        <v>20220815</v>
      </c>
      <c r="U6225" t="s">
        <v>144</v>
      </c>
      <c r="Z6225" t="s">
        <v>36</v>
      </c>
    </row>
    <row r="6226" spans="1:26" x14ac:dyDescent="0.25">
      <c r="A6226" t="s">
        <v>26</v>
      </c>
      <c r="B6226" t="s">
        <v>27</v>
      </c>
      <c r="C6226" t="s">
        <v>28</v>
      </c>
      <c r="D6226" t="s">
        <v>29</v>
      </c>
      <c r="E6226" t="str">
        <f>"110TNJJ28564"</f>
        <v>110TNJJ28564</v>
      </c>
      <c r="F6226" t="s">
        <v>30</v>
      </c>
      <c r="I6226" t="s">
        <v>38</v>
      </c>
      <c r="J6226" t="s">
        <v>39</v>
      </c>
      <c r="N6226" t="s">
        <v>12643</v>
      </c>
      <c r="O6226" t="s">
        <v>34</v>
      </c>
      <c r="P6226">
        <v>11</v>
      </c>
      <c r="Q6226">
        <v>202110</v>
      </c>
      <c r="R6226">
        <v>20220110</v>
      </c>
      <c r="S6226" t="s">
        <v>12644</v>
      </c>
      <c r="T6226">
        <v>20220815</v>
      </c>
      <c r="Z6226" t="s">
        <v>36</v>
      </c>
    </row>
    <row r="6227" spans="1:26" x14ac:dyDescent="0.25">
      <c r="A6227" t="s">
        <v>26</v>
      </c>
      <c r="B6227" t="s">
        <v>27</v>
      </c>
      <c r="C6227" t="s">
        <v>28</v>
      </c>
      <c r="D6227" t="s">
        <v>42</v>
      </c>
      <c r="E6227" t="str">
        <f>"107TNJJ29836"</f>
        <v>107TNJJ29836</v>
      </c>
      <c r="F6227" t="s">
        <v>30</v>
      </c>
      <c r="I6227" t="s">
        <v>38</v>
      </c>
      <c r="J6227" t="s">
        <v>58</v>
      </c>
      <c r="N6227" t="s">
        <v>12645</v>
      </c>
      <c r="O6227" t="s">
        <v>34</v>
      </c>
      <c r="P6227">
        <v>14</v>
      </c>
      <c r="Q6227">
        <v>202107</v>
      </c>
      <c r="R6227">
        <v>20220709</v>
      </c>
      <c r="S6227" t="s">
        <v>12646</v>
      </c>
      <c r="T6227">
        <v>20220815</v>
      </c>
      <c r="U6227" t="s">
        <v>144</v>
      </c>
      <c r="Z6227" t="s">
        <v>36</v>
      </c>
    </row>
    <row r="6228" spans="1:26" x14ac:dyDescent="0.25">
      <c r="A6228" t="s">
        <v>26</v>
      </c>
      <c r="B6228" t="s">
        <v>27</v>
      </c>
      <c r="C6228" t="s">
        <v>28</v>
      </c>
      <c r="D6228" t="s">
        <v>380</v>
      </c>
      <c r="E6228" t="str">
        <f>"112TNWG0N489"</f>
        <v>112TNWG0N489</v>
      </c>
      <c r="F6228" t="s">
        <v>30</v>
      </c>
      <c r="I6228" t="s">
        <v>38</v>
      </c>
      <c r="J6228" t="s">
        <v>39</v>
      </c>
      <c r="N6228" t="s">
        <v>12647</v>
      </c>
      <c r="O6228" t="s">
        <v>34</v>
      </c>
      <c r="P6228">
        <v>9</v>
      </c>
      <c r="Q6228">
        <v>202112</v>
      </c>
      <c r="R6228">
        <v>20220416</v>
      </c>
      <c r="S6228" t="s">
        <v>12648</v>
      </c>
      <c r="T6228">
        <v>20220815</v>
      </c>
      <c r="Z6228" t="s">
        <v>36</v>
      </c>
    </row>
    <row r="6229" spans="1:26" x14ac:dyDescent="0.25">
      <c r="A6229" t="s">
        <v>26</v>
      </c>
      <c r="B6229" t="s">
        <v>27</v>
      </c>
      <c r="C6229" t="s">
        <v>28</v>
      </c>
      <c r="D6229" t="s">
        <v>380</v>
      </c>
      <c r="E6229" t="str">
        <f>"110TNGY1Z208"</f>
        <v>110TNGY1Z208</v>
      </c>
      <c r="F6229" t="s">
        <v>30</v>
      </c>
      <c r="I6229" t="s">
        <v>31</v>
      </c>
      <c r="J6229" t="s">
        <v>32</v>
      </c>
      <c r="N6229" t="s">
        <v>12649</v>
      </c>
      <c r="O6229" t="s">
        <v>34</v>
      </c>
      <c r="P6229">
        <v>11</v>
      </c>
      <c r="Q6229">
        <v>202110</v>
      </c>
      <c r="R6229">
        <v>20211110</v>
      </c>
      <c r="S6229" t="s">
        <v>12650</v>
      </c>
      <c r="T6229">
        <v>20220815</v>
      </c>
      <c r="Z6229" t="s">
        <v>36</v>
      </c>
    </row>
    <row r="6230" spans="1:26" x14ac:dyDescent="0.25">
      <c r="A6230" t="s">
        <v>26</v>
      </c>
      <c r="B6230" t="s">
        <v>27</v>
      </c>
      <c r="C6230" t="s">
        <v>28</v>
      </c>
      <c r="D6230" t="s">
        <v>42</v>
      </c>
      <c r="E6230" t="str">
        <f>"104TNFA08979"</f>
        <v>104TNFA08979</v>
      </c>
      <c r="F6230" t="s">
        <v>30</v>
      </c>
      <c r="I6230" t="s">
        <v>31</v>
      </c>
      <c r="J6230" t="s">
        <v>58</v>
      </c>
      <c r="N6230" t="s">
        <v>12651</v>
      </c>
      <c r="O6230" t="s">
        <v>34</v>
      </c>
      <c r="P6230">
        <v>17</v>
      </c>
      <c r="Q6230">
        <v>202104</v>
      </c>
      <c r="R6230">
        <v>20211224</v>
      </c>
      <c r="S6230" t="s">
        <v>12652</v>
      </c>
      <c r="T6230">
        <v>20220815</v>
      </c>
      <c r="U6230" t="s">
        <v>151</v>
      </c>
      <c r="Z6230" t="s">
        <v>36</v>
      </c>
    </row>
    <row r="6231" spans="1:26" x14ac:dyDescent="0.25">
      <c r="A6231" t="s">
        <v>26</v>
      </c>
      <c r="B6231" t="s">
        <v>27</v>
      </c>
      <c r="C6231" t="s">
        <v>28</v>
      </c>
      <c r="D6231" t="s">
        <v>29</v>
      </c>
      <c r="E6231" t="str">
        <f>"112TNNH05151"</f>
        <v>112TNNH05151</v>
      </c>
      <c r="F6231" t="s">
        <v>30</v>
      </c>
      <c r="I6231" t="s">
        <v>31</v>
      </c>
      <c r="J6231" t="s">
        <v>32</v>
      </c>
      <c r="N6231" t="s">
        <v>12653</v>
      </c>
      <c r="O6231" t="s">
        <v>34</v>
      </c>
      <c r="P6231">
        <v>9</v>
      </c>
      <c r="Q6231">
        <v>202112</v>
      </c>
      <c r="R6231">
        <v>20220113</v>
      </c>
      <c r="S6231" t="s">
        <v>12654</v>
      </c>
      <c r="T6231">
        <v>20220815</v>
      </c>
      <c r="Z6231" t="s">
        <v>36</v>
      </c>
    </row>
    <row r="6232" spans="1:26" x14ac:dyDescent="0.25">
      <c r="A6232" t="s">
        <v>26</v>
      </c>
      <c r="B6232" t="s">
        <v>27</v>
      </c>
      <c r="C6232" t="s">
        <v>28</v>
      </c>
      <c r="D6232" t="s">
        <v>42</v>
      </c>
      <c r="E6232" t="str">
        <f>"202TNMX04811"</f>
        <v>202TNMX04811</v>
      </c>
      <c r="F6232" t="s">
        <v>30</v>
      </c>
      <c r="I6232" t="s">
        <v>31</v>
      </c>
      <c r="J6232" t="s">
        <v>32</v>
      </c>
      <c r="N6232" t="s">
        <v>12655</v>
      </c>
      <c r="O6232" t="s">
        <v>34</v>
      </c>
      <c r="P6232">
        <v>7</v>
      </c>
      <c r="Q6232">
        <v>202202</v>
      </c>
      <c r="R6232">
        <v>20220220</v>
      </c>
      <c r="S6232" t="s">
        <v>12656</v>
      </c>
      <c r="T6232">
        <v>20220815</v>
      </c>
      <c r="Z6232" t="s">
        <v>36</v>
      </c>
    </row>
    <row r="6233" spans="1:26" x14ac:dyDescent="0.25">
      <c r="A6233" t="s">
        <v>26</v>
      </c>
      <c r="B6233" t="s">
        <v>27</v>
      </c>
      <c r="C6233" t="s">
        <v>28</v>
      </c>
      <c r="D6233" t="s">
        <v>46</v>
      </c>
      <c r="E6233" t="str">
        <f>"107TNLE19576"</f>
        <v>107TNLE19576</v>
      </c>
      <c r="F6233" t="s">
        <v>30</v>
      </c>
      <c r="I6233" t="s">
        <v>38</v>
      </c>
      <c r="J6233" t="s">
        <v>58</v>
      </c>
      <c r="N6233" t="s">
        <v>12657</v>
      </c>
      <c r="O6233" t="s">
        <v>34</v>
      </c>
      <c r="P6233">
        <v>14</v>
      </c>
      <c r="Q6233">
        <v>202107</v>
      </c>
      <c r="R6233">
        <v>20220113</v>
      </c>
      <c r="S6233" t="s">
        <v>12658</v>
      </c>
      <c r="T6233">
        <v>20220815</v>
      </c>
      <c r="U6233" t="s">
        <v>151</v>
      </c>
      <c r="V6233" t="s">
        <v>55</v>
      </c>
      <c r="Z6233" t="s">
        <v>36</v>
      </c>
    </row>
    <row r="6234" spans="1:26" x14ac:dyDescent="0.25">
      <c r="A6234" t="s">
        <v>26</v>
      </c>
      <c r="B6234" t="s">
        <v>27</v>
      </c>
      <c r="C6234" t="s">
        <v>28</v>
      </c>
      <c r="D6234" t="s">
        <v>380</v>
      </c>
      <c r="E6234" t="str">
        <f>"206TNGY0W615"</f>
        <v>206TNGY0W615</v>
      </c>
      <c r="F6234" t="s">
        <v>30</v>
      </c>
      <c r="I6234" t="s">
        <v>129</v>
      </c>
      <c r="J6234" t="s">
        <v>58</v>
      </c>
      <c r="N6234" t="s">
        <v>12659</v>
      </c>
      <c r="O6234" t="s">
        <v>34</v>
      </c>
      <c r="P6234">
        <v>3</v>
      </c>
      <c r="Q6234">
        <v>202206</v>
      </c>
      <c r="R6234">
        <v>20220706</v>
      </c>
      <c r="S6234" t="s">
        <v>12660</v>
      </c>
      <c r="T6234">
        <v>20220815</v>
      </c>
      <c r="U6234" t="s">
        <v>2651</v>
      </c>
      <c r="V6234" t="s">
        <v>2067</v>
      </c>
      <c r="W6234" t="s">
        <v>143</v>
      </c>
      <c r="X6234" t="s">
        <v>12661</v>
      </c>
      <c r="Z6234" t="s">
        <v>36</v>
      </c>
    </row>
    <row r="6235" spans="1:26" x14ac:dyDescent="0.25">
      <c r="A6235" t="s">
        <v>26</v>
      </c>
      <c r="B6235" t="s">
        <v>27</v>
      </c>
      <c r="C6235" t="s">
        <v>28</v>
      </c>
      <c r="D6235" t="s">
        <v>6142</v>
      </c>
      <c r="E6235" t="str">
        <f>"204TNXR2S954"</f>
        <v>204TNXR2S954</v>
      </c>
      <c r="F6235" t="s">
        <v>30</v>
      </c>
      <c r="I6235" t="s">
        <v>31</v>
      </c>
      <c r="J6235" t="s">
        <v>32</v>
      </c>
      <c r="N6235" t="s">
        <v>12662</v>
      </c>
      <c r="O6235" t="s">
        <v>34</v>
      </c>
      <c r="P6235">
        <v>5</v>
      </c>
      <c r="Q6235">
        <v>202204</v>
      </c>
      <c r="R6235">
        <v>20220725</v>
      </c>
      <c r="S6235" t="s">
        <v>12663</v>
      </c>
      <c r="T6235">
        <v>20220815</v>
      </c>
      <c r="Z6235" t="s">
        <v>36</v>
      </c>
    </row>
    <row r="6236" spans="1:26" x14ac:dyDescent="0.25">
      <c r="A6236" t="s">
        <v>26</v>
      </c>
      <c r="B6236" t="s">
        <v>27</v>
      </c>
      <c r="C6236" t="s">
        <v>28</v>
      </c>
      <c r="D6236" t="s">
        <v>7432</v>
      </c>
      <c r="E6236" t="str">
        <f>"205TNYT2A938"</f>
        <v>205TNYT2A938</v>
      </c>
      <c r="F6236" t="s">
        <v>30</v>
      </c>
      <c r="I6236" t="s">
        <v>31</v>
      </c>
      <c r="J6236" t="s">
        <v>32</v>
      </c>
      <c r="N6236" t="s">
        <v>12664</v>
      </c>
      <c r="O6236" t="s">
        <v>34</v>
      </c>
      <c r="P6236">
        <v>4</v>
      </c>
      <c r="Q6236">
        <v>202205</v>
      </c>
      <c r="R6236">
        <v>20220629</v>
      </c>
      <c r="S6236" t="s">
        <v>12665</v>
      </c>
      <c r="T6236">
        <v>20220815</v>
      </c>
      <c r="Z6236" t="s">
        <v>36</v>
      </c>
    </row>
    <row r="6237" spans="1:26" x14ac:dyDescent="0.25">
      <c r="A6237" t="s">
        <v>26</v>
      </c>
      <c r="B6237" t="s">
        <v>27</v>
      </c>
      <c r="C6237" t="s">
        <v>28</v>
      </c>
      <c r="D6237" t="s">
        <v>64</v>
      </c>
      <c r="E6237" t="str">
        <f>"112TNTQ1K809"</f>
        <v>112TNTQ1K809</v>
      </c>
      <c r="F6237" t="s">
        <v>30</v>
      </c>
      <c r="I6237" t="s">
        <v>38</v>
      </c>
      <c r="J6237" t="s">
        <v>58</v>
      </c>
      <c r="N6237" t="s">
        <v>12666</v>
      </c>
      <c r="O6237" t="s">
        <v>34</v>
      </c>
      <c r="P6237">
        <v>9</v>
      </c>
      <c r="Q6237">
        <v>202112</v>
      </c>
      <c r="R6237">
        <v>20220420</v>
      </c>
      <c r="S6237" t="s">
        <v>12667</v>
      </c>
      <c r="T6237">
        <v>20220815</v>
      </c>
      <c r="U6237" t="s">
        <v>144</v>
      </c>
      <c r="Z6237" t="s">
        <v>36</v>
      </c>
    </row>
    <row r="6238" spans="1:26" x14ac:dyDescent="0.25">
      <c r="A6238" t="s">
        <v>26</v>
      </c>
      <c r="B6238" t="s">
        <v>27</v>
      </c>
      <c r="C6238" t="s">
        <v>28</v>
      </c>
      <c r="D6238" t="s">
        <v>115</v>
      </c>
      <c r="E6238" t="str">
        <f>"108TNKF1U669"</f>
        <v>108TNKF1U669</v>
      </c>
      <c r="F6238" t="s">
        <v>30</v>
      </c>
      <c r="I6238" t="s">
        <v>38</v>
      </c>
      <c r="J6238" t="s">
        <v>58</v>
      </c>
      <c r="N6238" t="s">
        <v>12668</v>
      </c>
      <c r="O6238" t="s">
        <v>34</v>
      </c>
      <c r="P6238">
        <v>13</v>
      </c>
      <c r="Q6238">
        <v>202108</v>
      </c>
      <c r="R6238">
        <v>20220713</v>
      </c>
      <c r="S6238" t="s">
        <v>12669</v>
      </c>
      <c r="T6238">
        <v>20220815</v>
      </c>
      <c r="U6238" t="s">
        <v>339</v>
      </c>
      <c r="V6238" t="s">
        <v>496</v>
      </c>
      <c r="W6238" t="s">
        <v>878</v>
      </c>
      <c r="X6238" t="s">
        <v>1037</v>
      </c>
      <c r="Y6238" t="s">
        <v>206</v>
      </c>
      <c r="Z6238" t="s">
        <v>36</v>
      </c>
    </row>
    <row r="6239" spans="1:26" x14ac:dyDescent="0.25">
      <c r="A6239" t="s">
        <v>26</v>
      </c>
      <c r="B6239" t="s">
        <v>27</v>
      </c>
      <c r="C6239" t="s">
        <v>28</v>
      </c>
      <c r="D6239" t="s">
        <v>8170</v>
      </c>
      <c r="E6239" t="str">
        <f>"204TNBK2R301"</f>
        <v>204TNBK2R301</v>
      </c>
      <c r="F6239" t="s">
        <v>30</v>
      </c>
      <c r="I6239" t="s">
        <v>31</v>
      </c>
      <c r="J6239" t="s">
        <v>32</v>
      </c>
      <c r="N6239" t="s">
        <v>12670</v>
      </c>
      <c r="O6239" t="s">
        <v>34</v>
      </c>
      <c r="P6239">
        <v>5</v>
      </c>
      <c r="Q6239">
        <v>202204</v>
      </c>
      <c r="R6239">
        <v>20220728</v>
      </c>
      <c r="S6239" t="s">
        <v>12671</v>
      </c>
      <c r="T6239">
        <v>20220815</v>
      </c>
      <c r="Z6239" t="s">
        <v>36</v>
      </c>
    </row>
    <row r="6240" spans="1:26" x14ac:dyDescent="0.25">
      <c r="A6240" t="s">
        <v>26</v>
      </c>
      <c r="B6240" t="s">
        <v>27</v>
      </c>
      <c r="C6240" t="s">
        <v>28</v>
      </c>
      <c r="D6240" t="s">
        <v>115</v>
      </c>
      <c r="E6240" t="str">
        <f>"110TNVS1J063"</f>
        <v>110TNVS1J063</v>
      </c>
      <c r="F6240" t="s">
        <v>30</v>
      </c>
      <c r="I6240" t="s">
        <v>7929</v>
      </c>
      <c r="J6240" t="s">
        <v>58</v>
      </c>
      <c r="N6240" t="s">
        <v>12672</v>
      </c>
      <c r="O6240" t="s">
        <v>34</v>
      </c>
      <c r="P6240">
        <v>11</v>
      </c>
      <c r="Q6240">
        <v>202110</v>
      </c>
      <c r="R6240">
        <v>20211215</v>
      </c>
      <c r="S6240" t="s">
        <v>12673</v>
      </c>
      <c r="T6240">
        <v>20220815</v>
      </c>
      <c r="U6240" t="s">
        <v>496</v>
      </c>
      <c r="V6240" t="s">
        <v>878</v>
      </c>
      <c r="Z6240" t="s">
        <v>36</v>
      </c>
    </row>
    <row r="6241" spans="1:26" x14ac:dyDescent="0.25">
      <c r="A6241" t="s">
        <v>26</v>
      </c>
      <c r="B6241" t="s">
        <v>27</v>
      </c>
      <c r="C6241" t="s">
        <v>28</v>
      </c>
      <c r="D6241" t="s">
        <v>37</v>
      </c>
      <c r="E6241" t="str">
        <f>"201TNFA1H899"</f>
        <v>201TNFA1H899</v>
      </c>
      <c r="F6241" t="s">
        <v>30</v>
      </c>
      <c r="I6241" t="s">
        <v>31</v>
      </c>
      <c r="J6241" t="s">
        <v>32</v>
      </c>
      <c r="N6241" t="s">
        <v>12674</v>
      </c>
      <c r="O6241" t="s">
        <v>34</v>
      </c>
      <c r="P6241">
        <v>8</v>
      </c>
      <c r="Q6241">
        <v>202201</v>
      </c>
      <c r="R6241">
        <v>20220607</v>
      </c>
      <c r="S6241" t="s">
        <v>12675</v>
      </c>
      <c r="T6241">
        <v>20220815</v>
      </c>
      <c r="Z6241" t="s">
        <v>36</v>
      </c>
    </row>
    <row r="6242" spans="1:26" x14ac:dyDescent="0.25">
      <c r="A6242" t="s">
        <v>26</v>
      </c>
      <c r="B6242" t="s">
        <v>27</v>
      </c>
      <c r="C6242" t="s">
        <v>28</v>
      </c>
      <c r="D6242" t="s">
        <v>8170</v>
      </c>
      <c r="E6242" t="str">
        <f>"204TNUW2S590"</f>
        <v>204TNUW2S590</v>
      </c>
      <c r="F6242" t="s">
        <v>30</v>
      </c>
      <c r="I6242" t="s">
        <v>31</v>
      </c>
      <c r="J6242" t="s">
        <v>32</v>
      </c>
      <c r="N6242" t="s">
        <v>12676</v>
      </c>
      <c r="O6242" t="s">
        <v>34</v>
      </c>
      <c r="P6242">
        <v>5</v>
      </c>
      <c r="Q6242">
        <v>202204</v>
      </c>
      <c r="R6242">
        <v>20220805</v>
      </c>
      <c r="S6242" t="s">
        <v>12677</v>
      </c>
      <c r="T6242">
        <v>20220815</v>
      </c>
      <c r="Z6242" t="s">
        <v>36</v>
      </c>
    </row>
    <row r="6243" spans="1:26" x14ac:dyDescent="0.25">
      <c r="A6243" t="s">
        <v>26</v>
      </c>
      <c r="B6243" t="s">
        <v>27</v>
      </c>
      <c r="C6243" t="s">
        <v>28</v>
      </c>
      <c r="D6243" t="s">
        <v>64</v>
      </c>
      <c r="E6243" t="str">
        <f>"206TNYT1G178"</f>
        <v>206TNYT1G178</v>
      </c>
      <c r="F6243" t="s">
        <v>30</v>
      </c>
      <c r="I6243" t="s">
        <v>31</v>
      </c>
      <c r="J6243" t="s">
        <v>271</v>
      </c>
      <c r="N6243" t="s">
        <v>12678</v>
      </c>
      <c r="O6243" t="s">
        <v>34</v>
      </c>
      <c r="P6243">
        <v>3</v>
      </c>
      <c r="Q6243">
        <v>202206</v>
      </c>
      <c r="R6243">
        <v>20220602</v>
      </c>
      <c r="S6243" t="s">
        <v>12679</v>
      </c>
      <c r="T6243">
        <v>20220815</v>
      </c>
      <c r="U6243" t="s">
        <v>660</v>
      </c>
      <c r="V6243" t="s">
        <v>659</v>
      </c>
      <c r="Z6243" t="s">
        <v>36</v>
      </c>
    </row>
    <row r="6244" spans="1:26" x14ac:dyDescent="0.25">
      <c r="A6244" t="s">
        <v>26</v>
      </c>
      <c r="B6244" t="s">
        <v>27</v>
      </c>
      <c r="C6244" t="s">
        <v>28</v>
      </c>
      <c r="D6244" t="s">
        <v>115</v>
      </c>
      <c r="E6244" t="str">
        <f>"110TNGY0X583"</f>
        <v>110TNGY0X583</v>
      </c>
      <c r="F6244" t="s">
        <v>30</v>
      </c>
      <c r="I6244" t="s">
        <v>129</v>
      </c>
      <c r="J6244" t="s">
        <v>58</v>
      </c>
      <c r="N6244" t="s">
        <v>12680</v>
      </c>
      <c r="O6244" t="s">
        <v>34</v>
      </c>
      <c r="P6244">
        <v>11</v>
      </c>
      <c r="Q6244">
        <v>202110</v>
      </c>
      <c r="R6244">
        <v>20211121</v>
      </c>
      <c r="S6244" t="s">
        <v>12681</v>
      </c>
      <c r="T6244">
        <v>20220815</v>
      </c>
      <c r="U6244" t="s">
        <v>265</v>
      </c>
      <c r="V6244" t="s">
        <v>111</v>
      </c>
      <c r="Z6244" t="s">
        <v>36</v>
      </c>
    </row>
    <row r="6245" spans="1:26" x14ac:dyDescent="0.25">
      <c r="A6245" t="s">
        <v>26</v>
      </c>
      <c r="B6245" t="s">
        <v>27</v>
      </c>
      <c r="C6245" t="s">
        <v>28</v>
      </c>
      <c r="D6245" t="s">
        <v>6142</v>
      </c>
      <c r="E6245" t="str">
        <f>"205TNQD04228"</f>
        <v>205TNQD04228</v>
      </c>
      <c r="F6245" t="s">
        <v>30</v>
      </c>
      <c r="I6245" t="s">
        <v>129</v>
      </c>
      <c r="J6245" t="s">
        <v>77</v>
      </c>
      <c r="N6245" t="s">
        <v>12682</v>
      </c>
      <c r="O6245" t="s">
        <v>34</v>
      </c>
      <c r="P6245">
        <v>4</v>
      </c>
      <c r="Q6245">
        <v>202205</v>
      </c>
      <c r="R6245">
        <v>20220621</v>
      </c>
      <c r="S6245" t="s">
        <v>12683</v>
      </c>
      <c r="T6245">
        <v>20220815</v>
      </c>
      <c r="Z6245" t="s">
        <v>36</v>
      </c>
    </row>
    <row r="6246" spans="1:26" x14ac:dyDescent="0.25">
      <c r="A6246" t="s">
        <v>26</v>
      </c>
      <c r="B6246" t="s">
        <v>27</v>
      </c>
      <c r="C6246" t="s">
        <v>28</v>
      </c>
      <c r="D6246" t="s">
        <v>64</v>
      </c>
      <c r="E6246" t="str">
        <f>"202TNYT1N290"</f>
        <v>202TNYT1N290</v>
      </c>
      <c r="F6246" t="s">
        <v>30</v>
      </c>
      <c r="I6246" t="s">
        <v>31</v>
      </c>
      <c r="J6246" t="s">
        <v>32</v>
      </c>
      <c r="N6246" t="s">
        <v>12684</v>
      </c>
      <c r="O6246" t="s">
        <v>34</v>
      </c>
      <c r="P6246">
        <v>7</v>
      </c>
      <c r="Q6246">
        <v>202202</v>
      </c>
      <c r="R6246">
        <v>20220722</v>
      </c>
      <c r="S6246" t="s">
        <v>12685</v>
      </c>
      <c r="T6246">
        <v>20220815</v>
      </c>
      <c r="Z6246" t="s">
        <v>36</v>
      </c>
    </row>
    <row r="6247" spans="1:26" x14ac:dyDescent="0.25">
      <c r="A6247" t="s">
        <v>26</v>
      </c>
      <c r="B6247" t="s">
        <v>27</v>
      </c>
      <c r="C6247" t="s">
        <v>28</v>
      </c>
      <c r="D6247" t="s">
        <v>42</v>
      </c>
      <c r="E6247" t="str">
        <f>"111TNXR0E450"</f>
        <v>111TNXR0E450</v>
      </c>
      <c r="F6247" t="s">
        <v>30</v>
      </c>
      <c r="I6247" t="s">
        <v>129</v>
      </c>
      <c r="J6247" t="s">
        <v>130</v>
      </c>
      <c r="N6247" t="s">
        <v>12686</v>
      </c>
      <c r="O6247" t="s">
        <v>34</v>
      </c>
      <c r="P6247">
        <v>10</v>
      </c>
      <c r="Q6247">
        <v>202111</v>
      </c>
      <c r="R6247">
        <v>20211217</v>
      </c>
      <c r="S6247" t="s">
        <v>12687</v>
      </c>
      <c r="T6247">
        <v>20220815</v>
      </c>
      <c r="Z6247" t="s">
        <v>36</v>
      </c>
    </row>
    <row r="6248" spans="1:26" x14ac:dyDescent="0.25">
      <c r="A6248" t="s">
        <v>26</v>
      </c>
      <c r="B6248" t="s">
        <v>27</v>
      </c>
      <c r="C6248" t="s">
        <v>28</v>
      </c>
      <c r="D6248" t="s">
        <v>380</v>
      </c>
      <c r="E6248" t="str">
        <f>"204TNMX2W643"</f>
        <v>204TNMX2W643</v>
      </c>
      <c r="F6248" t="s">
        <v>30</v>
      </c>
      <c r="I6248" t="s">
        <v>57</v>
      </c>
      <c r="J6248" t="s">
        <v>58</v>
      </c>
      <c r="N6248" t="s">
        <v>12688</v>
      </c>
      <c r="O6248" t="s">
        <v>34</v>
      </c>
      <c r="P6248">
        <v>5</v>
      </c>
      <c r="Q6248">
        <v>202204</v>
      </c>
      <c r="R6248">
        <v>20220729</v>
      </c>
      <c r="S6248" t="s">
        <v>12689</v>
      </c>
      <c r="T6248">
        <v>20220815</v>
      </c>
      <c r="U6248" t="s">
        <v>61</v>
      </c>
      <c r="Z6248" t="s">
        <v>36</v>
      </c>
    </row>
    <row r="6249" spans="1:26" x14ac:dyDescent="0.25">
      <c r="A6249" t="s">
        <v>26</v>
      </c>
      <c r="B6249" t="s">
        <v>27</v>
      </c>
      <c r="C6249" t="s">
        <v>28</v>
      </c>
      <c r="D6249" t="s">
        <v>42</v>
      </c>
      <c r="E6249" t="str">
        <f>"109TNXR1Z546"</f>
        <v>109TNXR1Z546</v>
      </c>
      <c r="F6249" t="s">
        <v>30</v>
      </c>
      <c r="I6249" t="s">
        <v>76</v>
      </c>
      <c r="J6249" t="s">
        <v>48</v>
      </c>
      <c r="N6249" t="s">
        <v>12690</v>
      </c>
      <c r="O6249" t="s">
        <v>34</v>
      </c>
      <c r="P6249">
        <v>12</v>
      </c>
      <c r="Q6249">
        <v>202109</v>
      </c>
      <c r="R6249">
        <v>20211003</v>
      </c>
      <c r="S6249" t="s">
        <v>12691</v>
      </c>
      <c r="T6249">
        <v>20220815</v>
      </c>
      <c r="Z6249" t="s">
        <v>36</v>
      </c>
    </row>
    <row r="6250" spans="1:26" x14ac:dyDescent="0.25">
      <c r="A6250" t="s">
        <v>26</v>
      </c>
      <c r="B6250" t="s">
        <v>27</v>
      </c>
      <c r="C6250" t="s">
        <v>28</v>
      </c>
      <c r="D6250" t="s">
        <v>585</v>
      </c>
      <c r="E6250" t="str">
        <f>"202TNTQ1Z633"</f>
        <v>202TNTQ1Z633</v>
      </c>
      <c r="F6250" t="s">
        <v>30</v>
      </c>
      <c r="I6250" t="s">
        <v>31</v>
      </c>
      <c r="J6250" t="s">
        <v>32</v>
      </c>
      <c r="N6250" t="s">
        <v>12692</v>
      </c>
      <c r="O6250" t="s">
        <v>34</v>
      </c>
      <c r="P6250">
        <v>7</v>
      </c>
      <c r="Q6250">
        <v>202202</v>
      </c>
      <c r="R6250">
        <v>20220808</v>
      </c>
      <c r="S6250" t="s">
        <v>12693</v>
      </c>
      <c r="T6250">
        <v>20220815</v>
      </c>
      <c r="Z6250" t="s">
        <v>36</v>
      </c>
    </row>
    <row r="6251" spans="1:26" x14ac:dyDescent="0.25">
      <c r="A6251" t="s">
        <v>26</v>
      </c>
      <c r="B6251" t="s">
        <v>27</v>
      </c>
      <c r="C6251" t="s">
        <v>28</v>
      </c>
      <c r="D6251" t="s">
        <v>115</v>
      </c>
      <c r="E6251" t="str">
        <f>"109TNLE0F352"</f>
        <v>109TNLE0F352</v>
      </c>
      <c r="F6251" t="s">
        <v>30</v>
      </c>
      <c r="I6251" t="s">
        <v>89</v>
      </c>
      <c r="J6251" t="s">
        <v>90</v>
      </c>
      <c r="N6251" t="s">
        <v>12694</v>
      </c>
      <c r="O6251" t="s">
        <v>34</v>
      </c>
      <c r="P6251">
        <v>12</v>
      </c>
      <c r="Q6251">
        <v>202109</v>
      </c>
      <c r="R6251">
        <v>20211221</v>
      </c>
      <c r="S6251" t="s">
        <v>12695</v>
      </c>
      <c r="T6251">
        <v>20220815</v>
      </c>
      <c r="U6251" t="s">
        <v>267</v>
      </c>
      <c r="Z6251" t="s">
        <v>36</v>
      </c>
    </row>
    <row r="6252" spans="1:26" x14ac:dyDescent="0.25">
      <c r="A6252" t="s">
        <v>26</v>
      </c>
      <c r="B6252" t="s">
        <v>27</v>
      </c>
      <c r="C6252" t="s">
        <v>28</v>
      </c>
      <c r="D6252" t="s">
        <v>46</v>
      </c>
      <c r="E6252" t="str">
        <f>"108TNSU2R622"</f>
        <v>108TNSU2R622</v>
      </c>
      <c r="F6252" t="s">
        <v>30</v>
      </c>
      <c r="I6252" t="s">
        <v>89</v>
      </c>
      <c r="J6252" t="s">
        <v>48</v>
      </c>
      <c r="N6252" t="s">
        <v>12696</v>
      </c>
      <c r="O6252" t="s">
        <v>34</v>
      </c>
      <c r="P6252">
        <v>13</v>
      </c>
      <c r="Q6252">
        <v>202108</v>
      </c>
      <c r="R6252">
        <v>20220125</v>
      </c>
      <c r="S6252" t="s">
        <v>12697</v>
      </c>
      <c r="T6252">
        <v>20220815</v>
      </c>
      <c r="Z6252" t="s">
        <v>36</v>
      </c>
    </row>
    <row r="6253" spans="1:26" x14ac:dyDescent="0.25">
      <c r="A6253" t="s">
        <v>26</v>
      </c>
      <c r="B6253" t="s">
        <v>27</v>
      </c>
      <c r="C6253" t="s">
        <v>28</v>
      </c>
      <c r="D6253" t="s">
        <v>380</v>
      </c>
      <c r="E6253" t="str">
        <f>"201TNYT1U418"</f>
        <v>201TNYT1U418</v>
      </c>
      <c r="F6253" t="s">
        <v>30</v>
      </c>
      <c r="I6253" t="s">
        <v>38</v>
      </c>
      <c r="J6253" t="s">
        <v>130</v>
      </c>
      <c r="N6253" t="s">
        <v>12698</v>
      </c>
      <c r="O6253" t="s">
        <v>34</v>
      </c>
      <c r="P6253">
        <v>8</v>
      </c>
      <c r="Q6253">
        <v>202201</v>
      </c>
      <c r="R6253">
        <v>20220309</v>
      </c>
      <c r="S6253" t="s">
        <v>12699</v>
      </c>
      <c r="T6253">
        <v>20220815</v>
      </c>
      <c r="Z6253" t="s">
        <v>36</v>
      </c>
    </row>
    <row r="6254" spans="1:26" x14ac:dyDescent="0.25">
      <c r="A6254" t="s">
        <v>26</v>
      </c>
      <c r="B6254" t="s">
        <v>27</v>
      </c>
      <c r="C6254" t="s">
        <v>28</v>
      </c>
      <c r="D6254" t="s">
        <v>115</v>
      </c>
      <c r="E6254" t="str">
        <f>"105TNQD0T436"</f>
        <v>105TNQD0T436</v>
      </c>
      <c r="F6254" t="s">
        <v>30</v>
      </c>
      <c r="I6254" t="s">
        <v>76</v>
      </c>
      <c r="J6254" t="s">
        <v>77</v>
      </c>
      <c r="N6254" t="s">
        <v>12700</v>
      </c>
      <c r="O6254" t="s">
        <v>34</v>
      </c>
      <c r="P6254">
        <v>16</v>
      </c>
      <c r="Q6254">
        <v>202105</v>
      </c>
      <c r="R6254">
        <v>20220215</v>
      </c>
      <c r="S6254" t="s">
        <v>12701</v>
      </c>
      <c r="T6254">
        <v>20220815</v>
      </c>
      <c r="Z6254" t="s">
        <v>36</v>
      </c>
    </row>
    <row r="6255" spans="1:26" x14ac:dyDescent="0.25">
      <c r="A6255" t="s">
        <v>26</v>
      </c>
      <c r="B6255" t="s">
        <v>27</v>
      </c>
      <c r="C6255" t="s">
        <v>28</v>
      </c>
      <c r="D6255" t="s">
        <v>29</v>
      </c>
      <c r="E6255" t="str">
        <f>"111TNCZ0Q227"</f>
        <v>111TNCZ0Q227</v>
      </c>
      <c r="F6255" t="s">
        <v>30</v>
      </c>
      <c r="I6255" t="s">
        <v>157</v>
      </c>
      <c r="J6255" t="s">
        <v>77</v>
      </c>
      <c r="N6255" t="s">
        <v>12702</v>
      </c>
      <c r="O6255" t="s">
        <v>34</v>
      </c>
      <c r="P6255">
        <v>10</v>
      </c>
      <c r="Q6255">
        <v>202111</v>
      </c>
      <c r="R6255">
        <v>20220502</v>
      </c>
      <c r="S6255" t="s">
        <v>12703</v>
      </c>
      <c r="T6255">
        <v>20220815</v>
      </c>
      <c r="Z6255" t="s">
        <v>36</v>
      </c>
    </row>
    <row r="6256" spans="1:26" x14ac:dyDescent="0.25">
      <c r="A6256" t="s">
        <v>26</v>
      </c>
      <c r="B6256" t="s">
        <v>27</v>
      </c>
      <c r="C6256" t="s">
        <v>28</v>
      </c>
      <c r="D6256" t="s">
        <v>6922</v>
      </c>
      <c r="E6256" t="str">
        <f>"203TNCZ2L035"</f>
        <v>203TNCZ2L035</v>
      </c>
      <c r="F6256" t="s">
        <v>30</v>
      </c>
      <c r="I6256" t="s">
        <v>129</v>
      </c>
      <c r="J6256" t="s">
        <v>1927</v>
      </c>
      <c r="N6256" t="s">
        <v>12704</v>
      </c>
      <c r="O6256" t="s">
        <v>34</v>
      </c>
      <c r="P6256">
        <v>6</v>
      </c>
      <c r="Q6256">
        <v>202203</v>
      </c>
      <c r="R6256">
        <v>20220728</v>
      </c>
      <c r="S6256" t="s">
        <v>12705</v>
      </c>
      <c r="T6256">
        <v>20220815</v>
      </c>
      <c r="Z6256" t="s">
        <v>36</v>
      </c>
    </row>
    <row r="6257" spans="1:26" x14ac:dyDescent="0.25">
      <c r="A6257" t="s">
        <v>26</v>
      </c>
      <c r="B6257" t="s">
        <v>27</v>
      </c>
      <c r="C6257" t="s">
        <v>28</v>
      </c>
      <c r="D6257" t="s">
        <v>29</v>
      </c>
      <c r="E6257" t="str">
        <f>"107TNBK1H605"</f>
        <v>107TNBK1H605</v>
      </c>
      <c r="F6257" t="s">
        <v>30</v>
      </c>
      <c r="I6257" t="s">
        <v>129</v>
      </c>
      <c r="J6257" t="s">
        <v>90</v>
      </c>
      <c r="N6257" t="s">
        <v>12706</v>
      </c>
      <c r="O6257" t="s">
        <v>34</v>
      </c>
      <c r="P6257">
        <v>14</v>
      </c>
      <c r="Q6257">
        <v>202107</v>
      </c>
      <c r="R6257">
        <v>20220605</v>
      </c>
      <c r="S6257" t="s">
        <v>12707</v>
      </c>
      <c r="T6257">
        <v>20220815</v>
      </c>
      <c r="U6257" t="s">
        <v>264</v>
      </c>
      <c r="Z6257" t="s">
        <v>36</v>
      </c>
    </row>
    <row r="6258" spans="1:26" x14ac:dyDescent="0.25">
      <c r="A6258" t="s">
        <v>26</v>
      </c>
      <c r="B6258" t="s">
        <v>27</v>
      </c>
      <c r="C6258" t="s">
        <v>28</v>
      </c>
      <c r="D6258" t="s">
        <v>6922</v>
      </c>
      <c r="E6258" t="str">
        <f>"205TNXRO7986"</f>
        <v>205TNXRO7986</v>
      </c>
      <c r="F6258" t="s">
        <v>30</v>
      </c>
      <c r="I6258" t="s">
        <v>38</v>
      </c>
      <c r="J6258" t="s">
        <v>90</v>
      </c>
      <c r="N6258" t="s">
        <v>12708</v>
      </c>
      <c r="O6258" t="s">
        <v>34</v>
      </c>
      <c r="P6258">
        <v>4</v>
      </c>
      <c r="Q6258">
        <v>202205</v>
      </c>
      <c r="R6258">
        <v>20220808</v>
      </c>
      <c r="S6258" t="s">
        <v>12709</v>
      </c>
      <c r="T6258">
        <v>20220815</v>
      </c>
      <c r="U6258" t="s">
        <v>9761</v>
      </c>
      <c r="V6258" t="s">
        <v>793</v>
      </c>
      <c r="Z6258" t="s">
        <v>36</v>
      </c>
    </row>
    <row r="6259" spans="1:26" x14ac:dyDescent="0.25">
      <c r="A6259" t="s">
        <v>26</v>
      </c>
      <c r="B6259" t="s">
        <v>27</v>
      </c>
      <c r="C6259" t="s">
        <v>28</v>
      </c>
      <c r="D6259" t="s">
        <v>8170</v>
      </c>
      <c r="E6259" t="str">
        <f>"206TNSU0L886"</f>
        <v>206TNSU0L886</v>
      </c>
      <c r="F6259" t="s">
        <v>30</v>
      </c>
      <c r="I6259" t="s">
        <v>38</v>
      </c>
      <c r="J6259" t="s">
        <v>48</v>
      </c>
      <c r="N6259" t="s">
        <v>12710</v>
      </c>
      <c r="O6259" t="s">
        <v>34</v>
      </c>
      <c r="P6259">
        <v>3</v>
      </c>
      <c r="Q6259">
        <v>202206</v>
      </c>
      <c r="R6259">
        <v>20220726</v>
      </c>
      <c r="S6259" t="s">
        <v>12711</v>
      </c>
      <c r="T6259">
        <v>20220815</v>
      </c>
      <c r="Z6259" t="s">
        <v>36</v>
      </c>
    </row>
    <row r="6260" spans="1:26" x14ac:dyDescent="0.25">
      <c r="A6260" t="s">
        <v>26</v>
      </c>
      <c r="B6260" t="s">
        <v>27</v>
      </c>
      <c r="C6260" t="s">
        <v>28</v>
      </c>
      <c r="D6260" t="s">
        <v>380</v>
      </c>
      <c r="E6260" t="str">
        <f>"203TNJJ0B524"</f>
        <v>203TNJJ0B524</v>
      </c>
      <c r="F6260" t="s">
        <v>30</v>
      </c>
      <c r="I6260" t="s">
        <v>129</v>
      </c>
      <c r="J6260" t="s">
        <v>48</v>
      </c>
      <c r="N6260" t="s">
        <v>12712</v>
      </c>
      <c r="O6260" t="s">
        <v>34</v>
      </c>
      <c r="P6260">
        <v>6</v>
      </c>
      <c r="Q6260">
        <v>202203</v>
      </c>
      <c r="R6260">
        <v>20220301</v>
      </c>
      <c r="S6260" t="s">
        <v>12713</v>
      </c>
      <c r="T6260">
        <v>20220815</v>
      </c>
      <c r="Z6260" t="s">
        <v>36</v>
      </c>
    </row>
    <row r="6261" spans="1:26" x14ac:dyDescent="0.25">
      <c r="A6261" t="s">
        <v>26</v>
      </c>
      <c r="B6261" t="s">
        <v>27</v>
      </c>
      <c r="C6261" t="s">
        <v>28</v>
      </c>
      <c r="D6261" t="s">
        <v>133</v>
      </c>
      <c r="E6261" t="str">
        <f>"009TNYT1H090"</f>
        <v>009TNYT1H090</v>
      </c>
      <c r="F6261" t="s">
        <v>30</v>
      </c>
      <c r="I6261" t="s">
        <v>97</v>
      </c>
      <c r="J6261" t="s">
        <v>83</v>
      </c>
      <c r="N6261" t="s">
        <v>12714</v>
      </c>
      <c r="O6261" t="s">
        <v>34</v>
      </c>
      <c r="P6261">
        <v>24</v>
      </c>
      <c r="Q6261">
        <v>202009</v>
      </c>
      <c r="R6261">
        <v>20220507</v>
      </c>
      <c r="S6261" t="s">
        <v>12715</v>
      </c>
      <c r="T6261">
        <v>20220815</v>
      </c>
      <c r="Z6261" t="s">
        <v>36</v>
      </c>
    </row>
    <row r="6262" spans="1:26" x14ac:dyDescent="0.25">
      <c r="A6262" t="s">
        <v>26</v>
      </c>
      <c r="B6262" t="s">
        <v>27</v>
      </c>
      <c r="C6262" t="s">
        <v>28</v>
      </c>
      <c r="D6262" t="s">
        <v>64</v>
      </c>
      <c r="E6262" t="str">
        <f>"201TNMX0H403"</f>
        <v>201TNMX0H403</v>
      </c>
      <c r="F6262" t="s">
        <v>30</v>
      </c>
      <c r="I6262" t="s">
        <v>97</v>
      </c>
      <c r="J6262" t="s">
        <v>58</v>
      </c>
      <c r="N6262" t="s">
        <v>12716</v>
      </c>
      <c r="O6262" t="s">
        <v>34</v>
      </c>
      <c r="P6262">
        <v>8</v>
      </c>
      <c r="Q6262">
        <v>202201</v>
      </c>
      <c r="R6262">
        <v>20220721</v>
      </c>
      <c r="S6262" t="s">
        <v>12717</v>
      </c>
      <c r="T6262">
        <v>20220815</v>
      </c>
      <c r="U6262" t="s">
        <v>114</v>
      </c>
      <c r="Z6262" t="s">
        <v>36</v>
      </c>
    </row>
    <row r="6263" spans="1:26" x14ac:dyDescent="0.25">
      <c r="A6263" t="s">
        <v>26</v>
      </c>
      <c r="B6263" t="s">
        <v>27</v>
      </c>
      <c r="C6263" t="s">
        <v>28</v>
      </c>
      <c r="D6263" t="s">
        <v>8170</v>
      </c>
      <c r="E6263" t="str">
        <f>"205TNHM2E169"</f>
        <v>205TNHM2E169</v>
      </c>
      <c r="F6263" t="s">
        <v>30</v>
      </c>
      <c r="I6263" t="s">
        <v>97</v>
      </c>
      <c r="J6263" t="s">
        <v>58</v>
      </c>
      <c r="N6263" t="s">
        <v>12718</v>
      </c>
      <c r="O6263" t="s">
        <v>34</v>
      </c>
      <c r="P6263">
        <v>4</v>
      </c>
      <c r="Q6263">
        <v>202205</v>
      </c>
      <c r="R6263">
        <v>20220614</v>
      </c>
      <c r="S6263" t="s">
        <v>12719</v>
      </c>
      <c r="T6263">
        <v>20220815</v>
      </c>
      <c r="U6263" t="s">
        <v>211</v>
      </c>
      <c r="Z6263" t="s">
        <v>36</v>
      </c>
    </row>
    <row r="6264" spans="1:26" x14ac:dyDescent="0.25">
      <c r="A6264" t="s">
        <v>26</v>
      </c>
      <c r="B6264" t="s">
        <v>27</v>
      </c>
      <c r="C6264" t="s">
        <v>28</v>
      </c>
      <c r="D6264" t="s">
        <v>64</v>
      </c>
      <c r="E6264" t="str">
        <f>"203TNRL1Z774"</f>
        <v>203TNRL1Z774</v>
      </c>
      <c r="F6264" t="s">
        <v>30</v>
      </c>
      <c r="I6264" t="s">
        <v>97</v>
      </c>
      <c r="J6264" t="s">
        <v>90</v>
      </c>
      <c r="N6264" t="s">
        <v>12720</v>
      </c>
      <c r="O6264" t="s">
        <v>34</v>
      </c>
      <c r="P6264">
        <v>6</v>
      </c>
      <c r="Q6264">
        <v>202203</v>
      </c>
      <c r="R6264">
        <v>20220404</v>
      </c>
      <c r="S6264" t="s">
        <v>12721</v>
      </c>
      <c r="T6264">
        <v>20220815</v>
      </c>
      <c r="U6264" t="s">
        <v>144</v>
      </c>
      <c r="Z6264" t="s">
        <v>36</v>
      </c>
    </row>
    <row r="6265" spans="1:26" x14ac:dyDescent="0.25">
      <c r="A6265" t="s">
        <v>26</v>
      </c>
      <c r="B6265" t="s">
        <v>27</v>
      </c>
      <c r="C6265" t="s">
        <v>28</v>
      </c>
      <c r="D6265" t="s">
        <v>7432</v>
      </c>
      <c r="E6265" t="str">
        <f>"203TNVS1L863"</f>
        <v>203TNVS1L863</v>
      </c>
      <c r="F6265" t="s">
        <v>30</v>
      </c>
      <c r="I6265" t="s">
        <v>97</v>
      </c>
      <c r="J6265" t="s">
        <v>90</v>
      </c>
      <c r="N6265" t="s">
        <v>12722</v>
      </c>
      <c r="O6265" t="s">
        <v>34</v>
      </c>
      <c r="P6265">
        <v>6</v>
      </c>
      <c r="Q6265">
        <v>202203</v>
      </c>
      <c r="R6265">
        <v>20220614</v>
      </c>
      <c r="S6265" t="s">
        <v>12723</v>
      </c>
      <c r="T6265">
        <v>20220815</v>
      </c>
      <c r="U6265" t="s">
        <v>8014</v>
      </c>
      <c r="Z6265" t="s">
        <v>36</v>
      </c>
    </row>
    <row r="6266" spans="1:26" x14ac:dyDescent="0.25">
      <c r="A6266" t="s">
        <v>26</v>
      </c>
      <c r="B6266" t="s">
        <v>27</v>
      </c>
      <c r="C6266" t="s">
        <v>28</v>
      </c>
      <c r="D6266" t="s">
        <v>46</v>
      </c>
      <c r="E6266" t="str">
        <f>"201TNHM0X513"</f>
        <v>201TNHM0X513</v>
      </c>
      <c r="F6266" t="s">
        <v>30</v>
      </c>
      <c r="I6266" t="s">
        <v>97</v>
      </c>
      <c r="J6266" t="s">
        <v>90</v>
      </c>
      <c r="N6266" t="s">
        <v>12724</v>
      </c>
      <c r="O6266" t="s">
        <v>34</v>
      </c>
      <c r="P6266">
        <v>8</v>
      </c>
      <c r="Q6266">
        <v>202201</v>
      </c>
      <c r="R6266">
        <v>20220423</v>
      </c>
      <c r="S6266" t="s">
        <v>12725</v>
      </c>
      <c r="T6266">
        <v>20220815</v>
      </c>
      <c r="U6266" t="s">
        <v>211</v>
      </c>
      <c r="V6266" t="s">
        <v>61</v>
      </c>
      <c r="W6266" t="s">
        <v>270</v>
      </c>
      <c r="Z6266" t="s">
        <v>36</v>
      </c>
    </row>
    <row r="6267" spans="1:26" x14ac:dyDescent="0.25">
      <c r="A6267" t="s">
        <v>26</v>
      </c>
      <c r="B6267" t="s">
        <v>27</v>
      </c>
      <c r="C6267" t="s">
        <v>28</v>
      </c>
      <c r="D6267" t="s">
        <v>46</v>
      </c>
      <c r="E6267" t="str">
        <f>"112TNJJ1A612"</f>
        <v>112TNJJ1A612</v>
      </c>
      <c r="F6267" t="s">
        <v>30</v>
      </c>
      <c r="I6267" t="s">
        <v>97</v>
      </c>
      <c r="J6267" t="s">
        <v>39</v>
      </c>
      <c r="N6267" t="s">
        <v>12726</v>
      </c>
      <c r="O6267" t="s">
        <v>34</v>
      </c>
      <c r="P6267">
        <v>9</v>
      </c>
      <c r="Q6267">
        <v>202112</v>
      </c>
      <c r="R6267">
        <v>20220801</v>
      </c>
      <c r="S6267" t="s">
        <v>12727</v>
      </c>
      <c r="T6267">
        <v>20220815</v>
      </c>
      <c r="Z6267" t="s">
        <v>36</v>
      </c>
    </row>
    <row r="6268" spans="1:26" x14ac:dyDescent="0.25">
      <c r="A6268" t="s">
        <v>26</v>
      </c>
      <c r="B6268" t="s">
        <v>27</v>
      </c>
      <c r="C6268" t="s">
        <v>28</v>
      </c>
      <c r="D6268" t="s">
        <v>42</v>
      </c>
      <c r="E6268" t="str">
        <f>"108TNWG25761"</f>
        <v>108TNWG25761</v>
      </c>
      <c r="F6268" t="s">
        <v>30</v>
      </c>
      <c r="I6268" t="s">
        <v>97</v>
      </c>
      <c r="J6268" t="s">
        <v>39</v>
      </c>
      <c r="N6268" t="s">
        <v>12728</v>
      </c>
      <c r="O6268" t="s">
        <v>34</v>
      </c>
      <c r="P6268">
        <v>13</v>
      </c>
      <c r="Q6268">
        <v>202108</v>
      </c>
      <c r="R6268">
        <v>20211116</v>
      </c>
      <c r="S6268" t="s">
        <v>12729</v>
      </c>
      <c r="T6268">
        <v>20220815</v>
      </c>
      <c r="Z6268" t="s">
        <v>36</v>
      </c>
    </row>
    <row r="6269" spans="1:26" x14ac:dyDescent="0.25">
      <c r="A6269" t="s">
        <v>26</v>
      </c>
      <c r="B6269" t="s">
        <v>27</v>
      </c>
      <c r="C6269" t="s">
        <v>28</v>
      </c>
      <c r="D6269" t="s">
        <v>6142</v>
      </c>
      <c r="E6269" t="str">
        <f>"203TNUW0F198"</f>
        <v>203TNUW0F198</v>
      </c>
      <c r="F6269" t="s">
        <v>30</v>
      </c>
      <c r="I6269" t="s">
        <v>97</v>
      </c>
      <c r="J6269" t="s">
        <v>39</v>
      </c>
      <c r="N6269" t="s">
        <v>12730</v>
      </c>
      <c r="O6269" t="s">
        <v>34</v>
      </c>
      <c r="P6269">
        <v>6</v>
      </c>
      <c r="Q6269">
        <v>202203</v>
      </c>
      <c r="R6269">
        <v>20220506</v>
      </c>
      <c r="S6269" t="s">
        <v>12731</v>
      </c>
      <c r="T6269">
        <v>20220815</v>
      </c>
      <c r="Z6269" t="s">
        <v>36</v>
      </c>
    </row>
    <row r="6270" spans="1:26" x14ac:dyDescent="0.25">
      <c r="A6270" t="s">
        <v>26</v>
      </c>
      <c r="B6270" t="s">
        <v>27</v>
      </c>
      <c r="C6270" t="s">
        <v>28</v>
      </c>
      <c r="D6270" t="s">
        <v>42</v>
      </c>
      <c r="E6270" t="str">
        <f>"104TNBK0U517"</f>
        <v>104TNBK0U517</v>
      </c>
      <c r="F6270" t="s">
        <v>30</v>
      </c>
      <c r="I6270" t="s">
        <v>97</v>
      </c>
      <c r="J6270" t="s">
        <v>58</v>
      </c>
      <c r="N6270" t="s">
        <v>12732</v>
      </c>
      <c r="O6270" t="s">
        <v>34</v>
      </c>
      <c r="P6270">
        <v>17</v>
      </c>
      <c r="Q6270">
        <v>202104</v>
      </c>
      <c r="R6270">
        <v>20220805</v>
      </c>
      <c r="S6270" t="s">
        <v>12733</v>
      </c>
      <c r="T6270">
        <v>20220815</v>
      </c>
      <c r="U6270" t="s">
        <v>1811</v>
      </c>
      <c r="Z6270" t="s">
        <v>36</v>
      </c>
    </row>
    <row r="6271" spans="1:26" x14ac:dyDescent="0.25">
      <c r="A6271" t="s">
        <v>26</v>
      </c>
      <c r="B6271" t="s">
        <v>27</v>
      </c>
      <c r="C6271" t="s">
        <v>28</v>
      </c>
      <c r="D6271" t="s">
        <v>64</v>
      </c>
      <c r="E6271" t="str">
        <f>"203TNVS1R983"</f>
        <v>203TNVS1R983</v>
      </c>
      <c r="F6271" t="s">
        <v>30</v>
      </c>
      <c r="I6271" t="s">
        <v>71</v>
      </c>
      <c r="J6271" t="s">
        <v>52</v>
      </c>
      <c r="N6271" t="s">
        <v>12734</v>
      </c>
      <c r="O6271" t="s">
        <v>34</v>
      </c>
      <c r="P6271">
        <v>6</v>
      </c>
      <c r="Q6271">
        <v>202203</v>
      </c>
      <c r="R6271">
        <v>20220706</v>
      </c>
      <c r="S6271" t="s">
        <v>12735</v>
      </c>
      <c r="T6271">
        <v>20220815</v>
      </c>
      <c r="Z6271" t="s">
        <v>36</v>
      </c>
    </row>
    <row r="6272" spans="1:26" x14ac:dyDescent="0.25">
      <c r="A6272" t="s">
        <v>26</v>
      </c>
      <c r="B6272" t="s">
        <v>27</v>
      </c>
      <c r="C6272" t="s">
        <v>28</v>
      </c>
      <c r="D6272" t="s">
        <v>37</v>
      </c>
      <c r="E6272" t="str">
        <f>"110TNRL0L974"</f>
        <v>110TNRL0L974</v>
      </c>
      <c r="F6272" t="s">
        <v>30</v>
      </c>
      <c r="I6272" t="s">
        <v>31</v>
      </c>
      <c r="J6272" t="s">
        <v>130</v>
      </c>
      <c r="N6272" t="s">
        <v>12736</v>
      </c>
      <c r="O6272" t="s">
        <v>34</v>
      </c>
      <c r="P6272">
        <v>11</v>
      </c>
      <c r="Q6272">
        <v>202110</v>
      </c>
      <c r="R6272">
        <v>20211126</v>
      </c>
      <c r="S6272" t="s">
        <v>12737</v>
      </c>
      <c r="T6272">
        <v>20220815</v>
      </c>
      <c r="Z6272" t="s">
        <v>36</v>
      </c>
    </row>
    <row r="6273" spans="1:26" x14ac:dyDescent="0.25">
      <c r="A6273" t="s">
        <v>26</v>
      </c>
      <c r="B6273" t="s">
        <v>27</v>
      </c>
      <c r="C6273" t="s">
        <v>28</v>
      </c>
      <c r="D6273" t="s">
        <v>115</v>
      </c>
      <c r="E6273" t="str">
        <f>"108TNZN2F453"</f>
        <v>108TNZN2F453</v>
      </c>
      <c r="F6273" t="s">
        <v>30</v>
      </c>
      <c r="I6273" t="s">
        <v>38</v>
      </c>
      <c r="J6273" t="s">
        <v>58</v>
      </c>
      <c r="N6273" t="s">
        <v>12738</v>
      </c>
      <c r="O6273" t="s">
        <v>34</v>
      </c>
      <c r="P6273">
        <v>13</v>
      </c>
      <c r="Q6273">
        <v>202108</v>
      </c>
      <c r="R6273">
        <v>20211201</v>
      </c>
      <c r="S6273" t="s">
        <v>12739</v>
      </c>
      <c r="T6273">
        <v>20220816</v>
      </c>
      <c r="Z6273" t="s">
        <v>36</v>
      </c>
    </row>
    <row r="6274" spans="1:26" x14ac:dyDescent="0.25">
      <c r="A6274" t="s">
        <v>26</v>
      </c>
      <c r="B6274" t="s">
        <v>27</v>
      </c>
      <c r="C6274" t="s">
        <v>28</v>
      </c>
      <c r="D6274" t="s">
        <v>585</v>
      </c>
      <c r="E6274" t="str">
        <f>"203TNUW18814"</f>
        <v>203TNUW18814</v>
      </c>
      <c r="F6274" t="s">
        <v>30</v>
      </c>
      <c r="I6274" t="s">
        <v>38</v>
      </c>
      <c r="J6274" t="s">
        <v>58</v>
      </c>
      <c r="N6274" t="s">
        <v>12740</v>
      </c>
      <c r="O6274" t="s">
        <v>34</v>
      </c>
      <c r="P6274">
        <v>6</v>
      </c>
      <c r="Q6274">
        <v>202203</v>
      </c>
      <c r="R6274">
        <v>20220516</v>
      </c>
      <c r="S6274" t="s">
        <v>12741</v>
      </c>
      <c r="T6274">
        <v>20220816</v>
      </c>
      <c r="U6274" t="s">
        <v>11018</v>
      </c>
      <c r="V6274" t="s">
        <v>12742</v>
      </c>
      <c r="W6274" t="s">
        <v>1210</v>
      </c>
      <c r="Z6274" t="s">
        <v>36</v>
      </c>
    </row>
    <row r="6275" spans="1:26" x14ac:dyDescent="0.25">
      <c r="A6275" t="s">
        <v>26</v>
      </c>
      <c r="B6275" t="s">
        <v>27</v>
      </c>
      <c r="C6275" t="s">
        <v>28</v>
      </c>
      <c r="D6275" t="s">
        <v>29</v>
      </c>
      <c r="E6275" t="str">
        <f>"111TNHM0S153"</f>
        <v>111TNHM0S153</v>
      </c>
      <c r="F6275" t="s">
        <v>30</v>
      </c>
      <c r="I6275" t="s">
        <v>302</v>
      </c>
      <c r="J6275" t="s">
        <v>58</v>
      </c>
      <c r="N6275" t="s">
        <v>12743</v>
      </c>
      <c r="O6275" t="s">
        <v>34</v>
      </c>
      <c r="P6275">
        <v>10</v>
      </c>
      <c r="Q6275">
        <v>202111</v>
      </c>
      <c r="R6275">
        <v>20211126</v>
      </c>
      <c r="S6275" t="s">
        <v>12744</v>
      </c>
      <c r="T6275">
        <v>20220816</v>
      </c>
      <c r="U6275" t="s">
        <v>313</v>
      </c>
      <c r="Z6275" t="s">
        <v>36</v>
      </c>
    </row>
    <row r="6276" spans="1:26" x14ac:dyDescent="0.25">
      <c r="A6276" t="s">
        <v>26</v>
      </c>
      <c r="B6276" t="s">
        <v>27</v>
      </c>
      <c r="C6276" t="s">
        <v>28</v>
      </c>
      <c r="D6276" t="s">
        <v>29</v>
      </c>
      <c r="E6276" t="str">
        <f>"108TNVS21975"</f>
        <v>108TNVS21975</v>
      </c>
      <c r="F6276" t="s">
        <v>30</v>
      </c>
      <c r="I6276" t="s">
        <v>38</v>
      </c>
      <c r="J6276" t="s">
        <v>58</v>
      </c>
      <c r="N6276" t="s">
        <v>12745</v>
      </c>
      <c r="O6276" t="s">
        <v>34</v>
      </c>
      <c r="P6276">
        <v>13</v>
      </c>
      <c r="Q6276">
        <v>202108</v>
      </c>
      <c r="R6276">
        <v>20211227</v>
      </c>
      <c r="S6276" t="s">
        <v>12746</v>
      </c>
      <c r="T6276">
        <v>20220816</v>
      </c>
      <c r="U6276" t="s">
        <v>595</v>
      </c>
      <c r="Z6276" t="s">
        <v>36</v>
      </c>
    </row>
    <row r="6277" spans="1:26" x14ac:dyDescent="0.25">
      <c r="A6277" t="s">
        <v>26</v>
      </c>
      <c r="B6277" t="s">
        <v>27</v>
      </c>
      <c r="C6277" t="s">
        <v>28</v>
      </c>
      <c r="D6277" t="s">
        <v>6142</v>
      </c>
      <c r="E6277" t="str">
        <f>"205TNXR0T266"</f>
        <v>205TNXR0T266</v>
      </c>
      <c r="F6277" t="s">
        <v>30</v>
      </c>
      <c r="I6277" t="s">
        <v>129</v>
      </c>
      <c r="J6277" t="s">
        <v>39</v>
      </c>
      <c r="N6277" t="s">
        <v>12747</v>
      </c>
      <c r="O6277" t="s">
        <v>34</v>
      </c>
      <c r="P6277">
        <v>4</v>
      </c>
      <c r="Q6277">
        <v>202205</v>
      </c>
      <c r="R6277">
        <v>20220703</v>
      </c>
      <c r="S6277" t="s">
        <v>12748</v>
      </c>
      <c r="T6277">
        <v>20220816</v>
      </c>
      <c r="Z6277" t="s">
        <v>36</v>
      </c>
    </row>
    <row r="6278" spans="1:26" x14ac:dyDescent="0.25">
      <c r="A6278" t="s">
        <v>26</v>
      </c>
      <c r="B6278" t="s">
        <v>27</v>
      </c>
      <c r="C6278" t="s">
        <v>28</v>
      </c>
      <c r="D6278" t="s">
        <v>115</v>
      </c>
      <c r="E6278" t="str">
        <f>"201TNXROG818"</f>
        <v>201TNXROG818</v>
      </c>
      <c r="F6278" t="s">
        <v>30</v>
      </c>
      <c r="I6278" t="s">
        <v>129</v>
      </c>
      <c r="J6278" t="s">
        <v>58</v>
      </c>
      <c r="N6278" t="s">
        <v>12749</v>
      </c>
      <c r="O6278" t="s">
        <v>34</v>
      </c>
      <c r="P6278">
        <v>8</v>
      </c>
      <c r="Q6278">
        <v>202201</v>
      </c>
      <c r="R6278">
        <v>20220312</v>
      </c>
      <c r="S6278" t="s">
        <v>12750</v>
      </c>
      <c r="T6278">
        <v>20220816</v>
      </c>
      <c r="U6278" t="s">
        <v>1037</v>
      </c>
      <c r="V6278" t="s">
        <v>339</v>
      </c>
      <c r="Z6278" t="s">
        <v>36</v>
      </c>
    </row>
    <row r="6279" spans="1:26" x14ac:dyDescent="0.25">
      <c r="A6279" t="s">
        <v>26</v>
      </c>
      <c r="B6279" t="s">
        <v>27</v>
      </c>
      <c r="C6279" t="s">
        <v>28</v>
      </c>
      <c r="D6279" t="s">
        <v>29</v>
      </c>
      <c r="E6279" t="str">
        <f>"109TNRL0A966"</f>
        <v>109TNRL0A966</v>
      </c>
      <c r="F6279" t="s">
        <v>30</v>
      </c>
      <c r="I6279" t="s">
        <v>129</v>
      </c>
      <c r="J6279" t="s">
        <v>58</v>
      </c>
      <c r="N6279" t="s">
        <v>12751</v>
      </c>
      <c r="O6279" t="s">
        <v>34</v>
      </c>
      <c r="P6279">
        <v>12</v>
      </c>
      <c r="Q6279">
        <v>202109</v>
      </c>
      <c r="R6279">
        <v>20220228</v>
      </c>
      <c r="S6279" t="s">
        <v>12752</v>
      </c>
      <c r="T6279">
        <v>20220816</v>
      </c>
      <c r="U6279" t="s">
        <v>264</v>
      </c>
      <c r="V6279" t="s">
        <v>265</v>
      </c>
      <c r="W6279" t="s">
        <v>111</v>
      </c>
      <c r="Z6279" t="s">
        <v>36</v>
      </c>
    </row>
    <row r="6280" spans="1:26" x14ac:dyDescent="0.25">
      <c r="A6280" t="s">
        <v>26</v>
      </c>
      <c r="B6280" t="s">
        <v>27</v>
      </c>
      <c r="C6280" t="s">
        <v>28</v>
      </c>
      <c r="D6280" t="s">
        <v>37</v>
      </c>
      <c r="E6280" t="str">
        <f>"110TNYT2V266"</f>
        <v>110TNYT2V266</v>
      </c>
      <c r="F6280" t="s">
        <v>30</v>
      </c>
      <c r="I6280" t="s">
        <v>123</v>
      </c>
      <c r="J6280" t="s">
        <v>77</v>
      </c>
      <c r="N6280" t="s">
        <v>12753</v>
      </c>
      <c r="O6280" t="s">
        <v>34</v>
      </c>
      <c r="P6280">
        <v>11</v>
      </c>
      <c r="Q6280">
        <v>202110</v>
      </c>
      <c r="R6280">
        <v>20211127</v>
      </c>
      <c r="S6280" t="s">
        <v>12754</v>
      </c>
      <c r="T6280">
        <v>20220816</v>
      </c>
      <c r="Z6280" t="s">
        <v>36</v>
      </c>
    </row>
    <row r="6281" spans="1:26" x14ac:dyDescent="0.25">
      <c r="A6281" t="s">
        <v>26</v>
      </c>
      <c r="B6281" t="s">
        <v>27</v>
      </c>
      <c r="C6281" t="s">
        <v>28</v>
      </c>
      <c r="D6281" t="s">
        <v>6142</v>
      </c>
      <c r="E6281" t="str">
        <f>"206TNQD04069"</f>
        <v>206TNQD04069</v>
      </c>
      <c r="F6281" t="s">
        <v>30</v>
      </c>
      <c r="I6281" t="s">
        <v>31</v>
      </c>
      <c r="J6281" t="s">
        <v>32</v>
      </c>
      <c r="N6281" t="s">
        <v>12755</v>
      </c>
      <c r="O6281" t="s">
        <v>34</v>
      </c>
      <c r="P6281">
        <v>3</v>
      </c>
      <c r="Q6281">
        <v>202206</v>
      </c>
      <c r="R6281">
        <v>20220718</v>
      </c>
      <c r="S6281" t="s">
        <v>12756</v>
      </c>
      <c r="T6281">
        <v>20220816</v>
      </c>
      <c r="Z6281" t="s">
        <v>36</v>
      </c>
    </row>
    <row r="6282" spans="1:26" x14ac:dyDescent="0.25">
      <c r="A6282" t="s">
        <v>26</v>
      </c>
      <c r="B6282" t="s">
        <v>27</v>
      </c>
      <c r="C6282" t="s">
        <v>28</v>
      </c>
      <c r="D6282" t="s">
        <v>6142</v>
      </c>
      <c r="E6282" t="str">
        <f>"205TNWG0S633"</f>
        <v>205TNWG0S633</v>
      </c>
      <c r="F6282" t="s">
        <v>30</v>
      </c>
      <c r="I6282" t="s">
        <v>7776</v>
      </c>
      <c r="J6282" t="s">
        <v>58</v>
      </c>
      <c r="N6282" t="s">
        <v>12757</v>
      </c>
      <c r="O6282" t="s">
        <v>34</v>
      </c>
      <c r="P6282">
        <v>4</v>
      </c>
      <c r="Q6282">
        <v>202205</v>
      </c>
      <c r="R6282">
        <v>20220605</v>
      </c>
      <c r="S6282" t="s">
        <v>12758</v>
      </c>
      <c r="T6282">
        <v>20220816</v>
      </c>
      <c r="U6282" t="s">
        <v>8014</v>
      </c>
      <c r="V6282" t="s">
        <v>8014</v>
      </c>
      <c r="Z6282" t="s">
        <v>36</v>
      </c>
    </row>
    <row r="6283" spans="1:26" x14ac:dyDescent="0.25">
      <c r="A6283" t="s">
        <v>26</v>
      </c>
      <c r="B6283" t="s">
        <v>27</v>
      </c>
      <c r="C6283" t="s">
        <v>28</v>
      </c>
      <c r="D6283" t="s">
        <v>115</v>
      </c>
      <c r="E6283" t="str">
        <f>"107TNEP1F012"</f>
        <v>107TNEP1F012</v>
      </c>
      <c r="F6283" t="s">
        <v>30</v>
      </c>
      <c r="I6283" t="s">
        <v>38</v>
      </c>
      <c r="J6283" t="s">
        <v>52</v>
      </c>
      <c r="N6283" t="s">
        <v>12759</v>
      </c>
      <c r="O6283" t="s">
        <v>34</v>
      </c>
      <c r="P6283">
        <v>14</v>
      </c>
      <c r="Q6283">
        <v>202107</v>
      </c>
      <c r="R6283">
        <v>20220520</v>
      </c>
      <c r="S6283" t="s">
        <v>12760</v>
      </c>
      <c r="T6283">
        <v>20220816</v>
      </c>
      <c r="U6283" t="s">
        <v>6872</v>
      </c>
      <c r="Z6283" t="s">
        <v>36</v>
      </c>
    </row>
    <row r="6284" spans="1:26" x14ac:dyDescent="0.25">
      <c r="A6284" t="s">
        <v>26</v>
      </c>
      <c r="B6284" t="s">
        <v>27</v>
      </c>
      <c r="C6284" t="s">
        <v>28</v>
      </c>
      <c r="D6284" t="s">
        <v>7432</v>
      </c>
      <c r="E6284" t="str">
        <f>"203TNLE1U872"</f>
        <v>203TNLE1U872</v>
      </c>
      <c r="F6284" t="s">
        <v>30</v>
      </c>
      <c r="I6284" t="s">
        <v>38</v>
      </c>
      <c r="J6284" t="s">
        <v>58</v>
      </c>
      <c r="N6284" t="s">
        <v>12761</v>
      </c>
      <c r="O6284" t="s">
        <v>34</v>
      </c>
      <c r="P6284">
        <v>6</v>
      </c>
      <c r="Q6284">
        <v>202203</v>
      </c>
      <c r="R6284">
        <v>20220605</v>
      </c>
      <c r="S6284" t="s">
        <v>12762</v>
      </c>
      <c r="T6284">
        <v>20220816</v>
      </c>
      <c r="U6284" t="s">
        <v>264</v>
      </c>
      <c r="V6284" t="s">
        <v>8053</v>
      </c>
      <c r="W6284" t="s">
        <v>496</v>
      </c>
      <c r="X6284" t="s">
        <v>878</v>
      </c>
      <c r="Z6284" t="s">
        <v>36</v>
      </c>
    </row>
    <row r="6285" spans="1:26" x14ac:dyDescent="0.25">
      <c r="A6285" t="s">
        <v>26</v>
      </c>
      <c r="B6285" t="s">
        <v>27</v>
      </c>
      <c r="C6285" t="s">
        <v>28</v>
      </c>
      <c r="D6285" t="s">
        <v>42</v>
      </c>
      <c r="E6285" t="str">
        <f>"201TNDV1M786"</f>
        <v>201TNDV1M786</v>
      </c>
      <c r="F6285" t="s">
        <v>30</v>
      </c>
      <c r="I6285" t="s">
        <v>31</v>
      </c>
      <c r="J6285" t="s">
        <v>58</v>
      </c>
      <c r="N6285" t="s">
        <v>12763</v>
      </c>
      <c r="O6285" t="s">
        <v>34</v>
      </c>
      <c r="P6285">
        <v>8</v>
      </c>
      <c r="Q6285">
        <v>202201</v>
      </c>
      <c r="R6285">
        <v>20220405</v>
      </c>
      <c r="S6285" t="s">
        <v>12764</v>
      </c>
      <c r="T6285">
        <v>20220816</v>
      </c>
      <c r="U6285" t="s">
        <v>265</v>
      </c>
      <c r="Z6285" t="s">
        <v>36</v>
      </c>
    </row>
    <row r="6286" spans="1:26" x14ac:dyDescent="0.25">
      <c r="A6286" t="s">
        <v>26</v>
      </c>
      <c r="B6286" t="s">
        <v>27</v>
      </c>
      <c r="C6286" t="s">
        <v>28</v>
      </c>
      <c r="D6286" t="s">
        <v>7432</v>
      </c>
      <c r="E6286" t="str">
        <f>"203TNSU0K854"</f>
        <v>203TNSU0K854</v>
      </c>
      <c r="F6286" t="s">
        <v>30</v>
      </c>
      <c r="I6286" t="s">
        <v>57</v>
      </c>
      <c r="J6286" t="s">
        <v>439</v>
      </c>
      <c r="N6286" t="s">
        <v>12765</v>
      </c>
      <c r="O6286" t="s">
        <v>34</v>
      </c>
      <c r="P6286">
        <v>6</v>
      </c>
      <c r="Q6286">
        <v>202203</v>
      </c>
      <c r="R6286">
        <v>20220621</v>
      </c>
      <c r="S6286" t="s">
        <v>12766</v>
      </c>
      <c r="T6286">
        <v>20220816</v>
      </c>
      <c r="U6286" t="s">
        <v>265</v>
      </c>
      <c r="V6286" t="s">
        <v>267</v>
      </c>
      <c r="Z6286" t="s">
        <v>36</v>
      </c>
    </row>
    <row r="6287" spans="1:26" x14ac:dyDescent="0.25">
      <c r="A6287" t="s">
        <v>26</v>
      </c>
      <c r="B6287" t="s">
        <v>27</v>
      </c>
      <c r="C6287" t="s">
        <v>28</v>
      </c>
      <c r="D6287" t="s">
        <v>42</v>
      </c>
      <c r="E6287" t="str">
        <f>"104TNMX2N699"</f>
        <v>104TNMX2N699</v>
      </c>
      <c r="F6287" t="s">
        <v>30</v>
      </c>
      <c r="I6287" t="s">
        <v>76</v>
      </c>
      <c r="J6287" t="s">
        <v>32</v>
      </c>
      <c r="N6287" t="s">
        <v>12767</v>
      </c>
      <c r="O6287" t="s">
        <v>34</v>
      </c>
      <c r="P6287">
        <v>17</v>
      </c>
      <c r="Q6287">
        <v>202104</v>
      </c>
      <c r="R6287">
        <v>20211017</v>
      </c>
      <c r="S6287" t="s">
        <v>12768</v>
      </c>
      <c r="T6287">
        <v>20220816</v>
      </c>
      <c r="Z6287" t="s">
        <v>36</v>
      </c>
    </row>
    <row r="6288" spans="1:26" x14ac:dyDescent="0.25">
      <c r="A6288" t="s">
        <v>26</v>
      </c>
      <c r="B6288" t="s">
        <v>27</v>
      </c>
      <c r="C6288" t="s">
        <v>28</v>
      </c>
      <c r="D6288" t="s">
        <v>42</v>
      </c>
      <c r="E6288" t="str">
        <f>"112TNKF0M549"</f>
        <v>112TNKF0M549</v>
      </c>
      <c r="F6288" t="s">
        <v>30</v>
      </c>
      <c r="I6288" t="s">
        <v>157</v>
      </c>
      <c r="J6288" t="s">
        <v>39</v>
      </c>
      <c r="N6288" t="s">
        <v>12769</v>
      </c>
      <c r="O6288" t="s">
        <v>34</v>
      </c>
      <c r="P6288">
        <v>9</v>
      </c>
      <c r="Q6288">
        <v>202112</v>
      </c>
      <c r="R6288">
        <v>20220307</v>
      </c>
      <c r="S6288" t="s">
        <v>12770</v>
      </c>
      <c r="T6288">
        <v>20220816</v>
      </c>
      <c r="Z6288" t="s">
        <v>36</v>
      </c>
    </row>
    <row r="6289" spans="1:26" x14ac:dyDescent="0.25">
      <c r="A6289" t="s">
        <v>26</v>
      </c>
      <c r="B6289" t="s">
        <v>27</v>
      </c>
      <c r="C6289" t="s">
        <v>28</v>
      </c>
      <c r="D6289" t="s">
        <v>37</v>
      </c>
      <c r="E6289" t="str">
        <f>"103TNTQ2U369"</f>
        <v>103TNTQ2U369</v>
      </c>
      <c r="F6289" t="s">
        <v>30</v>
      </c>
      <c r="I6289" t="s">
        <v>157</v>
      </c>
      <c r="J6289" t="s">
        <v>39</v>
      </c>
      <c r="N6289" t="s">
        <v>12771</v>
      </c>
      <c r="O6289" t="s">
        <v>34</v>
      </c>
      <c r="P6289">
        <v>18</v>
      </c>
      <c r="Q6289">
        <v>202103</v>
      </c>
      <c r="R6289">
        <v>20220120</v>
      </c>
      <c r="S6289" t="s">
        <v>12772</v>
      </c>
      <c r="T6289">
        <v>20220816</v>
      </c>
      <c r="Z6289" t="s">
        <v>36</v>
      </c>
    </row>
    <row r="6290" spans="1:26" x14ac:dyDescent="0.25">
      <c r="A6290" t="s">
        <v>26</v>
      </c>
      <c r="B6290" t="s">
        <v>27</v>
      </c>
      <c r="C6290" t="s">
        <v>28</v>
      </c>
      <c r="D6290" t="s">
        <v>64</v>
      </c>
      <c r="E6290" t="str">
        <f>"206TNTQ2A377"</f>
        <v>206TNTQ2A377</v>
      </c>
      <c r="F6290" t="s">
        <v>30</v>
      </c>
      <c r="I6290" t="s">
        <v>89</v>
      </c>
      <c r="J6290" t="s">
        <v>90</v>
      </c>
      <c r="N6290" t="s">
        <v>12773</v>
      </c>
      <c r="O6290" t="s">
        <v>34</v>
      </c>
      <c r="P6290">
        <v>3</v>
      </c>
      <c r="Q6290">
        <v>202206</v>
      </c>
      <c r="R6290">
        <v>20220722</v>
      </c>
      <c r="S6290" t="s">
        <v>12774</v>
      </c>
      <c r="T6290">
        <v>20220816</v>
      </c>
      <c r="U6290" t="s">
        <v>10071</v>
      </c>
      <c r="Z6290" t="s">
        <v>36</v>
      </c>
    </row>
    <row r="6291" spans="1:26" x14ac:dyDescent="0.25">
      <c r="A6291" t="s">
        <v>26</v>
      </c>
      <c r="B6291" t="s">
        <v>27</v>
      </c>
      <c r="C6291" t="s">
        <v>28</v>
      </c>
      <c r="D6291" t="s">
        <v>46</v>
      </c>
      <c r="E6291" t="str">
        <f>"110TNAB1C704"</f>
        <v>110TNAB1C704</v>
      </c>
      <c r="F6291" t="s">
        <v>30</v>
      </c>
      <c r="I6291" t="s">
        <v>31</v>
      </c>
      <c r="J6291" t="s">
        <v>32</v>
      </c>
      <c r="N6291" t="s">
        <v>12775</v>
      </c>
      <c r="O6291" t="s">
        <v>34</v>
      </c>
      <c r="P6291">
        <v>11</v>
      </c>
      <c r="Q6291">
        <v>202110</v>
      </c>
      <c r="R6291">
        <v>20220206</v>
      </c>
      <c r="S6291" t="s">
        <v>12776</v>
      </c>
      <c r="T6291">
        <v>20220816</v>
      </c>
      <c r="Z6291" t="s">
        <v>36</v>
      </c>
    </row>
    <row r="6292" spans="1:26" x14ac:dyDescent="0.25">
      <c r="A6292" t="s">
        <v>26</v>
      </c>
      <c r="B6292" t="s">
        <v>27</v>
      </c>
      <c r="C6292" t="s">
        <v>28</v>
      </c>
      <c r="D6292" t="s">
        <v>37</v>
      </c>
      <c r="E6292" t="str">
        <f>"109TNDV0D378"</f>
        <v>109TNDV0D378</v>
      </c>
      <c r="F6292" t="s">
        <v>30</v>
      </c>
      <c r="I6292" t="s">
        <v>157</v>
      </c>
      <c r="J6292" t="s">
        <v>77</v>
      </c>
      <c r="N6292" t="s">
        <v>12777</v>
      </c>
      <c r="O6292" t="s">
        <v>34</v>
      </c>
      <c r="P6292">
        <v>12</v>
      </c>
      <c r="Q6292">
        <v>202109</v>
      </c>
      <c r="R6292">
        <v>20211025</v>
      </c>
      <c r="S6292" t="s">
        <v>12778</v>
      </c>
      <c r="T6292">
        <v>20220816</v>
      </c>
      <c r="Z6292" t="s">
        <v>36</v>
      </c>
    </row>
    <row r="6293" spans="1:26" x14ac:dyDescent="0.25">
      <c r="A6293" t="s">
        <v>26</v>
      </c>
      <c r="B6293" t="s">
        <v>27</v>
      </c>
      <c r="C6293" t="s">
        <v>28</v>
      </c>
      <c r="D6293" t="s">
        <v>7432</v>
      </c>
      <c r="E6293" t="str">
        <f>"205TNNH0R311"</f>
        <v>205TNNH0R311</v>
      </c>
      <c r="F6293" t="s">
        <v>30</v>
      </c>
      <c r="I6293" t="s">
        <v>123</v>
      </c>
      <c r="J6293" t="s">
        <v>77</v>
      </c>
      <c r="N6293" t="s">
        <v>12779</v>
      </c>
      <c r="O6293" t="s">
        <v>34</v>
      </c>
      <c r="P6293">
        <v>4</v>
      </c>
      <c r="Q6293">
        <v>202205</v>
      </c>
      <c r="R6293">
        <v>20220801</v>
      </c>
      <c r="S6293" t="s">
        <v>12780</v>
      </c>
      <c r="T6293">
        <v>20220816</v>
      </c>
      <c r="Z6293" t="s">
        <v>36</v>
      </c>
    </row>
    <row r="6294" spans="1:26" x14ac:dyDescent="0.25">
      <c r="A6294" t="s">
        <v>26</v>
      </c>
      <c r="B6294" t="s">
        <v>27</v>
      </c>
      <c r="C6294" t="s">
        <v>28</v>
      </c>
      <c r="D6294" t="s">
        <v>29</v>
      </c>
      <c r="E6294" t="str">
        <f>"111TNMX04563"</f>
        <v>111TNMX04563</v>
      </c>
      <c r="F6294" t="s">
        <v>30</v>
      </c>
      <c r="I6294" t="s">
        <v>71</v>
      </c>
      <c r="J6294" t="s">
        <v>43</v>
      </c>
      <c r="N6294" t="s">
        <v>12781</v>
      </c>
      <c r="O6294" t="s">
        <v>34</v>
      </c>
      <c r="P6294">
        <v>10</v>
      </c>
      <c r="Q6294">
        <v>202111</v>
      </c>
      <c r="R6294">
        <v>20211109</v>
      </c>
      <c r="S6294" t="s">
        <v>12782</v>
      </c>
      <c r="T6294">
        <v>20220816</v>
      </c>
      <c r="Z6294" t="s">
        <v>36</v>
      </c>
    </row>
    <row r="6295" spans="1:26" x14ac:dyDescent="0.25">
      <c r="A6295" t="s">
        <v>26</v>
      </c>
      <c r="B6295" t="s">
        <v>27</v>
      </c>
      <c r="C6295" t="s">
        <v>28</v>
      </c>
      <c r="D6295" t="s">
        <v>37</v>
      </c>
      <c r="E6295" t="str">
        <f>"111TNUW2Y814"</f>
        <v>111TNUW2Y814</v>
      </c>
      <c r="F6295" t="s">
        <v>30</v>
      </c>
      <c r="I6295" t="s">
        <v>38</v>
      </c>
      <c r="J6295" t="s">
        <v>439</v>
      </c>
      <c r="N6295" t="s">
        <v>12438</v>
      </c>
      <c r="O6295" t="s">
        <v>34</v>
      </c>
      <c r="P6295">
        <v>10</v>
      </c>
      <c r="Q6295">
        <v>202111</v>
      </c>
      <c r="R6295">
        <v>20220418</v>
      </c>
      <c r="S6295" t="s">
        <v>12783</v>
      </c>
      <c r="T6295">
        <v>20220816</v>
      </c>
      <c r="Z6295" t="s">
        <v>36</v>
      </c>
    </row>
    <row r="6296" spans="1:26" x14ac:dyDescent="0.25">
      <c r="A6296" t="s">
        <v>26</v>
      </c>
      <c r="B6296" t="s">
        <v>27</v>
      </c>
      <c r="C6296" t="s">
        <v>28</v>
      </c>
      <c r="D6296" t="s">
        <v>8170</v>
      </c>
      <c r="E6296" t="str">
        <f>"205TNTQ2L969"</f>
        <v>205TNTQ2L969</v>
      </c>
      <c r="F6296" t="s">
        <v>30</v>
      </c>
      <c r="I6296" t="s">
        <v>31</v>
      </c>
      <c r="J6296" t="s">
        <v>90</v>
      </c>
      <c r="N6296" t="s">
        <v>12784</v>
      </c>
      <c r="O6296" t="s">
        <v>34</v>
      </c>
      <c r="P6296">
        <v>4</v>
      </c>
      <c r="Q6296">
        <v>202205</v>
      </c>
      <c r="R6296">
        <v>20220611</v>
      </c>
      <c r="S6296" t="s">
        <v>12785</v>
      </c>
      <c r="T6296">
        <v>20220816</v>
      </c>
      <c r="U6296" t="s">
        <v>211</v>
      </c>
      <c r="V6296" t="s">
        <v>264</v>
      </c>
      <c r="W6296" t="s">
        <v>265</v>
      </c>
      <c r="X6296" t="s">
        <v>111</v>
      </c>
      <c r="Z6296" t="s">
        <v>36</v>
      </c>
    </row>
    <row r="6297" spans="1:26" x14ac:dyDescent="0.25">
      <c r="A6297" t="s">
        <v>26</v>
      </c>
      <c r="B6297" t="s">
        <v>27</v>
      </c>
      <c r="C6297" t="s">
        <v>28</v>
      </c>
      <c r="D6297" t="s">
        <v>64</v>
      </c>
      <c r="E6297" t="str">
        <f>"110TNCZ1X971"</f>
        <v>110TNCZ1X971</v>
      </c>
      <c r="F6297" t="s">
        <v>30</v>
      </c>
      <c r="I6297" t="s">
        <v>157</v>
      </c>
      <c r="J6297" t="s">
        <v>58</v>
      </c>
      <c r="N6297" t="s">
        <v>12786</v>
      </c>
      <c r="O6297" t="s">
        <v>34</v>
      </c>
      <c r="P6297">
        <v>11</v>
      </c>
      <c r="Q6297">
        <v>202110</v>
      </c>
      <c r="R6297">
        <v>20220208</v>
      </c>
      <c r="S6297" t="s">
        <v>12787</v>
      </c>
      <c r="T6297">
        <v>20220816</v>
      </c>
      <c r="U6297" t="s">
        <v>111</v>
      </c>
      <c r="Z6297" t="s">
        <v>36</v>
      </c>
    </row>
    <row r="6298" spans="1:26" x14ac:dyDescent="0.25">
      <c r="A6298" t="s">
        <v>26</v>
      </c>
      <c r="B6298" t="s">
        <v>27</v>
      </c>
      <c r="C6298" t="s">
        <v>28</v>
      </c>
      <c r="D6298" t="s">
        <v>46</v>
      </c>
      <c r="E6298" t="str">
        <f>"110TNEP00980"</f>
        <v>110TNEP00980</v>
      </c>
      <c r="F6298" t="s">
        <v>30</v>
      </c>
      <c r="I6298" t="s">
        <v>89</v>
      </c>
      <c r="J6298" t="s">
        <v>90</v>
      </c>
      <c r="N6298" t="s">
        <v>12788</v>
      </c>
      <c r="O6298" t="s">
        <v>34</v>
      </c>
      <c r="P6298">
        <v>11</v>
      </c>
      <c r="Q6298">
        <v>202110</v>
      </c>
      <c r="R6298">
        <v>20211202</v>
      </c>
      <c r="S6298" t="s">
        <v>12789</v>
      </c>
      <c r="T6298">
        <v>20220816</v>
      </c>
      <c r="U6298" t="s">
        <v>793</v>
      </c>
      <c r="Z6298" t="s">
        <v>36</v>
      </c>
    </row>
    <row r="6299" spans="1:26" x14ac:dyDescent="0.25">
      <c r="A6299" t="s">
        <v>26</v>
      </c>
      <c r="B6299" t="s">
        <v>27</v>
      </c>
      <c r="C6299" t="s">
        <v>28</v>
      </c>
      <c r="D6299" t="s">
        <v>42</v>
      </c>
      <c r="E6299" t="str">
        <f>"106TNUW12806"</f>
        <v>106TNUW12806</v>
      </c>
      <c r="F6299" t="s">
        <v>30</v>
      </c>
      <c r="I6299" t="s">
        <v>31</v>
      </c>
      <c r="J6299" t="s">
        <v>90</v>
      </c>
      <c r="N6299" t="s">
        <v>12790</v>
      </c>
      <c r="O6299" t="s">
        <v>34</v>
      </c>
      <c r="P6299">
        <v>15</v>
      </c>
      <c r="Q6299">
        <v>202106</v>
      </c>
      <c r="R6299">
        <v>20220222</v>
      </c>
      <c r="S6299" t="s">
        <v>12791</v>
      </c>
      <c r="T6299">
        <v>20220816</v>
      </c>
      <c r="U6299" t="s">
        <v>1012</v>
      </c>
      <c r="Z6299" t="s">
        <v>36</v>
      </c>
    </row>
    <row r="6300" spans="1:26" x14ac:dyDescent="0.25">
      <c r="A6300" t="s">
        <v>26</v>
      </c>
      <c r="B6300" t="s">
        <v>27</v>
      </c>
      <c r="C6300" t="s">
        <v>28</v>
      </c>
      <c r="D6300" t="s">
        <v>6142</v>
      </c>
      <c r="E6300" t="str">
        <f>"205TNAB2S712"</f>
        <v>205TNAB2S712</v>
      </c>
      <c r="F6300" t="s">
        <v>30</v>
      </c>
      <c r="I6300" t="s">
        <v>123</v>
      </c>
      <c r="J6300" t="s">
        <v>77</v>
      </c>
      <c r="N6300" t="s">
        <v>12792</v>
      </c>
      <c r="O6300" t="s">
        <v>34</v>
      </c>
      <c r="P6300">
        <v>4</v>
      </c>
      <c r="Q6300">
        <v>202205</v>
      </c>
      <c r="R6300">
        <v>20220716</v>
      </c>
      <c r="S6300" t="s">
        <v>12793</v>
      </c>
      <c r="T6300">
        <v>20220816</v>
      </c>
      <c r="Z6300" t="s">
        <v>36</v>
      </c>
    </row>
    <row r="6301" spans="1:26" x14ac:dyDescent="0.25">
      <c r="A6301" t="s">
        <v>26</v>
      </c>
      <c r="B6301" t="s">
        <v>27</v>
      </c>
      <c r="C6301" t="s">
        <v>28</v>
      </c>
      <c r="D6301" t="s">
        <v>6922</v>
      </c>
      <c r="E6301" t="str">
        <f>"204TNGY0Y791"</f>
        <v>204TNGY0Y791</v>
      </c>
      <c r="F6301" t="s">
        <v>30</v>
      </c>
      <c r="I6301" t="s">
        <v>31</v>
      </c>
      <c r="J6301" t="s">
        <v>32</v>
      </c>
      <c r="N6301" t="s">
        <v>12794</v>
      </c>
      <c r="O6301" t="s">
        <v>34</v>
      </c>
      <c r="P6301">
        <v>5</v>
      </c>
      <c r="Q6301">
        <v>202204</v>
      </c>
      <c r="R6301">
        <v>20220810</v>
      </c>
      <c r="S6301" t="s">
        <v>12795</v>
      </c>
      <c r="T6301">
        <v>20220816</v>
      </c>
      <c r="Z6301" t="s">
        <v>36</v>
      </c>
    </row>
    <row r="6302" spans="1:26" x14ac:dyDescent="0.25">
      <c r="A6302" t="s">
        <v>26</v>
      </c>
      <c r="B6302" t="s">
        <v>27</v>
      </c>
      <c r="C6302" t="s">
        <v>28</v>
      </c>
      <c r="D6302" t="s">
        <v>42</v>
      </c>
      <c r="E6302" t="str">
        <f>"109TNJJ23876"</f>
        <v>109TNJJ23876</v>
      </c>
      <c r="F6302" t="s">
        <v>30</v>
      </c>
      <c r="I6302" t="s">
        <v>31</v>
      </c>
      <c r="J6302" t="s">
        <v>58</v>
      </c>
      <c r="N6302" t="s">
        <v>525</v>
      </c>
      <c r="O6302" t="s">
        <v>34</v>
      </c>
      <c r="P6302">
        <v>12</v>
      </c>
      <c r="Q6302">
        <v>202109</v>
      </c>
      <c r="R6302">
        <v>20211028</v>
      </c>
      <c r="S6302" t="s">
        <v>12796</v>
      </c>
      <c r="T6302">
        <v>20220816</v>
      </c>
      <c r="U6302" t="s">
        <v>2295</v>
      </c>
      <c r="V6302" t="s">
        <v>2294</v>
      </c>
      <c r="Z6302" t="s">
        <v>36</v>
      </c>
    </row>
    <row r="6303" spans="1:26" x14ac:dyDescent="0.25">
      <c r="A6303" t="s">
        <v>26</v>
      </c>
      <c r="B6303" t="s">
        <v>27</v>
      </c>
      <c r="C6303" t="s">
        <v>28</v>
      </c>
      <c r="D6303" t="s">
        <v>42</v>
      </c>
      <c r="E6303" t="str">
        <f>"112TNJJ0L412"</f>
        <v>112TNJJ0L412</v>
      </c>
      <c r="F6303" t="s">
        <v>30</v>
      </c>
      <c r="I6303" t="s">
        <v>97</v>
      </c>
      <c r="J6303" t="s">
        <v>83</v>
      </c>
      <c r="N6303" t="s">
        <v>12797</v>
      </c>
      <c r="O6303" t="s">
        <v>34</v>
      </c>
      <c r="P6303">
        <v>9</v>
      </c>
      <c r="Q6303">
        <v>202112</v>
      </c>
      <c r="R6303">
        <v>20220215</v>
      </c>
      <c r="S6303" t="s">
        <v>12798</v>
      </c>
      <c r="T6303">
        <v>20220816</v>
      </c>
      <c r="Z6303" t="s">
        <v>36</v>
      </c>
    </row>
    <row r="6304" spans="1:26" x14ac:dyDescent="0.25">
      <c r="A6304" t="s">
        <v>26</v>
      </c>
      <c r="B6304" t="s">
        <v>27</v>
      </c>
      <c r="C6304" t="s">
        <v>28</v>
      </c>
      <c r="D6304" t="s">
        <v>133</v>
      </c>
      <c r="E6304" t="str">
        <f>"101TNQD02268"</f>
        <v>101TNQD02268</v>
      </c>
      <c r="F6304" t="s">
        <v>30</v>
      </c>
      <c r="I6304" t="s">
        <v>31</v>
      </c>
      <c r="J6304" t="s">
        <v>90</v>
      </c>
      <c r="N6304" t="s">
        <v>12799</v>
      </c>
      <c r="O6304" t="s">
        <v>34</v>
      </c>
      <c r="P6304">
        <v>20</v>
      </c>
      <c r="Q6304">
        <v>202101</v>
      </c>
      <c r="R6304">
        <v>20211124</v>
      </c>
      <c r="S6304" t="s">
        <v>12800</v>
      </c>
      <c r="T6304">
        <v>20220816</v>
      </c>
      <c r="U6304" t="s">
        <v>1718</v>
      </c>
      <c r="Z6304" t="s">
        <v>36</v>
      </c>
    </row>
    <row r="6305" spans="1:26" x14ac:dyDescent="0.25">
      <c r="A6305" t="s">
        <v>26</v>
      </c>
      <c r="B6305" t="s">
        <v>27</v>
      </c>
      <c r="C6305" t="s">
        <v>28</v>
      </c>
      <c r="D6305" t="s">
        <v>29</v>
      </c>
      <c r="E6305" t="str">
        <f>"107TNEP09092"</f>
        <v>107TNEP09092</v>
      </c>
      <c r="F6305" t="s">
        <v>30</v>
      </c>
      <c r="I6305" t="s">
        <v>57</v>
      </c>
      <c r="J6305" t="s">
        <v>58</v>
      </c>
      <c r="N6305" t="s">
        <v>12801</v>
      </c>
      <c r="O6305" t="s">
        <v>34</v>
      </c>
      <c r="P6305">
        <v>14</v>
      </c>
      <c r="Q6305">
        <v>202107</v>
      </c>
      <c r="R6305">
        <v>20220404</v>
      </c>
      <c r="S6305" t="s">
        <v>12802</v>
      </c>
      <c r="T6305">
        <v>20220816</v>
      </c>
      <c r="U6305" t="s">
        <v>144</v>
      </c>
      <c r="Z6305" t="s">
        <v>36</v>
      </c>
    </row>
    <row r="6306" spans="1:26" x14ac:dyDescent="0.25">
      <c r="A6306" t="s">
        <v>2403</v>
      </c>
      <c r="B6306" t="s">
        <v>27</v>
      </c>
      <c r="C6306" t="s">
        <v>28</v>
      </c>
      <c r="D6306" t="s">
        <v>29</v>
      </c>
      <c r="E6306" t="str">
        <f>"111TNGY2B127"</f>
        <v>111TNGY2B127</v>
      </c>
      <c r="F6306" t="s">
        <v>2404</v>
      </c>
      <c r="N6306" t="s">
        <v>12803</v>
      </c>
      <c r="O6306" t="s">
        <v>34</v>
      </c>
      <c r="P6306">
        <v>10</v>
      </c>
      <c r="Q6306">
        <v>202111</v>
      </c>
      <c r="S6306">
        <v>917576767</v>
      </c>
      <c r="T6306">
        <v>20220817</v>
      </c>
      <c r="U6306" t="s">
        <v>2406</v>
      </c>
      <c r="V6306" t="s">
        <v>3583</v>
      </c>
      <c r="W6306" t="s">
        <v>2408</v>
      </c>
      <c r="X6306" t="s">
        <v>6398</v>
      </c>
      <c r="Y6306" t="s">
        <v>6399</v>
      </c>
      <c r="Z6306" t="s">
        <v>36</v>
      </c>
    </row>
    <row r="6307" spans="1:26" x14ac:dyDescent="0.25">
      <c r="A6307" t="s">
        <v>26</v>
      </c>
      <c r="B6307" t="s">
        <v>27</v>
      </c>
      <c r="C6307" t="s">
        <v>28</v>
      </c>
      <c r="D6307" t="s">
        <v>133</v>
      </c>
      <c r="E6307" t="str">
        <f>"110TNUW1F134"</f>
        <v>110TNUW1F134</v>
      </c>
      <c r="F6307" t="s">
        <v>30</v>
      </c>
      <c r="I6307" t="s">
        <v>38</v>
      </c>
      <c r="J6307" t="s">
        <v>58</v>
      </c>
      <c r="N6307" t="s">
        <v>12804</v>
      </c>
      <c r="O6307" t="s">
        <v>34</v>
      </c>
      <c r="P6307">
        <v>11</v>
      </c>
      <c r="Q6307">
        <v>202110</v>
      </c>
      <c r="R6307">
        <v>20220101</v>
      </c>
      <c r="S6307" t="s">
        <v>12805</v>
      </c>
      <c r="T6307">
        <v>20220817</v>
      </c>
      <c r="U6307" t="s">
        <v>12091</v>
      </c>
      <c r="Z6307" t="s">
        <v>36</v>
      </c>
    </row>
    <row r="6308" spans="1:26" x14ac:dyDescent="0.25">
      <c r="A6308" t="s">
        <v>26</v>
      </c>
      <c r="B6308" t="s">
        <v>27</v>
      </c>
      <c r="C6308" t="s">
        <v>28</v>
      </c>
      <c r="D6308" t="s">
        <v>29</v>
      </c>
      <c r="E6308" t="str">
        <f>"111TNNH2V431"</f>
        <v>111TNNH2V431</v>
      </c>
      <c r="F6308" t="s">
        <v>30</v>
      </c>
      <c r="I6308" t="s">
        <v>71</v>
      </c>
      <c r="J6308" t="s">
        <v>58</v>
      </c>
      <c r="N6308" t="s">
        <v>12806</v>
      </c>
      <c r="O6308" t="s">
        <v>34</v>
      </c>
      <c r="P6308">
        <v>10</v>
      </c>
      <c r="Q6308">
        <v>202111</v>
      </c>
      <c r="R6308">
        <v>20220323</v>
      </c>
      <c r="S6308" t="s">
        <v>12807</v>
      </c>
      <c r="T6308">
        <v>20220817</v>
      </c>
      <c r="U6308" t="s">
        <v>878</v>
      </c>
      <c r="V6308" t="s">
        <v>1037</v>
      </c>
      <c r="W6308" t="s">
        <v>328</v>
      </c>
      <c r="Z6308" t="s">
        <v>36</v>
      </c>
    </row>
    <row r="6309" spans="1:26" x14ac:dyDescent="0.25">
      <c r="A6309" t="s">
        <v>26</v>
      </c>
      <c r="B6309" t="s">
        <v>27</v>
      </c>
      <c r="C6309" t="s">
        <v>28</v>
      </c>
      <c r="D6309" t="s">
        <v>115</v>
      </c>
      <c r="E6309" t="str">
        <f>"103TNTQ29697"</f>
        <v>103TNTQ29697</v>
      </c>
      <c r="F6309" t="s">
        <v>30</v>
      </c>
      <c r="I6309" t="s">
        <v>31</v>
      </c>
      <c r="J6309" t="s">
        <v>58</v>
      </c>
      <c r="N6309" t="s">
        <v>12808</v>
      </c>
      <c r="O6309" t="s">
        <v>34</v>
      </c>
      <c r="P6309">
        <v>18</v>
      </c>
      <c r="Q6309">
        <v>202103</v>
      </c>
      <c r="R6309">
        <v>20211123</v>
      </c>
      <c r="S6309" t="s">
        <v>12809</v>
      </c>
      <c r="T6309">
        <v>20220817</v>
      </c>
      <c r="U6309" t="s">
        <v>3472</v>
      </c>
      <c r="V6309" t="s">
        <v>226</v>
      </c>
      <c r="Z6309" t="s">
        <v>36</v>
      </c>
    </row>
    <row r="6310" spans="1:26" x14ac:dyDescent="0.25">
      <c r="A6310" t="s">
        <v>26</v>
      </c>
      <c r="B6310" t="s">
        <v>27</v>
      </c>
      <c r="C6310" t="s">
        <v>28</v>
      </c>
      <c r="D6310" t="s">
        <v>29</v>
      </c>
      <c r="E6310" t="str">
        <f>"111TNSA17651"</f>
        <v>111TNSA17651</v>
      </c>
      <c r="F6310" t="s">
        <v>30</v>
      </c>
      <c r="I6310" t="s">
        <v>38</v>
      </c>
      <c r="J6310" t="s">
        <v>39</v>
      </c>
      <c r="N6310" t="s">
        <v>12810</v>
      </c>
      <c r="O6310" t="s">
        <v>34</v>
      </c>
      <c r="P6310">
        <v>10</v>
      </c>
      <c r="Q6310">
        <v>202111</v>
      </c>
      <c r="R6310">
        <v>20220206</v>
      </c>
      <c r="S6310" t="s">
        <v>12811</v>
      </c>
      <c r="T6310">
        <v>20220817</v>
      </c>
      <c r="Z6310" t="s">
        <v>36</v>
      </c>
    </row>
    <row r="6311" spans="1:26" x14ac:dyDescent="0.25">
      <c r="A6311" t="s">
        <v>26</v>
      </c>
      <c r="B6311" t="s">
        <v>27</v>
      </c>
      <c r="C6311" t="s">
        <v>28</v>
      </c>
      <c r="D6311" t="s">
        <v>42</v>
      </c>
      <c r="E6311" t="str">
        <f>"003TNAB1Y592"</f>
        <v>003TNAB1Y592</v>
      </c>
      <c r="F6311" t="s">
        <v>30</v>
      </c>
      <c r="I6311" t="s">
        <v>31</v>
      </c>
      <c r="J6311" t="s">
        <v>90</v>
      </c>
      <c r="N6311" t="s">
        <v>12812</v>
      </c>
      <c r="O6311" t="s">
        <v>34</v>
      </c>
      <c r="P6311">
        <v>30</v>
      </c>
      <c r="Q6311">
        <v>202003</v>
      </c>
      <c r="R6311">
        <v>20220506</v>
      </c>
      <c r="S6311" t="s">
        <v>12813</v>
      </c>
      <c r="T6311">
        <v>20220817</v>
      </c>
      <c r="U6311" t="s">
        <v>180</v>
      </c>
      <c r="V6311" t="s">
        <v>111</v>
      </c>
      <c r="W6311" t="s">
        <v>264</v>
      </c>
      <c r="Z6311" t="s">
        <v>36</v>
      </c>
    </row>
    <row r="6312" spans="1:26" x14ac:dyDescent="0.25">
      <c r="A6312" t="s">
        <v>26</v>
      </c>
      <c r="B6312" t="s">
        <v>27</v>
      </c>
      <c r="C6312" t="s">
        <v>28</v>
      </c>
      <c r="D6312" t="s">
        <v>46</v>
      </c>
      <c r="E6312" t="str">
        <f>"201TNHM2N097"</f>
        <v>201TNHM2N097</v>
      </c>
      <c r="F6312" t="s">
        <v>30</v>
      </c>
      <c r="I6312" t="s">
        <v>76</v>
      </c>
      <c r="J6312" t="s">
        <v>58</v>
      </c>
      <c r="N6312" t="s">
        <v>12814</v>
      </c>
      <c r="O6312" t="s">
        <v>34</v>
      </c>
      <c r="P6312">
        <v>99</v>
      </c>
      <c r="Q6312">
        <v>201201</v>
      </c>
      <c r="R6312">
        <v>20211215</v>
      </c>
      <c r="S6312" t="s">
        <v>12815</v>
      </c>
      <c r="T6312">
        <v>20220817</v>
      </c>
      <c r="U6312" t="s">
        <v>211</v>
      </c>
      <c r="V6312" t="s">
        <v>3950</v>
      </c>
      <c r="Z6312" t="s">
        <v>36</v>
      </c>
    </row>
    <row r="6313" spans="1:26" x14ac:dyDescent="0.25">
      <c r="A6313" t="s">
        <v>26</v>
      </c>
      <c r="B6313" t="s">
        <v>27</v>
      </c>
      <c r="C6313" t="s">
        <v>28</v>
      </c>
      <c r="D6313" t="s">
        <v>29</v>
      </c>
      <c r="E6313" t="str">
        <f>"108TNEP2L964"</f>
        <v>108TNEP2L964</v>
      </c>
      <c r="F6313" t="s">
        <v>30</v>
      </c>
      <c r="I6313" t="s">
        <v>38</v>
      </c>
      <c r="J6313" t="s">
        <v>58</v>
      </c>
      <c r="N6313" t="s">
        <v>12816</v>
      </c>
      <c r="O6313" t="s">
        <v>34</v>
      </c>
      <c r="P6313">
        <v>13</v>
      </c>
      <c r="Q6313">
        <v>202108</v>
      </c>
      <c r="R6313">
        <v>20220715</v>
      </c>
      <c r="S6313" t="s">
        <v>12817</v>
      </c>
      <c r="T6313">
        <v>20220817</v>
      </c>
      <c r="U6313" t="s">
        <v>3950</v>
      </c>
      <c r="Z6313" t="s">
        <v>36</v>
      </c>
    </row>
    <row r="6314" spans="1:26" x14ac:dyDescent="0.25">
      <c r="A6314" t="s">
        <v>26</v>
      </c>
      <c r="B6314" t="s">
        <v>27</v>
      </c>
      <c r="C6314" t="s">
        <v>28</v>
      </c>
      <c r="D6314" t="s">
        <v>42</v>
      </c>
      <c r="E6314" t="str">
        <f>"012TNBK14029"</f>
        <v>012TNBK14029</v>
      </c>
      <c r="F6314" t="s">
        <v>30</v>
      </c>
      <c r="I6314" t="s">
        <v>162</v>
      </c>
      <c r="J6314" t="s">
        <v>58</v>
      </c>
      <c r="N6314" t="s">
        <v>1046</v>
      </c>
      <c r="O6314" t="s">
        <v>34</v>
      </c>
      <c r="P6314">
        <v>21</v>
      </c>
      <c r="Q6314">
        <v>202012</v>
      </c>
      <c r="R6314">
        <v>20220417</v>
      </c>
      <c r="S6314" t="s">
        <v>12818</v>
      </c>
      <c r="T6314">
        <v>20220817</v>
      </c>
      <c r="U6314" t="s">
        <v>144</v>
      </c>
      <c r="Z6314" t="s">
        <v>36</v>
      </c>
    </row>
    <row r="6315" spans="1:26" x14ac:dyDescent="0.25">
      <c r="A6315" t="s">
        <v>26</v>
      </c>
      <c r="B6315" t="s">
        <v>27</v>
      </c>
      <c r="C6315" t="s">
        <v>28</v>
      </c>
      <c r="D6315" t="s">
        <v>6142</v>
      </c>
      <c r="E6315" t="str">
        <f>"205TNGY17647"</f>
        <v>205TNGY17647</v>
      </c>
      <c r="F6315" t="s">
        <v>30</v>
      </c>
      <c r="I6315" t="s">
        <v>501</v>
      </c>
      <c r="J6315" t="s">
        <v>58</v>
      </c>
      <c r="N6315" t="s">
        <v>12819</v>
      </c>
      <c r="O6315" t="s">
        <v>34</v>
      </c>
      <c r="P6315">
        <v>4</v>
      </c>
      <c r="Q6315">
        <v>202205</v>
      </c>
      <c r="R6315">
        <v>20220508</v>
      </c>
      <c r="S6315" t="s">
        <v>12820</v>
      </c>
      <c r="T6315">
        <v>20220817</v>
      </c>
      <c r="U6315" t="s">
        <v>278</v>
      </c>
      <c r="Z6315" t="s">
        <v>36</v>
      </c>
    </row>
    <row r="6316" spans="1:26" x14ac:dyDescent="0.25">
      <c r="A6316" t="s">
        <v>26</v>
      </c>
      <c r="B6316" t="s">
        <v>27</v>
      </c>
      <c r="C6316" t="s">
        <v>28</v>
      </c>
      <c r="D6316" t="s">
        <v>380</v>
      </c>
      <c r="E6316" t="str">
        <f>"202TNBK2U284"</f>
        <v>202TNBK2U284</v>
      </c>
      <c r="F6316" t="s">
        <v>30</v>
      </c>
      <c r="I6316" t="s">
        <v>38</v>
      </c>
      <c r="J6316" t="s">
        <v>58</v>
      </c>
      <c r="N6316" t="s">
        <v>12821</v>
      </c>
      <c r="O6316" t="s">
        <v>34</v>
      </c>
      <c r="P6316">
        <v>7</v>
      </c>
      <c r="Q6316">
        <v>202202</v>
      </c>
      <c r="R6316">
        <v>20220601</v>
      </c>
      <c r="S6316" t="s">
        <v>12822</v>
      </c>
      <c r="T6316">
        <v>20220817</v>
      </c>
      <c r="U6316" t="s">
        <v>6012</v>
      </c>
      <c r="V6316" t="s">
        <v>12823</v>
      </c>
      <c r="W6316" t="s">
        <v>265</v>
      </c>
      <c r="X6316" t="s">
        <v>878</v>
      </c>
      <c r="Y6316" t="s">
        <v>267</v>
      </c>
      <c r="Z6316" t="s">
        <v>36</v>
      </c>
    </row>
    <row r="6317" spans="1:26" x14ac:dyDescent="0.25">
      <c r="A6317" t="s">
        <v>26</v>
      </c>
      <c r="B6317" t="s">
        <v>27</v>
      </c>
      <c r="C6317" t="s">
        <v>28</v>
      </c>
      <c r="D6317" t="s">
        <v>8170</v>
      </c>
      <c r="E6317" t="str">
        <f>"205TNWG0P425"</f>
        <v>205TNWG0P425</v>
      </c>
      <c r="F6317" t="s">
        <v>30</v>
      </c>
      <c r="I6317" t="s">
        <v>82</v>
      </c>
      <c r="J6317" t="s">
        <v>90</v>
      </c>
      <c r="N6317" t="s">
        <v>12824</v>
      </c>
      <c r="O6317" t="s">
        <v>34</v>
      </c>
      <c r="P6317">
        <v>4</v>
      </c>
      <c r="Q6317">
        <v>202205</v>
      </c>
      <c r="R6317">
        <v>20220705</v>
      </c>
      <c r="S6317" t="s">
        <v>12825</v>
      </c>
      <c r="T6317">
        <v>20220817</v>
      </c>
      <c r="U6317" t="s">
        <v>9515</v>
      </c>
      <c r="V6317" t="s">
        <v>128</v>
      </c>
      <c r="Z6317" t="s">
        <v>36</v>
      </c>
    </row>
    <row r="6318" spans="1:26" x14ac:dyDescent="0.25">
      <c r="A6318" t="s">
        <v>26</v>
      </c>
      <c r="B6318" t="s">
        <v>27</v>
      </c>
      <c r="C6318" t="s">
        <v>28</v>
      </c>
      <c r="D6318" t="s">
        <v>29</v>
      </c>
      <c r="E6318" t="str">
        <f>"201TNNH09607"</f>
        <v>201TNNH09607</v>
      </c>
      <c r="F6318" t="s">
        <v>30</v>
      </c>
      <c r="I6318" t="s">
        <v>1131</v>
      </c>
      <c r="J6318" t="s">
        <v>90</v>
      </c>
      <c r="N6318" t="s">
        <v>12826</v>
      </c>
      <c r="O6318" t="s">
        <v>34</v>
      </c>
      <c r="P6318">
        <v>8</v>
      </c>
      <c r="Q6318">
        <v>202201</v>
      </c>
      <c r="R6318">
        <v>20220308</v>
      </c>
      <c r="S6318" t="s">
        <v>12827</v>
      </c>
      <c r="T6318">
        <v>20220817</v>
      </c>
      <c r="U6318" t="s">
        <v>1575</v>
      </c>
      <c r="Z6318" t="s">
        <v>36</v>
      </c>
    </row>
    <row r="6319" spans="1:26" x14ac:dyDescent="0.25">
      <c r="A6319" t="s">
        <v>26</v>
      </c>
      <c r="B6319" t="s">
        <v>27</v>
      </c>
      <c r="C6319" t="s">
        <v>28</v>
      </c>
      <c r="D6319" t="s">
        <v>64</v>
      </c>
      <c r="E6319" t="str">
        <f>"206TNYT1F578"</f>
        <v>206TNYT1F578</v>
      </c>
      <c r="F6319" t="s">
        <v>30</v>
      </c>
      <c r="I6319" t="s">
        <v>76</v>
      </c>
      <c r="J6319" t="s">
        <v>77</v>
      </c>
      <c r="N6319" t="s">
        <v>12828</v>
      </c>
      <c r="O6319" t="s">
        <v>34</v>
      </c>
      <c r="P6319">
        <v>3</v>
      </c>
      <c r="Q6319">
        <v>202206</v>
      </c>
      <c r="R6319">
        <v>20220622</v>
      </c>
      <c r="S6319" t="s">
        <v>12829</v>
      </c>
      <c r="T6319">
        <v>20220817</v>
      </c>
      <c r="Z6319" t="s">
        <v>36</v>
      </c>
    </row>
    <row r="6320" spans="1:26" x14ac:dyDescent="0.25">
      <c r="A6320" t="s">
        <v>26</v>
      </c>
      <c r="B6320" t="s">
        <v>27</v>
      </c>
      <c r="C6320" t="s">
        <v>28</v>
      </c>
      <c r="D6320" t="s">
        <v>46</v>
      </c>
      <c r="E6320" t="str">
        <f>"111TNMX0Y531"</f>
        <v>111TNMX0Y531</v>
      </c>
      <c r="F6320" t="s">
        <v>30</v>
      </c>
      <c r="I6320" t="s">
        <v>31</v>
      </c>
      <c r="J6320" t="s">
        <v>58</v>
      </c>
      <c r="N6320" t="s">
        <v>12830</v>
      </c>
      <c r="O6320" t="s">
        <v>34</v>
      </c>
      <c r="P6320">
        <v>10</v>
      </c>
      <c r="Q6320">
        <v>202111</v>
      </c>
      <c r="R6320">
        <v>20211116</v>
      </c>
      <c r="S6320" t="s">
        <v>12831</v>
      </c>
      <c r="T6320">
        <v>20220817</v>
      </c>
      <c r="Z6320" t="s">
        <v>36</v>
      </c>
    </row>
    <row r="6321" spans="1:26" x14ac:dyDescent="0.25">
      <c r="A6321" t="s">
        <v>26</v>
      </c>
      <c r="B6321" t="s">
        <v>27</v>
      </c>
      <c r="C6321" t="s">
        <v>28</v>
      </c>
      <c r="D6321" t="s">
        <v>380</v>
      </c>
      <c r="E6321" t="str">
        <f>"201TNHM2F761"</f>
        <v>201TNHM2F761</v>
      </c>
      <c r="F6321" t="s">
        <v>30</v>
      </c>
      <c r="I6321" t="s">
        <v>31</v>
      </c>
      <c r="J6321" t="s">
        <v>58</v>
      </c>
      <c r="N6321" t="s">
        <v>12832</v>
      </c>
      <c r="O6321" t="s">
        <v>34</v>
      </c>
      <c r="P6321">
        <v>8</v>
      </c>
      <c r="Q6321">
        <v>202201</v>
      </c>
      <c r="R6321">
        <v>20220203</v>
      </c>
      <c r="S6321" t="s">
        <v>12833</v>
      </c>
      <c r="T6321">
        <v>20220817</v>
      </c>
      <c r="U6321" t="s">
        <v>793</v>
      </c>
      <c r="V6321" t="s">
        <v>12834</v>
      </c>
      <c r="W6321" t="s">
        <v>12835</v>
      </c>
      <c r="X6321" t="s">
        <v>573</v>
      </c>
      <c r="Z6321" t="s">
        <v>36</v>
      </c>
    </row>
    <row r="6322" spans="1:26" x14ac:dyDescent="0.25">
      <c r="A6322" t="s">
        <v>26</v>
      </c>
      <c r="B6322" t="s">
        <v>27</v>
      </c>
      <c r="C6322" t="s">
        <v>28</v>
      </c>
      <c r="D6322" t="s">
        <v>7160</v>
      </c>
      <c r="E6322" t="str">
        <f>"204TNBK30925"</f>
        <v>204TNBK30925</v>
      </c>
      <c r="F6322" t="s">
        <v>30</v>
      </c>
      <c r="I6322" t="s">
        <v>1078</v>
      </c>
      <c r="J6322" t="s">
        <v>58</v>
      </c>
      <c r="N6322" t="s">
        <v>12836</v>
      </c>
      <c r="O6322" t="s">
        <v>34</v>
      </c>
      <c r="P6322">
        <v>5</v>
      </c>
      <c r="Q6322">
        <v>202204</v>
      </c>
      <c r="R6322">
        <v>20220729</v>
      </c>
      <c r="S6322" t="s">
        <v>12837</v>
      </c>
      <c r="T6322">
        <v>20220817</v>
      </c>
      <c r="Z6322" t="s">
        <v>36</v>
      </c>
    </row>
    <row r="6323" spans="1:26" x14ac:dyDescent="0.25">
      <c r="A6323" t="s">
        <v>26</v>
      </c>
      <c r="B6323" t="s">
        <v>27</v>
      </c>
      <c r="C6323" t="s">
        <v>28</v>
      </c>
      <c r="D6323" t="s">
        <v>115</v>
      </c>
      <c r="E6323" t="str">
        <f>"011TNQDOT476"</f>
        <v>011TNQDOT476</v>
      </c>
      <c r="F6323" t="s">
        <v>30</v>
      </c>
      <c r="I6323" t="s">
        <v>71</v>
      </c>
      <c r="J6323" t="s">
        <v>90</v>
      </c>
      <c r="N6323" t="s">
        <v>12838</v>
      </c>
      <c r="O6323" t="s">
        <v>34</v>
      </c>
      <c r="P6323">
        <v>22</v>
      </c>
      <c r="Q6323">
        <v>202011</v>
      </c>
      <c r="R6323">
        <v>20211005</v>
      </c>
      <c r="S6323" t="s">
        <v>12839</v>
      </c>
      <c r="T6323">
        <v>20220817</v>
      </c>
      <c r="U6323" t="s">
        <v>5168</v>
      </c>
      <c r="V6323" t="s">
        <v>5902</v>
      </c>
      <c r="W6323" t="s">
        <v>239</v>
      </c>
      <c r="Z6323" t="s">
        <v>36</v>
      </c>
    </row>
    <row r="6324" spans="1:26" x14ac:dyDescent="0.25">
      <c r="A6324" t="s">
        <v>26</v>
      </c>
      <c r="B6324" t="s">
        <v>27</v>
      </c>
      <c r="C6324" t="s">
        <v>28</v>
      </c>
      <c r="D6324" t="s">
        <v>166</v>
      </c>
      <c r="E6324" t="str">
        <f>"203TNHM2F273"</f>
        <v>203TNHM2F273</v>
      </c>
      <c r="F6324" t="s">
        <v>30</v>
      </c>
      <c r="I6324" t="s">
        <v>38</v>
      </c>
      <c r="J6324" t="s">
        <v>43</v>
      </c>
      <c r="N6324" t="s">
        <v>12840</v>
      </c>
      <c r="O6324" t="s">
        <v>34</v>
      </c>
      <c r="P6324">
        <v>6</v>
      </c>
      <c r="Q6324">
        <v>202203</v>
      </c>
      <c r="R6324">
        <v>20220704</v>
      </c>
      <c r="S6324" t="s">
        <v>12841</v>
      </c>
      <c r="T6324">
        <v>20220817</v>
      </c>
      <c r="Z6324" t="s">
        <v>36</v>
      </c>
    </row>
    <row r="6325" spans="1:26" x14ac:dyDescent="0.25">
      <c r="A6325" t="s">
        <v>26</v>
      </c>
      <c r="B6325" t="s">
        <v>27</v>
      </c>
      <c r="C6325" t="s">
        <v>28</v>
      </c>
      <c r="D6325" t="s">
        <v>37</v>
      </c>
      <c r="E6325" t="str">
        <f>"112TNPC0X256"</f>
        <v>112TNPC0X256</v>
      </c>
      <c r="F6325" t="s">
        <v>30</v>
      </c>
      <c r="I6325" t="s">
        <v>76</v>
      </c>
      <c r="J6325" t="s">
        <v>48</v>
      </c>
      <c r="N6325" t="s">
        <v>12842</v>
      </c>
      <c r="O6325" t="s">
        <v>34</v>
      </c>
      <c r="P6325">
        <v>9</v>
      </c>
      <c r="Q6325">
        <v>202112</v>
      </c>
      <c r="R6325">
        <v>20220726</v>
      </c>
      <c r="S6325" t="s">
        <v>12843</v>
      </c>
      <c r="T6325">
        <v>20220817</v>
      </c>
      <c r="Z6325" t="s">
        <v>36</v>
      </c>
    </row>
    <row r="6326" spans="1:26" x14ac:dyDescent="0.25">
      <c r="A6326" t="s">
        <v>26</v>
      </c>
      <c r="B6326" t="s">
        <v>27</v>
      </c>
      <c r="C6326" t="s">
        <v>28</v>
      </c>
      <c r="D6326" t="s">
        <v>37</v>
      </c>
      <c r="E6326" t="str">
        <f>"106TNUW20750"</f>
        <v>106TNUW20750</v>
      </c>
      <c r="F6326" t="s">
        <v>30</v>
      </c>
      <c r="I6326" t="s">
        <v>38</v>
      </c>
      <c r="J6326" t="s">
        <v>58</v>
      </c>
      <c r="N6326" t="s">
        <v>12844</v>
      </c>
      <c r="O6326" t="s">
        <v>34</v>
      </c>
      <c r="P6326">
        <v>15</v>
      </c>
      <c r="Q6326">
        <v>202106</v>
      </c>
      <c r="R6326">
        <v>20211006</v>
      </c>
      <c r="S6326" t="s">
        <v>12845</v>
      </c>
      <c r="T6326">
        <v>20220817</v>
      </c>
      <c r="U6326" t="s">
        <v>265</v>
      </c>
      <c r="V6326" t="s">
        <v>1857</v>
      </c>
      <c r="W6326" t="s">
        <v>264</v>
      </c>
      <c r="Z6326" t="s">
        <v>36</v>
      </c>
    </row>
    <row r="6327" spans="1:26" x14ac:dyDescent="0.25">
      <c r="A6327" t="s">
        <v>26</v>
      </c>
      <c r="B6327" t="s">
        <v>27</v>
      </c>
      <c r="C6327" t="s">
        <v>28</v>
      </c>
      <c r="D6327" t="s">
        <v>42</v>
      </c>
      <c r="E6327" t="str">
        <f>"109TNCZ1U235"</f>
        <v>109TNCZ1U235</v>
      </c>
      <c r="F6327" t="s">
        <v>30</v>
      </c>
      <c r="I6327" t="s">
        <v>123</v>
      </c>
      <c r="J6327" t="s">
        <v>83</v>
      </c>
      <c r="N6327" t="s">
        <v>12846</v>
      </c>
      <c r="O6327" t="s">
        <v>34</v>
      </c>
      <c r="P6327">
        <v>12</v>
      </c>
      <c r="Q6327">
        <v>202109</v>
      </c>
      <c r="R6327">
        <v>20211116</v>
      </c>
      <c r="S6327" t="s">
        <v>12847</v>
      </c>
      <c r="T6327">
        <v>20220817</v>
      </c>
      <c r="Z6327" t="s">
        <v>36</v>
      </c>
    </row>
    <row r="6328" spans="1:26" x14ac:dyDescent="0.25">
      <c r="A6328" t="s">
        <v>26</v>
      </c>
      <c r="B6328" t="s">
        <v>27</v>
      </c>
      <c r="C6328" t="s">
        <v>28</v>
      </c>
      <c r="D6328" t="s">
        <v>7432</v>
      </c>
      <c r="E6328" t="str">
        <f>"203TNZN1Q541"</f>
        <v>203TNZN1Q541</v>
      </c>
      <c r="F6328" t="s">
        <v>30</v>
      </c>
      <c r="I6328" t="s">
        <v>162</v>
      </c>
      <c r="J6328" t="s">
        <v>39</v>
      </c>
      <c r="N6328" t="s">
        <v>11122</v>
      </c>
      <c r="O6328" t="s">
        <v>34</v>
      </c>
      <c r="P6328">
        <v>6</v>
      </c>
      <c r="Q6328">
        <v>202203</v>
      </c>
      <c r="R6328">
        <v>20220530</v>
      </c>
      <c r="S6328" t="s">
        <v>12848</v>
      </c>
      <c r="T6328">
        <v>20220817</v>
      </c>
      <c r="Z6328" t="s">
        <v>36</v>
      </c>
    </row>
    <row r="6329" spans="1:26" x14ac:dyDescent="0.25">
      <c r="A6329" t="s">
        <v>26</v>
      </c>
      <c r="B6329" t="s">
        <v>27</v>
      </c>
      <c r="C6329" t="s">
        <v>28</v>
      </c>
      <c r="D6329" t="s">
        <v>585</v>
      </c>
      <c r="E6329" t="str">
        <f>"205TNRL3C814"</f>
        <v>205TNRL3C814</v>
      </c>
      <c r="F6329" t="s">
        <v>30</v>
      </c>
      <c r="I6329" t="s">
        <v>38</v>
      </c>
      <c r="J6329" t="s">
        <v>1907</v>
      </c>
      <c r="N6329" t="s">
        <v>12849</v>
      </c>
      <c r="O6329" t="s">
        <v>34</v>
      </c>
      <c r="P6329">
        <v>4</v>
      </c>
      <c r="Q6329">
        <v>202205</v>
      </c>
      <c r="R6329">
        <v>20220608</v>
      </c>
      <c r="S6329" t="s">
        <v>12850</v>
      </c>
      <c r="T6329">
        <v>20220817</v>
      </c>
      <c r="Z6329" t="s">
        <v>36</v>
      </c>
    </row>
    <row r="6330" spans="1:26" x14ac:dyDescent="0.25">
      <c r="A6330" t="s">
        <v>26</v>
      </c>
      <c r="B6330" t="s">
        <v>27</v>
      </c>
      <c r="C6330" t="s">
        <v>28</v>
      </c>
      <c r="D6330" t="s">
        <v>29</v>
      </c>
      <c r="E6330" t="str">
        <f>"109TNZN1W181"</f>
        <v>109TNZN1W181</v>
      </c>
      <c r="F6330" t="s">
        <v>30</v>
      </c>
      <c r="I6330" t="s">
        <v>1511</v>
      </c>
      <c r="J6330" t="s">
        <v>58</v>
      </c>
      <c r="N6330" t="s">
        <v>12851</v>
      </c>
      <c r="O6330" t="s">
        <v>34</v>
      </c>
      <c r="P6330">
        <v>12</v>
      </c>
      <c r="Q6330">
        <v>202109</v>
      </c>
      <c r="R6330">
        <v>20211215</v>
      </c>
      <c r="S6330" t="s">
        <v>12852</v>
      </c>
      <c r="T6330">
        <v>20220817</v>
      </c>
      <c r="U6330" t="s">
        <v>211</v>
      </c>
      <c r="Z6330" t="s">
        <v>36</v>
      </c>
    </row>
    <row r="6331" spans="1:26" x14ac:dyDescent="0.25">
      <c r="A6331" t="s">
        <v>26</v>
      </c>
      <c r="B6331" t="s">
        <v>27</v>
      </c>
      <c r="C6331" t="s">
        <v>28</v>
      </c>
      <c r="D6331" t="s">
        <v>64</v>
      </c>
      <c r="E6331" t="str">
        <f>"108TNSU2K200"</f>
        <v>108TNSU2K200</v>
      </c>
      <c r="F6331" t="s">
        <v>30</v>
      </c>
      <c r="I6331" t="s">
        <v>38</v>
      </c>
      <c r="J6331" t="s">
        <v>58</v>
      </c>
      <c r="N6331" t="s">
        <v>12853</v>
      </c>
      <c r="O6331" t="s">
        <v>34</v>
      </c>
      <c r="P6331">
        <v>13</v>
      </c>
      <c r="Q6331">
        <v>202108</v>
      </c>
      <c r="R6331">
        <v>20220206</v>
      </c>
      <c r="S6331" t="s">
        <v>12854</v>
      </c>
      <c r="T6331">
        <v>20220817</v>
      </c>
      <c r="U6331" t="s">
        <v>5494</v>
      </c>
      <c r="V6331" t="s">
        <v>878</v>
      </c>
      <c r="W6331" t="s">
        <v>149</v>
      </c>
      <c r="Z6331" t="s">
        <v>36</v>
      </c>
    </row>
    <row r="6332" spans="1:26" x14ac:dyDescent="0.25">
      <c r="A6332" t="s">
        <v>26</v>
      </c>
      <c r="B6332" t="s">
        <v>27</v>
      </c>
      <c r="C6332" t="s">
        <v>28</v>
      </c>
      <c r="D6332" t="s">
        <v>380</v>
      </c>
      <c r="E6332" t="str">
        <f>"112TNXR1Q594X"</f>
        <v>112TNXR1Q594X</v>
      </c>
      <c r="F6332" t="s">
        <v>30</v>
      </c>
      <c r="I6332" t="s">
        <v>57</v>
      </c>
      <c r="J6332" t="s">
        <v>58</v>
      </c>
      <c r="N6332" t="s">
        <v>12855</v>
      </c>
      <c r="O6332" t="s">
        <v>34</v>
      </c>
      <c r="P6332">
        <v>9</v>
      </c>
      <c r="Q6332">
        <v>202112</v>
      </c>
      <c r="R6332">
        <v>20211216</v>
      </c>
      <c r="S6332" t="s">
        <v>12856</v>
      </c>
      <c r="T6332">
        <v>20220817</v>
      </c>
      <c r="U6332" t="s">
        <v>270</v>
      </c>
      <c r="Z6332" t="s">
        <v>36</v>
      </c>
    </row>
    <row r="6333" spans="1:26" x14ac:dyDescent="0.25">
      <c r="A6333" t="s">
        <v>26</v>
      </c>
      <c r="B6333" t="s">
        <v>27</v>
      </c>
      <c r="C6333" t="s">
        <v>28</v>
      </c>
      <c r="D6333" t="s">
        <v>64</v>
      </c>
      <c r="E6333" t="str">
        <f>"203TNRL03678"</f>
        <v>203TNRL03678</v>
      </c>
      <c r="F6333" t="s">
        <v>30</v>
      </c>
      <c r="I6333" t="s">
        <v>57</v>
      </c>
      <c r="J6333" t="s">
        <v>163</v>
      </c>
      <c r="N6333" t="s">
        <v>12857</v>
      </c>
      <c r="O6333" t="s">
        <v>34</v>
      </c>
      <c r="P6333">
        <v>6</v>
      </c>
      <c r="Q6333">
        <v>202203</v>
      </c>
      <c r="R6333">
        <v>20220528</v>
      </c>
      <c r="S6333" t="s">
        <v>12858</v>
      </c>
      <c r="T6333">
        <v>20220817</v>
      </c>
      <c r="U6333" t="s">
        <v>12859</v>
      </c>
      <c r="V6333" t="s">
        <v>1846</v>
      </c>
      <c r="W6333" t="s">
        <v>211</v>
      </c>
      <c r="Z6333" t="s">
        <v>36</v>
      </c>
    </row>
    <row r="6334" spans="1:26" x14ac:dyDescent="0.25">
      <c r="A6334" t="s">
        <v>26</v>
      </c>
      <c r="B6334" t="s">
        <v>27</v>
      </c>
      <c r="C6334" t="s">
        <v>28</v>
      </c>
      <c r="D6334" t="s">
        <v>115</v>
      </c>
      <c r="E6334" t="str">
        <f>"109TNPCOC432"</f>
        <v>109TNPCOC432</v>
      </c>
      <c r="F6334" t="s">
        <v>30</v>
      </c>
      <c r="I6334" t="s">
        <v>89</v>
      </c>
      <c r="J6334" t="s">
        <v>90</v>
      </c>
      <c r="N6334" t="s">
        <v>12860</v>
      </c>
      <c r="O6334" t="s">
        <v>34</v>
      </c>
      <c r="P6334">
        <v>12</v>
      </c>
      <c r="Q6334">
        <v>202109</v>
      </c>
      <c r="R6334">
        <v>20220325</v>
      </c>
      <c r="S6334" t="s">
        <v>12861</v>
      </c>
      <c r="T6334">
        <v>20220817</v>
      </c>
      <c r="U6334" t="s">
        <v>643</v>
      </c>
      <c r="V6334" t="s">
        <v>239</v>
      </c>
      <c r="Z6334" t="s">
        <v>36</v>
      </c>
    </row>
    <row r="6335" spans="1:26" x14ac:dyDescent="0.25">
      <c r="A6335" t="s">
        <v>26</v>
      </c>
      <c r="B6335" t="s">
        <v>27</v>
      </c>
      <c r="C6335" t="s">
        <v>28</v>
      </c>
      <c r="D6335" t="s">
        <v>29</v>
      </c>
      <c r="E6335" t="str">
        <f>"106TNXR1Y842"</f>
        <v>106TNXR1Y842</v>
      </c>
      <c r="F6335" t="s">
        <v>30</v>
      </c>
      <c r="I6335" t="s">
        <v>38</v>
      </c>
      <c r="J6335" t="s">
        <v>32</v>
      </c>
      <c r="N6335" t="s">
        <v>12862</v>
      </c>
      <c r="O6335" t="s">
        <v>34</v>
      </c>
      <c r="P6335">
        <v>15</v>
      </c>
      <c r="Q6335">
        <v>202106</v>
      </c>
      <c r="R6335">
        <v>20220118</v>
      </c>
      <c r="S6335" t="s">
        <v>12863</v>
      </c>
      <c r="T6335">
        <v>20220817</v>
      </c>
      <c r="Z6335" t="s">
        <v>36</v>
      </c>
    </row>
    <row r="6336" spans="1:26" x14ac:dyDescent="0.25">
      <c r="A6336" t="s">
        <v>26</v>
      </c>
      <c r="B6336" t="s">
        <v>27</v>
      </c>
      <c r="C6336" t="s">
        <v>28</v>
      </c>
      <c r="D6336" t="s">
        <v>380</v>
      </c>
      <c r="E6336" t="str">
        <f>"207TNLE03720"</f>
        <v>207TNLE03720</v>
      </c>
      <c r="F6336" t="s">
        <v>30</v>
      </c>
      <c r="I6336" t="s">
        <v>38</v>
      </c>
      <c r="J6336" t="s">
        <v>58</v>
      </c>
      <c r="N6336" t="s">
        <v>12864</v>
      </c>
      <c r="O6336" t="s">
        <v>34</v>
      </c>
      <c r="P6336">
        <v>2</v>
      </c>
      <c r="Q6336">
        <v>202207</v>
      </c>
      <c r="R6336">
        <v>20220729</v>
      </c>
      <c r="S6336" t="s">
        <v>12865</v>
      </c>
      <c r="T6336">
        <v>20220817</v>
      </c>
      <c r="U6336" t="s">
        <v>325</v>
      </c>
      <c r="V6336" t="s">
        <v>2651</v>
      </c>
      <c r="W6336" t="s">
        <v>270</v>
      </c>
      <c r="X6336" t="s">
        <v>2753</v>
      </c>
      <c r="Y6336" t="s">
        <v>1753</v>
      </c>
      <c r="Z6336" t="s">
        <v>36</v>
      </c>
    </row>
    <row r="6337" spans="1:26" x14ac:dyDescent="0.25">
      <c r="A6337" t="s">
        <v>26</v>
      </c>
      <c r="B6337" t="s">
        <v>27</v>
      </c>
      <c r="C6337" t="s">
        <v>28</v>
      </c>
      <c r="D6337" t="s">
        <v>380</v>
      </c>
      <c r="E6337" t="str">
        <f>"112TNZN1C829"</f>
        <v>112TNZN1C829</v>
      </c>
      <c r="F6337" t="s">
        <v>30</v>
      </c>
      <c r="I6337" t="s">
        <v>71</v>
      </c>
      <c r="J6337" t="s">
        <v>90</v>
      </c>
      <c r="N6337" t="s">
        <v>12866</v>
      </c>
      <c r="O6337" t="s">
        <v>34</v>
      </c>
      <c r="P6337">
        <v>9</v>
      </c>
      <c r="Q6337">
        <v>202112</v>
      </c>
      <c r="R6337">
        <v>20220201</v>
      </c>
      <c r="S6337" t="s">
        <v>12867</v>
      </c>
      <c r="T6337">
        <v>20220817</v>
      </c>
      <c r="U6337" t="s">
        <v>179</v>
      </c>
      <c r="V6337" t="s">
        <v>12211</v>
      </c>
      <c r="Z6337" t="s">
        <v>36</v>
      </c>
    </row>
    <row r="6338" spans="1:26" x14ac:dyDescent="0.25">
      <c r="A6338" t="s">
        <v>26</v>
      </c>
      <c r="B6338" t="s">
        <v>27</v>
      </c>
      <c r="C6338" t="s">
        <v>28</v>
      </c>
      <c r="D6338" t="s">
        <v>42</v>
      </c>
      <c r="E6338" t="str">
        <f>"109TNCZ1U235"</f>
        <v>109TNCZ1U235</v>
      </c>
      <c r="F6338" t="s">
        <v>30</v>
      </c>
      <c r="I6338" t="s">
        <v>123</v>
      </c>
      <c r="J6338" t="s">
        <v>439</v>
      </c>
      <c r="N6338" t="s">
        <v>12868</v>
      </c>
      <c r="O6338" t="s">
        <v>34</v>
      </c>
      <c r="P6338">
        <v>12</v>
      </c>
      <c r="Q6338">
        <v>202109</v>
      </c>
      <c r="R6338">
        <v>20211116</v>
      </c>
      <c r="S6338" t="s">
        <v>12869</v>
      </c>
      <c r="T6338">
        <v>20220817</v>
      </c>
      <c r="Z6338" t="s">
        <v>36</v>
      </c>
    </row>
    <row r="6339" spans="1:26" x14ac:dyDescent="0.25">
      <c r="A6339" t="s">
        <v>26</v>
      </c>
      <c r="B6339" t="s">
        <v>27</v>
      </c>
      <c r="C6339" t="s">
        <v>28</v>
      </c>
      <c r="D6339" t="s">
        <v>64</v>
      </c>
      <c r="E6339" t="str">
        <f>"202TNFA19147"</f>
        <v>202TNFA19147</v>
      </c>
      <c r="F6339" t="s">
        <v>30</v>
      </c>
      <c r="I6339" t="s">
        <v>129</v>
      </c>
      <c r="J6339" t="s">
        <v>39</v>
      </c>
      <c r="N6339" t="s">
        <v>12870</v>
      </c>
      <c r="O6339" t="s">
        <v>34</v>
      </c>
      <c r="P6339">
        <v>7</v>
      </c>
      <c r="Q6339">
        <v>202202</v>
      </c>
      <c r="R6339">
        <v>20220522</v>
      </c>
      <c r="S6339" t="s">
        <v>12871</v>
      </c>
      <c r="T6339">
        <v>20220817</v>
      </c>
      <c r="Z6339" t="s">
        <v>36</v>
      </c>
    </row>
    <row r="6340" spans="1:26" x14ac:dyDescent="0.25">
      <c r="A6340" t="s">
        <v>26</v>
      </c>
      <c r="B6340" t="s">
        <v>27</v>
      </c>
      <c r="C6340" t="s">
        <v>28</v>
      </c>
      <c r="D6340" t="s">
        <v>42</v>
      </c>
      <c r="E6340" t="str">
        <f>"109TNTQ1U601"</f>
        <v>109TNTQ1U601</v>
      </c>
      <c r="F6340" t="s">
        <v>30</v>
      </c>
      <c r="I6340" t="s">
        <v>134</v>
      </c>
      <c r="J6340" t="s">
        <v>90</v>
      </c>
      <c r="N6340" t="s">
        <v>12872</v>
      </c>
      <c r="O6340" t="s">
        <v>34</v>
      </c>
      <c r="P6340">
        <v>12</v>
      </c>
      <c r="Q6340">
        <v>202109</v>
      </c>
      <c r="R6340">
        <v>20220201</v>
      </c>
      <c r="S6340" t="s">
        <v>12873</v>
      </c>
      <c r="T6340">
        <v>20220817</v>
      </c>
      <c r="U6340" t="s">
        <v>5494</v>
      </c>
      <c r="V6340" t="s">
        <v>878</v>
      </c>
      <c r="W6340" t="s">
        <v>144</v>
      </c>
      <c r="X6340" t="s">
        <v>1055</v>
      </c>
      <c r="Y6340" t="s">
        <v>205</v>
      </c>
      <c r="Z6340" t="s">
        <v>36</v>
      </c>
    </row>
    <row r="6341" spans="1:26" x14ac:dyDescent="0.25">
      <c r="A6341" t="s">
        <v>26</v>
      </c>
      <c r="B6341" t="s">
        <v>27</v>
      </c>
      <c r="C6341" t="s">
        <v>28</v>
      </c>
      <c r="D6341" t="s">
        <v>42</v>
      </c>
      <c r="E6341" t="str">
        <f>"112TNXR0M530"</f>
        <v>112TNXR0M530</v>
      </c>
      <c r="F6341" t="s">
        <v>30</v>
      </c>
      <c r="I6341" t="s">
        <v>123</v>
      </c>
      <c r="J6341" t="s">
        <v>52</v>
      </c>
      <c r="N6341" t="s">
        <v>12874</v>
      </c>
      <c r="O6341" t="s">
        <v>34</v>
      </c>
      <c r="P6341">
        <v>9</v>
      </c>
      <c r="Q6341">
        <v>202112</v>
      </c>
      <c r="R6341">
        <v>20220328</v>
      </c>
      <c r="S6341" t="s">
        <v>12875</v>
      </c>
      <c r="T6341">
        <v>20220817</v>
      </c>
      <c r="U6341" t="s">
        <v>1528</v>
      </c>
      <c r="Z6341" t="s">
        <v>36</v>
      </c>
    </row>
    <row r="6342" spans="1:26" x14ac:dyDescent="0.25">
      <c r="A6342" t="s">
        <v>26</v>
      </c>
      <c r="B6342" t="s">
        <v>27</v>
      </c>
      <c r="C6342" t="s">
        <v>28</v>
      </c>
      <c r="D6342" t="s">
        <v>29</v>
      </c>
      <c r="E6342" t="str">
        <f>"109TNYT0B018"</f>
        <v>109TNYT0B018</v>
      </c>
      <c r="F6342" t="s">
        <v>30</v>
      </c>
      <c r="I6342" t="s">
        <v>89</v>
      </c>
      <c r="J6342" t="s">
        <v>77</v>
      </c>
      <c r="N6342" t="s">
        <v>12876</v>
      </c>
      <c r="O6342" t="s">
        <v>34</v>
      </c>
      <c r="P6342">
        <v>12</v>
      </c>
      <c r="Q6342">
        <v>202109</v>
      </c>
      <c r="R6342">
        <v>20211001</v>
      </c>
      <c r="S6342" t="s">
        <v>12877</v>
      </c>
      <c r="T6342">
        <v>20220817</v>
      </c>
      <c r="Z6342" t="s">
        <v>36</v>
      </c>
    </row>
    <row r="6343" spans="1:26" x14ac:dyDescent="0.25">
      <c r="A6343" t="s">
        <v>26</v>
      </c>
      <c r="B6343" t="s">
        <v>27</v>
      </c>
      <c r="C6343" t="s">
        <v>28</v>
      </c>
      <c r="D6343" t="s">
        <v>380</v>
      </c>
      <c r="E6343" t="str">
        <f>"110TNPC1Y760"</f>
        <v>110TNPC1Y760</v>
      </c>
      <c r="F6343" t="s">
        <v>30</v>
      </c>
      <c r="I6343" t="s">
        <v>134</v>
      </c>
      <c r="J6343" t="s">
        <v>58</v>
      </c>
      <c r="N6343" t="s">
        <v>12878</v>
      </c>
      <c r="O6343" t="s">
        <v>34</v>
      </c>
      <c r="P6343">
        <v>11</v>
      </c>
      <c r="Q6343">
        <v>202110</v>
      </c>
      <c r="R6343">
        <v>20220116</v>
      </c>
      <c r="S6343" t="s">
        <v>12879</v>
      </c>
      <c r="T6343">
        <v>20220817</v>
      </c>
      <c r="U6343" t="s">
        <v>144</v>
      </c>
      <c r="Z6343" t="s">
        <v>36</v>
      </c>
    </row>
    <row r="6344" spans="1:26" x14ac:dyDescent="0.25">
      <c r="A6344" t="s">
        <v>26</v>
      </c>
      <c r="B6344" t="s">
        <v>27</v>
      </c>
      <c r="C6344" t="s">
        <v>28</v>
      </c>
      <c r="D6344" t="s">
        <v>42</v>
      </c>
      <c r="E6344" t="str">
        <f>"110TNYT2U010"</f>
        <v>110TNYT2U010</v>
      </c>
      <c r="F6344" t="s">
        <v>30</v>
      </c>
      <c r="I6344" t="s">
        <v>129</v>
      </c>
      <c r="J6344" t="s">
        <v>498</v>
      </c>
      <c r="N6344" t="s">
        <v>12880</v>
      </c>
      <c r="O6344" t="s">
        <v>34</v>
      </c>
      <c r="P6344">
        <v>11</v>
      </c>
      <c r="Q6344">
        <v>202110</v>
      </c>
      <c r="R6344">
        <v>20220415</v>
      </c>
      <c r="S6344" t="s">
        <v>12881</v>
      </c>
      <c r="T6344">
        <v>20220817</v>
      </c>
      <c r="Z6344" t="s">
        <v>36</v>
      </c>
    </row>
    <row r="6345" spans="1:26" x14ac:dyDescent="0.25">
      <c r="A6345" t="s">
        <v>26</v>
      </c>
      <c r="B6345" t="s">
        <v>27</v>
      </c>
      <c r="C6345" t="s">
        <v>28</v>
      </c>
      <c r="D6345" t="s">
        <v>37</v>
      </c>
      <c r="E6345" t="str">
        <f>"109TNFA2T403"</f>
        <v>109TNFA2T403</v>
      </c>
      <c r="F6345" t="s">
        <v>30</v>
      </c>
      <c r="I6345" t="s">
        <v>47</v>
      </c>
      <c r="J6345" t="s">
        <v>90</v>
      </c>
      <c r="N6345" t="s">
        <v>12882</v>
      </c>
      <c r="O6345" t="s">
        <v>34</v>
      </c>
      <c r="P6345">
        <v>12</v>
      </c>
      <c r="Q6345">
        <v>202109</v>
      </c>
      <c r="R6345">
        <v>20220228</v>
      </c>
      <c r="S6345" t="s">
        <v>12883</v>
      </c>
      <c r="T6345">
        <v>20220817</v>
      </c>
      <c r="U6345" t="s">
        <v>180</v>
      </c>
      <c r="V6345" t="s">
        <v>1199</v>
      </c>
      <c r="Z6345" t="s">
        <v>36</v>
      </c>
    </row>
    <row r="6346" spans="1:26" x14ac:dyDescent="0.25">
      <c r="A6346" t="s">
        <v>26</v>
      </c>
      <c r="B6346" t="s">
        <v>27</v>
      </c>
      <c r="C6346" t="s">
        <v>28</v>
      </c>
      <c r="D6346" t="s">
        <v>133</v>
      </c>
      <c r="E6346" t="str">
        <f>"112TNDV0R546"</f>
        <v>112TNDV0R546</v>
      </c>
      <c r="F6346" t="s">
        <v>30</v>
      </c>
      <c r="I6346" t="s">
        <v>71</v>
      </c>
      <c r="J6346" t="s">
        <v>83</v>
      </c>
      <c r="N6346" t="s">
        <v>12884</v>
      </c>
      <c r="O6346" t="s">
        <v>34</v>
      </c>
      <c r="P6346">
        <v>9</v>
      </c>
      <c r="Q6346">
        <v>202112</v>
      </c>
      <c r="R6346">
        <v>20211215</v>
      </c>
      <c r="S6346" t="s">
        <v>12885</v>
      </c>
      <c r="T6346">
        <v>20220817</v>
      </c>
      <c r="Z6346" t="s">
        <v>36</v>
      </c>
    </row>
    <row r="6347" spans="1:26" x14ac:dyDescent="0.25">
      <c r="A6347" t="s">
        <v>26</v>
      </c>
      <c r="B6347" t="s">
        <v>27</v>
      </c>
      <c r="C6347" t="s">
        <v>28</v>
      </c>
      <c r="D6347" t="s">
        <v>380</v>
      </c>
      <c r="E6347" t="str">
        <f>"205TNAB21616"</f>
        <v>205TNAB21616</v>
      </c>
      <c r="F6347" t="s">
        <v>30</v>
      </c>
      <c r="I6347" t="s">
        <v>1927</v>
      </c>
      <c r="J6347" t="s">
        <v>48</v>
      </c>
      <c r="N6347" t="s">
        <v>12886</v>
      </c>
      <c r="O6347" t="s">
        <v>34</v>
      </c>
      <c r="P6347">
        <v>4</v>
      </c>
      <c r="Q6347">
        <v>202205</v>
      </c>
      <c r="R6347">
        <v>20220528</v>
      </c>
      <c r="S6347" t="s">
        <v>12887</v>
      </c>
      <c r="T6347">
        <v>20220817</v>
      </c>
      <c r="U6347" t="s">
        <v>128</v>
      </c>
      <c r="V6347" t="s">
        <v>3325</v>
      </c>
      <c r="W6347" t="s">
        <v>11523</v>
      </c>
      <c r="X6347" t="s">
        <v>2542</v>
      </c>
      <c r="Z6347" t="s">
        <v>36</v>
      </c>
    </row>
    <row r="6348" spans="1:26" x14ac:dyDescent="0.25">
      <c r="A6348" t="s">
        <v>26</v>
      </c>
      <c r="B6348" t="s">
        <v>27</v>
      </c>
      <c r="C6348" t="s">
        <v>28</v>
      </c>
      <c r="D6348" t="s">
        <v>115</v>
      </c>
      <c r="E6348" t="str">
        <f>"201TNEP1G748"</f>
        <v>201TNEP1G748</v>
      </c>
      <c r="F6348" t="s">
        <v>30</v>
      </c>
      <c r="I6348" t="s">
        <v>123</v>
      </c>
      <c r="J6348" t="s">
        <v>77</v>
      </c>
      <c r="N6348" t="s">
        <v>12888</v>
      </c>
      <c r="O6348" t="s">
        <v>34</v>
      </c>
      <c r="P6348">
        <v>8</v>
      </c>
      <c r="Q6348">
        <v>202201</v>
      </c>
      <c r="R6348">
        <v>20220422</v>
      </c>
      <c r="S6348" t="s">
        <v>12889</v>
      </c>
      <c r="T6348">
        <v>20220817</v>
      </c>
      <c r="Z6348" t="s">
        <v>36</v>
      </c>
    </row>
    <row r="6349" spans="1:26" x14ac:dyDescent="0.25">
      <c r="A6349" t="s">
        <v>26</v>
      </c>
      <c r="B6349" t="s">
        <v>27</v>
      </c>
      <c r="C6349" t="s">
        <v>28</v>
      </c>
      <c r="D6349" t="s">
        <v>380</v>
      </c>
      <c r="E6349" t="str">
        <f>"112TNKF0P205"</f>
        <v>112TNKF0P205</v>
      </c>
      <c r="F6349" t="s">
        <v>30</v>
      </c>
      <c r="I6349" t="s">
        <v>47</v>
      </c>
      <c r="J6349" t="s">
        <v>90</v>
      </c>
      <c r="N6349" t="s">
        <v>12890</v>
      </c>
      <c r="O6349" t="s">
        <v>34</v>
      </c>
      <c r="P6349">
        <v>9</v>
      </c>
      <c r="Q6349">
        <v>202112</v>
      </c>
      <c r="R6349">
        <v>20220426</v>
      </c>
      <c r="S6349" t="s">
        <v>12891</v>
      </c>
      <c r="T6349">
        <v>20220817</v>
      </c>
      <c r="U6349" t="s">
        <v>128</v>
      </c>
      <c r="V6349" t="s">
        <v>144</v>
      </c>
      <c r="Z6349" t="s">
        <v>36</v>
      </c>
    </row>
    <row r="6350" spans="1:26" x14ac:dyDescent="0.25">
      <c r="A6350" t="s">
        <v>26</v>
      </c>
      <c r="B6350" t="s">
        <v>27</v>
      </c>
      <c r="C6350" t="s">
        <v>28</v>
      </c>
      <c r="D6350" t="s">
        <v>37</v>
      </c>
      <c r="E6350" t="str">
        <f>"108TNDV1740Z"</f>
        <v>108TNDV1740Z</v>
      </c>
      <c r="F6350" t="s">
        <v>30</v>
      </c>
      <c r="I6350" t="s">
        <v>38</v>
      </c>
      <c r="J6350" t="s">
        <v>77</v>
      </c>
      <c r="N6350" t="s">
        <v>12892</v>
      </c>
      <c r="O6350" t="s">
        <v>34</v>
      </c>
      <c r="P6350">
        <v>13</v>
      </c>
      <c r="Q6350">
        <v>202108</v>
      </c>
      <c r="R6350">
        <v>20211001</v>
      </c>
      <c r="S6350" t="s">
        <v>12893</v>
      </c>
      <c r="T6350">
        <v>20220817</v>
      </c>
      <c r="Z6350" t="s">
        <v>36</v>
      </c>
    </row>
    <row r="6351" spans="1:26" x14ac:dyDescent="0.25">
      <c r="A6351" t="s">
        <v>26</v>
      </c>
      <c r="B6351" t="s">
        <v>27</v>
      </c>
      <c r="C6351" t="s">
        <v>28</v>
      </c>
      <c r="D6351" t="s">
        <v>6142</v>
      </c>
      <c r="E6351" t="str">
        <f>"205TNFA2U787"</f>
        <v>205TNFA2U787</v>
      </c>
      <c r="F6351" t="s">
        <v>30</v>
      </c>
      <c r="I6351" t="s">
        <v>89</v>
      </c>
      <c r="J6351" t="s">
        <v>32</v>
      </c>
      <c r="N6351" t="s">
        <v>12894</v>
      </c>
      <c r="O6351" t="s">
        <v>34</v>
      </c>
      <c r="P6351">
        <v>4</v>
      </c>
      <c r="Q6351">
        <v>202205</v>
      </c>
      <c r="R6351">
        <v>20220804</v>
      </c>
      <c r="S6351" t="s">
        <v>12895</v>
      </c>
      <c r="T6351">
        <v>20220817</v>
      </c>
      <c r="Z6351" t="s">
        <v>36</v>
      </c>
    </row>
    <row r="6352" spans="1:26" x14ac:dyDescent="0.25">
      <c r="A6352" t="s">
        <v>26</v>
      </c>
      <c r="B6352" t="s">
        <v>27</v>
      </c>
      <c r="C6352" t="s">
        <v>28</v>
      </c>
      <c r="D6352" t="s">
        <v>46</v>
      </c>
      <c r="E6352" t="str">
        <f>"201TNRL2C078"</f>
        <v>201TNRL2C078</v>
      </c>
      <c r="F6352" t="s">
        <v>30</v>
      </c>
      <c r="I6352" t="s">
        <v>123</v>
      </c>
      <c r="J6352" t="s">
        <v>83</v>
      </c>
      <c r="N6352" t="s">
        <v>12896</v>
      </c>
      <c r="O6352" t="s">
        <v>34</v>
      </c>
      <c r="P6352">
        <v>8</v>
      </c>
      <c r="Q6352">
        <v>202201</v>
      </c>
      <c r="R6352">
        <v>20220319</v>
      </c>
      <c r="S6352" t="s">
        <v>12897</v>
      </c>
      <c r="T6352">
        <v>20220817</v>
      </c>
      <c r="Z6352" t="s">
        <v>36</v>
      </c>
    </row>
    <row r="6353" spans="1:26" x14ac:dyDescent="0.25">
      <c r="A6353" t="s">
        <v>26</v>
      </c>
      <c r="B6353" t="s">
        <v>27</v>
      </c>
      <c r="C6353" t="s">
        <v>28</v>
      </c>
      <c r="D6353" t="s">
        <v>3065</v>
      </c>
      <c r="E6353" t="str">
        <f>"205TNRL2Z942"</f>
        <v>205TNRL2Z942</v>
      </c>
      <c r="F6353" t="s">
        <v>30</v>
      </c>
      <c r="I6353" t="s">
        <v>82</v>
      </c>
      <c r="J6353" t="s">
        <v>77</v>
      </c>
      <c r="N6353" t="s">
        <v>12898</v>
      </c>
      <c r="O6353" t="s">
        <v>34</v>
      </c>
      <c r="P6353">
        <v>4</v>
      </c>
      <c r="Q6353">
        <v>202205</v>
      </c>
      <c r="R6353">
        <v>20220713</v>
      </c>
      <c r="S6353" t="s">
        <v>12899</v>
      </c>
      <c r="T6353">
        <v>20220817</v>
      </c>
      <c r="Z6353" t="s">
        <v>36</v>
      </c>
    </row>
    <row r="6354" spans="1:26" x14ac:dyDescent="0.25">
      <c r="A6354" t="s">
        <v>26</v>
      </c>
      <c r="B6354" t="s">
        <v>27</v>
      </c>
      <c r="C6354" t="s">
        <v>28</v>
      </c>
      <c r="D6354" t="s">
        <v>585</v>
      </c>
      <c r="E6354" t="str">
        <f>"202TNDV11218"</f>
        <v>202TNDV11218</v>
      </c>
      <c r="F6354" t="s">
        <v>30</v>
      </c>
      <c r="I6354" t="s">
        <v>38</v>
      </c>
      <c r="J6354" t="s">
        <v>90</v>
      </c>
      <c r="N6354" t="s">
        <v>12900</v>
      </c>
      <c r="O6354" t="s">
        <v>34</v>
      </c>
      <c r="P6354">
        <v>7</v>
      </c>
      <c r="Q6354">
        <v>202202</v>
      </c>
      <c r="R6354">
        <v>20220215</v>
      </c>
      <c r="S6354" t="s">
        <v>12901</v>
      </c>
      <c r="T6354">
        <v>20220817</v>
      </c>
      <c r="U6354" t="s">
        <v>4637</v>
      </c>
      <c r="Z6354" t="s">
        <v>36</v>
      </c>
    </row>
    <row r="6355" spans="1:26" x14ac:dyDescent="0.25">
      <c r="A6355" t="s">
        <v>26</v>
      </c>
      <c r="B6355" t="s">
        <v>27</v>
      </c>
      <c r="C6355" t="s">
        <v>28</v>
      </c>
      <c r="D6355" t="s">
        <v>29</v>
      </c>
      <c r="E6355" t="str">
        <f>"105TNNH25255"</f>
        <v>105TNNH25255</v>
      </c>
      <c r="F6355" t="s">
        <v>30</v>
      </c>
      <c r="I6355" t="s">
        <v>38</v>
      </c>
      <c r="J6355" t="s">
        <v>39</v>
      </c>
      <c r="N6355" t="s">
        <v>12902</v>
      </c>
      <c r="O6355" t="s">
        <v>34</v>
      </c>
      <c r="P6355">
        <v>16</v>
      </c>
      <c r="Q6355">
        <v>202105</v>
      </c>
      <c r="R6355">
        <v>20220324</v>
      </c>
      <c r="S6355" t="s">
        <v>12903</v>
      </c>
      <c r="T6355">
        <v>20220817</v>
      </c>
      <c r="Z6355" t="s">
        <v>36</v>
      </c>
    </row>
    <row r="6356" spans="1:26" x14ac:dyDescent="0.25">
      <c r="A6356" t="s">
        <v>26</v>
      </c>
      <c r="B6356" t="s">
        <v>27</v>
      </c>
      <c r="C6356" t="s">
        <v>28</v>
      </c>
      <c r="D6356" t="s">
        <v>115</v>
      </c>
      <c r="E6356" t="str">
        <f>"108TNCZ1D395"</f>
        <v>108TNCZ1D395</v>
      </c>
      <c r="F6356" t="s">
        <v>30</v>
      </c>
      <c r="I6356" t="s">
        <v>157</v>
      </c>
      <c r="J6356" t="s">
        <v>58</v>
      </c>
      <c r="N6356" t="s">
        <v>12904</v>
      </c>
      <c r="O6356" t="s">
        <v>34</v>
      </c>
      <c r="P6356">
        <v>13</v>
      </c>
      <c r="Q6356">
        <v>202108</v>
      </c>
      <c r="R6356">
        <v>20211226</v>
      </c>
      <c r="S6356" t="s">
        <v>12905</v>
      </c>
      <c r="T6356">
        <v>20220817</v>
      </c>
      <c r="U6356" t="s">
        <v>211</v>
      </c>
      <c r="Z6356" t="s">
        <v>36</v>
      </c>
    </row>
    <row r="6357" spans="1:26" x14ac:dyDescent="0.25">
      <c r="A6357" t="s">
        <v>26</v>
      </c>
      <c r="B6357" t="s">
        <v>27</v>
      </c>
      <c r="C6357" t="s">
        <v>28</v>
      </c>
      <c r="D6357" t="s">
        <v>7432</v>
      </c>
      <c r="E6357" t="str">
        <f>"203TNVS17287"</f>
        <v>203TNVS17287</v>
      </c>
      <c r="F6357" t="s">
        <v>30</v>
      </c>
      <c r="I6357" t="s">
        <v>501</v>
      </c>
      <c r="J6357" t="s">
        <v>39</v>
      </c>
      <c r="N6357" t="s">
        <v>12906</v>
      </c>
      <c r="O6357" t="s">
        <v>34</v>
      </c>
      <c r="P6357">
        <v>6</v>
      </c>
      <c r="Q6357">
        <v>202203</v>
      </c>
      <c r="R6357">
        <v>20220516</v>
      </c>
      <c r="S6357" t="s">
        <v>12907</v>
      </c>
      <c r="T6357">
        <v>20220817</v>
      </c>
      <c r="Z6357" t="s">
        <v>36</v>
      </c>
    </row>
    <row r="6358" spans="1:26" x14ac:dyDescent="0.25">
      <c r="A6358" t="s">
        <v>26</v>
      </c>
      <c r="B6358" t="s">
        <v>27</v>
      </c>
      <c r="C6358" t="s">
        <v>28</v>
      </c>
      <c r="D6358" t="s">
        <v>29</v>
      </c>
      <c r="E6358" t="str">
        <f>"111TNCZ15739"</f>
        <v>111TNCZ15739</v>
      </c>
      <c r="F6358" t="s">
        <v>30</v>
      </c>
      <c r="I6358" t="s">
        <v>129</v>
      </c>
      <c r="J6358" t="s">
        <v>439</v>
      </c>
      <c r="N6358" t="s">
        <v>12908</v>
      </c>
      <c r="O6358" t="s">
        <v>34</v>
      </c>
      <c r="P6358">
        <v>10</v>
      </c>
      <c r="Q6358">
        <v>202111</v>
      </c>
      <c r="R6358">
        <v>20211222</v>
      </c>
      <c r="S6358" t="s">
        <v>12909</v>
      </c>
      <c r="T6358">
        <v>20220817</v>
      </c>
      <c r="Z6358" t="s">
        <v>36</v>
      </c>
    </row>
    <row r="6359" spans="1:26" x14ac:dyDescent="0.25">
      <c r="A6359" t="s">
        <v>26</v>
      </c>
      <c r="B6359" t="s">
        <v>27</v>
      </c>
      <c r="C6359" t="s">
        <v>28</v>
      </c>
      <c r="D6359" t="s">
        <v>7160</v>
      </c>
      <c r="E6359" t="str">
        <f>"205TNLE1P040"</f>
        <v>205TNLE1P040</v>
      </c>
      <c r="F6359" t="s">
        <v>30</v>
      </c>
      <c r="I6359" t="s">
        <v>123</v>
      </c>
      <c r="J6359" t="s">
        <v>77</v>
      </c>
      <c r="N6359" t="s">
        <v>12910</v>
      </c>
      <c r="O6359" t="s">
        <v>34</v>
      </c>
      <c r="P6359">
        <v>4</v>
      </c>
      <c r="Q6359">
        <v>202205</v>
      </c>
      <c r="R6359">
        <v>20220813</v>
      </c>
      <c r="S6359" t="s">
        <v>12911</v>
      </c>
      <c r="T6359">
        <v>20220817</v>
      </c>
      <c r="Z6359" t="s">
        <v>36</v>
      </c>
    </row>
    <row r="6360" spans="1:26" x14ac:dyDescent="0.25">
      <c r="A6360" t="s">
        <v>26</v>
      </c>
      <c r="B6360" t="s">
        <v>27</v>
      </c>
      <c r="C6360" t="s">
        <v>28</v>
      </c>
      <c r="D6360" t="s">
        <v>380</v>
      </c>
      <c r="E6360" t="str">
        <f>"206TNQD23820"</f>
        <v>206TNQD23820</v>
      </c>
      <c r="F6360" t="s">
        <v>30</v>
      </c>
      <c r="I6360" t="s">
        <v>38</v>
      </c>
      <c r="J6360" t="s">
        <v>32</v>
      </c>
      <c r="N6360" t="s">
        <v>12912</v>
      </c>
      <c r="O6360" t="s">
        <v>34</v>
      </c>
      <c r="P6360">
        <v>3</v>
      </c>
      <c r="Q6360">
        <v>202206</v>
      </c>
      <c r="R6360">
        <v>20220712</v>
      </c>
      <c r="S6360" t="s">
        <v>12913</v>
      </c>
      <c r="T6360">
        <v>20220817</v>
      </c>
      <c r="Z6360" t="s">
        <v>36</v>
      </c>
    </row>
    <row r="6361" spans="1:26" x14ac:dyDescent="0.25">
      <c r="A6361" t="s">
        <v>26</v>
      </c>
      <c r="B6361" t="s">
        <v>27</v>
      </c>
      <c r="C6361" t="s">
        <v>28</v>
      </c>
      <c r="D6361" t="s">
        <v>64</v>
      </c>
      <c r="E6361" t="str">
        <f>"203TNYT1A410"</f>
        <v>203TNYT1A410</v>
      </c>
      <c r="F6361" t="s">
        <v>30</v>
      </c>
      <c r="I6361" t="s">
        <v>97</v>
      </c>
      <c r="J6361" t="s">
        <v>58</v>
      </c>
      <c r="N6361" t="s">
        <v>12914</v>
      </c>
      <c r="O6361" t="s">
        <v>34</v>
      </c>
      <c r="P6361">
        <v>6</v>
      </c>
      <c r="Q6361">
        <v>202203</v>
      </c>
      <c r="R6361">
        <v>20220430</v>
      </c>
      <c r="S6361" t="s">
        <v>12915</v>
      </c>
      <c r="T6361">
        <v>20220817</v>
      </c>
      <c r="U6361" t="s">
        <v>582</v>
      </c>
      <c r="Z6361" t="s">
        <v>36</v>
      </c>
    </row>
    <row r="6362" spans="1:26" x14ac:dyDescent="0.25">
      <c r="A6362" t="s">
        <v>26</v>
      </c>
      <c r="B6362" t="s">
        <v>27</v>
      </c>
      <c r="C6362" t="s">
        <v>28</v>
      </c>
      <c r="D6362" t="s">
        <v>37</v>
      </c>
      <c r="E6362" t="str">
        <f>"110TNQD0P732"</f>
        <v>110TNQD0P732</v>
      </c>
      <c r="F6362" t="s">
        <v>30</v>
      </c>
      <c r="I6362" t="s">
        <v>82</v>
      </c>
      <c r="J6362" t="s">
        <v>90</v>
      </c>
      <c r="N6362" t="s">
        <v>12916</v>
      </c>
      <c r="O6362" t="s">
        <v>34</v>
      </c>
      <c r="P6362">
        <v>11</v>
      </c>
      <c r="Q6362">
        <v>202110</v>
      </c>
      <c r="R6362">
        <v>20220606</v>
      </c>
      <c r="S6362" t="s">
        <v>12917</v>
      </c>
      <c r="T6362">
        <v>20220817</v>
      </c>
      <c r="U6362" t="s">
        <v>180</v>
      </c>
      <c r="Z6362" t="s">
        <v>36</v>
      </c>
    </row>
    <row r="6363" spans="1:26" x14ac:dyDescent="0.25">
      <c r="A6363" t="s">
        <v>26</v>
      </c>
      <c r="B6363" t="s">
        <v>27</v>
      </c>
      <c r="C6363" t="s">
        <v>28</v>
      </c>
      <c r="D6363" t="s">
        <v>380</v>
      </c>
      <c r="E6363" t="str">
        <f>"111TNTQ1Z025"</f>
        <v>111TNTQ1Z025</v>
      </c>
      <c r="F6363" t="s">
        <v>30</v>
      </c>
      <c r="I6363" t="s">
        <v>38</v>
      </c>
      <c r="J6363" t="s">
        <v>58</v>
      </c>
      <c r="N6363" t="s">
        <v>12918</v>
      </c>
      <c r="O6363" t="s">
        <v>34</v>
      </c>
      <c r="P6363">
        <v>10</v>
      </c>
      <c r="Q6363">
        <v>202111</v>
      </c>
      <c r="R6363">
        <v>20220205</v>
      </c>
      <c r="S6363" t="s">
        <v>12919</v>
      </c>
      <c r="T6363">
        <v>20220817</v>
      </c>
      <c r="U6363" t="s">
        <v>144</v>
      </c>
      <c r="Z6363" t="s">
        <v>36</v>
      </c>
    </row>
    <row r="6364" spans="1:26" x14ac:dyDescent="0.25">
      <c r="A6364" t="s">
        <v>26</v>
      </c>
      <c r="B6364" t="s">
        <v>27</v>
      </c>
      <c r="C6364" t="s">
        <v>28</v>
      </c>
      <c r="D6364" t="s">
        <v>29</v>
      </c>
      <c r="E6364" t="str">
        <f>"110TNHM23217"</f>
        <v>110TNHM23217</v>
      </c>
      <c r="F6364" t="s">
        <v>30</v>
      </c>
      <c r="I6364" t="s">
        <v>82</v>
      </c>
      <c r="J6364" t="s">
        <v>58</v>
      </c>
      <c r="N6364" t="s">
        <v>12920</v>
      </c>
      <c r="O6364" t="s">
        <v>34</v>
      </c>
      <c r="P6364">
        <v>11</v>
      </c>
      <c r="Q6364">
        <v>202110</v>
      </c>
      <c r="R6364">
        <v>20211111</v>
      </c>
      <c r="S6364" t="s">
        <v>12921</v>
      </c>
      <c r="T6364">
        <v>20220817</v>
      </c>
      <c r="U6364" t="s">
        <v>144</v>
      </c>
      <c r="V6364" t="s">
        <v>74</v>
      </c>
      <c r="Z6364" t="s">
        <v>36</v>
      </c>
    </row>
    <row r="6365" spans="1:26" x14ac:dyDescent="0.25">
      <c r="A6365" t="s">
        <v>26</v>
      </c>
      <c r="B6365" t="s">
        <v>27</v>
      </c>
      <c r="C6365" t="s">
        <v>28</v>
      </c>
      <c r="D6365" t="s">
        <v>115</v>
      </c>
      <c r="E6365" t="str">
        <f>"105TNTQ1X361"</f>
        <v>105TNTQ1X361</v>
      </c>
      <c r="F6365" t="s">
        <v>30</v>
      </c>
      <c r="I6365" t="s">
        <v>38</v>
      </c>
      <c r="J6365" t="s">
        <v>58</v>
      </c>
      <c r="N6365" t="s">
        <v>12922</v>
      </c>
      <c r="O6365" t="s">
        <v>34</v>
      </c>
      <c r="P6365">
        <v>16</v>
      </c>
      <c r="Q6365">
        <v>202105</v>
      </c>
      <c r="R6365">
        <v>20211021</v>
      </c>
      <c r="S6365" t="s">
        <v>12923</v>
      </c>
      <c r="T6365">
        <v>20220817</v>
      </c>
      <c r="U6365" t="s">
        <v>211</v>
      </c>
      <c r="Z6365" t="s">
        <v>36</v>
      </c>
    </row>
    <row r="6366" spans="1:26" x14ac:dyDescent="0.25">
      <c r="A6366" t="s">
        <v>26</v>
      </c>
      <c r="B6366" t="s">
        <v>27</v>
      </c>
      <c r="C6366" t="s">
        <v>28</v>
      </c>
      <c r="D6366" t="s">
        <v>380</v>
      </c>
      <c r="E6366" t="str">
        <f>"203TNMX06379"</f>
        <v>203TNMX06379</v>
      </c>
      <c r="F6366" t="s">
        <v>30</v>
      </c>
      <c r="I6366" t="s">
        <v>82</v>
      </c>
      <c r="J6366" t="s">
        <v>39</v>
      </c>
      <c r="N6366" t="s">
        <v>12924</v>
      </c>
      <c r="O6366" t="s">
        <v>34</v>
      </c>
      <c r="P6366">
        <v>6</v>
      </c>
      <c r="Q6366">
        <v>202203</v>
      </c>
      <c r="R6366">
        <v>20220411</v>
      </c>
      <c r="S6366" t="s">
        <v>12925</v>
      </c>
      <c r="T6366">
        <v>20220817</v>
      </c>
      <c r="Z6366" t="s">
        <v>36</v>
      </c>
    </row>
    <row r="6367" spans="1:26" x14ac:dyDescent="0.25">
      <c r="A6367" t="s">
        <v>26</v>
      </c>
      <c r="B6367" t="s">
        <v>27</v>
      </c>
      <c r="C6367" t="s">
        <v>28</v>
      </c>
      <c r="D6367" t="s">
        <v>380</v>
      </c>
      <c r="E6367" t="str">
        <f>"111TNTQ2D673"</f>
        <v>111TNTQ2D673</v>
      </c>
      <c r="F6367" t="s">
        <v>30</v>
      </c>
      <c r="I6367" t="s">
        <v>97</v>
      </c>
      <c r="J6367" t="s">
        <v>58</v>
      </c>
      <c r="N6367" t="s">
        <v>12926</v>
      </c>
      <c r="O6367" t="s">
        <v>34</v>
      </c>
      <c r="P6367">
        <v>10</v>
      </c>
      <c r="Q6367">
        <v>202111</v>
      </c>
      <c r="R6367">
        <v>20220212</v>
      </c>
      <c r="S6367" t="s">
        <v>12927</v>
      </c>
      <c r="T6367">
        <v>20220817</v>
      </c>
      <c r="U6367" t="s">
        <v>144</v>
      </c>
      <c r="Z6367" t="s">
        <v>36</v>
      </c>
    </row>
    <row r="6368" spans="1:26" x14ac:dyDescent="0.25">
      <c r="A6368" t="s">
        <v>26</v>
      </c>
      <c r="B6368" t="s">
        <v>27</v>
      </c>
      <c r="C6368" t="s">
        <v>28</v>
      </c>
      <c r="D6368" t="s">
        <v>380</v>
      </c>
      <c r="E6368" t="str">
        <f>"201TNSU1E926"</f>
        <v>201TNSU1E926</v>
      </c>
      <c r="F6368" t="s">
        <v>30</v>
      </c>
      <c r="I6368" t="s">
        <v>97</v>
      </c>
      <c r="J6368" t="s">
        <v>83</v>
      </c>
      <c r="N6368" t="s">
        <v>12928</v>
      </c>
      <c r="O6368" t="s">
        <v>34</v>
      </c>
      <c r="P6368">
        <v>8</v>
      </c>
      <c r="Q6368">
        <v>202201</v>
      </c>
      <c r="R6368">
        <v>20220801</v>
      </c>
      <c r="S6368" t="s">
        <v>12929</v>
      </c>
      <c r="T6368">
        <v>20220817</v>
      </c>
      <c r="Z6368" t="s">
        <v>36</v>
      </c>
    </row>
    <row r="6369" spans="1:26" x14ac:dyDescent="0.25">
      <c r="A6369" t="s">
        <v>26</v>
      </c>
      <c r="B6369" t="s">
        <v>27</v>
      </c>
      <c r="C6369" t="s">
        <v>28</v>
      </c>
      <c r="D6369" t="s">
        <v>42</v>
      </c>
      <c r="E6369" t="str">
        <f>"105TNWG28569"</f>
        <v>105TNWG28569</v>
      </c>
      <c r="F6369" t="s">
        <v>30</v>
      </c>
      <c r="I6369" t="s">
        <v>38</v>
      </c>
      <c r="J6369" t="s">
        <v>58</v>
      </c>
      <c r="N6369" t="s">
        <v>12930</v>
      </c>
      <c r="O6369" t="s">
        <v>34</v>
      </c>
      <c r="P6369">
        <v>16</v>
      </c>
      <c r="Q6369">
        <v>202105</v>
      </c>
      <c r="R6369">
        <v>20220729</v>
      </c>
      <c r="S6369" t="s">
        <v>12931</v>
      </c>
      <c r="T6369">
        <v>20220817</v>
      </c>
      <c r="U6369" t="s">
        <v>1528</v>
      </c>
      <c r="Z6369" t="s">
        <v>36</v>
      </c>
    </row>
    <row r="6370" spans="1:26" x14ac:dyDescent="0.25">
      <c r="A6370" t="s">
        <v>26</v>
      </c>
      <c r="B6370" t="s">
        <v>27</v>
      </c>
      <c r="C6370" t="s">
        <v>28</v>
      </c>
      <c r="D6370" t="s">
        <v>380</v>
      </c>
      <c r="E6370" t="str">
        <f>"201TNGY23543"</f>
        <v>201TNGY23543</v>
      </c>
      <c r="F6370" t="s">
        <v>30</v>
      </c>
      <c r="I6370" t="s">
        <v>38</v>
      </c>
      <c r="J6370" t="s">
        <v>6472</v>
      </c>
      <c r="N6370" t="s">
        <v>12932</v>
      </c>
      <c r="O6370" t="s">
        <v>34</v>
      </c>
      <c r="P6370">
        <v>8</v>
      </c>
      <c r="Q6370">
        <v>202201</v>
      </c>
      <c r="R6370">
        <v>20220804</v>
      </c>
      <c r="S6370" t="s">
        <v>12933</v>
      </c>
      <c r="T6370">
        <v>20220817</v>
      </c>
      <c r="Z6370" t="s">
        <v>36</v>
      </c>
    </row>
    <row r="6371" spans="1:26" x14ac:dyDescent="0.25">
      <c r="A6371" t="s">
        <v>26</v>
      </c>
      <c r="B6371" t="s">
        <v>27</v>
      </c>
      <c r="C6371" t="s">
        <v>28</v>
      </c>
      <c r="D6371" t="s">
        <v>115</v>
      </c>
      <c r="E6371" t="str">
        <f>"109TNWG0V377"</f>
        <v>109TNWG0V377</v>
      </c>
      <c r="F6371" t="s">
        <v>30</v>
      </c>
      <c r="I6371" t="s">
        <v>57</v>
      </c>
      <c r="J6371" t="s">
        <v>39</v>
      </c>
      <c r="N6371" t="s">
        <v>12934</v>
      </c>
      <c r="O6371" t="s">
        <v>34</v>
      </c>
      <c r="P6371">
        <v>12</v>
      </c>
      <c r="Q6371">
        <v>202109</v>
      </c>
      <c r="R6371">
        <v>20220816</v>
      </c>
      <c r="S6371" t="s">
        <v>12935</v>
      </c>
      <c r="T6371">
        <v>20220817</v>
      </c>
      <c r="Z6371" t="s">
        <v>36</v>
      </c>
    </row>
    <row r="6372" spans="1:26" x14ac:dyDescent="0.25">
      <c r="A6372" t="s">
        <v>26</v>
      </c>
      <c r="B6372" t="s">
        <v>27</v>
      </c>
      <c r="C6372" t="s">
        <v>28</v>
      </c>
      <c r="D6372" t="s">
        <v>46</v>
      </c>
      <c r="E6372" t="str">
        <f>"109TNJJ2R092"</f>
        <v>109TNJJ2R092</v>
      </c>
      <c r="F6372" t="s">
        <v>30</v>
      </c>
      <c r="I6372" t="s">
        <v>123</v>
      </c>
      <c r="J6372" t="s">
        <v>52</v>
      </c>
      <c r="N6372" t="s">
        <v>12936</v>
      </c>
      <c r="O6372" t="s">
        <v>34</v>
      </c>
      <c r="P6372">
        <v>12</v>
      </c>
      <c r="Q6372">
        <v>202109</v>
      </c>
      <c r="R6372">
        <v>20220810</v>
      </c>
      <c r="S6372" t="s">
        <v>12937</v>
      </c>
      <c r="T6372">
        <v>20220817</v>
      </c>
      <c r="U6372" t="s">
        <v>55</v>
      </c>
      <c r="Z6372" t="s">
        <v>36</v>
      </c>
    </row>
    <row r="6373" spans="1:26" x14ac:dyDescent="0.25">
      <c r="A6373" t="s">
        <v>26</v>
      </c>
      <c r="B6373" t="s">
        <v>27</v>
      </c>
      <c r="C6373" t="s">
        <v>28</v>
      </c>
      <c r="D6373" t="s">
        <v>115</v>
      </c>
      <c r="E6373" t="str">
        <f>"110TNCZ09803"</f>
        <v>110TNCZ09803</v>
      </c>
      <c r="F6373" t="s">
        <v>30</v>
      </c>
      <c r="I6373" t="s">
        <v>38</v>
      </c>
      <c r="J6373" t="s">
        <v>48</v>
      </c>
      <c r="N6373" t="s">
        <v>6814</v>
      </c>
      <c r="O6373" t="s">
        <v>34</v>
      </c>
      <c r="P6373">
        <v>11</v>
      </c>
      <c r="Q6373">
        <v>202110</v>
      </c>
      <c r="R6373">
        <v>20220224</v>
      </c>
      <c r="S6373" t="s">
        <v>12938</v>
      </c>
      <c r="T6373">
        <v>20220817</v>
      </c>
      <c r="Z6373" t="s">
        <v>36</v>
      </c>
    </row>
    <row r="6374" spans="1:26" x14ac:dyDescent="0.25">
      <c r="A6374" t="s">
        <v>2403</v>
      </c>
      <c r="B6374" t="s">
        <v>27</v>
      </c>
      <c r="C6374" t="s">
        <v>28</v>
      </c>
      <c r="D6374" t="s">
        <v>29</v>
      </c>
      <c r="E6374" t="str">
        <f>"201TNXR0K946"</f>
        <v>201TNXR0K946</v>
      </c>
      <c r="F6374" t="s">
        <v>2404</v>
      </c>
      <c r="N6374" t="s">
        <v>12939</v>
      </c>
      <c r="O6374" t="s">
        <v>34</v>
      </c>
      <c r="P6374">
        <v>8</v>
      </c>
      <c r="Q6374">
        <v>202201</v>
      </c>
      <c r="S6374">
        <v>917434036</v>
      </c>
      <c r="T6374">
        <v>20220818</v>
      </c>
      <c r="U6374" t="s">
        <v>2406</v>
      </c>
      <c r="V6374" t="s">
        <v>3583</v>
      </c>
      <c r="W6374" t="s">
        <v>2408</v>
      </c>
      <c r="X6374" t="s">
        <v>2409</v>
      </c>
      <c r="Y6374" t="s">
        <v>2410</v>
      </c>
      <c r="Z6374" t="s">
        <v>36</v>
      </c>
    </row>
    <row r="6375" spans="1:26" x14ac:dyDescent="0.25">
      <c r="A6375" t="s">
        <v>2403</v>
      </c>
      <c r="B6375" t="s">
        <v>27</v>
      </c>
      <c r="C6375" t="s">
        <v>28</v>
      </c>
      <c r="D6375" t="s">
        <v>64</v>
      </c>
      <c r="E6375" t="str">
        <f>"202TNEP15084"</f>
        <v>202TNEP15084</v>
      </c>
      <c r="F6375" t="s">
        <v>2404</v>
      </c>
      <c r="N6375" t="s">
        <v>12940</v>
      </c>
      <c r="O6375" t="s">
        <v>34</v>
      </c>
      <c r="P6375">
        <v>7</v>
      </c>
      <c r="Q6375">
        <v>202202</v>
      </c>
      <c r="S6375">
        <v>917437298</v>
      </c>
      <c r="T6375">
        <v>20220818</v>
      </c>
      <c r="U6375" t="s">
        <v>2406</v>
      </c>
      <c r="V6375" t="s">
        <v>3583</v>
      </c>
      <c r="W6375" t="s">
        <v>2408</v>
      </c>
      <c r="X6375" t="s">
        <v>4891</v>
      </c>
      <c r="Y6375" t="s">
        <v>4892</v>
      </c>
      <c r="Z6375" t="s">
        <v>36</v>
      </c>
    </row>
    <row r="6376" spans="1:26" x14ac:dyDescent="0.25">
      <c r="A6376" t="s">
        <v>2403</v>
      </c>
      <c r="B6376" t="s">
        <v>27</v>
      </c>
      <c r="C6376" t="s">
        <v>28</v>
      </c>
      <c r="D6376" t="s">
        <v>585</v>
      </c>
      <c r="E6376" t="str">
        <f>"205TNJJ38516"</f>
        <v>205TNJJ38516</v>
      </c>
      <c r="F6376" t="s">
        <v>2404</v>
      </c>
      <c r="N6376" t="s">
        <v>12941</v>
      </c>
      <c r="O6376" t="s">
        <v>34</v>
      </c>
      <c r="P6376">
        <v>4</v>
      </c>
      <c r="Q6376">
        <v>202205</v>
      </c>
      <c r="S6376">
        <v>917509542</v>
      </c>
      <c r="T6376">
        <v>20220818</v>
      </c>
      <c r="U6376" t="s">
        <v>2406</v>
      </c>
      <c r="V6376" t="s">
        <v>2407</v>
      </c>
      <c r="W6376" t="s">
        <v>2408</v>
      </c>
      <c r="X6376" t="s">
        <v>2413</v>
      </c>
      <c r="Y6376" t="s">
        <v>2414</v>
      </c>
      <c r="Z6376" t="s">
        <v>36</v>
      </c>
    </row>
    <row r="6377" spans="1:26" x14ac:dyDescent="0.25">
      <c r="A6377" t="s">
        <v>2403</v>
      </c>
      <c r="B6377" t="s">
        <v>27</v>
      </c>
      <c r="C6377" t="s">
        <v>28</v>
      </c>
      <c r="D6377" t="s">
        <v>585</v>
      </c>
      <c r="E6377" t="str">
        <f>"205TNVS38495"</f>
        <v>205TNVS38495</v>
      </c>
      <c r="F6377" t="s">
        <v>2404</v>
      </c>
      <c r="N6377" t="s">
        <v>11693</v>
      </c>
      <c r="O6377" t="s">
        <v>34</v>
      </c>
      <c r="P6377">
        <v>4</v>
      </c>
      <c r="Q6377">
        <v>202205</v>
      </c>
      <c r="S6377">
        <v>917509579</v>
      </c>
      <c r="T6377">
        <v>20220818</v>
      </c>
      <c r="U6377" t="s">
        <v>2406</v>
      </c>
      <c r="V6377" t="s">
        <v>2407</v>
      </c>
      <c r="W6377" t="s">
        <v>2408</v>
      </c>
      <c r="X6377" t="s">
        <v>2413</v>
      </c>
      <c r="Y6377" t="s">
        <v>2414</v>
      </c>
      <c r="Z6377" t="s">
        <v>36</v>
      </c>
    </row>
    <row r="6378" spans="1:26" x14ac:dyDescent="0.25">
      <c r="A6378" t="s">
        <v>2403</v>
      </c>
      <c r="B6378" t="s">
        <v>27</v>
      </c>
      <c r="C6378" t="s">
        <v>28</v>
      </c>
      <c r="D6378" t="s">
        <v>46</v>
      </c>
      <c r="E6378" t="str">
        <f>"204TNUW1Z582"</f>
        <v>204TNUW1Z582</v>
      </c>
      <c r="F6378" t="s">
        <v>2404</v>
      </c>
      <c r="N6378" t="s">
        <v>12942</v>
      </c>
      <c r="O6378" t="s">
        <v>34</v>
      </c>
      <c r="P6378">
        <v>5</v>
      </c>
      <c r="Q6378">
        <v>202204</v>
      </c>
      <c r="S6378">
        <v>917560262</v>
      </c>
      <c r="T6378">
        <v>20220818</v>
      </c>
      <c r="U6378" t="s">
        <v>2406</v>
      </c>
      <c r="V6378" t="s">
        <v>3583</v>
      </c>
      <c r="W6378" t="s">
        <v>2408</v>
      </c>
      <c r="X6378" t="s">
        <v>2409</v>
      </c>
      <c r="Y6378" t="s">
        <v>2410</v>
      </c>
      <c r="Z6378" t="s">
        <v>36</v>
      </c>
    </row>
    <row r="6379" spans="1:26" x14ac:dyDescent="0.25">
      <c r="A6379" t="s">
        <v>2403</v>
      </c>
      <c r="B6379" t="s">
        <v>27</v>
      </c>
      <c r="C6379" t="s">
        <v>28</v>
      </c>
      <c r="D6379" t="s">
        <v>7432</v>
      </c>
      <c r="E6379" t="str">
        <f>"203TNUW0H566"</f>
        <v>203TNUW0H566</v>
      </c>
      <c r="F6379" t="s">
        <v>2404</v>
      </c>
      <c r="N6379" t="s">
        <v>12943</v>
      </c>
      <c r="O6379" t="s">
        <v>34</v>
      </c>
      <c r="P6379">
        <v>6</v>
      </c>
      <c r="Q6379">
        <v>202203</v>
      </c>
      <c r="S6379">
        <v>917580619</v>
      </c>
      <c r="T6379">
        <v>20220818</v>
      </c>
      <c r="U6379" t="s">
        <v>2406</v>
      </c>
      <c r="V6379" t="s">
        <v>3583</v>
      </c>
      <c r="W6379" t="s">
        <v>2408</v>
      </c>
      <c r="X6379" t="s">
        <v>3584</v>
      </c>
      <c r="Y6379" t="s">
        <v>3585</v>
      </c>
      <c r="Z6379" t="s">
        <v>36</v>
      </c>
    </row>
    <row r="6380" spans="1:26" x14ac:dyDescent="0.25">
      <c r="A6380" t="s">
        <v>26</v>
      </c>
      <c r="B6380" t="s">
        <v>27</v>
      </c>
      <c r="C6380" t="s">
        <v>28</v>
      </c>
      <c r="D6380" t="s">
        <v>380</v>
      </c>
      <c r="E6380" t="str">
        <f>"110TNJJ1M428"</f>
        <v>110TNJJ1M428</v>
      </c>
      <c r="F6380" t="s">
        <v>30</v>
      </c>
      <c r="I6380" t="s">
        <v>57</v>
      </c>
      <c r="J6380" t="s">
        <v>58</v>
      </c>
      <c r="N6380" t="s">
        <v>12944</v>
      </c>
      <c r="O6380" t="s">
        <v>34</v>
      </c>
      <c r="P6380">
        <v>11</v>
      </c>
      <c r="Q6380">
        <v>202110</v>
      </c>
      <c r="R6380">
        <v>20220119</v>
      </c>
      <c r="S6380" t="s">
        <v>12945</v>
      </c>
      <c r="T6380">
        <v>20220818</v>
      </c>
      <c r="U6380" t="s">
        <v>1753</v>
      </c>
      <c r="Z6380" t="s">
        <v>36</v>
      </c>
    </row>
    <row r="6381" spans="1:26" x14ac:dyDescent="0.25">
      <c r="A6381" t="s">
        <v>26</v>
      </c>
      <c r="B6381" t="s">
        <v>27</v>
      </c>
      <c r="C6381" t="s">
        <v>28</v>
      </c>
      <c r="D6381" t="s">
        <v>7432</v>
      </c>
      <c r="E6381" t="str">
        <f>"205TNLE1F432"</f>
        <v>205TNLE1F432</v>
      </c>
      <c r="F6381" t="s">
        <v>30</v>
      </c>
      <c r="I6381" t="s">
        <v>38</v>
      </c>
      <c r="J6381" t="s">
        <v>90</v>
      </c>
      <c r="N6381" t="s">
        <v>12946</v>
      </c>
      <c r="O6381" t="s">
        <v>34</v>
      </c>
      <c r="P6381">
        <v>4</v>
      </c>
      <c r="Q6381">
        <v>202205</v>
      </c>
      <c r="R6381">
        <v>20220608</v>
      </c>
      <c r="S6381" t="s">
        <v>12947</v>
      </c>
      <c r="T6381">
        <v>20220818</v>
      </c>
      <c r="U6381" t="s">
        <v>264</v>
      </c>
      <c r="V6381" t="s">
        <v>265</v>
      </c>
      <c r="W6381" t="s">
        <v>5494</v>
      </c>
      <c r="X6381" t="s">
        <v>878</v>
      </c>
      <c r="Z6381" t="s">
        <v>36</v>
      </c>
    </row>
    <row r="6382" spans="1:26" x14ac:dyDescent="0.25">
      <c r="A6382" t="s">
        <v>26</v>
      </c>
      <c r="B6382" t="s">
        <v>27</v>
      </c>
      <c r="C6382" t="s">
        <v>28</v>
      </c>
      <c r="D6382" t="s">
        <v>115</v>
      </c>
      <c r="E6382" t="str">
        <f>"110TNKF1K677"</f>
        <v>110TNKF1K677</v>
      </c>
      <c r="F6382" t="s">
        <v>30</v>
      </c>
      <c r="I6382" t="s">
        <v>38</v>
      </c>
      <c r="J6382" t="s">
        <v>58</v>
      </c>
      <c r="N6382" t="s">
        <v>12948</v>
      </c>
      <c r="O6382" t="s">
        <v>34</v>
      </c>
      <c r="P6382">
        <v>11</v>
      </c>
      <c r="Q6382">
        <v>202110</v>
      </c>
      <c r="R6382">
        <v>20220308</v>
      </c>
      <c r="S6382" t="s">
        <v>12949</v>
      </c>
      <c r="T6382">
        <v>20220818</v>
      </c>
      <c r="U6382" t="s">
        <v>236</v>
      </c>
      <c r="Z6382" t="s">
        <v>36</v>
      </c>
    </row>
    <row r="6383" spans="1:26" x14ac:dyDescent="0.25">
      <c r="A6383" t="s">
        <v>26</v>
      </c>
      <c r="B6383" t="s">
        <v>27</v>
      </c>
      <c r="C6383" t="s">
        <v>28</v>
      </c>
      <c r="D6383" t="s">
        <v>585</v>
      </c>
      <c r="E6383" t="str">
        <f>"202TNJJ08324"</f>
        <v>202TNJJ08324</v>
      </c>
      <c r="F6383" t="s">
        <v>30</v>
      </c>
      <c r="I6383" t="s">
        <v>302</v>
      </c>
      <c r="J6383" t="s">
        <v>58</v>
      </c>
      <c r="N6383" t="s">
        <v>12950</v>
      </c>
      <c r="O6383" t="s">
        <v>34</v>
      </c>
      <c r="P6383">
        <v>7</v>
      </c>
      <c r="Q6383">
        <v>202202</v>
      </c>
      <c r="R6383">
        <v>20220301</v>
      </c>
      <c r="S6383" t="s">
        <v>12951</v>
      </c>
      <c r="T6383">
        <v>20220818</v>
      </c>
      <c r="U6383" t="s">
        <v>4638</v>
      </c>
      <c r="V6383" t="s">
        <v>128</v>
      </c>
      <c r="W6383" t="s">
        <v>211</v>
      </c>
      <c r="Z6383" t="s">
        <v>36</v>
      </c>
    </row>
    <row r="6384" spans="1:26" x14ac:dyDescent="0.25">
      <c r="A6384" t="s">
        <v>26</v>
      </c>
      <c r="B6384" t="s">
        <v>27</v>
      </c>
      <c r="C6384" t="s">
        <v>28</v>
      </c>
      <c r="D6384" t="s">
        <v>7432</v>
      </c>
      <c r="E6384" t="str">
        <f>"203TNZN16237"</f>
        <v>203TNZN16237</v>
      </c>
      <c r="F6384" t="s">
        <v>30</v>
      </c>
      <c r="I6384" t="s">
        <v>302</v>
      </c>
      <c r="J6384" t="s">
        <v>90</v>
      </c>
      <c r="N6384" t="s">
        <v>12952</v>
      </c>
      <c r="O6384" t="s">
        <v>34</v>
      </c>
      <c r="P6384">
        <v>6</v>
      </c>
      <c r="Q6384">
        <v>202203</v>
      </c>
      <c r="R6384">
        <v>20220712</v>
      </c>
      <c r="S6384" t="s">
        <v>12953</v>
      </c>
      <c r="T6384">
        <v>20220818</v>
      </c>
      <c r="U6384" t="s">
        <v>211</v>
      </c>
      <c r="Z6384" t="s">
        <v>36</v>
      </c>
    </row>
    <row r="6385" spans="1:26" x14ac:dyDescent="0.25">
      <c r="A6385" t="s">
        <v>26</v>
      </c>
      <c r="B6385" t="s">
        <v>27</v>
      </c>
      <c r="C6385" t="s">
        <v>28</v>
      </c>
      <c r="D6385" t="s">
        <v>380</v>
      </c>
      <c r="E6385" t="str">
        <f>"206TNJJ0J316"</f>
        <v>206TNJJ0J316</v>
      </c>
      <c r="F6385" t="s">
        <v>30</v>
      </c>
      <c r="I6385" t="s">
        <v>31</v>
      </c>
      <c r="J6385" t="s">
        <v>58</v>
      </c>
      <c r="N6385" t="s">
        <v>12954</v>
      </c>
      <c r="O6385" t="s">
        <v>34</v>
      </c>
      <c r="P6385">
        <v>3</v>
      </c>
      <c r="Q6385">
        <v>202206</v>
      </c>
      <c r="R6385">
        <v>20220724</v>
      </c>
      <c r="S6385" t="s">
        <v>12955</v>
      </c>
      <c r="T6385">
        <v>20220818</v>
      </c>
      <c r="U6385" t="s">
        <v>205</v>
      </c>
      <c r="V6385" t="s">
        <v>2542</v>
      </c>
      <c r="W6385" t="s">
        <v>3325</v>
      </c>
      <c r="Z6385" t="s">
        <v>36</v>
      </c>
    </row>
    <row r="6386" spans="1:26" x14ac:dyDescent="0.25">
      <c r="A6386" t="s">
        <v>26</v>
      </c>
      <c r="B6386" t="s">
        <v>27</v>
      </c>
      <c r="C6386" t="s">
        <v>28</v>
      </c>
      <c r="D6386" t="s">
        <v>380</v>
      </c>
      <c r="E6386" t="str">
        <f>"205TNPC0A680"</f>
        <v>205TNPC0A680</v>
      </c>
      <c r="F6386" t="s">
        <v>30</v>
      </c>
      <c r="I6386" t="s">
        <v>57</v>
      </c>
      <c r="J6386" t="s">
        <v>39</v>
      </c>
      <c r="N6386" t="s">
        <v>12956</v>
      </c>
      <c r="O6386" t="s">
        <v>34</v>
      </c>
      <c r="P6386">
        <v>4</v>
      </c>
      <c r="Q6386">
        <v>202205</v>
      </c>
      <c r="R6386">
        <v>20220708</v>
      </c>
      <c r="S6386" t="s">
        <v>12957</v>
      </c>
      <c r="T6386">
        <v>20220818</v>
      </c>
      <c r="Z6386" t="s">
        <v>36</v>
      </c>
    </row>
    <row r="6387" spans="1:26" x14ac:dyDescent="0.25">
      <c r="A6387" t="s">
        <v>26</v>
      </c>
      <c r="B6387" t="s">
        <v>27</v>
      </c>
      <c r="C6387" t="s">
        <v>28</v>
      </c>
      <c r="D6387" t="s">
        <v>115</v>
      </c>
      <c r="E6387" t="str">
        <f>"110TNHM04137"</f>
        <v>110TNHM04137</v>
      </c>
      <c r="F6387" t="s">
        <v>30</v>
      </c>
      <c r="I6387" t="s">
        <v>129</v>
      </c>
      <c r="J6387" t="s">
        <v>43</v>
      </c>
      <c r="N6387" t="s">
        <v>12958</v>
      </c>
      <c r="O6387" t="s">
        <v>34</v>
      </c>
      <c r="P6387">
        <v>11</v>
      </c>
      <c r="Q6387">
        <v>202110</v>
      </c>
      <c r="R6387">
        <v>20220222</v>
      </c>
      <c r="S6387" t="s">
        <v>12959</v>
      </c>
      <c r="T6387">
        <v>20220818</v>
      </c>
      <c r="Z6387" t="s">
        <v>36</v>
      </c>
    </row>
    <row r="6388" spans="1:26" x14ac:dyDescent="0.25">
      <c r="A6388" t="s">
        <v>26</v>
      </c>
      <c r="B6388" t="s">
        <v>27</v>
      </c>
      <c r="C6388" t="s">
        <v>28</v>
      </c>
      <c r="D6388" t="s">
        <v>585</v>
      </c>
      <c r="E6388" t="str">
        <f>"205TNCZ1M091"</f>
        <v>205TNCZ1M091</v>
      </c>
      <c r="F6388" t="s">
        <v>30</v>
      </c>
      <c r="I6388" t="s">
        <v>129</v>
      </c>
      <c r="J6388" t="s">
        <v>58</v>
      </c>
      <c r="N6388" t="s">
        <v>12960</v>
      </c>
      <c r="O6388" t="s">
        <v>34</v>
      </c>
      <c r="P6388">
        <v>4</v>
      </c>
      <c r="Q6388">
        <v>202205</v>
      </c>
      <c r="R6388">
        <v>20220617</v>
      </c>
      <c r="S6388" t="s">
        <v>12961</v>
      </c>
      <c r="T6388">
        <v>20220818</v>
      </c>
      <c r="U6388" t="s">
        <v>4637</v>
      </c>
      <c r="Z6388" t="s">
        <v>36</v>
      </c>
    </row>
    <row r="6389" spans="1:26" x14ac:dyDescent="0.25">
      <c r="A6389" t="s">
        <v>26</v>
      </c>
      <c r="B6389" t="s">
        <v>27</v>
      </c>
      <c r="C6389" t="s">
        <v>28</v>
      </c>
      <c r="D6389" t="s">
        <v>585</v>
      </c>
      <c r="E6389" t="str">
        <f>"204TNHM1H545"</f>
        <v>204TNHM1H545</v>
      </c>
      <c r="F6389" t="s">
        <v>30</v>
      </c>
      <c r="I6389" t="s">
        <v>31</v>
      </c>
      <c r="J6389" t="s">
        <v>58</v>
      </c>
      <c r="N6389" t="s">
        <v>12962</v>
      </c>
      <c r="O6389" t="s">
        <v>34</v>
      </c>
      <c r="P6389">
        <v>5</v>
      </c>
      <c r="Q6389">
        <v>202204</v>
      </c>
      <c r="R6389">
        <v>20220427</v>
      </c>
      <c r="S6389" t="s">
        <v>12963</v>
      </c>
      <c r="T6389">
        <v>20220818</v>
      </c>
      <c r="U6389" t="s">
        <v>12964</v>
      </c>
      <c r="V6389" t="s">
        <v>211</v>
      </c>
      <c r="Z6389" t="s">
        <v>36</v>
      </c>
    </row>
    <row r="6390" spans="1:26" x14ac:dyDescent="0.25">
      <c r="A6390" t="s">
        <v>26</v>
      </c>
      <c r="B6390" t="s">
        <v>27</v>
      </c>
      <c r="C6390" t="s">
        <v>28</v>
      </c>
      <c r="D6390" t="s">
        <v>29</v>
      </c>
      <c r="E6390" t="str">
        <f>"108TNCZ0J523"</f>
        <v>108TNCZ0J523</v>
      </c>
      <c r="F6390" t="s">
        <v>30</v>
      </c>
      <c r="I6390" t="s">
        <v>31</v>
      </c>
      <c r="J6390" t="s">
        <v>58</v>
      </c>
      <c r="N6390" t="s">
        <v>12965</v>
      </c>
      <c r="O6390" t="s">
        <v>34</v>
      </c>
      <c r="P6390">
        <v>13</v>
      </c>
      <c r="Q6390">
        <v>202108</v>
      </c>
      <c r="R6390">
        <v>20211019</v>
      </c>
      <c r="S6390" t="s">
        <v>12966</v>
      </c>
      <c r="T6390">
        <v>20220818</v>
      </c>
      <c r="U6390" t="s">
        <v>75</v>
      </c>
      <c r="V6390" t="s">
        <v>144</v>
      </c>
      <c r="Z6390" t="s">
        <v>36</v>
      </c>
    </row>
    <row r="6391" spans="1:26" x14ac:dyDescent="0.25">
      <c r="A6391" t="s">
        <v>26</v>
      </c>
      <c r="B6391" t="s">
        <v>27</v>
      </c>
      <c r="C6391" t="s">
        <v>28</v>
      </c>
      <c r="D6391" t="s">
        <v>37</v>
      </c>
      <c r="E6391" t="str">
        <f>"203TNPC05312"</f>
        <v>203TNPC05312</v>
      </c>
      <c r="F6391" t="s">
        <v>30</v>
      </c>
      <c r="I6391" t="s">
        <v>31</v>
      </c>
      <c r="J6391" t="s">
        <v>32</v>
      </c>
      <c r="N6391" t="s">
        <v>12967</v>
      </c>
      <c r="O6391" t="s">
        <v>34</v>
      </c>
      <c r="P6391">
        <v>6</v>
      </c>
      <c r="Q6391">
        <v>202203</v>
      </c>
      <c r="R6391">
        <v>20220301</v>
      </c>
      <c r="S6391" t="s">
        <v>12968</v>
      </c>
      <c r="T6391">
        <v>20220818</v>
      </c>
      <c r="Z6391" t="s">
        <v>36</v>
      </c>
    </row>
    <row r="6392" spans="1:26" x14ac:dyDescent="0.25">
      <c r="A6392" t="s">
        <v>26</v>
      </c>
      <c r="B6392" t="s">
        <v>27</v>
      </c>
      <c r="C6392" t="s">
        <v>28</v>
      </c>
      <c r="D6392" t="s">
        <v>7432</v>
      </c>
      <c r="E6392" t="str">
        <f>"203TNUW0H566"</f>
        <v>203TNUW0H566</v>
      </c>
      <c r="F6392" t="s">
        <v>30</v>
      </c>
      <c r="I6392" t="s">
        <v>157</v>
      </c>
      <c r="J6392" t="s">
        <v>58</v>
      </c>
      <c r="N6392" t="s">
        <v>12969</v>
      </c>
      <c r="O6392" t="s">
        <v>34</v>
      </c>
      <c r="P6392">
        <v>6</v>
      </c>
      <c r="Q6392">
        <v>202203</v>
      </c>
      <c r="R6392">
        <v>20220527</v>
      </c>
      <c r="S6392" t="s">
        <v>12970</v>
      </c>
      <c r="T6392">
        <v>20220818</v>
      </c>
      <c r="U6392" t="s">
        <v>680</v>
      </c>
      <c r="Z6392" t="s">
        <v>36</v>
      </c>
    </row>
    <row r="6393" spans="1:26" x14ac:dyDescent="0.25">
      <c r="A6393" t="s">
        <v>26</v>
      </c>
      <c r="B6393" t="s">
        <v>27</v>
      </c>
      <c r="C6393" t="s">
        <v>28</v>
      </c>
      <c r="D6393" t="s">
        <v>6142</v>
      </c>
      <c r="E6393" t="str">
        <f>"204TNVS2K895"</f>
        <v>204TNVS2K895</v>
      </c>
      <c r="F6393" t="s">
        <v>30</v>
      </c>
      <c r="I6393" t="s">
        <v>38</v>
      </c>
      <c r="J6393" t="s">
        <v>58</v>
      </c>
      <c r="N6393" t="s">
        <v>12971</v>
      </c>
      <c r="O6393" t="s">
        <v>34</v>
      </c>
      <c r="P6393">
        <v>5</v>
      </c>
      <c r="Q6393">
        <v>202204</v>
      </c>
      <c r="R6393">
        <v>20220524</v>
      </c>
      <c r="S6393" t="s">
        <v>12972</v>
      </c>
      <c r="T6393">
        <v>20220818</v>
      </c>
      <c r="U6393" t="s">
        <v>265</v>
      </c>
      <c r="V6393" t="s">
        <v>496</v>
      </c>
      <c r="W6393" t="s">
        <v>8053</v>
      </c>
      <c r="X6393" t="s">
        <v>264</v>
      </c>
      <c r="Z6393" t="s">
        <v>36</v>
      </c>
    </row>
    <row r="6394" spans="1:26" x14ac:dyDescent="0.25">
      <c r="A6394" t="s">
        <v>26</v>
      </c>
      <c r="B6394" t="s">
        <v>27</v>
      </c>
      <c r="C6394" t="s">
        <v>28</v>
      </c>
      <c r="D6394" t="s">
        <v>42</v>
      </c>
      <c r="E6394" t="str">
        <f>"201TNJJ1N516"</f>
        <v>201TNJJ1N516</v>
      </c>
      <c r="F6394" t="s">
        <v>30</v>
      </c>
      <c r="I6394" t="s">
        <v>38</v>
      </c>
      <c r="J6394" t="s">
        <v>39</v>
      </c>
      <c r="N6394" t="s">
        <v>12973</v>
      </c>
      <c r="O6394" t="s">
        <v>34</v>
      </c>
      <c r="P6394">
        <v>8</v>
      </c>
      <c r="Q6394">
        <v>202201</v>
      </c>
      <c r="R6394">
        <v>20220714</v>
      </c>
      <c r="S6394" t="s">
        <v>12974</v>
      </c>
      <c r="T6394">
        <v>20220818</v>
      </c>
      <c r="Z6394" t="s">
        <v>36</v>
      </c>
    </row>
    <row r="6395" spans="1:26" x14ac:dyDescent="0.25">
      <c r="A6395" t="s">
        <v>26</v>
      </c>
      <c r="B6395" t="s">
        <v>27</v>
      </c>
      <c r="C6395" t="s">
        <v>28</v>
      </c>
      <c r="D6395" t="s">
        <v>46</v>
      </c>
      <c r="E6395" t="str">
        <f>"202TNBK11805"</f>
        <v>202TNBK11805</v>
      </c>
      <c r="F6395" t="s">
        <v>30</v>
      </c>
      <c r="I6395" t="s">
        <v>31</v>
      </c>
      <c r="J6395" t="s">
        <v>32</v>
      </c>
      <c r="N6395" t="s">
        <v>12975</v>
      </c>
      <c r="O6395" t="s">
        <v>34</v>
      </c>
      <c r="P6395">
        <v>7</v>
      </c>
      <c r="Q6395">
        <v>202202</v>
      </c>
      <c r="R6395">
        <v>20220302</v>
      </c>
      <c r="S6395" t="s">
        <v>12976</v>
      </c>
      <c r="T6395">
        <v>20220818</v>
      </c>
      <c r="Z6395" t="s">
        <v>36</v>
      </c>
    </row>
    <row r="6396" spans="1:26" x14ac:dyDescent="0.25">
      <c r="A6396" t="s">
        <v>26</v>
      </c>
      <c r="B6396" t="s">
        <v>27</v>
      </c>
      <c r="C6396" t="s">
        <v>28</v>
      </c>
      <c r="D6396" t="s">
        <v>380</v>
      </c>
      <c r="E6396" t="str">
        <f>"205TNPC1H360"</f>
        <v>205TNPC1H360</v>
      </c>
      <c r="F6396" t="s">
        <v>30</v>
      </c>
      <c r="I6396" t="s">
        <v>38</v>
      </c>
      <c r="J6396" t="s">
        <v>163</v>
      </c>
      <c r="N6396" t="s">
        <v>12977</v>
      </c>
      <c r="O6396" t="s">
        <v>34</v>
      </c>
      <c r="P6396">
        <v>4</v>
      </c>
      <c r="Q6396">
        <v>202205</v>
      </c>
      <c r="R6396">
        <v>20220713</v>
      </c>
      <c r="S6396" t="s">
        <v>12978</v>
      </c>
      <c r="T6396">
        <v>20220818</v>
      </c>
      <c r="Z6396" t="s">
        <v>36</v>
      </c>
    </row>
    <row r="6397" spans="1:26" x14ac:dyDescent="0.25">
      <c r="A6397" t="s">
        <v>26</v>
      </c>
      <c r="B6397" t="s">
        <v>27</v>
      </c>
      <c r="C6397" t="s">
        <v>28</v>
      </c>
      <c r="D6397" t="s">
        <v>42</v>
      </c>
      <c r="E6397" t="str">
        <f>"107TNBK0Z045"</f>
        <v>107TNBK0Z045</v>
      </c>
      <c r="F6397" t="s">
        <v>30</v>
      </c>
      <c r="I6397" t="s">
        <v>38</v>
      </c>
      <c r="J6397" t="s">
        <v>90</v>
      </c>
      <c r="N6397" t="s">
        <v>12979</v>
      </c>
      <c r="O6397" t="s">
        <v>34</v>
      </c>
      <c r="P6397">
        <v>14</v>
      </c>
      <c r="Q6397">
        <v>202107</v>
      </c>
      <c r="R6397">
        <v>20220215</v>
      </c>
      <c r="S6397" t="s">
        <v>12980</v>
      </c>
      <c r="T6397">
        <v>20220818</v>
      </c>
      <c r="U6397" t="s">
        <v>180</v>
      </c>
      <c r="V6397" t="s">
        <v>179</v>
      </c>
      <c r="Z6397" t="s">
        <v>36</v>
      </c>
    </row>
    <row r="6398" spans="1:26" x14ac:dyDescent="0.25">
      <c r="A6398" t="s">
        <v>26</v>
      </c>
      <c r="B6398" t="s">
        <v>27</v>
      </c>
      <c r="C6398" t="s">
        <v>28</v>
      </c>
      <c r="D6398" t="s">
        <v>133</v>
      </c>
      <c r="E6398" t="str">
        <f>"108TNSU1P966"</f>
        <v>108TNSU1P966</v>
      </c>
      <c r="F6398" t="s">
        <v>30</v>
      </c>
      <c r="I6398" t="s">
        <v>82</v>
      </c>
      <c r="J6398" t="s">
        <v>163</v>
      </c>
      <c r="N6398" t="s">
        <v>12981</v>
      </c>
      <c r="O6398" t="s">
        <v>34</v>
      </c>
      <c r="P6398">
        <v>13</v>
      </c>
      <c r="Q6398">
        <v>202108</v>
      </c>
      <c r="R6398">
        <v>20211030</v>
      </c>
      <c r="S6398" t="s">
        <v>12982</v>
      </c>
      <c r="T6398">
        <v>20220818</v>
      </c>
      <c r="Z6398" t="s">
        <v>36</v>
      </c>
    </row>
    <row r="6399" spans="1:26" x14ac:dyDescent="0.25">
      <c r="A6399" t="s">
        <v>26</v>
      </c>
      <c r="B6399" t="s">
        <v>27</v>
      </c>
      <c r="C6399" t="s">
        <v>28</v>
      </c>
      <c r="D6399" t="s">
        <v>6142</v>
      </c>
      <c r="E6399" t="str">
        <f>"205TNJJ3A892"</f>
        <v>205TNJJ3A892</v>
      </c>
      <c r="F6399" t="s">
        <v>30</v>
      </c>
      <c r="I6399" t="s">
        <v>31</v>
      </c>
      <c r="J6399" t="s">
        <v>32</v>
      </c>
      <c r="N6399" t="s">
        <v>12983</v>
      </c>
      <c r="O6399" t="s">
        <v>34</v>
      </c>
      <c r="P6399">
        <v>4</v>
      </c>
      <c r="Q6399">
        <v>202205</v>
      </c>
      <c r="R6399">
        <v>20220626</v>
      </c>
      <c r="S6399" t="s">
        <v>12984</v>
      </c>
      <c r="T6399">
        <v>20220818</v>
      </c>
      <c r="Z6399" t="s">
        <v>36</v>
      </c>
    </row>
    <row r="6400" spans="1:26" x14ac:dyDescent="0.25">
      <c r="A6400" t="s">
        <v>26</v>
      </c>
      <c r="B6400" t="s">
        <v>27</v>
      </c>
      <c r="C6400" t="s">
        <v>28</v>
      </c>
      <c r="D6400" t="s">
        <v>380</v>
      </c>
      <c r="E6400" t="str">
        <f>"207TNLE04296"</f>
        <v>207TNLE04296</v>
      </c>
      <c r="F6400" t="s">
        <v>30</v>
      </c>
      <c r="I6400" t="s">
        <v>89</v>
      </c>
      <c r="J6400" t="s">
        <v>90</v>
      </c>
      <c r="N6400" t="s">
        <v>12985</v>
      </c>
      <c r="O6400" t="s">
        <v>34</v>
      </c>
      <c r="P6400">
        <v>2</v>
      </c>
      <c r="Q6400">
        <v>202207</v>
      </c>
      <c r="R6400">
        <v>20220724</v>
      </c>
      <c r="S6400" t="s">
        <v>12986</v>
      </c>
      <c r="T6400">
        <v>20220818</v>
      </c>
      <c r="U6400" t="s">
        <v>328</v>
      </c>
      <c r="V6400" t="s">
        <v>496</v>
      </c>
      <c r="W6400" t="s">
        <v>270</v>
      </c>
      <c r="Z6400" t="s">
        <v>36</v>
      </c>
    </row>
    <row r="6401" spans="1:26" x14ac:dyDescent="0.25">
      <c r="A6401" t="s">
        <v>26</v>
      </c>
      <c r="B6401" t="s">
        <v>27</v>
      </c>
      <c r="C6401" t="s">
        <v>28</v>
      </c>
      <c r="D6401" t="s">
        <v>380</v>
      </c>
      <c r="E6401" t="str">
        <f>"206TNMX0W571"</f>
        <v>206TNMX0W571</v>
      </c>
      <c r="F6401" t="s">
        <v>30</v>
      </c>
      <c r="I6401" t="s">
        <v>47</v>
      </c>
      <c r="J6401" t="s">
        <v>90</v>
      </c>
      <c r="N6401" t="s">
        <v>12987</v>
      </c>
      <c r="O6401" t="s">
        <v>34</v>
      </c>
      <c r="P6401">
        <v>3</v>
      </c>
      <c r="Q6401">
        <v>202206</v>
      </c>
      <c r="R6401">
        <v>20220708</v>
      </c>
      <c r="S6401" t="s">
        <v>12988</v>
      </c>
      <c r="T6401">
        <v>20220818</v>
      </c>
      <c r="U6401" t="s">
        <v>128</v>
      </c>
      <c r="V6401" t="s">
        <v>211</v>
      </c>
      <c r="W6401" t="s">
        <v>12211</v>
      </c>
      <c r="Z6401" t="s">
        <v>36</v>
      </c>
    </row>
    <row r="6402" spans="1:26" x14ac:dyDescent="0.25">
      <c r="A6402" t="s">
        <v>26</v>
      </c>
      <c r="B6402" t="s">
        <v>27</v>
      </c>
      <c r="C6402" t="s">
        <v>28</v>
      </c>
      <c r="D6402" t="s">
        <v>7432</v>
      </c>
      <c r="E6402" t="str">
        <f>"204TNXR09634"</f>
        <v>204TNXR09634</v>
      </c>
      <c r="F6402" t="s">
        <v>30</v>
      </c>
      <c r="I6402" t="s">
        <v>31</v>
      </c>
      <c r="J6402" t="s">
        <v>32</v>
      </c>
      <c r="N6402" t="s">
        <v>12989</v>
      </c>
      <c r="O6402" t="s">
        <v>34</v>
      </c>
      <c r="P6402">
        <v>5</v>
      </c>
      <c r="Q6402">
        <v>202204</v>
      </c>
      <c r="R6402">
        <v>20220531</v>
      </c>
      <c r="S6402" t="s">
        <v>12990</v>
      </c>
      <c r="T6402">
        <v>20220818</v>
      </c>
      <c r="Z6402" t="s">
        <v>36</v>
      </c>
    </row>
    <row r="6403" spans="1:26" x14ac:dyDescent="0.25">
      <c r="A6403" t="s">
        <v>26</v>
      </c>
      <c r="B6403" t="s">
        <v>27</v>
      </c>
      <c r="C6403" t="s">
        <v>28</v>
      </c>
      <c r="D6403" t="s">
        <v>46</v>
      </c>
      <c r="E6403" t="str">
        <f>"202TNKFOT573"</f>
        <v>202TNKFOT573</v>
      </c>
      <c r="F6403" t="s">
        <v>30</v>
      </c>
      <c r="I6403" t="s">
        <v>38</v>
      </c>
      <c r="J6403" t="s">
        <v>90</v>
      </c>
      <c r="N6403" t="s">
        <v>12991</v>
      </c>
      <c r="O6403" t="s">
        <v>34</v>
      </c>
      <c r="P6403">
        <v>7</v>
      </c>
      <c r="Q6403">
        <v>202202</v>
      </c>
      <c r="R6403">
        <v>20220324</v>
      </c>
      <c r="S6403" t="s">
        <v>12992</v>
      </c>
      <c r="T6403">
        <v>20220818</v>
      </c>
      <c r="U6403" t="s">
        <v>211</v>
      </c>
      <c r="V6403" t="s">
        <v>1818</v>
      </c>
      <c r="W6403" t="s">
        <v>74</v>
      </c>
      <c r="Z6403" t="s">
        <v>36</v>
      </c>
    </row>
    <row r="6404" spans="1:26" x14ac:dyDescent="0.25">
      <c r="A6404" t="s">
        <v>26</v>
      </c>
      <c r="B6404" t="s">
        <v>27</v>
      </c>
      <c r="C6404" t="s">
        <v>28</v>
      </c>
      <c r="D6404" t="s">
        <v>115</v>
      </c>
      <c r="E6404" t="str">
        <f>"201TNBK0P781"</f>
        <v>201TNBK0P781</v>
      </c>
      <c r="F6404" t="s">
        <v>30</v>
      </c>
      <c r="I6404" t="s">
        <v>38</v>
      </c>
      <c r="J6404" t="s">
        <v>58</v>
      </c>
      <c r="N6404" t="s">
        <v>12993</v>
      </c>
      <c r="O6404" t="s">
        <v>34</v>
      </c>
      <c r="P6404">
        <v>8</v>
      </c>
      <c r="Q6404">
        <v>202201</v>
      </c>
      <c r="R6404">
        <v>20220520</v>
      </c>
      <c r="S6404" t="s">
        <v>12994</v>
      </c>
      <c r="T6404">
        <v>20220818</v>
      </c>
      <c r="U6404" t="s">
        <v>211</v>
      </c>
      <c r="Z6404" t="s">
        <v>36</v>
      </c>
    </row>
    <row r="6405" spans="1:26" x14ac:dyDescent="0.25">
      <c r="A6405" t="s">
        <v>26</v>
      </c>
      <c r="B6405" t="s">
        <v>27</v>
      </c>
      <c r="C6405" t="s">
        <v>28</v>
      </c>
      <c r="D6405" t="s">
        <v>7432</v>
      </c>
      <c r="E6405" t="str">
        <f>"206TNUW0P934"</f>
        <v>206TNUW0P934</v>
      </c>
      <c r="F6405" t="s">
        <v>30</v>
      </c>
      <c r="I6405" t="s">
        <v>129</v>
      </c>
      <c r="J6405" t="s">
        <v>58</v>
      </c>
      <c r="N6405" t="s">
        <v>12995</v>
      </c>
      <c r="O6405" t="s">
        <v>34</v>
      </c>
      <c r="P6405">
        <v>3</v>
      </c>
      <c r="Q6405">
        <v>202206</v>
      </c>
      <c r="R6405">
        <v>20220724</v>
      </c>
      <c r="S6405" t="s">
        <v>12996</v>
      </c>
      <c r="T6405">
        <v>20220818</v>
      </c>
      <c r="U6405" t="s">
        <v>12997</v>
      </c>
      <c r="Z6405" t="s">
        <v>36</v>
      </c>
    </row>
    <row r="6406" spans="1:26" x14ac:dyDescent="0.25">
      <c r="A6406" t="s">
        <v>26</v>
      </c>
      <c r="B6406" t="s">
        <v>27</v>
      </c>
      <c r="C6406" t="s">
        <v>28</v>
      </c>
      <c r="D6406" t="s">
        <v>8170</v>
      </c>
      <c r="E6406" t="str">
        <f>"204TNYT1W650"</f>
        <v>204TNYT1W650</v>
      </c>
      <c r="F6406" t="s">
        <v>30</v>
      </c>
      <c r="I6406" t="s">
        <v>123</v>
      </c>
      <c r="J6406" t="s">
        <v>43</v>
      </c>
      <c r="N6406" t="s">
        <v>12998</v>
      </c>
      <c r="O6406" t="s">
        <v>34</v>
      </c>
      <c r="P6406">
        <v>5</v>
      </c>
      <c r="Q6406">
        <v>202204</v>
      </c>
      <c r="R6406">
        <v>20220602</v>
      </c>
      <c r="S6406" t="s">
        <v>12999</v>
      </c>
      <c r="T6406">
        <v>20220818</v>
      </c>
      <c r="Z6406" t="s">
        <v>36</v>
      </c>
    </row>
    <row r="6407" spans="1:26" x14ac:dyDescent="0.25">
      <c r="A6407" t="s">
        <v>26</v>
      </c>
      <c r="B6407" t="s">
        <v>27</v>
      </c>
      <c r="C6407" t="s">
        <v>28</v>
      </c>
      <c r="D6407" t="s">
        <v>64</v>
      </c>
      <c r="E6407" t="str">
        <f>"106TNAB1P336"</f>
        <v>106TNAB1P336</v>
      </c>
      <c r="F6407" t="s">
        <v>30</v>
      </c>
      <c r="I6407" t="s">
        <v>123</v>
      </c>
      <c r="J6407" t="s">
        <v>271</v>
      </c>
      <c r="N6407" t="s">
        <v>13000</v>
      </c>
      <c r="O6407" t="s">
        <v>34</v>
      </c>
      <c r="P6407">
        <v>15</v>
      </c>
      <c r="Q6407">
        <v>202106</v>
      </c>
      <c r="R6407">
        <v>20220806</v>
      </c>
      <c r="S6407" t="s">
        <v>13001</v>
      </c>
      <c r="T6407">
        <v>20220818</v>
      </c>
      <c r="Z6407" t="s">
        <v>36</v>
      </c>
    </row>
    <row r="6408" spans="1:26" x14ac:dyDescent="0.25">
      <c r="A6408" t="s">
        <v>26</v>
      </c>
      <c r="B6408" t="s">
        <v>27</v>
      </c>
      <c r="C6408" t="s">
        <v>28</v>
      </c>
      <c r="D6408" t="s">
        <v>6922</v>
      </c>
      <c r="E6408" t="str">
        <f>"206TNGY19215"</f>
        <v>206TNGY19215</v>
      </c>
      <c r="F6408" t="s">
        <v>30</v>
      </c>
      <c r="I6408" t="s">
        <v>123</v>
      </c>
      <c r="J6408" t="s">
        <v>77</v>
      </c>
      <c r="N6408" t="s">
        <v>13002</v>
      </c>
      <c r="O6408" t="s">
        <v>34</v>
      </c>
      <c r="P6408">
        <v>3</v>
      </c>
      <c r="Q6408">
        <v>202206</v>
      </c>
      <c r="R6408">
        <v>20220811</v>
      </c>
      <c r="S6408" t="s">
        <v>13003</v>
      </c>
      <c r="T6408">
        <v>20220818</v>
      </c>
      <c r="Z6408" t="s">
        <v>36</v>
      </c>
    </row>
    <row r="6409" spans="1:26" x14ac:dyDescent="0.25">
      <c r="A6409" t="s">
        <v>26</v>
      </c>
      <c r="B6409" t="s">
        <v>27</v>
      </c>
      <c r="C6409" t="s">
        <v>28</v>
      </c>
      <c r="D6409" t="s">
        <v>115</v>
      </c>
      <c r="E6409" t="str">
        <f>"202TNKF17581"</f>
        <v>202TNKF17581</v>
      </c>
      <c r="F6409" t="s">
        <v>30</v>
      </c>
      <c r="I6409" t="s">
        <v>1078</v>
      </c>
      <c r="J6409" t="s">
        <v>39</v>
      </c>
      <c r="N6409" t="s">
        <v>13004</v>
      </c>
      <c r="O6409" t="s">
        <v>34</v>
      </c>
      <c r="P6409">
        <v>7</v>
      </c>
      <c r="Q6409">
        <v>202202</v>
      </c>
      <c r="R6409">
        <v>20220812</v>
      </c>
      <c r="S6409" t="s">
        <v>13005</v>
      </c>
      <c r="T6409">
        <v>20220818</v>
      </c>
      <c r="Z6409" t="s">
        <v>36</v>
      </c>
    </row>
    <row r="6410" spans="1:26" x14ac:dyDescent="0.25">
      <c r="A6410" t="s">
        <v>26</v>
      </c>
      <c r="B6410" t="s">
        <v>27</v>
      </c>
      <c r="C6410" t="s">
        <v>28</v>
      </c>
      <c r="D6410" t="s">
        <v>64</v>
      </c>
      <c r="E6410" t="str">
        <f>"205TNTQ0E017"</f>
        <v>205TNTQ0E017</v>
      </c>
      <c r="F6410" t="s">
        <v>30</v>
      </c>
      <c r="I6410" t="s">
        <v>129</v>
      </c>
      <c r="J6410" t="s">
        <v>58</v>
      </c>
      <c r="N6410" t="s">
        <v>13006</v>
      </c>
      <c r="O6410" t="s">
        <v>34</v>
      </c>
      <c r="P6410">
        <v>4</v>
      </c>
      <c r="Q6410">
        <v>202205</v>
      </c>
      <c r="R6410">
        <v>20220710</v>
      </c>
      <c r="S6410" t="s">
        <v>13007</v>
      </c>
      <c r="T6410">
        <v>20220818</v>
      </c>
      <c r="U6410" t="s">
        <v>328</v>
      </c>
      <c r="V6410" t="s">
        <v>111</v>
      </c>
      <c r="Z6410" t="s">
        <v>36</v>
      </c>
    </row>
    <row r="6411" spans="1:26" x14ac:dyDescent="0.25">
      <c r="A6411" t="s">
        <v>26</v>
      </c>
      <c r="B6411" t="s">
        <v>27</v>
      </c>
      <c r="C6411" t="s">
        <v>28</v>
      </c>
      <c r="D6411" t="s">
        <v>166</v>
      </c>
      <c r="E6411" t="str">
        <f>"206TNKF0G277"</f>
        <v>206TNKF0G277</v>
      </c>
      <c r="F6411" t="s">
        <v>30</v>
      </c>
      <c r="I6411" t="s">
        <v>89</v>
      </c>
      <c r="J6411" t="s">
        <v>90</v>
      </c>
      <c r="N6411" t="s">
        <v>13008</v>
      </c>
      <c r="O6411" t="s">
        <v>34</v>
      </c>
      <c r="P6411">
        <v>3</v>
      </c>
      <c r="Q6411">
        <v>202206</v>
      </c>
      <c r="R6411">
        <v>20220623</v>
      </c>
      <c r="S6411" t="s">
        <v>13009</v>
      </c>
      <c r="T6411">
        <v>20220818</v>
      </c>
      <c r="U6411" t="s">
        <v>149</v>
      </c>
      <c r="Z6411" t="s">
        <v>36</v>
      </c>
    </row>
    <row r="6412" spans="1:26" x14ac:dyDescent="0.25">
      <c r="A6412" t="s">
        <v>26</v>
      </c>
      <c r="B6412" t="s">
        <v>27</v>
      </c>
      <c r="C6412" t="s">
        <v>28</v>
      </c>
      <c r="D6412" t="s">
        <v>380</v>
      </c>
      <c r="E6412" t="str">
        <f>"201TNBK02101"</f>
        <v>201TNBK02101</v>
      </c>
      <c r="F6412" t="s">
        <v>30</v>
      </c>
      <c r="I6412" t="s">
        <v>38</v>
      </c>
      <c r="J6412" t="s">
        <v>90</v>
      </c>
      <c r="N6412" t="s">
        <v>13010</v>
      </c>
      <c r="O6412" t="s">
        <v>34</v>
      </c>
      <c r="P6412">
        <v>8</v>
      </c>
      <c r="Q6412">
        <v>202201</v>
      </c>
      <c r="R6412">
        <v>20220422</v>
      </c>
      <c r="S6412" t="s">
        <v>13011</v>
      </c>
      <c r="T6412">
        <v>20220818</v>
      </c>
      <c r="U6412" t="s">
        <v>144</v>
      </c>
      <c r="Z6412" t="s">
        <v>36</v>
      </c>
    </row>
    <row r="6413" spans="1:26" x14ac:dyDescent="0.25">
      <c r="A6413" t="s">
        <v>26</v>
      </c>
      <c r="B6413" t="s">
        <v>27</v>
      </c>
      <c r="C6413" t="s">
        <v>28</v>
      </c>
      <c r="D6413" t="s">
        <v>42</v>
      </c>
      <c r="E6413" t="str">
        <f>"201TNCZ35587"</f>
        <v>201TNCZ35587</v>
      </c>
      <c r="F6413" t="s">
        <v>30</v>
      </c>
      <c r="I6413" t="s">
        <v>157</v>
      </c>
      <c r="J6413" t="s">
        <v>32</v>
      </c>
      <c r="N6413" t="s">
        <v>13012</v>
      </c>
      <c r="O6413" t="s">
        <v>34</v>
      </c>
      <c r="P6413">
        <v>8</v>
      </c>
      <c r="Q6413">
        <v>202201</v>
      </c>
      <c r="R6413">
        <v>20220505</v>
      </c>
      <c r="S6413" t="s">
        <v>13013</v>
      </c>
      <c r="T6413">
        <v>20220818</v>
      </c>
      <c r="U6413" t="s">
        <v>452</v>
      </c>
      <c r="V6413" t="s">
        <v>680</v>
      </c>
      <c r="Z6413" t="s">
        <v>36</v>
      </c>
    </row>
    <row r="6414" spans="1:26" x14ac:dyDescent="0.25">
      <c r="A6414" t="s">
        <v>26</v>
      </c>
      <c r="B6414" t="s">
        <v>27</v>
      </c>
      <c r="C6414" t="s">
        <v>28</v>
      </c>
      <c r="D6414" t="s">
        <v>46</v>
      </c>
      <c r="E6414" t="str">
        <f>"107TNTQ1T249"</f>
        <v>107TNTQ1T249</v>
      </c>
      <c r="F6414" t="s">
        <v>30</v>
      </c>
      <c r="I6414" t="s">
        <v>129</v>
      </c>
      <c r="J6414" t="s">
        <v>163</v>
      </c>
      <c r="N6414" t="s">
        <v>13014</v>
      </c>
      <c r="O6414" t="s">
        <v>34</v>
      </c>
      <c r="P6414">
        <v>14</v>
      </c>
      <c r="Q6414">
        <v>202107</v>
      </c>
      <c r="R6414">
        <v>20211003</v>
      </c>
      <c r="S6414" t="s">
        <v>13015</v>
      </c>
      <c r="T6414">
        <v>20220818</v>
      </c>
      <c r="Z6414" t="s">
        <v>36</v>
      </c>
    </row>
    <row r="6415" spans="1:26" x14ac:dyDescent="0.25">
      <c r="A6415" t="s">
        <v>26</v>
      </c>
      <c r="B6415" t="s">
        <v>27</v>
      </c>
      <c r="C6415" t="s">
        <v>28</v>
      </c>
      <c r="D6415" t="s">
        <v>380</v>
      </c>
      <c r="E6415" t="str">
        <f>"207TNRL08006"</f>
        <v>207TNRL08006</v>
      </c>
      <c r="F6415" t="s">
        <v>30</v>
      </c>
      <c r="I6415" t="s">
        <v>89</v>
      </c>
      <c r="J6415" t="s">
        <v>77</v>
      </c>
      <c r="N6415" t="s">
        <v>13016</v>
      </c>
      <c r="O6415" t="s">
        <v>34</v>
      </c>
      <c r="P6415">
        <v>2</v>
      </c>
      <c r="Q6415">
        <v>202207</v>
      </c>
      <c r="R6415">
        <v>20220813</v>
      </c>
      <c r="S6415" t="s">
        <v>13017</v>
      </c>
      <c r="T6415">
        <v>20220818</v>
      </c>
      <c r="Z6415" t="s">
        <v>36</v>
      </c>
    </row>
    <row r="6416" spans="1:26" x14ac:dyDescent="0.25">
      <c r="A6416" t="s">
        <v>26</v>
      </c>
      <c r="B6416" t="s">
        <v>27</v>
      </c>
      <c r="C6416" t="s">
        <v>28</v>
      </c>
      <c r="D6416" t="s">
        <v>133</v>
      </c>
      <c r="E6416" t="str">
        <f>"111TNSU1C222"</f>
        <v>111TNSU1C222</v>
      </c>
      <c r="F6416" t="s">
        <v>30</v>
      </c>
      <c r="I6416" t="s">
        <v>123</v>
      </c>
      <c r="J6416" t="s">
        <v>271</v>
      </c>
      <c r="N6416" t="s">
        <v>13018</v>
      </c>
      <c r="O6416" t="s">
        <v>34</v>
      </c>
      <c r="P6416">
        <v>10</v>
      </c>
      <c r="Q6416">
        <v>202111</v>
      </c>
      <c r="R6416">
        <v>20220512</v>
      </c>
      <c r="S6416" t="s">
        <v>13019</v>
      </c>
      <c r="T6416">
        <v>20220818</v>
      </c>
      <c r="Z6416" t="s">
        <v>36</v>
      </c>
    </row>
    <row r="6417" spans="1:26" x14ac:dyDescent="0.25">
      <c r="A6417" t="s">
        <v>26</v>
      </c>
      <c r="B6417" t="s">
        <v>27</v>
      </c>
      <c r="C6417" t="s">
        <v>28</v>
      </c>
      <c r="D6417" t="s">
        <v>46</v>
      </c>
      <c r="E6417" t="str">
        <f>"112TNRL1F974"</f>
        <v>112TNRL1F974</v>
      </c>
      <c r="F6417" t="s">
        <v>30</v>
      </c>
      <c r="I6417" t="s">
        <v>47</v>
      </c>
      <c r="J6417" t="s">
        <v>39</v>
      </c>
      <c r="N6417" t="s">
        <v>13020</v>
      </c>
      <c r="O6417" t="s">
        <v>34</v>
      </c>
      <c r="P6417">
        <v>9</v>
      </c>
      <c r="Q6417">
        <v>202112</v>
      </c>
      <c r="R6417">
        <v>20220202</v>
      </c>
      <c r="S6417" t="s">
        <v>13021</v>
      </c>
      <c r="T6417">
        <v>20220818</v>
      </c>
      <c r="Z6417" t="s">
        <v>36</v>
      </c>
    </row>
    <row r="6418" spans="1:26" x14ac:dyDescent="0.25">
      <c r="A6418" t="s">
        <v>26</v>
      </c>
      <c r="B6418" t="s">
        <v>27</v>
      </c>
      <c r="C6418" t="s">
        <v>28</v>
      </c>
      <c r="D6418" t="s">
        <v>29</v>
      </c>
      <c r="E6418" t="str">
        <f>"108TNVS25119"</f>
        <v>108TNVS25119</v>
      </c>
      <c r="F6418" t="s">
        <v>30</v>
      </c>
      <c r="I6418" t="s">
        <v>157</v>
      </c>
      <c r="J6418" t="s">
        <v>39</v>
      </c>
      <c r="N6418" t="s">
        <v>13022</v>
      </c>
      <c r="O6418" t="s">
        <v>34</v>
      </c>
      <c r="P6418">
        <v>13</v>
      </c>
      <c r="Q6418">
        <v>202108</v>
      </c>
      <c r="R6418">
        <v>20211126</v>
      </c>
      <c r="S6418" t="s">
        <v>13023</v>
      </c>
      <c r="T6418">
        <v>20220818</v>
      </c>
      <c r="Z6418" t="s">
        <v>36</v>
      </c>
    </row>
    <row r="6419" spans="1:26" x14ac:dyDescent="0.25">
      <c r="A6419" t="s">
        <v>26</v>
      </c>
      <c r="B6419" t="s">
        <v>27</v>
      </c>
      <c r="C6419" t="s">
        <v>28</v>
      </c>
      <c r="D6419" t="s">
        <v>115</v>
      </c>
      <c r="E6419" t="str">
        <f>"105TNDV2K978"</f>
        <v>105TNDV2K978</v>
      </c>
      <c r="F6419" t="s">
        <v>30</v>
      </c>
      <c r="I6419" t="s">
        <v>38</v>
      </c>
      <c r="J6419" t="s">
        <v>39</v>
      </c>
      <c r="N6419" t="s">
        <v>13024</v>
      </c>
      <c r="O6419" t="s">
        <v>34</v>
      </c>
      <c r="P6419">
        <v>16</v>
      </c>
      <c r="Q6419">
        <v>202105</v>
      </c>
      <c r="R6419">
        <v>20211221</v>
      </c>
      <c r="S6419" t="s">
        <v>13025</v>
      </c>
      <c r="T6419">
        <v>20220818</v>
      </c>
      <c r="Z6419" t="s">
        <v>36</v>
      </c>
    </row>
    <row r="6420" spans="1:26" x14ac:dyDescent="0.25">
      <c r="A6420" t="s">
        <v>26</v>
      </c>
      <c r="B6420" t="s">
        <v>27</v>
      </c>
      <c r="C6420" t="s">
        <v>28</v>
      </c>
      <c r="D6420" t="s">
        <v>115</v>
      </c>
      <c r="E6420" t="str">
        <f>"201TNUW12774"</f>
        <v>201TNUW12774</v>
      </c>
      <c r="F6420" t="s">
        <v>30</v>
      </c>
      <c r="I6420" t="s">
        <v>31</v>
      </c>
      <c r="J6420" t="s">
        <v>58</v>
      </c>
      <c r="N6420" t="s">
        <v>13026</v>
      </c>
      <c r="O6420" t="s">
        <v>34</v>
      </c>
      <c r="P6420">
        <v>8</v>
      </c>
      <c r="Q6420">
        <v>202201</v>
      </c>
      <c r="R6420">
        <v>20220217</v>
      </c>
      <c r="S6420" t="s">
        <v>13027</v>
      </c>
      <c r="T6420">
        <v>20220818</v>
      </c>
      <c r="U6420" t="s">
        <v>236</v>
      </c>
      <c r="V6420" t="s">
        <v>1110</v>
      </c>
      <c r="Z6420" t="s">
        <v>36</v>
      </c>
    </row>
    <row r="6421" spans="1:26" x14ac:dyDescent="0.25">
      <c r="A6421" t="s">
        <v>26</v>
      </c>
      <c r="B6421" t="s">
        <v>27</v>
      </c>
      <c r="C6421" t="s">
        <v>28</v>
      </c>
      <c r="D6421" t="s">
        <v>64</v>
      </c>
      <c r="E6421" t="str">
        <f>"203TNNH2M863"</f>
        <v>203TNNH2M863</v>
      </c>
      <c r="F6421" t="s">
        <v>30</v>
      </c>
      <c r="I6421" t="s">
        <v>157</v>
      </c>
      <c r="J6421" t="s">
        <v>498</v>
      </c>
      <c r="N6421" t="s">
        <v>12438</v>
      </c>
      <c r="O6421" t="s">
        <v>34</v>
      </c>
      <c r="P6421">
        <v>6</v>
      </c>
      <c r="Q6421">
        <v>202203</v>
      </c>
      <c r="R6421">
        <v>20220520</v>
      </c>
      <c r="S6421" t="s">
        <v>13028</v>
      </c>
      <c r="T6421">
        <v>20220818</v>
      </c>
      <c r="Z6421" t="s">
        <v>36</v>
      </c>
    </row>
    <row r="6422" spans="1:26" x14ac:dyDescent="0.25">
      <c r="A6422" t="s">
        <v>26</v>
      </c>
      <c r="B6422" t="s">
        <v>27</v>
      </c>
      <c r="C6422" t="s">
        <v>28</v>
      </c>
      <c r="D6422" t="s">
        <v>115</v>
      </c>
      <c r="E6422" t="str">
        <f>"107TNPC0V344"</f>
        <v>107TNPC0V344</v>
      </c>
      <c r="F6422" t="s">
        <v>30</v>
      </c>
      <c r="I6422" t="s">
        <v>57</v>
      </c>
      <c r="J6422" t="s">
        <v>58</v>
      </c>
      <c r="N6422" t="s">
        <v>13029</v>
      </c>
      <c r="O6422" t="s">
        <v>34</v>
      </c>
      <c r="P6422">
        <v>14</v>
      </c>
      <c r="Q6422">
        <v>202107</v>
      </c>
      <c r="R6422">
        <v>20220628</v>
      </c>
      <c r="S6422" t="s">
        <v>13030</v>
      </c>
      <c r="T6422">
        <v>20220818</v>
      </c>
      <c r="U6422" t="s">
        <v>144</v>
      </c>
      <c r="Z6422" t="s">
        <v>36</v>
      </c>
    </row>
    <row r="6423" spans="1:26" x14ac:dyDescent="0.25">
      <c r="A6423" t="s">
        <v>26</v>
      </c>
      <c r="B6423" t="s">
        <v>27</v>
      </c>
      <c r="C6423" t="s">
        <v>28</v>
      </c>
      <c r="D6423" t="s">
        <v>6922</v>
      </c>
      <c r="E6423" t="str">
        <f>"204TNYT05466"</f>
        <v>204TNYT05466</v>
      </c>
      <c r="F6423" t="s">
        <v>30</v>
      </c>
      <c r="I6423" t="s">
        <v>82</v>
      </c>
      <c r="J6423" t="s">
        <v>90</v>
      </c>
      <c r="N6423" t="s">
        <v>13031</v>
      </c>
      <c r="O6423" t="s">
        <v>34</v>
      </c>
      <c r="P6423">
        <v>5</v>
      </c>
      <c r="Q6423">
        <v>202204</v>
      </c>
      <c r="R6423">
        <v>20220419</v>
      </c>
      <c r="S6423" t="s">
        <v>13032</v>
      </c>
      <c r="T6423">
        <v>20220818</v>
      </c>
      <c r="U6423" t="s">
        <v>11463</v>
      </c>
      <c r="V6423" t="s">
        <v>13033</v>
      </c>
      <c r="W6423" t="s">
        <v>4555</v>
      </c>
      <c r="X6423" t="s">
        <v>13034</v>
      </c>
      <c r="Z6423" t="s">
        <v>36</v>
      </c>
    </row>
    <row r="6424" spans="1:26" x14ac:dyDescent="0.25">
      <c r="A6424" t="s">
        <v>26</v>
      </c>
      <c r="B6424" t="s">
        <v>27</v>
      </c>
      <c r="C6424" t="s">
        <v>28</v>
      </c>
      <c r="D6424" t="s">
        <v>29</v>
      </c>
      <c r="E6424" t="str">
        <f>"201TNMX1Y059"</f>
        <v>201TNMX1Y059</v>
      </c>
      <c r="F6424" t="s">
        <v>30</v>
      </c>
      <c r="I6424" t="s">
        <v>38</v>
      </c>
      <c r="J6424" t="s">
        <v>58</v>
      </c>
      <c r="N6424" t="s">
        <v>13035</v>
      </c>
      <c r="O6424" t="s">
        <v>34</v>
      </c>
      <c r="P6424">
        <v>8</v>
      </c>
      <c r="Q6424">
        <v>202201</v>
      </c>
      <c r="R6424">
        <v>20220408</v>
      </c>
      <c r="S6424" t="s">
        <v>13036</v>
      </c>
      <c r="T6424">
        <v>20220818</v>
      </c>
      <c r="U6424" t="s">
        <v>151</v>
      </c>
      <c r="Z6424" t="s">
        <v>36</v>
      </c>
    </row>
    <row r="6425" spans="1:26" x14ac:dyDescent="0.25">
      <c r="A6425" t="s">
        <v>26</v>
      </c>
      <c r="B6425" t="s">
        <v>27</v>
      </c>
      <c r="C6425" t="s">
        <v>28</v>
      </c>
      <c r="D6425" t="s">
        <v>29</v>
      </c>
      <c r="E6425" t="str">
        <f>"110TNMX0E003"</f>
        <v>110TNMX0E003</v>
      </c>
      <c r="F6425" t="s">
        <v>30</v>
      </c>
      <c r="I6425" t="s">
        <v>82</v>
      </c>
      <c r="J6425" t="s">
        <v>83</v>
      </c>
      <c r="N6425" t="s">
        <v>13037</v>
      </c>
      <c r="O6425" t="s">
        <v>34</v>
      </c>
      <c r="P6425">
        <v>11</v>
      </c>
      <c r="Q6425">
        <v>202110</v>
      </c>
      <c r="R6425">
        <v>20220720</v>
      </c>
      <c r="S6425" t="s">
        <v>13038</v>
      </c>
      <c r="T6425">
        <v>20220818</v>
      </c>
      <c r="Z6425" t="s">
        <v>36</v>
      </c>
    </row>
    <row r="6426" spans="1:26" x14ac:dyDescent="0.25">
      <c r="A6426" t="s">
        <v>26</v>
      </c>
      <c r="B6426" t="s">
        <v>27</v>
      </c>
      <c r="C6426" t="s">
        <v>28</v>
      </c>
      <c r="D6426" t="s">
        <v>6142</v>
      </c>
      <c r="E6426" t="str">
        <f>"204TNVS2F615"</f>
        <v>204TNVS2F615</v>
      </c>
      <c r="F6426" t="s">
        <v>30</v>
      </c>
      <c r="I6426" t="s">
        <v>97</v>
      </c>
      <c r="J6426" t="s">
        <v>83</v>
      </c>
      <c r="N6426" t="s">
        <v>13039</v>
      </c>
      <c r="O6426" t="s">
        <v>34</v>
      </c>
      <c r="P6426">
        <v>5</v>
      </c>
      <c r="Q6426">
        <v>202204</v>
      </c>
      <c r="R6426">
        <v>20220530</v>
      </c>
      <c r="S6426" t="s">
        <v>13040</v>
      </c>
      <c r="T6426">
        <v>20220818</v>
      </c>
      <c r="Z6426" t="s">
        <v>36</v>
      </c>
    </row>
    <row r="6427" spans="1:26" x14ac:dyDescent="0.25">
      <c r="A6427" t="s">
        <v>26</v>
      </c>
      <c r="B6427" t="s">
        <v>27</v>
      </c>
      <c r="C6427" t="s">
        <v>28</v>
      </c>
      <c r="D6427" t="s">
        <v>380</v>
      </c>
      <c r="E6427" t="str">
        <f>"206TNZN06013"</f>
        <v>206TNZN06013</v>
      </c>
      <c r="F6427" t="s">
        <v>30</v>
      </c>
      <c r="I6427" t="s">
        <v>97</v>
      </c>
      <c r="J6427" t="s">
        <v>39</v>
      </c>
      <c r="N6427" t="s">
        <v>13041</v>
      </c>
      <c r="O6427" t="s">
        <v>34</v>
      </c>
      <c r="P6427">
        <v>3</v>
      </c>
      <c r="Q6427">
        <v>202206</v>
      </c>
      <c r="R6427">
        <v>20220622</v>
      </c>
      <c r="S6427" t="s">
        <v>13042</v>
      </c>
      <c r="T6427">
        <v>20220818</v>
      </c>
      <c r="Z6427" t="s">
        <v>36</v>
      </c>
    </row>
    <row r="6428" spans="1:26" x14ac:dyDescent="0.25">
      <c r="A6428" t="s">
        <v>26</v>
      </c>
      <c r="B6428" t="s">
        <v>27</v>
      </c>
      <c r="C6428" t="s">
        <v>28</v>
      </c>
      <c r="D6428" t="s">
        <v>29</v>
      </c>
      <c r="E6428" t="str">
        <f>"010TNKF1A341"</f>
        <v>010TNKF1A341</v>
      </c>
      <c r="F6428" t="s">
        <v>30</v>
      </c>
      <c r="I6428" t="s">
        <v>97</v>
      </c>
      <c r="J6428" t="s">
        <v>90</v>
      </c>
      <c r="N6428" t="s">
        <v>13043</v>
      </c>
      <c r="O6428" t="s">
        <v>34</v>
      </c>
      <c r="P6428">
        <v>23</v>
      </c>
      <c r="Q6428">
        <v>202010</v>
      </c>
      <c r="R6428">
        <v>20211129</v>
      </c>
      <c r="S6428" t="s">
        <v>13044</v>
      </c>
      <c r="T6428">
        <v>20220818</v>
      </c>
      <c r="U6428" t="s">
        <v>205</v>
      </c>
      <c r="Z6428" t="s">
        <v>36</v>
      </c>
    </row>
    <row r="6429" spans="1:26" x14ac:dyDescent="0.25">
      <c r="A6429" t="s">
        <v>26</v>
      </c>
      <c r="B6429" t="s">
        <v>27</v>
      </c>
      <c r="C6429" t="s">
        <v>28</v>
      </c>
      <c r="D6429" t="s">
        <v>29</v>
      </c>
      <c r="E6429" t="str">
        <f>"105TNJJ2B788"</f>
        <v>105TNJJ2B788</v>
      </c>
      <c r="F6429" t="s">
        <v>30</v>
      </c>
      <c r="I6429" t="s">
        <v>97</v>
      </c>
      <c r="J6429" t="s">
        <v>39</v>
      </c>
      <c r="N6429" t="s">
        <v>13045</v>
      </c>
      <c r="O6429" t="s">
        <v>34</v>
      </c>
      <c r="P6429">
        <v>16</v>
      </c>
      <c r="Q6429">
        <v>202105</v>
      </c>
      <c r="R6429">
        <v>20220711</v>
      </c>
      <c r="S6429" t="s">
        <v>13046</v>
      </c>
      <c r="T6429">
        <v>20220818</v>
      </c>
      <c r="Z6429" t="s">
        <v>36</v>
      </c>
    </row>
    <row r="6430" spans="1:26" x14ac:dyDescent="0.25">
      <c r="A6430" t="s">
        <v>26</v>
      </c>
      <c r="B6430" t="s">
        <v>27</v>
      </c>
      <c r="C6430" t="s">
        <v>28</v>
      </c>
      <c r="D6430" t="s">
        <v>6142</v>
      </c>
      <c r="E6430" t="str">
        <f>"204TNUW0R998"</f>
        <v>204TNUW0R998</v>
      </c>
      <c r="F6430" t="s">
        <v>30</v>
      </c>
      <c r="I6430" t="s">
        <v>89</v>
      </c>
      <c r="J6430" t="s">
        <v>43</v>
      </c>
      <c r="N6430" t="s">
        <v>13047</v>
      </c>
      <c r="O6430" t="s">
        <v>34</v>
      </c>
      <c r="P6430">
        <v>5</v>
      </c>
      <c r="Q6430">
        <v>202204</v>
      </c>
      <c r="R6430">
        <v>20220628</v>
      </c>
      <c r="S6430" t="s">
        <v>13048</v>
      </c>
      <c r="T6430">
        <v>20220818</v>
      </c>
      <c r="Z6430" t="s">
        <v>36</v>
      </c>
    </row>
    <row r="6431" spans="1:26" x14ac:dyDescent="0.25">
      <c r="A6431" t="s">
        <v>26</v>
      </c>
      <c r="B6431" t="s">
        <v>27</v>
      </c>
      <c r="C6431" t="s">
        <v>28</v>
      </c>
      <c r="D6431" t="s">
        <v>7432</v>
      </c>
      <c r="E6431" t="str">
        <f>"203TNAB12840"</f>
        <v>203TNAB12840</v>
      </c>
      <c r="F6431" t="s">
        <v>30</v>
      </c>
      <c r="I6431" t="s">
        <v>38</v>
      </c>
      <c r="J6431" t="s">
        <v>43</v>
      </c>
      <c r="N6431" t="s">
        <v>13049</v>
      </c>
      <c r="O6431" t="s">
        <v>34</v>
      </c>
      <c r="P6431">
        <v>6</v>
      </c>
      <c r="Q6431">
        <v>202203</v>
      </c>
      <c r="R6431">
        <v>20220809</v>
      </c>
      <c r="S6431" t="s">
        <v>13050</v>
      </c>
      <c r="T6431">
        <v>20220818</v>
      </c>
      <c r="Z6431" t="s">
        <v>36</v>
      </c>
    </row>
    <row r="6432" spans="1:26" x14ac:dyDescent="0.25">
      <c r="A6432" t="s">
        <v>26</v>
      </c>
      <c r="B6432" t="s">
        <v>27</v>
      </c>
      <c r="C6432" t="s">
        <v>28</v>
      </c>
      <c r="D6432" t="s">
        <v>115</v>
      </c>
      <c r="E6432" t="str">
        <f>"108TNZN1D397"</f>
        <v>108TNZN1D397</v>
      </c>
      <c r="F6432" t="s">
        <v>30</v>
      </c>
      <c r="I6432" t="s">
        <v>123</v>
      </c>
      <c r="J6432" t="s">
        <v>48</v>
      </c>
      <c r="N6432" t="s">
        <v>13051</v>
      </c>
      <c r="O6432" t="s">
        <v>34</v>
      </c>
      <c r="P6432">
        <v>13</v>
      </c>
      <c r="Q6432">
        <v>202108</v>
      </c>
      <c r="R6432">
        <v>20211201</v>
      </c>
      <c r="S6432" t="s">
        <v>13052</v>
      </c>
      <c r="T6432">
        <v>20220818</v>
      </c>
      <c r="Z6432" t="s">
        <v>36</v>
      </c>
    </row>
    <row r="6433" spans="1:26" x14ac:dyDescent="0.25">
      <c r="A6433" t="s">
        <v>26</v>
      </c>
      <c r="B6433" t="s">
        <v>27</v>
      </c>
      <c r="C6433" t="s">
        <v>28</v>
      </c>
      <c r="D6433" t="s">
        <v>115</v>
      </c>
      <c r="E6433" t="str">
        <f>"110TNHM1K569"</f>
        <v>110TNHM1K569</v>
      </c>
      <c r="F6433" t="s">
        <v>30</v>
      </c>
      <c r="I6433" t="s">
        <v>31</v>
      </c>
      <c r="J6433" t="s">
        <v>58</v>
      </c>
      <c r="N6433" t="s">
        <v>13053</v>
      </c>
      <c r="O6433" t="s">
        <v>34</v>
      </c>
      <c r="P6433">
        <v>11</v>
      </c>
      <c r="Q6433">
        <v>202110</v>
      </c>
      <c r="R6433">
        <v>20220309</v>
      </c>
      <c r="S6433" t="s">
        <v>13054</v>
      </c>
      <c r="T6433">
        <v>20220818</v>
      </c>
      <c r="Z6433" t="s">
        <v>36</v>
      </c>
    </row>
    <row r="6434" spans="1:26" x14ac:dyDescent="0.25">
      <c r="A6434" t="s">
        <v>2403</v>
      </c>
      <c r="B6434" t="s">
        <v>27</v>
      </c>
      <c r="C6434" t="s">
        <v>28</v>
      </c>
      <c r="D6434" t="s">
        <v>585</v>
      </c>
      <c r="E6434" t="str">
        <f>"205TNDV38482"</f>
        <v>205TNDV38482</v>
      </c>
      <c r="F6434" t="s">
        <v>2404</v>
      </c>
      <c r="N6434" t="s">
        <v>7444</v>
      </c>
      <c r="O6434" t="s">
        <v>34</v>
      </c>
      <c r="P6434">
        <v>4</v>
      </c>
      <c r="Q6434">
        <v>202205</v>
      </c>
      <c r="S6434">
        <v>917527638</v>
      </c>
      <c r="T6434">
        <v>20220819</v>
      </c>
      <c r="U6434" t="s">
        <v>2406</v>
      </c>
      <c r="V6434" t="s">
        <v>2407</v>
      </c>
      <c r="W6434" t="s">
        <v>2408</v>
      </c>
      <c r="X6434" t="s">
        <v>2413</v>
      </c>
      <c r="Y6434" t="s">
        <v>2414</v>
      </c>
      <c r="Z6434" t="s">
        <v>36</v>
      </c>
    </row>
    <row r="6435" spans="1:26" x14ac:dyDescent="0.25">
      <c r="A6435" t="s">
        <v>2403</v>
      </c>
      <c r="B6435" t="s">
        <v>27</v>
      </c>
      <c r="C6435" t="s">
        <v>28</v>
      </c>
      <c r="D6435" t="s">
        <v>7445</v>
      </c>
      <c r="E6435" t="str">
        <f>"202TNEP2T804"</f>
        <v>202TNEP2T804</v>
      </c>
      <c r="F6435" t="s">
        <v>2404</v>
      </c>
      <c r="N6435" t="s">
        <v>7444</v>
      </c>
      <c r="O6435" t="s">
        <v>34</v>
      </c>
      <c r="P6435">
        <v>7</v>
      </c>
      <c r="Q6435">
        <v>202202</v>
      </c>
      <c r="S6435">
        <v>917527670</v>
      </c>
      <c r="T6435">
        <v>20220819</v>
      </c>
      <c r="U6435" t="s">
        <v>2406</v>
      </c>
      <c r="V6435" t="s">
        <v>2407</v>
      </c>
      <c r="W6435" t="s">
        <v>2408</v>
      </c>
      <c r="X6435" t="s">
        <v>2413</v>
      </c>
      <c r="Y6435" t="s">
        <v>2414</v>
      </c>
      <c r="Z6435" t="s">
        <v>36</v>
      </c>
    </row>
    <row r="6436" spans="1:26" x14ac:dyDescent="0.25">
      <c r="A6436" t="s">
        <v>2403</v>
      </c>
      <c r="B6436" t="s">
        <v>27</v>
      </c>
      <c r="C6436" t="s">
        <v>28</v>
      </c>
      <c r="D6436" t="s">
        <v>64</v>
      </c>
      <c r="E6436" t="str">
        <f>"204TNHM1N785"</f>
        <v>204TNHM1N785</v>
      </c>
      <c r="F6436" t="s">
        <v>2404</v>
      </c>
      <c r="N6436" t="s">
        <v>7444</v>
      </c>
      <c r="O6436" t="s">
        <v>34</v>
      </c>
      <c r="P6436">
        <v>5</v>
      </c>
      <c r="Q6436">
        <v>202204</v>
      </c>
      <c r="S6436">
        <v>917527680</v>
      </c>
      <c r="T6436">
        <v>20220819</v>
      </c>
      <c r="U6436" t="s">
        <v>2406</v>
      </c>
      <c r="V6436" t="s">
        <v>2407</v>
      </c>
      <c r="W6436" t="s">
        <v>2408</v>
      </c>
      <c r="X6436" t="s">
        <v>2413</v>
      </c>
      <c r="Y6436" t="s">
        <v>2414</v>
      </c>
      <c r="Z6436" t="s">
        <v>36</v>
      </c>
    </row>
    <row r="6437" spans="1:26" x14ac:dyDescent="0.25">
      <c r="A6437" t="s">
        <v>2403</v>
      </c>
      <c r="B6437" t="s">
        <v>27</v>
      </c>
      <c r="C6437" t="s">
        <v>28</v>
      </c>
      <c r="D6437" t="s">
        <v>585</v>
      </c>
      <c r="E6437" t="str">
        <f>"205TNXR37746"</f>
        <v>205TNXR37746</v>
      </c>
      <c r="F6437" t="s">
        <v>2404</v>
      </c>
      <c r="N6437" t="s">
        <v>7443</v>
      </c>
      <c r="O6437" t="s">
        <v>34</v>
      </c>
      <c r="P6437">
        <v>4</v>
      </c>
      <c r="Q6437">
        <v>202205</v>
      </c>
      <c r="S6437">
        <v>917537232</v>
      </c>
      <c r="T6437">
        <v>20220819</v>
      </c>
      <c r="U6437" t="s">
        <v>2406</v>
      </c>
      <c r="V6437" t="s">
        <v>2407</v>
      </c>
      <c r="W6437" t="s">
        <v>2408</v>
      </c>
      <c r="X6437" t="s">
        <v>2413</v>
      </c>
      <c r="Y6437" t="s">
        <v>2414</v>
      </c>
      <c r="Z6437" t="s">
        <v>36</v>
      </c>
    </row>
    <row r="6438" spans="1:26" x14ac:dyDescent="0.25">
      <c r="A6438" t="s">
        <v>2403</v>
      </c>
      <c r="B6438" t="s">
        <v>27</v>
      </c>
      <c r="C6438" t="s">
        <v>28</v>
      </c>
      <c r="D6438" t="s">
        <v>585</v>
      </c>
      <c r="E6438" t="str">
        <f>"205TNUW36662"</f>
        <v>205TNUW36662</v>
      </c>
      <c r="F6438" t="s">
        <v>2404</v>
      </c>
      <c r="N6438" t="s">
        <v>7444</v>
      </c>
      <c r="O6438" t="s">
        <v>34</v>
      </c>
      <c r="P6438">
        <v>4</v>
      </c>
      <c r="Q6438">
        <v>202205</v>
      </c>
      <c r="S6438">
        <v>917537250</v>
      </c>
      <c r="T6438">
        <v>20220819</v>
      </c>
      <c r="U6438" t="s">
        <v>2406</v>
      </c>
      <c r="V6438" t="s">
        <v>2407</v>
      </c>
      <c r="W6438" t="s">
        <v>2408</v>
      </c>
      <c r="X6438" t="s">
        <v>2413</v>
      </c>
      <c r="Y6438" t="s">
        <v>2414</v>
      </c>
      <c r="Z6438" t="s">
        <v>36</v>
      </c>
    </row>
    <row r="6439" spans="1:26" x14ac:dyDescent="0.25">
      <c r="A6439" t="s">
        <v>2403</v>
      </c>
      <c r="B6439" t="s">
        <v>27</v>
      </c>
      <c r="C6439" t="s">
        <v>28</v>
      </c>
      <c r="D6439" t="s">
        <v>380</v>
      </c>
      <c r="E6439" t="str">
        <f>"206TNUW29206"</f>
        <v>206TNUW29206</v>
      </c>
      <c r="F6439" t="s">
        <v>2404</v>
      </c>
      <c r="N6439" t="s">
        <v>13055</v>
      </c>
      <c r="O6439" t="s">
        <v>34</v>
      </c>
      <c r="P6439">
        <v>3</v>
      </c>
      <c r="Q6439">
        <v>202206</v>
      </c>
      <c r="S6439">
        <v>917537267</v>
      </c>
      <c r="T6439">
        <v>20220819</v>
      </c>
      <c r="U6439" t="s">
        <v>2406</v>
      </c>
      <c r="V6439" t="s">
        <v>2407</v>
      </c>
      <c r="W6439" t="s">
        <v>2408</v>
      </c>
      <c r="X6439" t="s">
        <v>2413</v>
      </c>
      <c r="Y6439" t="s">
        <v>2414</v>
      </c>
      <c r="Z6439" t="s">
        <v>36</v>
      </c>
    </row>
    <row r="6440" spans="1:26" x14ac:dyDescent="0.25">
      <c r="A6440" t="s">
        <v>2403</v>
      </c>
      <c r="B6440" t="s">
        <v>27</v>
      </c>
      <c r="C6440" t="s">
        <v>28</v>
      </c>
      <c r="D6440" t="s">
        <v>37</v>
      </c>
      <c r="E6440" t="str">
        <f>"201TNJJ1H348"</f>
        <v>201TNJJ1H348</v>
      </c>
      <c r="F6440" t="s">
        <v>2404</v>
      </c>
      <c r="N6440" t="s">
        <v>7444</v>
      </c>
      <c r="O6440" t="s">
        <v>34</v>
      </c>
      <c r="P6440">
        <v>8</v>
      </c>
      <c r="Q6440">
        <v>202201</v>
      </c>
      <c r="S6440">
        <v>917537269</v>
      </c>
      <c r="T6440">
        <v>20220819</v>
      </c>
      <c r="U6440" t="s">
        <v>2406</v>
      </c>
      <c r="V6440" t="s">
        <v>2407</v>
      </c>
      <c r="W6440" t="s">
        <v>2408</v>
      </c>
      <c r="X6440" t="s">
        <v>2413</v>
      </c>
      <c r="Y6440" t="s">
        <v>2414</v>
      </c>
      <c r="Z6440" t="s">
        <v>36</v>
      </c>
    </row>
    <row r="6441" spans="1:26" x14ac:dyDescent="0.25">
      <c r="A6441" t="s">
        <v>2403</v>
      </c>
      <c r="B6441" t="s">
        <v>27</v>
      </c>
      <c r="C6441" t="s">
        <v>28</v>
      </c>
      <c r="D6441" t="s">
        <v>585</v>
      </c>
      <c r="E6441" t="str">
        <f>"205TNKF3D669"</f>
        <v>205TNKF3D669</v>
      </c>
      <c r="F6441" t="s">
        <v>2404</v>
      </c>
      <c r="N6441" t="s">
        <v>13056</v>
      </c>
      <c r="O6441" t="s">
        <v>34</v>
      </c>
      <c r="P6441">
        <v>4</v>
      </c>
      <c r="Q6441">
        <v>202205</v>
      </c>
      <c r="S6441">
        <v>917548788</v>
      </c>
      <c r="T6441">
        <v>20220819</v>
      </c>
      <c r="U6441" t="s">
        <v>2406</v>
      </c>
      <c r="V6441" t="s">
        <v>2407</v>
      </c>
      <c r="W6441" t="s">
        <v>2408</v>
      </c>
      <c r="X6441" t="s">
        <v>2413</v>
      </c>
      <c r="Y6441" t="s">
        <v>2414</v>
      </c>
      <c r="Z6441" t="s">
        <v>36</v>
      </c>
    </row>
    <row r="6442" spans="1:26" x14ac:dyDescent="0.25">
      <c r="A6442" t="s">
        <v>2403</v>
      </c>
      <c r="B6442" t="s">
        <v>27</v>
      </c>
      <c r="C6442" t="s">
        <v>28</v>
      </c>
      <c r="D6442" t="s">
        <v>585</v>
      </c>
      <c r="E6442" t="str">
        <f>"205TNFA36643"</f>
        <v>205TNFA36643</v>
      </c>
      <c r="F6442" t="s">
        <v>2404</v>
      </c>
      <c r="N6442" t="s">
        <v>13056</v>
      </c>
      <c r="O6442" t="s">
        <v>34</v>
      </c>
      <c r="P6442">
        <v>4</v>
      </c>
      <c r="Q6442">
        <v>202205</v>
      </c>
      <c r="S6442">
        <v>917548789</v>
      </c>
      <c r="T6442">
        <v>20220819</v>
      </c>
      <c r="U6442" t="s">
        <v>2406</v>
      </c>
      <c r="V6442" t="s">
        <v>2407</v>
      </c>
      <c r="W6442" t="s">
        <v>2408</v>
      </c>
      <c r="X6442" t="s">
        <v>2413</v>
      </c>
      <c r="Y6442" t="s">
        <v>2414</v>
      </c>
      <c r="Z6442" t="s">
        <v>36</v>
      </c>
    </row>
    <row r="6443" spans="1:26" x14ac:dyDescent="0.25">
      <c r="A6443" t="s">
        <v>2403</v>
      </c>
      <c r="B6443" t="s">
        <v>27</v>
      </c>
      <c r="C6443" t="s">
        <v>28</v>
      </c>
      <c r="D6443" t="s">
        <v>7432</v>
      </c>
      <c r="E6443" t="str">
        <f>"206TNWG1H577"</f>
        <v>206TNWG1H577</v>
      </c>
      <c r="F6443" t="s">
        <v>2404</v>
      </c>
      <c r="N6443" t="s">
        <v>13056</v>
      </c>
      <c r="O6443" t="s">
        <v>34</v>
      </c>
      <c r="P6443">
        <v>3</v>
      </c>
      <c r="Q6443">
        <v>202206</v>
      </c>
      <c r="S6443">
        <v>917548801</v>
      </c>
      <c r="T6443">
        <v>20220819</v>
      </c>
      <c r="U6443" t="s">
        <v>2406</v>
      </c>
      <c r="V6443" t="s">
        <v>2407</v>
      </c>
      <c r="W6443" t="s">
        <v>2408</v>
      </c>
      <c r="X6443" t="s">
        <v>2413</v>
      </c>
      <c r="Y6443" t="s">
        <v>2414</v>
      </c>
      <c r="Z6443" t="s">
        <v>36</v>
      </c>
    </row>
    <row r="6444" spans="1:26" x14ac:dyDescent="0.25">
      <c r="A6444" t="s">
        <v>2403</v>
      </c>
      <c r="B6444" t="s">
        <v>27</v>
      </c>
      <c r="C6444" t="s">
        <v>28</v>
      </c>
      <c r="D6444" t="s">
        <v>7445</v>
      </c>
      <c r="E6444" t="str">
        <f>"203TNHM1R721"</f>
        <v>203TNHM1R721</v>
      </c>
      <c r="F6444" t="s">
        <v>2404</v>
      </c>
      <c r="N6444" t="s">
        <v>13056</v>
      </c>
      <c r="O6444" t="s">
        <v>34</v>
      </c>
      <c r="P6444">
        <v>6</v>
      </c>
      <c r="Q6444">
        <v>202203</v>
      </c>
      <c r="S6444">
        <v>917548803</v>
      </c>
      <c r="T6444">
        <v>20220819</v>
      </c>
      <c r="U6444" t="s">
        <v>2406</v>
      </c>
      <c r="V6444" t="s">
        <v>2407</v>
      </c>
      <c r="W6444" t="s">
        <v>2408</v>
      </c>
      <c r="X6444" t="s">
        <v>2413</v>
      </c>
      <c r="Y6444" t="s">
        <v>2414</v>
      </c>
      <c r="Z6444" t="s">
        <v>36</v>
      </c>
    </row>
    <row r="6445" spans="1:26" x14ac:dyDescent="0.25">
      <c r="A6445" t="s">
        <v>2403</v>
      </c>
      <c r="B6445" t="s">
        <v>27</v>
      </c>
      <c r="C6445" t="s">
        <v>28</v>
      </c>
      <c r="D6445" t="s">
        <v>6922</v>
      </c>
      <c r="E6445" t="str">
        <f>"203TNBK2K405"</f>
        <v>203TNBK2K405</v>
      </c>
      <c r="F6445" t="s">
        <v>2404</v>
      </c>
      <c r="N6445" t="s">
        <v>13057</v>
      </c>
      <c r="O6445" t="s">
        <v>34</v>
      </c>
      <c r="P6445">
        <v>6</v>
      </c>
      <c r="Q6445">
        <v>202203</v>
      </c>
      <c r="S6445">
        <v>917580701</v>
      </c>
      <c r="T6445">
        <v>20220819</v>
      </c>
      <c r="U6445" t="s">
        <v>2406</v>
      </c>
      <c r="V6445" t="s">
        <v>3583</v>
      </c>
      <c r="W6445" t="s">
        <v>2408</v>
      </c>
      <c r="X6445" t="s">
        <v>4891</v>
      </c>
      <c r="Y6445" t="s">
        <v>4892</v>
      </c>
      <c r="Z6445" t="s">
        <v>36</v>
      </c>
    </row>
    <row r="6446" spans="1:26" x14ac:dyDescent="0.25">
      <c r="A6446" t="s">
        <v>26</v>
      </c>
      <c r="B6446" t="s">
        <v>27</v>
      </c>
      <c r="C6446" t="s">
        <v>28</v>
      </c>
      <c r="D6446" t="s">
        <v>64</v>
      </c>
      <c r="E6446" t="str">
        <f>"110TNQD0U140"</f>
        <v>110TNQD0U140</v>
      </c>
      <c r="F6446" t="s">
        <v>30</v>
      </c>
      <c r="I6446" t="s">
        <v>162</v>
      </c>
      <c r="J6446" t="s">
        <v>90</v>
      </c>
      <c r="N6446" t="s">
        <v>13058</v>
      </c>
      <c r="O6446" t="s">
        <v>34</v>
      </c>
      <c r="P6446">
        <v>11</v>
      </c>
      <c r="Q6446">
        <v>202110</v>
      </c>
      <c r="R6446">
        <v>20220206</v>
      </c>
      <c r="S6446" t="s">
        <v>13059</v>
      </c>
      <c r="T6446">
        <v>20220819</v>
      </c>
      <c r="U6446" t="s">
        <v>149</v>
      </c>
      <c r="V6446" t="s">
        <v>144</v>
      </c>
      <c r="Z6446" t="s">
        <v>36</v>
      </c>
    </row>
    <row r="6447" spans="1:26" x14ac:dyDescent="0.25">
      <c r="A6447" t="s">
        <v>26</v>
      </c>
      <c r="B6447" t="s">
        <v>27</v>
      </c>
      <c r="C6447" t="s">
        <v>28</v>
      </c>
      <c r="D6447" t="s">
        <v>133</v>
      </c>
      <c r="E6447" t="str">
        <f>"111TNJJ2P628"</f>
        <v>111TNJJ2P628</v>
      </c>
      <c r="F6447" t="s">
        <v>30</v>
      </c>
      <c r="I6447" t="s">
        <v>31</v>
      </c>
      <c r="J6447" t="s">
        <v>58</v>
      </c>
      <c r="N6447" t="s">
        <v>13060</v>
      </c>
      <c r="O6447" t="s">
        <v>34</v>
      </c>
      <c r="P6447">
        <v>10</v>
      </c>
      <c r="Q6447">
        <v>202111</v>
      </c>
      <c r="R6447">
        <v>20211124</v>
      </c>
      <c r="S6447" t="s">
        <v>13061</v>
      </c>
      <c r="T6447">
        <v>20220819</v>
      </c>
      <c r="U6447" t="s">
        <v>487</v>
      </c>
      <c r="V6447" t="s">
        <v>267</v>
      </c>
      <c r="Z6447" t="s">
        <v>36</v>
      </c>
    </row>
    <row r="6448" spans="1:26" x14ac:dyDescent="0.25">
      <c r="A6448" t="s">
        <v>26</v>
      </c>
      <c r="B6448" t="s">
        <v>27</v>
      </c>
      <c r="C6448" t="s">
        <v>28</v>
      </c>
      <c r="D6448" t="s">
        <v>64</v>
      </c>
      <c r="E6448" t="str">
        <f>"112TNUW13334"</f>
        <v>112TNUW13334</v>
      </c>
      <c r="F6448" t="s">
        <v>30</v>
      </c>
      <c r="I6448" t="s">
        <v>302</v>
      </c>
      <c r="J6448" t="s">
        <v>58</v>
      </c>
      <c r="N6448" t="s">
        <v>13062</v>
      </c>
      <c r="O6448" t="s">
        <v>34</v>
      </c>
      <c r="P6448">
        <v>9</v>
      </c>
      <c r="Q6448">
        <v>202112</v>
      </c>
      <c r="R6448">
        <v>20220122</v>
      </c>
      <c r="S6448" t="s">
        <v>13063</v>
      </c>
      <c r="T6448">
        <v>20220819</v>
      </c>
      <c r="U6448" t="s">
        <v>680</v>
      </c>
      <c r="Z6448" t="s">
        <v>36</v>
      </c>
    </row>
    <row r="6449" spans="1:26" x14ac:dyDescent="0.25">
      <c r="A6449" t="s">
        <v>26</v>
      </c>
      <c r="B6449" t="s">
        <v>27</v>
      </c>
      <c r="C6449" t="s">
        <v>28</v>
      </c>
      <c r="D6449" t="s">
        <v>64</v>
      </c>
      <c r="E6449" t="str">
        <f>"112TNHM0V361"</f>
        <v>112TNHM0V361</v>
      </c>
      <c r="F6449" t="s">
        <v>30</v>
      </c>
      <c r="I6449" t="s">
        <v>38</v>
      </c>
      <c r="J6449" t="s">
        <v>90</v>
      </c>
      <c r="N6449" t="s">
        <v>13064</v>
      </c>
      <c r="O6449" t="s">
        <v>34</v>
      </c>
      <c r="P6449">
        <v>9</v>
      </c>
      <c r="Q6449">
        <v>202112</v>
      </c>
      <c r="R6449">
        <v>20220318</v>
      </c>
      <c r="S6449" t="s">
        <v>13065</v>
      </c>
      <c r="T6449">
        <v>20220819</v>
      </c>
      <c r="U6449" t="s">
        <v>128</v>
      </c>
      <c r="V6449" t="s">
        <v>149</v>
      </c>
      <c r="Z6449" t="s">
        <v>36</v>
      </c>
    </row>
    <row r="6450" spans="1:26" x14ac:dyDescent="0.25">
      <c r="A6450" t="s">
        <v>26</v>
      </c>
      <c r="B6450" t="s">
        <v>27</v>
      </c>
      <c r="C6450" t="s">
        <v>28</v>
      </c>
      <c r="D6450" t="s">
        <v>380</v>
      </c>
      <c r="E6450" t="str">
        <f>"201TNQD2H004"</f>
        <v>201TNQD2H004</v>
      </c>
      <c r="F6450" t="s">
        <v>30</v>
      </c>
      <c r="I6450" t="s">
        <v>123</v>
      </c>
      <c r="J6450" t="s">
        <v>58</v>
      </c>
      <c r="N6450" t="s">
        <v>13066</v>
      </c>
      <c r="O6450" t="s">
        <v>34</v>
      </c>
      <c r="P6450">
        <v>8</v>
      </c>
      <c r="Q6450">
        <v>202201</v>
      </c>
      <c r="R6450">
        <v>20220401</v>
      </c>
      <c r="S6450" t="s">
        <v>13067</v>
      </c>
      <c r="T6450">
        <v>20220819</v>
      </c>
      <c r="U6450" t="s">
        <v>265</v>
      </c>
      <c r="V6450" t="s">
        <v>573</v>
      </c>
      <c r="Z6450" t="s">
        <v>36</v>
      </c>
    </row>
    <row r="6451" spans="1:26" x14ac:dyDescent="0.25">
      <c r="A6451" t="s">
        <v>26</v>
      </c>
      <c r="B6451" t="s">
        <v>27</v>
      </c>
      <c r="C6451" t="s">
        <v>28</v>
      </c>
      <c r="D6451" t="s">
        <v>29</v>
      </c>
      <c r="E6451" t="str">
        <f>"201TNBK1Z685"</f>
        <v>201TNBK1Z685</v>
      </c>
      <c r="F6451" t="s">
        <v>30</v>
      </c>
      <c r="I6451" t="s">
        <v>38</v>
      </c>
      <c r="J6451" t="s">
        <v>90</v>
      </c>
      <c r="N6451" t="s">
        <v>13068</v>
      </c>
      <c r="O6451" t="s">
        <v>34</v>
      </c>
      <c r="P6451">
        <v>8</v>
      </c>
      <c r="Q6451">
        <v>202201</v>
      </c>
      <c r="R6451">
        <v>20220216</v>
      </c>
      <c r="S6451" t="s">
        <v>13069</v>
      </c>
      <c r="T6451">
        <v>20220819</v>
      </c>
      <c r="U6451" t="s">
        <v>463</v>
      </c>
      <c r="Z6451" t="s">
        <v>36</v>
      </c>
    </row>
    <row r="6452" spans="1:26" x14ac:dyDescent="0.25">
      <c r="A6452" t="s">
        <v>26</v>
      </c>
      <c r="B6452" t="s">
        <v>27</v>
      </c>
      <c r="C6452" t="s">
        <v>28</v>
      </c>
      <c r="D6452" t="s">
        <v>380</v>
      </c>
      <c r="E6452" t="str">
        <f>"204TNTQ2V449"</f>
        <v>204TNTQ2V449</v>
      </c>
      <c r="F6452" t="s">
        <v>30</v>
      </c>
      <c r="I6452" t="s">
        <v>31</v>
      </c>
      <c r="J6452" t="s">
        <v>58</v>
      </c>
      <c r="N6452" t="s">
        <v>13070</v>
      </c>
      <c r="O6452" t="s">
        <v>34</v>
      </c>
      <c r="P6452">
        <v>5</v>
      </c>
      <c r="Q6452">
        <v>202204</v>
      </c>
      <c r="R6452">
        <v>20220730</v>
      </c>
      <c r="S6452" t="s">
        <v>13071</v>
      </c>
      <c r="T6452">
        <v>20220819</v>
      </c>
      <c r="U6452" t="s">
        <v>144</v>
      </c>
      <c r="Z6452" t="s">
        <v>36</v>
      </c>
    </row>
    <row r="6453" spans="1:26" x14ac:dyDescent="0.25">
      <c r="A6453" t="s">
        <v>26</v>
      </c>
      <c r="B6453" t="s">
        <v>27</v>
      </c>
      <c r="C6453" t="s">
        <v>28</v>
      </c>
      <c r="D6453" t="s">
        <v>29</v>
      </c>
      <c r="E6453" t="str">
        <f>"109TNDV0M690"</f>
        <v>109TNDV0M690</v>
      </c>
      <c r="F6453" t="s">
        <v>30</v>
      </c>
      <c r="I6453" t="s">
        <v>1153</v>
      </c>
      <c r="J6453" t="s">
        <v>58</v>
      </c>
      <c r="N6453" t="s">
        <v>13072</v>
      </c>
      <c r="O6453" t="s">
        <v>34</v>
      </c>
      <c r="P6453">
        <v>12</v>
      </c>
      <c r="Q6453">
        <v>202109</v>
      </c>
      <c r="R6453">
        <v>20220111</v>
      </c>
      <c r="S6453" t="s">
        <v>13073</v>
      </c>
      <c r="T6453">
        <v>20220819</v>
      </c>
      <c r="Z6453" t="s">
        <v>36</v>
      </c>
    </row>
    <row r="6454" spans="1:26" x14ac:dyDescent="0.25">
      <c r="A6454" t="s">
        <v>26</v>
      </c>
      <c r="B6454" t="s">
        <v>27</v>
      </c>
      <c r="C6454" t="s">
        <v>28</v>
      </c>
      <c r="D6454" t="s">
        <v>29</v>
      </c>
      <c r="E6454" t="str">
        <f>"107TNVS18271"</f>
        <v>107TNVS18271</v>
      </c>
      <c r="F6454" t="s">
        <v>30</v>
      </c>
      <c r="I6454" t="s">
        <v>57</v>
      </c>
      <c r="J6454" t="s">
        <v>48</v>
      </c>
      <c r="N6454" t="s">
        <v>13074</v>
      </c>
      <c r="O6454" t="s">
        <v>34</v>
      </c>
      <c r="P6454">
        <v>14</v>
      </c>
      <c r="Q6454">
        <v>202107</v>
      </c>
      <c r="R6454">
        <v>20211101</v>
      </c>
      <c r="S6454" t="s">
        <v>13075</v>
      </c>
      <c r="T6454">
        <v>20220819</v>
      </c>
      <c r="Z6454" t="s">
        <v>36</v>
      </c>
    </row>
    <row r="6455" spans="1:26" x14ac:dyDescent="0.25">
      <c r="A6455" t="s">
        <v>26</v>
      </c>
      <c r="B6455" t="s">
        <v>27</v>
      </c>
      <c r="C6455" t="s">
        <v>28</v>
      </c>
      <c r="D6455" t="s">
        <v>29</v>
      </c>
      <c r="E6455" t="str">
        <f>"112TNXR0S826"</f>
        <v>112TNXR0S826</v>
      </c>
      <c r="F6455" t="s">
        <v>30</v>
      </c>
      <c r="I6455" t="s">
        <v>38</v>
      </c>
      <c r="J6455" t="s">
        <v>271</v>
      </c>
      <c r="N6455" t="s">
        <v>13076</v>
      </c>
      <c r="O6455" t="s">
        <v>34</v>
      </c>
      <c r="P6455">
        <v>9</v>
      </c>
      <c r="Q6455">
        <v>202112</v>
      </c>
      <c r="R6455">
        <v>20220422</v>
      </c>
      <c r="S6455" t="s">
        <v>13077</v>
      </c>
      <c r="T6455">
        <v>20220819</v>
      </c>
      <c r="U6455" t="s">
        <v>13078</v>
      </c>
      <c r="V6455" t="s">
        <v>680</v>
      </c>
      <c r="Z6455" t="s">
        <v>36</v>
      </c>
    </row>
    <row r="6456" spans="1:26" x14ac:dyDescent="0.25">
      <c r="A6456" t="s">
        <v>26</v>
      </c>
      <c r="B6456" t="s">
        <v>27</v>
      </c>
      <c r="C6456" t="s">
        <v>28</v>
      </c>
      <c r="D6456" t="s">
        <v>64</v>
      </c>
      <c r="E6456" t="str">
        <f>"205TNLE0B984"</f>
        <v>205TNLE0B984</v>
      </c>
      <c r="F6456" t="s">
        <v>30</v>
      </c>
      <c r="I6456" t="s">
        <v>57</v>
      </c>
      <c r="J6456" t="s">
        <v>163</v>
      </c>
      <c r="N6456" t="s">
        <v>13079</v>
      </c>
      <c r="O6456" t="s">
        <v>34</v>
      </c>
      <c r="P6456">
        <v>4</v>
      </c>
      <c r="Q6456">
        <v>202205</v>
      </c>
      <c r="R6456">
        <v>20220730</v>
      </c>
      <c r="S6456" t="s">
        <v>13080</v>
      </c>
      <c r="T6456">
        <v>20220819</v>
      </c>
      <c r="Z6456" t="s">
        <v>36</v>
      </c>
    </row>
    <row r="6457" spans="1:26" x14ac:dyDescent="0.25">
      <c r="A6457" t="s">
        <v>26</v>
      </c>
      <c r="B6457" t="s">
        <v>27</v>
      </c>
      <c r="C6457" t="s">
        <v>28</v>
      </c>
      <c r="D6457" t="s">
        <v>6142</v>
      </c>
      <c r="E6457" t="str">
        <f>"203TNJJOE972"</f>
        <v>203TNJJOE972</v>
      </c>
      <c r="F6457" t="s">
        <v>30</v>
      </c>
      <c r="I6457" t="s">
        <v>76</v>
      </c>
      <c r="J6457" t="s">
        <v>58</v>
      </c>
      <c r="N6457" t="s">
        <v>13081</v>
      </c>
      <c r="O6457" t="s">
        <v>34</v>
      </c>
      <c r="P6457">
        <v>6</v>
      </c>
      <c r="Q6457">
        <v>202203</v>
      </c>
      <c r="R6457">
        <v>20220630</v>
      </c>
      <c r="S6457" t="s">
        <v>13082</v>
      </c>
      <c r="T6457">
        <v>20220819</v>
      </c>
      <c r="U6457" t="s">
        <v>211</v>
      </c>
      <c r="Z6457" t="s">
        <v>36</v>
      </c>
    </row>
    <row r="6458" spans="1:26" x14ac:dyDescent="0.25">
      <c r="A6458" t="s">
        <v>26</v>
      </c>
      <c r="B6458" t="s">
        <v>27</v>
      </c>
      <c r="C6458" t="s">
        <v>28</v>
      </c>
      <c r="D6458" t="s">
        <v>29</v>
      </c>
      <c r="E6458" t="str">
        <f>"202TNRL09670"</f>
        <v>202TNRL09670</v>
      </c>
      <c r="F6458" t="s">
        <v>30</v>
      </c>
      <c r="I6458" t="s">
        <v>31</v>
      </c>
      <c r="J6458" t="s">
        <v>58</v>
      </c>
      <c r="N6458" t="s">
        <v>13083</v>
      </c>
      <c r="O6458" t="s">
        <v>34</v>
      </c>
      <c r="P6458">
        <v>7</v>
      </c>
      <c r="Q6458">
        <v>202202</v>
      </c>
      <c r="R6458">
        <v>20220420</v>
      </c>
      <c r="S6458" t="s">
        <v>13084</v>
      </c>
      <c r="T6458">
        <v>20220819</v>
      </c>
      <c r="U6458" t="s">
        <v>144</v>
      </c>
      <c r="Z6458" t="s">
        <v>36</v>
      </c>
    </row>
    <row r="6459" spans="1:26" x14ac:dyDescent="0.25">
      <c r="A6459" t="s">
        <v>26</v>
      </c>
      <c r="B6459" t="s">
        <v>27</v>
      </c>
      <c r="C6459" t="s">
        <v>28</v>
      </c>
      <c r="D6459" t="s">
        <v>29</v>
      </c>
      <c r="E6459" t="str">
        <f>"112TNXR05154"</f>
        <v>112TNXR05154</v>
      </c>
      <c r="F6459" t="s">
        <v>30</v>
      </c>
      <c r="I6459" t="s">
        <v>57</v>
      </c>
      <c r="J6459" t="s">
        <v>90</v>
      </c>
      <c r="N6459" t="s">
        <v>13085</v>
      </c>
      <c r="O6459" t="s">
        <v>34</v>
      </c>
      <c r="P6459">
        <v>9</v>
      </c>
      <c r="Q6459">
        <v>202112</v>
      </c>
      <c r="R6459">
        <v>20220715</v>
      </c>
      <c r="S6459" t="s">
        <v>13086</v>
      </c>
      <c r="T6459">
        <v>20220819</v>
      </c>
      <c r="U6459" t="s">
        <v>13087</v>
      </c>
      <c r="Z6459" t="s">
        <v>36</v>
      </c>
    </row>
    <row r="6460" spans="1:26" x14ac:dyDescent="0.25">
      <c r="A6460" t="s">
        <v>26</v>
      </c>
      <c r="B6460" t="s">
        <v>27</v>
      </c>
      <c r="C6460" t="s">
        <v>28</v>
      </c>
      <c r="D6460" t="s">
        <v>46</v>
      </c>
      <c r="E6460" t="str">
        <f>"201TNYT0X322"</f>
        <v>201TNYT0X322</v>
      </c>
      <c r="F6460" t="s">
        <v>30</v>
      </c>
      <c r="I6460" t="s">
        <v>89</v>
      </c>
      <c r="J6460" t="s">
        <v>58</v>
      </c>
      <c r="N6460" t="s">
        <v>13088</v>
      </c>
      <c r="O6460" t="s">
        <v>34</v>
      </c>
      <c r="P6460">
        <v>8</v>
      </c>
      <c r="Q6460">
        <v>202201</v>
      </c>
      <c r="R6460">
        <v>20220707</v>
      </c>
      <c r="S6460" t="s">
        <v>13089</v>
      </c>
      <c r="T6460">
        <v>20220819</v>
      </c>
      <c r="Z6460" t="s">
        <v>36</v>
      </c>
    </row>
    <row r="6461" spans="1:26" x14ac:dyDescent="0.25">
      <c r="A6461" t="s">
        <v>26</v>
      </c>
      <c r="B6461" t="s">
        <v>27</v>
      </c>
      <c r="C6461" t="s">
        <v>28</v>
      </c>
      <c r="D6461" t="s">
        <v>380</v>
      </c>
      <c r="E6461" t="str">
        <f>"207TNEPQR084"</f>
        <v>207TNEPQR084</v>
      </c>
      <c r="F6461" t="s">
        <v>30</v>
      </c>
      <c r="I6461" t="s">
        <v>89</v>
      </c>
      <c r="J6461" t="s">
        <v>90</v>
      </c>
      <c r="N6461" t="s">
        <v>13090</v>
      </c>
      <c r="O6461" t="s">
        <v>34</v>
      </c>
      <c r="P6461">
        <v>2</v>
      </c>
      <c r="Q6461">
        <v>202207</v>
      </c>
      <c r="R6461">
        <v>20220803</v>
      </c>
      <c r="S6461" t="s">
        <v>13091</v>
      </c>
      <c r="T6461">
        <v>20220819</v>
      </c>
      <c r="U6461" t="s">
        <v>128</v>
      </c>
      <c r="Z6461" t="s">
        <v>36</v>
      </c>
    </row>
    <row r="6462" spans="1:26" x14ac:dyDescent="0.25">
      <c r="A6462" t="s">
        <v>26</v>
      </c>
      <c r="B6462" t="s">
        <v>27</v>
      </c>
      <c r="C6462" t="s">
        <v>28</v>
      </c>
      <c r="D6462" t="s">
        <v>37</v>
      </c>
      <c r="E6462" t="str">
        <f>"103TNMX23099"</f>
        <v>103TNMX23099</v>
      </c>
      <c r="F6462" t="s">
        <v>30</v>
      </c>
      <c r="I6462" t="s">
        <v>38</v>
      </c>
      <c r="J6462" t="s">
        <v>90</v>
      </c>
      <c r="N6462" t="s">
        <v>4850</v>
      </c>
      <c r="O6462" t="s">
        <v>34</v>
      </c>
      <c r="P6462">
        <v>18</v>
      </c>
      <c r="Q6462">
        <v>202103</v>
      </c>
      <c r="R6462">
        <v>20220113</v>
      </c>
      <c r="S6462" t="s">
        <v>13092</v>
      </c>
      <c r="T6462">
        <v>20220819</v>
      </c>
      <c r="U6462" t="s">
        <v>144</v>
      </c>
      <c r="Z6462" t="s">
        <v>36</v>
      </c>
    </row>
    <row r="6463" spans="1:26" x14ac:dyDescent="0.25">
      <c r="A6463" t="s">
        <v>26</v>
      </c>
      <c r="B6463" t="s">
        <v>27</v>
      </c>
      <c r="C6463" t="s">
        <v>28</v>
      </c>
      <c r="D6463" t="s">
        <v>64</v>
      </c>
      <c r="E6463" t="str">
        <f>"203TNAB0S376"</f>
        <v>203TNAB0S376</v>
      </c>
      <c r="F6463" t="s">
        <v>30</v>
      </c>
      <c r="I6463" t="s">
        <v>38</v>
      </c>
      <c r="J6463" t="s">
        <v>58</v>
      </c>
      <c r="N6463" t="s">
        <v>13093</v>
      </c>
      <c r="O6463" t="s">
        <v>34</v>
      </c>
      <c r="P6463">
        <v>6</v>
      </c>
      <c r="Q6463">
        <v>202203</v>
      </c>
      <c r="R6463">
        <v>20220713</v>
      </c>
      <c r="S6463" t="s">
        <v>13094</v>
      </c>
      <c r="T6463">
        <v>20220819</v>
      </c>
      <c r="U6463" t="s">
        <v>144</v>
      </c>
      <c r="Z6463" t="s">
        <v>36</v>
      </c>
    </row>
    <row r="6464" spans="1:26" x14ac:dyDescent="0.25">
      <c r="A6464" t="s">
        <v>26</v>
      </c>
      <c r="B6464" t="s">
        <v>27</v>
      </c>
      <c r="C6464" t="s">
        <v>28</v>
      </c>
      <c r="D6464" t="s">
        <v>115</v>
      </c>
      <c r="E6464" t="str">
        <f>"201TNVS0Q487"</f>
        <v>201TNVS0Q487</v>
      </c>
      <c r="F6464" t="s">
        <v>30</v>
      </c>
      <c r="I6464" t="s">
        <v>38</v>
      </c>
      <c r="J6464" t="s">
        <v>77</v>
      </c>
      <c r="N6464" t="s">
        <v>13095</v>
      </c>
      <c r="O6464" t="s">
        <v>34</v>
      </c>
      <c r="P6464">
        <v>8</v>
      </c>
      <c r="Q6464">
        <v>202201</v>
      </c>
      <c r="R6464">
        <v>20220811</v>
      </c>
      <c r="S6464" t="s">
        <v>13096</v>
      </c>
      <c r="T6464">
        <v>20220819</v>
      </c>
      <c r="Z6464" t="s">
        <v>36</v>
      </c>
    </row>
    <row r="6465" spans="1:26" x14ac:dyDescent="0.25">
      <c r="A6465" t="s">
        <v>26</v>
      </c>
      <c r="B6465" t="s">
        <v>27</v>
      </c>
      <c r="C6465" t="s">
        <v>28</v>
      </c>
      <c r="D6465" t="s">
        <v>29</v>
      </c>
      <c r="E6465" t="str">
        <f>"111TNPC0D648"</f>
        <v>111TNPC0D648</v>
      </c>
      <c r="F6465" t="s">
        <v>30</v>
      </c>
      <c r="I6465" t="s">
        <v>89</v>
      </c>
      <c r="J6465" t="s">
        <v>90</v>
      </c>
      <c r="N6465" t="s">
        <v>13097</v>
      </c>
      <c r="O6465" t="s">
        <v>34</v>
      </c>
      <c r="P6465">
        <v>10</v>
      </c>
      <c r="Q6465">
        <v>202111</v>
      </c>
      <c r="R6465">
        <v>20220415</v>
      </c>
      <c r="S6465" t="s">
        <v>13098</v>
      </c>
      <c r="T6465">
        <v>20220819</v>
      </c>
      <c r="U6465" t="s">
        <v>128</v>
      </c>
      <c r="V6465" t="s">
        <v>74</v>
      </c>
      <c r="Z6465" t="s">
        <v>36</v>
      </c>
    </row>
    <row r="6466" spans="1:26" x14ac:dyDescent="0.25">
      <c r="A6466" t="s">
        <v>26</v>
      </c>
      <c r="B6466" t="s">
        <v>27</v>
      </c>
      <c r="C6466" t="s">
        <v>28</v>
      </c>
      <c r="D6466" t="s">
        <v>64</v>
      </c>
      <c r="E6466" t="str">
        <f>"203TNRL20286"</f>
        <v>203TNRL20286</v>
      </c>
      <c r="F6466" t="s">
        <v>30</v>
      </c>
      <c r="I6466" t="s">
        <v>47</v>
      </c>
      <c r="J6466" t="s">
        <v>58</v>
      </c>
      <c r="N6466" t="s">
        <v>13099</v>
      </c>
      <c r="O6466" t="s">
        <v>34</v>
      </c>
      <c r="P6466">
        <v>6</v>
      </c>
      <c r="Q6466">
        <v>202203</v>
      </c>
      <c r="R6466">
        <v>20220531</v>
      </c>
      <c r="S6466" t="s">
        <v>13100</v>
      </c>
      <c r="T6466">
        <v>20220819</v>
      </c>
      <c r="U6466" t="s">
        <v>128</v>
      </c>
      <c r="V6466" t="s">
        <v>151</v>
      </c>
      <c r="Z6466" t="s">
        <v>36</v>
      </c>
    </row>
    <row r="6467" spans="1:26" x14ac:dyDescent="0.25">
      <c r="A6467" t="s">
        <v>26</v>
      </c>
      <c r="B6467" t="s">
        <v>27</v>
      </c>
      <c r="C6467" t="s">
        <v>28</v>
      </c>
      <c r="D6467" t="s">
        <v>6142</v>
      </c>
      <c r="E6467" t="str">
        <f>"204TNQD2G532"</f>
        <v>204TNQD2G532</v>
      </c>
      <c r="F6467" t="s">
        <v>30</v>
      </c>
      <c r="I6467" t="s">
        <v>129</v>
      </c>
      <c r="J6467" t="s">
        <v>58</v>
      </c>
      <c r="N6467" t="s">
        <v>13101</v>
      </c>
      <c r="O6467" t="s">
        <v>34</v>
      </c>
      <c r="P6467">
        <v>5</v>
      </c>
      <c r="Q6467">
        <v>202204</v>
      </c>
      <c r="R6467">
        <v>20220401</v>
      </c>
      <c r="S6467" t="s">
        <v>13102</v>
      </c>
      <c r="T6467">
        <v>20220819</v>
      </c>
      <c r="U6467" t="s">
        <v>265</v>
      </c>
      <c r="Z6467" t="s">
        <v>36</v>
      </c>
    </row>
    <row r="6468" spans="1:26" x14ac:dyDescent="0.25">
      <c r="A6468" t="s">
        <v>26</v>
      </c>
      <c r="B6468" t="s">
        <v>27</v>
      </c>
      <c r="C6468" t="s">
        <v>28</v>
      </c>
      <c r="D6468" t="s">
        <v>64</v>
      </c>
      <c r="E6468" t="str">
        <f>"112TNUW1K214"</f>
        <v>112TNUW1K214</v>
      </c>
      <c r="F6468" t="s">
        <v>30</v>
      </c>
      <c r="I6468" t="s">
        <v>31</v>
      </c>
      <c r="J6468" t="s">
        <v>32</v>
      </c>
      <c r="N6468" t="s">
        <v>13103</v>
      </c>
      <c r="O6468" t="s">
        <v>34</v>
      </c>
      <c r="P6468">
        <v>9</v>
      </c>
      <c r="Q6468">
        <v>202112</v>
      </c>
      <c r="R6468">
        <v>20211201</v>
      </c>
      <c r="S6468" t="s">
        <v>13104</v>
      </c>
      <c r="T6468">
        <v>20220819</v>
      </c>
      <c r="Z6468" t="s">
        <v>36</v>
      </c>
    </row>
    <row r="6469" spans="1:26" x14ac:dyDescent="0.25">
      <c r="A6469" t="s">
        <v>26</v>
      </c>
      <c r="B6469" t="s">
        <v>27</v>
      </c>
      <c r="C6469" t="s">
        <v>28</v>
      </c>
      <c r="D6469" t="s">
        <v>7432</v>
      </c>
      <c r="E6469" t="str">
        <f>"203TNPC1Q344"</f>
        <v>203TNPC1Q344</v>
      </c>
      <c r="F6469" t="s">
        <v>30</v>
      </c>
      <c r="I6469" t="s">
        <v>38</v>
      </c>
      <c r="J6469" t="s">
        <v>58</v>
      </c>
      <c r="N6469" t="s">
        <v>13105</v>
      </c>
      <c r="O6469" t="s">
        <v>34</v>
      </c>
      <c r="P6469">
        <v>6</v>
      </c>
      <c r="Q6469">
        <v>202203</v>
      </c>
      <c r="R6469">
        <v>20220421</v>
      </c>
      <c r="S6469" t="s">
        <v>13106</v>
      </c>
      <c r="T6469">
        <v>20220819</v>
      </c>
      <c r="U6469" t="s">
        <v>10504</v>
      </c>
      <c r="Z6469" t="s">
        <v>36</v>
      </c>
    </row>
    <row r="6470" spans="1:26" x14ac:dyDescent="0.25">
      <c r="A6470" t="s">
        <v>26</v>
      </c>
      <c r="B6470" t="s">
        <v>27</v>
      </c>
      <c r="C6470" t="s">
        <v>28</v>
      </c>
      <c r="D6470" t="s">
        <v>380</v>
      </c>
      <c r="E6470" t="str">
        <f>"205TNFA1B691"</f>
        <v>205TNFA1B691</v>
      </c>
      <c r="F6470" t="s">
        <v>30</v>
      </c>
      <c r="I6470" t="s">
        <v>123</v>
      </c>
      <c r="J6470" t="s">
        <v>77</v>
      </c>
      <c r="N6470" t="s">
        <v>13107</v>
      </c>
      <c r="O6470" t="s">
        <v>34</v>
      </c>
      <c r="P6470">
        <v>4</v>
      </c>
      <c r="Q6470">
        <v>202205</v>
      </c>
      <c r="R6470">
        <v>20220607</v>
      </c>
      <c r="S6470" t="s">
        <v>13108</v>
      </c>
      <c r="T6470">
        <v>20220819</v>
      </c>
      <c r="Z6470" t="s">
        <v>36</v>
      </c>
    </row>
    <row r="6471" spans="1:26" x14ac:dyDescent="0.25">
      <c r="A6471" t="s">
        <v>26</v>
      </c>
      <c r="B6471" t="s">
        <v>27</v>
      </c>
      <c r="C6471" t="s">
        <v>28</v>
      </c>
      <c r="D6471" t="s">
        <v>6142</v>
      </c>
      <c r="E6471" t="str">
        <f>"203TNPC17792"</f>
        <v>203TNPC17792</v>
      </c>
      <c r="F6471" t="s">
        <v>30</v>
      </c>
      <c r="I6471" t="s">
        <v>31</v>
      </c>
      <c r="J6471" t="s">
        <v>32</v>
      </c>
      <c r="N6471" t="s">
        <v>13109</v>
      </c>
      <c r="O6471" t="s">
        <v>34</v>
      </c>
      <c r="P6471">
        <v>6</v>
      </c>
      <c r="Q6471">
        <v>202203</v>
      </c>
      <c r="R6471">
        <v>20220301</v>
      </c>
      <c r="S6471" t="s">
        <v>13110</v>
      </c>
      <c r="T6471">
        <v>20220819</v>
      </c>
      <c r="Z6471" t="s">
        <v>36</v>
      </c>
    </row>
    <row r="6472" spans="1:26" x14ac:dyDescent="0.25">
      <c r="A6472" t="s">
        <v>26</v>
      </c>
      <c r="B6472" t="s">
        <v>27</v>
      </c>
      <c r="C6472" t="s">
        <v>28</v>
      </c>
      <c r="D6472" t="s">
        <v>380</v>
      </c>
      <c r="E6472" t="str">
        <f>"111TNBK0L549"</f>
        <v>111TNBK0L549</v>
      </c>
      <c r="F6472" t="s">
        <v>30</v>
      </c>
      <c r="I6472" t="s">
        <v>38</v>
      </c>
      <c r="J6472" t="s">
        <v>58</v>
      </c>
      <c r="N6472" t="s">
        <v>13111</v>
      </c>
      <c r="O6472" t="s">
        <v>34</v>
      </c>
      <c r="P6472">
        <v>10</v>
      </c>
      <c r="Q6472">
        <v>202111</v>
      </c>
      <c r="R6472">
        <v>20211209</v>
      </c>
      <c r="S6472" t="s">
        <v>13112</v>
      </c>
      <c r="T6472">
        <v>20220819</v>
      </c>
      <c r="U6472" t="s">
        <v>128</v>
      </c>
      <c r="V6472" t="s">
        <v>13113</v>
      </c>
      <c r="Z6472" t="s">
        <v>36</v>
      </c>
    </row>
    <row r="6473" spans="1:26" x14ac:dyDescent="0.25">
      <c r="A6473" t="s">
        <v>26</v>
      </c>
      <c r="B6473" t="s">
        <v>27</v>
      </c>
      <c r="C6473" t="s">
        <v>28</v>
      </c>
      <c r="D6473" t="s">
        <v>7432</v>
      </c>
      <c r="E6473" t="str">
        <f>"206TNZN0N701"</f>
        <v>206TNZN0N701</v>
      </c>
      <c r="F6473" t="s">
        <v>30</v>
      </c>
      <c r="I6473" t="s">
        <v>129</v>
      </c>
      <c r="J6473" t="s">
        <v>39</v>
      </c>
      <c r="N6473" t="s">
        <v>13114</v>
      </c>
      <c r="O6473" t="s">
        <v>34</v>
      </c>
      <c r="P6473">
        <v>3</v>
      </c>
      <c r="Q6473">
        <v>202206</v>
      </c>
      <c r="R6473">
        <v>20220713</v>
      </c>
      <c r="S6473" t="s">
        <v>13115</v>
      </c>
      <c r="T6473">
        <v>20220819</v>
      </c>
      <c r="Z6473" t="s">
        <v>36</v>
      </c>
    </row>
    <row r="6474" spans="1:26" x14ac:dyDescent="0.25">
      <c r="A6474" t="s">
        <v>26</v>
      </c>
      <c r="B6474" t="s">
        <v>27</v>
      </c>
      <c r="C6474" t="s">
        <v>28</v>
      </c>
      <c r="D6474" t="s">
        <v>46</v>
      </c>
      <c r="E6474" t="str">
        <f>"109TNWG2K705"</f>
        <v>109TNWG2K705</v>
      </c>
      <c r="F6474" t="s">
        <v>30</v>
      </c>
      <c r="I6474" t="s">
        <v>38</v>
      </c>
      <c r="J6474" t="s">
        <v>58</v>
      </c>
      <c r="N6474" t="s">
        <v>13116</v>
      </c>
      <c r="O6474" t="s">
        <v>34</v>
      </c>
      <c r="P6474">
        <v>12</v>
      </c>
      <c r="Q6474">
        <v>202109</v>
      </c>
      <c r="R6474">
        <v>20211120</v>
      </c>
      <c r="S6474" t="s">
        <v>13117</v>
      </c>
      <c r="T6474">
        <v>20220819</v>
      </c>
      <c r="U6474" t="s">
        <v>151</v>
      </c>
      <c r="V6474" t="s">
        <v>328</v>
      </c>
      <c r="Z6474" t="s">
        <v>36</v>
      </c>
    </row>
    <row r="6475" spans="1:26" x14ac:dyDescent="0.25">
      <c r="A6475" t="s">
        <v>26</v>
      </c>
      <c r="B6475" t="s">
        <v>27</v>
      </c>
      <c r="C6475" t="s">
        <v>28</v>
      </c>
      <c r="D6475" t="s">
        <v>64</v>
      </c>
      <c r="E6475" t="str">
        <f>"207TNZN06693"</f>
        <v>207TNZN06693</v>
      </c>
      <c r="F6475" t="s">
        <v>30</v>
      </c>
      <c r="I6475" t="s">
        <v>38</v>
      </c>
      <c r="J6475" t="s">
        <v>39</v>
      </c>
      <c r="N6475" t="s">
        <v>13118</v>
      </c>
      <c r="O6475" t="s">
        <v>34</v>
      </c>
      <c r="P6475">
        <v>2</v>
      </c>
      <c r="Q6475">
        <v>202207</v>
      </c>
      <c r="R6475">
        <v>20220728</v>
      </c>
      <c r="S6475" t="s">
        <v>13119</v>
      </c>
      <c r="T6475">
        <v>20220819</v>
      </c>
      <c r="Z6475" t="s">
        <v>36</v>
      </c>
    </row>
    <row r="6476" spans="1:26" x14ac:dyDescent="0.25">
      <c r="A6476" t="s">
        <v>26</v>
      </c>
      <c r="B6476" t="s">
        <v>27</v>
      </c>
      <c r="C6476" t="s">
        <v>28</v>
      </c>
      <c r="D6476" t="s">
        <v>380</v>
      </c>
      <c r="E6476" t="str">
        <f>"203TNTQ0B513"</f>
        <v>203TNTQ0B513</v>
      </c>
      <c r="F6476" t="s">
        <v>30</v>
      </c>
      <c r="I6476" t="s">
        <v>38</v>
      </c>
      <c r="J6476" t="s">
        <v>39</v>
      </c>
      <c r="N6476" t="s">
        <v>12424</v>
      </c>
      <c r="O6476" t="s">
        <v>34</v>
      </c>
      <c r="P6476">
        <v>6</v>
      </c>
      <c r="Q6476">
        <v>202203</v>
      </c>
      <c r="R6476">
        <v>20220329</v>
      </c>
      <c r="S6476" t="s">
        <v>13120</v>
      </c>
      <c r="T6476">
        <v>20220819</v>
      </c>
      <c r="Z6476" t="s">
        <v>36</v>
      </c>
    </row>
    <row r="6477" spans="1:26" x14ac:dyDescent="0.25">
      <c r="A6477" t="s">
        <v>26</v>
      </c>
      <c r="B6477" t="s">
        <v>27</v>
      </c>
      <c r="C6477" t="s">
        <v>28</v>
      </c>
      <c r="D6477" t="s">
        <v>29</v>
      </c>
      <c r="E6477" t="str">
        <f>"201TNQD2B172"</f>
        <v>201TNQD2B172</v>
      </c>
      <c r="F6477" t="s">
        <v>30</v>
      </c>
      <c r="I6477" t="s">
        <v>586</v>
      </c>
      <c r="J6477" t="s">
        <v>58</v>
      </c>
      <c r="N6477" t="s">
        <v>13121</v>
      </c>
      <c r="O6477" t="s">
        <v>34</v>
      </c>
      <c r="P6477">
        <v>8</v>
      </c>
      <c r="Q6477">
        <v>202201</v>
      </c>
      <c r="R6477">
        <v>20220101</v>
      </c>
      <c r="S6477" t="s">
        <v>13122</v>
      </c>
      <c r="T6477">
        <v>20220819</v>
      </c>
      <c r="U6477" t="s">
        <v>2272</v>
      </c>
      <c r="V6477" t="s">
        <v>144</v>
      </c>
      <c r="Z6477" t="s">
        <v>36</v>
      </c>
    </row>
    <row r="6478" spans="1:26" x14ac:dyDescent="0.25">
      <c r="A6478" t="s">
        <v>26</v>
      </c>
      <c r="B6478" t="s">
        <v>27</v>
      </c>
      <c r="C6478" t="s">
        <v>28</v>
      </c>
      <c r="D6478" t="s">
        <v>7432</v>
      </c>
      <c r="E6478" t="str">
        <f>"204TNLE1V032"</f>
        <v>204TNLE1V032</v>
      </c>
      <c r="F6478" t="s">
        <v>30</v>
      </c>
      <c r="I6478" t="s">
        <v>129</v>
      </c>
      <c r="J6478" t="s">
        <v>58</v>
      </c>
      <c r="N6478" t="s">
        <v>13123</v>
      </c>
      <c r="O6478" t="s">
        <v>34</v>
      </c>
      <c r="P6478">
        <v>5</v>
      </c>
      <c r="Q6478">
        <v>202204</v>
      </c>
      <c r="R6478">
        <v>20220401</v>
      </c>
      <c r="S6478" t="s">
        <v>13124</v>
      </c>
      <c r="T6478">
        <v>20220819</v>
      </c>
      <c r="U6478" t="s">
        <v>1037</v>
      </c>
      <c r="V6478" t="s">
        <v>328</v>
      </c>
      <c r="Z6478" t="s">
        <v>36</v>
      </c>
    </row>
    <row r="6479" spans="1:26" x14ac:dyDescent="0.25">
      <c r="A6479" t="s">
        <v>26</v>
      </c>
      <c r="B6479" t="s">
        <v>27</v>
      </c>
      <c r="C6479" t="s">
        <v>28</v>
      </c>
      <c r="D6479" t="s">
        <v>29</v>
      </c>
      <c r="E6479" t="str">
        <f>"109TNYT0B018"</f>
        <v>109TNYT0B018</v>
      </c>
      <c r="F6479" t="s">
        <v>30</v>
      </c>
      <c r="I6479" t="s">
        <v>31</v>
      </c>
      <c r="J6479" t="s">
        <v>32</v>
      </c>
      <c r="N6479" t="s">
        <v>13125</v>
      </c>
      <c r="O6479" t="s">
        <v>34</v>
      </c>
      <c r="P6479">
        <v>12</v>
      </c>
      <c r="Q6479">
        <v>202109</v>
      </c>
      <c r="R6479">
        <v>20211001</v>
      </c>
      <c r="S6479" t="s">
        <v>13126</v>
      </c>
      <c r="T6479">
        <v>20220819</v>
      </c>
      <c r="Z6479" t="s">
        <v>36</v>
      </c>
    </row>
    <row r="6480" spans="1:26" x14ac:dyDescent="0.25">
      <c r="A6480" t="s">
        <v>26</v>
      </c>
      <c r="B6480" t="s">
        <v>27</v>
      </c>
      <c r="C6480" t="s">
        <v>28</v>
      </c>
      <c r="D6480" t="s">
        <v>42</v>
      </c>
      <c r="E6480" t="str">
        <f>"012TNKF0J605"</f>
        <v>012TNKF0J605</v>
      </c>
      <c r="F6480" t="s">
        <v>30</v>
      </c>
      <c r="I6480" t="s">
        <v>97</v>
      </c>
      <c r="J6480" t="s">
        <v>39</v>
      </c>
      <c r="N6480" t="s">
        <v>13127</v>
      </c>
      <c r="O6480" t="s">
        <v>34</v>
      </c>
      <c r="P6480">
        <v>21</v>
      </c>
      <c r="Q6480">
        <v>202012</v>
      </c>
      <c r="R6480">
        <v>20220315</v>
      </c>
      <c r="S6480" t="s">
        <v>13128</v>
      </c>
      <c r="T6480">
        <v>20220819</v>
      </c>
      <c r="Z6480" t="s">
        <v>36</v>
      </c>
    </row>
    <row r="6481" spans="1:26" x14ac:dyDescent="0.25">
      <c r="A6481" t="s">
        <v>26</v>
      </c>
      <c r="B6481" t="s">
        <v>27</v>
      </c>
      <c r="C6481" t="s">
        <v>28</v>
      </c>
      <c r="D6481" t="s">
        <v>42</v>
      </c>
      <c r="E6481" t="str">
        <f>"201TNJJ25284"</f>
        <v>201TNJJ25284</v>
      </c>
      <c r="F6481" t="s">
        <v>30</v>
      </c>
      <c r="I6481" t="s">
        <v>82</v>
      </c>
      <c r="J6481" t="s">
        <v>58</v>
      </c>
      <c r="N6481" t="s">
        <v>13129</v>
      </c>
      <c r="O6481" t="s">
        <v>34</v>
      </c>
      <c r="P6481">
        <v>8</v>
      </c>
      <c r="Q6481">
        <v>202201</v>
      </c>
      <c r="R6481">
        <v>20220224</v>
      </c>
      <c r="S6481" t="s">
        <v>13130</v>
      </c>
      <c r="T6481">
        <v>20220819</v>
      </c>
      <c r="U6481" t="s">
        <v>144</v>
      </c>
      <c r="Z6481" t="s">
        <v>36</v>
      </c>
    </row>
    <row r="6482" spans="1:26" x14ac:dyDescent="0.25">
      <c r="A6482" t="s">
        <v>26</v>
      </c>
      <c r="B6482" t="s">
        <v>27</v>
      </c>
      <c r="C6482" t="s">
        <v>28</v>
      </c>
      <c r="D6482" t="s">
        <v>7432</v>
      </c>
      <c r="E6482" t="str">
        <f>"204TNJJ1M220"</f>
        <v>204TNJJ1M220</v>
      </c>
      <c r="F6482" t="s">
        <v>30</v>
      </c>
      <c r="I6482" t="s">
        <v>38</v>
      </c>
      <c r="J6482" t="s">
        <v>58</v>
      </c>
      <c r="N6482" t="s">
        <v>13131</v>
      </c>
      <c r="O6482" t="s">
        <v>34</v>
      </c>
      <c r="P6482">
        <v>5</v>
      </c>
      <c r="Q6482">
        <v>202204</v>
      </c>
      <c r="R6482">
        <v>20220605</v>
      </c>
      <c r="S6482" t="s">
        <v>13132</v>
      </c>
      <c r="T6482">
        <v>20220819</v>
      </c>
      <c r="U6482" t="s">
        <v>5494</v>
      </c>
      <c r="V6482" t="s">
        <v>878</v>
      </c>
      <c r="Z6482" t="s">
        <v>36</v>
      </c>
    </row>
    <row r="6483" spans="1:26" x14ac:dyDescent="0.25">
      <c r="A6483" t="s">
        <v>26</v>
      </c>
      <c r="B6483" t="s">
        <v>27</v>
      </c>
      <c r="C6483" t="s">
        <v>28</v>
      </c>
      <c r="D6483" t="s">
        <v>380</v>
      </c>
      <c r="E6483" t="str">
        <f>"206TNPC0B816"</f>
        <v>206TNPC0B816</v>
      </c>
      <c r="F6483" t="s">
        <v>30</v>
      </c>
      <c r="I6483" t="s">
        <v>82</v>
      </c>
      <c r="J6483" t="s">
        <v>77</v>
      </c>
      <c r="N6483" t="s">
        <v>13133</v>
      </c>
      <c r="O6483" t="s">
        <v>34</v>
      </c>
      <c r="P6483">
        <v>3</v>
      </c>
      <c r="Q6483">
        <v>202206</v>
      </c>
      <c r="R6483">
        <v>20220805</v>
      </c>
      <c r="S6483" t="s">
        <v>13134</v>
      </c>
      <c r="T6483">
        <v>20220819</v>
      </c>
      <c r="Z6483" t="s">
        <v>36</v>
      </c>
    </row>
    <row r="6484" spans="1:26" x14ac:dyDescent="0.25">
      <c r="A6484" t="s">
        <v>26</v>
      </c>
      <c r="B6484" t="s">
        <v>27</v>
      </c>
      <c r="C6484" t="s">
        <v>28</v>
      </c>
      <c r="D6484" t="s">
        <v>64</v>
      </c>
      <c r="E6484" t="str">
        <f>"203TNCZ1D771"</f>
        <v>203TNCZ1D771</v>
      </c>
      <c r="F6484" t="s">
        <v>30</v>
      </c>
      <c r="I6484" t="s">
        <v>38</v>
      </c>
      <c r="J6484" t="s">
        <v>77</v>
      </c>
      <c r="N6484" t="s">
        <v>13135</v>
      </c>
      <c r="O6484" t="s">
        <v>34</v>
      </c>
      <c r="P6484">
        <v>6</v>
      </c>
      <c r="Q6484">
        <v>202203</v>
      </c>
      <c r="R6484">
        <v>20220701</v>
      </c>
      <c r="S6484" t="s">
        <v>13136</v>
      </c>
      <c r="T6484">
        <v>20220819</v>
      </c>
      <c r="Z6484" t="s">
        <v>36</v>
      </c>
    </row>
    <row r="6485" spans="1:26" x14ac:dyDescent="0.25">
      <c r="A6485" t="s">
        <v>26</v>
      </c>
      <c r="B6485" t="s">
        <v>27</v>
      </c>
      <c r="C6485" t="s">
        <v>28</v>
      </c>
      <c r="D6485" t="s">
        <v>64</v>
      </c>
      <c r="E6485" t="str">
        <f>"108TNNH2K503"</f>
        <v>108TNNH2K503</v>
      </c>
      <c r="F6485" t="s">
        <v>30</v>
      </c>
      <c r="I6485" t="s">
        <v>57</v>
      </c>
      <c r="J6485" t="s">
        <v>90</v>
      </c>
      <c r="N6485" t="s">
        <v>13137</v>
      </c>
      <c r="O6485" t="s">
        <v>34</v>
      </c>
      <c r="P6485">
        <v>13</v>
      </c>
      <c r="Q6485">
        <v>202108</v>
      </c>
      <c r="R6485">
        <v>20220212</v>
      </c>
      <c r="S6485" t="s">
        <v>13138</v>
      </c>
      <c r="T6485">
        <v>20220819</v>
      </c>
      <c r="U6485" t="s">
        <v>61</v>
      </c>
      <c r="Z6485" t="s">
        <v>36</v>
      </c>
    </row>
    <row r="6486" spans="1:26" x14ac:dyDescent="0.25">
      <c r="A6486" t="s">
        <v>26</v>
      </c>
      <c r="B6486" t="s">
        <v>27</v>
      </c>
      <c r="C6486" t="s">
        <v>28</v>
      </c>
      <c r="D6486" t="s">
        <v>29</v>
      </c>
      <c r="E6486" t="str">
        <f>"111TNQD2E332"</f>
        <v>111TNQD2E332</v>
      </c>
      <c r="F6486" t="s">
        <v>30</v>
      </c>
      <c r="I6486" t="s">
        <v>157</v>
      </c>
      <c r="J6486" t="s">
        <v>58</v>
      </c>
      <c r="N6486" t="s">
        <v>13139</v>
      </c>
      <c r="O6486" t="s">
        <v>34</v>
      </c>
      <c r="P6486">
        <v>10</v>
      </c>
      <c r="Q6486">
        <v>202111</v>
      </c>
      <c r="R6486">
        <v>20220327</v>
      </c>
      <c r="S6486" t="s">
        <v>13140</v>
      </c>
      <c r="T6486">
        <v>20220820</v>
      </c>
      <c r="U6486" t="s">
        <v>265</v>
      </c>
      <c r="V6486" t="s">
        <v>5494</v>
      </c>
      <c r="W6486" t="s">
        <v>878</v>
      </c>
      <c r="X6486" t="s">
        <v>427</v>
      </c>
      <c r="Z6486" t="s">
        <v>36</v>
      </c>
    </row>
    <row r="6487" spans="1:26" x14ac:dyDescent="0.25">
      <c r="A6487" t="s">
        <v>26</v>
      </c>
      <c r="B6487" t="s">
        <v>27</v>
      </c>
      <c r="C6487" t="s">
        <v>28</v>
      </c>
      <c r="D6487" t="s">
        <v>29</v>
      </c>
      <c r="E6487" t="str">
        <f>"105TNYT14274"</f>
        <v>105TNYT14274</v>
      </c>
      <c r="F6487" t="s">
        <v>30</v>
      </c>
      <c r="I6487" t="s">
        <v>38</v>
      </c>
      <c r="J6487" t="s">
        <v>39</v>
      </c>
      <c r="N6487" t="s">
        <v>13141</v>
      </c>
      <c r="O6487" t="s">
        <v>34</v>
      </c>
      <c r="P6487">
        <v>16</v>
      </c>
      <c r="Q6487">
        <v>202105</v>
      </c>
      <c r="R6487">
        <v>20211127</v>
      </c>
      <c r="S6487" t="s">
        <v>13142</v>
      </c>
      <c r="T6487">
        <v>20220820</v>
      </c>
      <c r="Z6487" t="s">
        <v>36</v>
      </c>
    </row>
    <row r="6488" spans="1:26" x14ac:dyDescent="0.25">
      <c r="A6488" t="s">
        <v>26</v>
      </c>
      <c r="B6488" t="s">
        <v>27</v>
      </c>
      <c r="C6488" t="s">
        <v>28</v>
      </c>
      <c r="D6488" t="s">
        <v>380</v>
      </c>
      <c r="E6488" t="str">
        <f>"111TNWG1P665"</f>
        <v>111TNWG1P665</v>
      </c>
      <c r="F6488" t="s">
        <v>30</v>
      </c>
      <c r="I6488" t="s">
        <v>38</v>
      </c>
      <c r="J6488" t="s">
        <v>77</v>
      </c>
      <c r="N6488" t="s">
        <v>13143</v>
      </c>
      <c r="O6488" t="s">
        <v>34</v>
      </c>
      <c r="P6488">
        <v>10</v>
      </c>
      <c r="Q6488">
        <v>202111</v>
      </c>
      <c r="R6488">
        <v>20220221</v>
      </c>
      <c r="S6488" t="s">
        <v>13144</v>
      </c>
      <c r="T6488">
        <v>20220820</v>
      </c>
      <c r="Z6488" t="s">
        <v>36</v>
      </c>
    </row>
    <row r="6489" spans="1:26" x14ac:dyDescent="0.25">
      <c r="A6489" t="s">
        <v>26</v>
      </c>
      <c r="B6489" t="s">
        <v>27</v>
      </c>
      <c r="C6489" t="s">
        <v>28</v>
      </c>
      <c r="D6489" t="s">
        <v>29</v>
      </c>
      <c r="E6489" t="str">
        <f>"108TNJJ04884"</f>
        <v>108TNJJ04884</v>
      </c>
      <c r="F6489" t="s">
        <v>30</v>
      </c>
      <c r="I6489" t="s">
        <v>123</v>
      </c>
      <c r="J6489" t="s">
        <v>271</v>
      </c>
      <c r="N6489" t="s">
        <v>13145</v>
      </c>
      <c r="O6489" t="s">
        <v>34</v>
      </c>
      <c r="P6489">
        <v>13</v>
      </c>
      <c r="Q6489">
        <v>202108</v>
      </c>
      <c r="R6489">
        <v>20220812</v>
      </c>
      <c r="S6489" t="s">
        <v>13146</v>
      </c>
      <c r="T6489">
        <v>20220820</v>
      </c>
      <c r="Z6489" t="s">
        <v>36</v>
      </c>
    </row>
    <row r="6490" spans="1:26" x14ac:dyDescent="0.25">
      <c r="A6490" t="s">
        <v>2403</v>
      </c>
      <c r="B6490" t="s">
        <v>27</v>
      </c>
      <c r="C6490" t="s">
        <v>28</v>
      </c>
      <c r="D6490" t="s">
        <v>46</v>
      </c>
      <c r="E6490" t="str">
        <f>"112TNWG1B545"</f>
        <v>112TNWG1B545</v>
      </c>
      <c r="F6490" t="s">
        <v>2404</v>
      </c>
      <c r="N6490" t="s">
        <v>13147</v>
      </c>
      <c r="O6490" t="s">
        <v>34</v>
      </c>
      <c r="P6490">
        <v>9</v>
      </c>
      <c r="Q6490">
        <v>202112</v>
      </c>
      <c r="S6490">
        <v>917582839</v>
      </c>
      <c r="T6490">
        <v>20220821</v>
      </c>
      <c r="U6490" t="s">
        <v>2406</v>
      </c>
      <c r="V6490" t="s">
        <v>3583</v>
      </c>
      <c r="W6490" t="s">
        <v>2408</v>
      </c>
      <c r="X6490" t="s">
        <v>2409</v>
      </c>
      <c r="Y6490" t="s">
        <v>2410</v>
      </c>
      <c r="Z6490" t="s">
        <v>36</v>
      </c>
    </row>
    <row r="6491" spans="1:26" x14ac:dyDescent="0.25">
      <c r="A6491" t="s">
        <v>2403</v>
      </c>
      <c r="B6491" t="s">
        <v>27</v>
      </c>
      <c r="C6491" t="s">
        <v>28</v>
      </c>
      <c r="D6491" t="s">
        <v>6922</v>
      </c>
      <c r="E6491" t="str">
        <f>"206TNRL1B414"</f>
        <v>206TNRL1B414</v>
      </c>
      <c r="F6491" t="s">
        <v>2404</v>
      </c>
      <c r="N6491" t="s">
        <v>13148</v>
      </c>
      <c r="O6491" t="s">
        <v>34</v>
      </c>
      <c r="P6491">
        <v>3</v>
      </c>
      <c r="Q6491">
        <v>202206</v>
      </c>
      <c r="S6491">
        <v>917583212</v>
      </c>
      <c r="T6491">
        <v>20220822</v>
      </c>
      <c r="U6491" t="s">
        <v>2406</v>
      </c>
      <c r="V6491" t="s">
        <v>3583</v>
      </c>
      <c r="W6491" t="s">
        <v>2408</v>
      </c>
      <c r="X6491" t="s">
        <v>6398</v>
      </c>
      <c r="Y6491" t="s">
        <v>6399</v>
      </c>
      <c r="Z6491" t="s">
        <v>36</v>
      </c>
    </row>
    <row r="6492" spans="1:26" x14ac:dyDescent="0.25">
      <c r="A6492" t="s">
        <v>26</v>
      </c>
      <c r="B6492" t="s">
        <v>27</v>
      </c>
      <c r="C6492" t="s">
        <v>28</v>
      </c>
      <c r="D6492" t="s">
        <v>37</v>
      </c>
      <c r="E6492" t="str">
        <f>"110TNHM2V433"</f>
        <v>110TNHM2V433</v>
      </c>
      <c r="F6492" t="s">
        <v>30</v>
      </c>
      <c r="I6492" t="s">
        <v>31</v>
      </c>
      <c r="J6492" t="s">
        <v>90</v>
      </c>
      <c r="N6492" t="s">
        <v>3222</v>
      </c>
      <c r="O6492" t="s">
        <v>34</v>
      </c>
      <c r="P6492">
        <v>11</v>
      </c>
      <c r="Q6492">
        <v>202110</v>
      </c>
      <c r="R6492">
        <v>20211216</v>
      </c>
      <c r="S6492" t="s">
        <v>13149</v>
      </c>
      <c r="T6492">
        <v>20220822</v>
      </c>
      <c r="U6492" t="s">
        <v>680</v>
      </c>
      <c r="V6492" t="s">
        <v>328</v>
      </c>
      <c r="W6492" t="s">
        <v>878</v>
      </c>
      <c r="X6492" t="s">
        <v>496</v>
      </c>
      <c r="Z6492" t="s">
        <v>36</v>
      </c>
    </row>
    <row r="6493" spans="1:26" x14ac:dyDescent="0.25">
      <c r="A6493" t="s">
        <v>26</v>
      </c>
      <c r="B6493" t="s">
        <v>27</v>
      </c>
      <c r="C6493" t="s">
        <v>28</v>
      </c>
      <c r="D6493" t="s">
        <v>380</v>
      </c>
      <c r="E6493" t="str">
        <f>"202TNZN1M261"</f>
        <v>202TNZN1M261</v>
      </c>
      <c r="F6493" t="s">
        <v>30</v>
      </c>
      <c r="I6493" t="s">
        <v>31</v>
      </c>
      <c r="J6493" t="s">
        <v>58</v>
      </c>
      <c r="N6493" t="s">
        <v>13150</v>
      </c>
      <c r="O6493" t="s">
        <v>34</v>
      </c>
      <c r="P6493">
        <v>7</v>
      </c>
      <c r="Q6493">
        <v>202202</v>
      </c>
      <c r="R6493">
        <v>20220411</v>
      </c>
      <c r="S6493" t="s">
        <v>13151</v>
      </c>
      <c r="T6493">
        <v>20220822</v>
      </c>
      <c r="U6493" t="s">
        <v>463</v>
      </c>
      <c r="Z6493" t="s">
        <v>36</v>
      </c>
    </row>
    <row r="6494" spans="1:26" x14ac:dyDescent="0.25">
      <c r="A6494" t="s">
        <v>26</v>
      </c>
      <c r="B6494" t="s">
        <v>27</v>
      </c>
      <c r="C6494" t="s">
        <v>28</v>
      </c>
      <c r="D6494" t="s">
        <v>42</v>
      </c>
      <c r="E6494" t="str">
        <f>"104TNZN1S181"</f>
        <v>104TNZN1S181</v>
      </c>
      <c r="F6494" t="s">
        <v>30</v>
      </c>
      <c r="I6494" t="s">
        <v>31</v>
      </c>
      <c r="J6494" t="s">
        <v>58</v>
      </c>
      <c r="N6494" t="s">
        <v>13152</v>
      </c>
      <c r="O6494" t="s">
        <v>34</v>
      </c>
      <c r="P6494">
        <v>17</v>
      </c>
      <c r="Q6494">
        <v>202104</v>
      </c>
      <c r="R6494">
        <v>20211127</v>
      </c>
      <c r="S6494" t="s">
        <v>13153</v>
      </c>
      <c r="T6494">
        <v>20220822</v>
      </c>
      <c r="U6494" t="s">
        <v>452</v>
      </c>
      <c r="Z6494" t="s">
        <v>36</v>
      </c>
    </row>
    <row r="6495" spans="1:26" x14ac:dyDescent="0.25">
      <c r="A6495" t="s">
        <v>26</v>
      </c>
      <c r="B6495" t="s">
        <v>27</v>
      </c>
      <c r="C6495" t="s">
        <v>28</v>
      </c>
      <c r="D6495" t="s">
        <v>46</v>
      </c>
      <c r="E6495" t="str">
        <f>"201TNSU0X374"</f>
        <v>201TNSU0X374</v>
      </c>
      <c r="F6495" t="s">
        <v>30</v>
      </c>
      <c r="I6495" t="s">
        <v>38</v>
      </c>
      <c r="J6495" t="s">
        <v>58</v>
      </c>
      <c r="N6495" t="s">
        <v>13154</v>
      </c>
      <c r="O6495" t="s">
        <v>34</v>
      </c>
      <c r="P6495">
        <v>8</v>
      </c>
      <c r="Q6495">
        <v>202201</v>
      </c>
      <c r="R6495">
        <v>20220714</v>
      </c>
      <c r="S6495" t="s">
        <v>13155</v>
      </c>
      <c r="T6495">
        <v>20220822</v>
      </c>
      <c r="U6495" t="s">
        <v>722</v>
      </c>
      <c r="Z6495" t="s">
        <v>36</v>
      </c>
    </row>
    <row r="6496" spans="1:26" x14ac:dyDescent="0.25">
      <c r="A6496" t="s">
        <v>26</v>
      </c>
      <c r="B6496" t="s">
        <v>27</v>
      </c>
      <c r="C6496" t="s">
        <v>28</v>
      </c>
      <c r="D6496" t="s">
        <v>7432</v>
      </c>
      <c r="E6496" t="str">
        <f>"205TNYT1F426"</f>
        <v>205TNYT1F426</v>
      </c>
      <c r="F6496" t="s">
        <v>30</v>
      </c>
      <c r="I6496" t="s">
        <v>38</v>
      </c>
      <c r="J6496" t="s">
        <v>58</v>
      </c>
      <c r="N6496" t="s">
        <v>13156</v>
      </c>
      <c r="O6496" t="s">
        <v>34</v>
      </c>
      <c r="P6496">
        <v>4</v>
      </c>
      <c r="Q6496">
        <v>202205</v>
      </c>
      <c r="R6496">
        <v>20220608</v>
      </c>
      <c r="S6496" t="s">
        <v>13157</v>
      </c>
      <c r="T6496">
        <v>20220822</v>
      </c>
      <c r="U6496" t="s">
        <v>144</v>
      </c>
      <c r="Z6496" t="s">
        <v>36</v>
      </c>
    </row>
    <row r="6497" spans="1:26" x14ac:dyDescent="0.25">
      <c r="A6497" t="s">
        <v>26</v>
      </c>
      <c r="B6497" t="s">
        <v>27</v>
      </c>
      <c r="C6497" t="s">
        <v>28</v>
      </c>
      <c r="D6497" t="s">
        <v>7432</v>
      </c>
      <c r="E6497" t="str">
        <f>"206TNGY1A559"</f>
        <v>206TNGY1A559</v>
      </c>
      <c r="F6497" t="s">
        <v>30</v>
      </c>
      <c r="I6497" t="s">
        <v>475</v>
      </c>
      <c r="J6497" t="s">
        <v>48</v>
      </c>
      <c r="N6497" t="s">
        <v>13158</v>
      </c>
      <c r="O6497" t="s">
        <v>34</v>
      </c>
      <c r="P6497">
        <v>3</v>
      </c>
      <c r="Q6497">
        <v>202206</v>
      </c>
      <c r="R6497">
        <v>20220714</v>
      </c>
      <c r="S6497" t="s">
        <v>13159</v>
      </c>
      <c r="T6497">
        <v>20220822</v>
      </c>
      <c r="Z6497" t="s">
        <v>36</v>
      </c>
    </row>
    <row r="6498" spans="1:26" x14ac:dyDescent="0.25">
      <c r="A6498" t="s">
        <v>26</v>
      </c>
      <c r="B6498" t="s">
        <v>27</v>
      </c>
      <c r="C6498" t="s">
        <v>28</v>
      </c>
      <c r="D6498" t="s">
        <v>42</v>
      </c>
      <c r="E6498" t="str">
        <f>"109TNTQ2B545"</f>
        <v>109TNTQ2B545</v>
      </c>
      <c r="F6498" t="s">
        <v>30</v>
      </c>
      <c r="I6498" t="s">
        <v>89</v>
      </c>
      <c r="J6498" t="s">
        <v>90</v>
      </c>
      <c r="N6498" t="s">
        <v>13160</v>
      </c>
      <c r="O6498" t="s">
        <v>34</v>
      </c>
      <c r="P6498">
        <v>12</v>
      </c>
      <c r="Q6498">
        <v>202109</v>
      </c>
      <c r="R6498">
        <v>20211127</v>
      </c>
      <c r="S6498" t="s">
        <v>13161</v>
      </c>
      <c r="T6498">
        <v>20220822</v>
      </c>
      <c r="U6498" t="s">
        <v>128</v>
      </c>
      <c r="V6498" t="s">
        <v>144</v>
      </c>
      <c r="W6498" t="s">
        <v>180</v>
      </c>
      <c r="Z6498" t="s">
        <v>36</v>
      </c>
    </row>
    <row r="6499" spans="1:26" x14ac:dyDescent="0.25">
      <c r="A6499" t="s">
        <v>26</v>
      </c>
      <c r="B6499" t="s">
        <v>27</v>
      </c>
      <c r="C6499" t="s">
        <v>28</v>
      </c>
      <c r="D6499" t="s">
        <v>29</v>
      </c>
      <c r="E6499" t="str">
        <f>"105TNZN05517"</f>
        <v>105TNZN05517</v>
      </c>
      <c r="F6499" t="s">
        <v>30</v>
      </c>
      <c r="I6499" t="s">
        <v>38</v>
      </c>
      <c r="J6499" t="s">
        <v>90</v>
      </c>
      <c r="N6499" t="s">
        <v>13162</v>
      </c>
      <c r="O6499" t="s">
        <v>34</v>
      </c>
      <c r="P6499">
        <v>16</v>
      </c>
      <c r="Q6499">
        <v>202105</v>
      </c>
      <c r="R6499">
        <v>20211020</v>
      </c>
      <c r="S6499" t="s">
        <v>13163</v>
      </c>
      <c r="T6499">
        <v>20220822</v>
      </c>
      <c r="U6499" t="s">
        <v>13164</v>
      </c>
      <c r="V6499" t="s">
        <v>1037</v>
      </c>
      <c r="W6499" t="s">
        <v>74</v>
      </c>
      <c r="X6499" t="s">
        <v>497</v>
      </c>
      <c r="Y6499" t="s">
        <v>328</v>
      </c>
      <c r="Z6499" t="s">
        <v>36</v>
      </c>
    </row>
    <row r="6500" spans="1:26" x14ac:dyDescent="0.25">
      <c r="A6500" t="s">
        <v>26</v>
      </c>
      <c r="B6500" t="s">
        <v>27</v>
      </c>
      <c r="C6500" t="s">
        <v>28</v>
      </c>
      <c r="D6500" t="s">
        <v>585</v>
      </c>
      <c r="E6500" t="str">
        <f>"109TNDV2C818"</f>
        <v>109TNDV2C818</v>
      </c>
      <c r="F6500" t="s">
        <v>30</v>
      </c>
      <c r="I6500" t="s">
        <v>38</v>
      </c>
      <c r="J6500" t="s">
        <v>568</v>
      </c>
      <c r="N6500" t="s">
        <v>13165</v>
      </c>
      <c r="O6500" t="s">
        <v>34</v>
      </c>
      <c r="P6500">
        <v>12</v>
      </c>
      <c r="Q6500">
        <v>202109</v>
      </c>
      <c r="R6500">
        <v>20220215</v>
      </c>
      <c r="S6500" t="s">
        <v>13166</v>
      </c>
      <c r="T6500">
        <v>20220822</v>
      </c>
      <c r="U6500" t="s">
        <v>128</v>
      </c>
      <c r="Z6500" t="s">
        <v>36</v>
      </c>
    </row>
    <row r="6501" spans="1:26" x14ac:dyDescent="0.25">
      <c r="A6501" t="s">
        <v>26</v>
      </c>
      <c r="B6501" t="s">
        <v>27</v>
      </c>
      <c r="C6501" t="s">
        <v>28</v>
      </c>
      <c r="D6501" t="s">
        <v>7160</v>
      </c>
      <c r="E6501" t="str">
        <f>"204TNYT32418"</f>
        <v>204TNYT32418</v>
      </c>
      <c r="F6501" t="s">
        <v>30</v>
      </c>
      <c r="I6501" t="s">
        <v>38</v>
      </c>
      <c r="J6501" t="s">
        <v>58</v>
      </c>
      <c r="N6501" t="s">
        <v>13167</v>
      </c>
      <c r="O6501" t="s">
        <v>34</v>
      </c>
      <c r="P6501">
        <v>5</v>
      </c>
      <c r="Q6501">
        <v>202204</v>
      </c>
      <c r="R6501">
        <v>20220707</v>
      </c>
      <c r="S6501" t="s">
        <v>13168</v>
      </c>
      <c r="T6501">
        <v>20220822</v>
      </c>
      <c r="U6501" t="s">
        <v>236</v>
      </c>
      <c r="Z6501" t="s">
        <v>36</v>
      </c>
    </row>
    <row r="6502" spans="1:26" x14ac:dyDescent="0.25">
      <c r="A6502" t="s">
        <v>26</v>
      </c>
      <c r="B6502" t="s">
        <v>27</v>
      </c>
      <c r="C6502" t="s">
        <v>28</v>
      </c>
      <c r="D6502" t="s">
        <v>64</v>
      </c>
      <c r="E6502" t="str">
        <f>"109TNUW0S150"</f>
        <v>109TNUW0S150</v>
      </c>
      <c r="F6502" t="s">
        <v>30</v>
      </c>
      <c r="I6502" t="s">
        <v>31</v>
      </c>
      <c r="J6502" t="s">
        <v>58</v>
      </c>
      <c r="N6502" t="s">
        <v>13169</v>
      </c>
      <c r="O6502" t="s">
        <v>34</v>
      </c>
      <c r="P6502">
        <v>12</v>
      </c>
      <c r="Q6502">
        <v>202109</v>
      </c>
      <c r="R6502">
        <v>20211206</v>
      </c>
      <c r="S6502" t="s">
        <v>13170</v>
      </c>
      <c r="T6502">
        <v>20220822</v>
      </c>
      <c r="U6502" t="s">
        <v>144</v>
      </c>
      <c r="Z6502" t="s">
        <v>36</v>
      </c>
    </row>
    <row r="6503" spans="1:26" x14ac:dyDescent="0.25">
      <c r="A6503" t="s">
        <v>26</v>
      </c>
      <c r="B6503" t="s">
        <v>27</v>
      </c>
      <c r="C6503" t="s">
        <v>28</v>
      </c>
      <c r="D6503" t="s">
        <v>46</v>
      </c>
      <c r="E6503" t="str">
        <f>"110TNBK0O221"</f>
        <v>110TNBK0O221</v>
      </c>
      <c r="F6503" t="s">
        <v>30</v>
      </c>
      <c r="I6503" t="s">
        <v>31</v>
      </c>
      <c r="J6503" t="s">
        <v>58</v>
      </c>
      <c r="N6503" t="s">
        <v>13171</v>
      </c>
      <c r="O6503" t="s">
        <v>34</v>
      </c>
      <c r="P6503">
        <v>11</v>
      </c>
      <c r="Q6503">
        <v>202110</v>
      </c>
      <c r="R6503">
        <v>20211124</v>
      </c>
      <c r="S6503" t="s">
        <v>13172</v>
      </c>
      <c r="T6503">
        <v>20220822</v>
      </c>
      <c r="U6503" t="s">
        <v>144</v>
      </c>
      <c r="Z6503" t="s">
        <v>36</v>
      </c>
    </row>
    <row r="6504" spans="1:26" x14ac:dyDescent="0.25">
      <c r="A6504" t="s">
        <v>26</v>
      </c>
      <c r="B6504" t="s">
        <v>27</v>
      </c>
      <c r="C6504" t="s">
        <v>28</v>
      </c>
      <c r="D6504" t="s">
        <v>29</v>
      </c>
      <c r="E6504" t="str">
        <f>"106TNQD00700"</f>
        <v>106TNQD00700</v>
      </c>
      <c r="F6504" t="s">
        <v>30</v>
      </c>
      <c r="I6504" t="s">
        <v>38</v>
      </c>
      <c r="J6504" t="s">
        <v>58</v>
      </c>
      <c r="N6504" t="s">
        <v>5712</v>
      </c>
      <c r="O6504" t="s">
        <v>34</v>
      </c>
      <c r="P6504">
        <v>15</v>
      </c>
      <c r="Q6504">
        <v>202106</v>
      </c>
      <c r="R6504">
        <v>20220108</v>
      </c>
      <c r="S6504" t="s">
        <v>13173</v>
      </c>
      <c r="T6504">
        <v>20220822</v>
      </c>
      <c r="U6504" t="s">
        <v>3950</v>
      </c>
      <c r="Z6504" t="s">
        <v>36</v>
      </c>
    </row>
    <row r="6505" spans="1:26" x14ac:dyDescent="0.25">
      <c r="A6505" t="s">
        <v>26</v>
      </c>
      <c r="B6505" t="s">
        <v>27</v>
      </c>
      <c r="C6505" t="s">
        <v>28</v>
      </c>
      <c r="D6505" t="s">
        <v>7432</v>
      </c>
      <c r="E6505" t="str">
        <f>"203TNXR26858"</f>
        <v>203TNXR26858</v>
      </c>
      <c r="F6505" t="s">
        <v>30</v>
      </c>
      <c r="I6505" t="s">
        <v>31</v>
      </c>
      <c r="J6505" t="s">
        <v>58</v>
      </c>
      <c r="N6505" t="s">
        <v>13174</v>
      </c>
      <c r="O6505" t="s">
        <v>34</v>
      </c>
      <c r="P6505">
        <v>6</v>
      </c>
      <c r="Q6505">
        <v>202203</v>
      </c>
      <c r="R6505">
        <v>20220625</v>
      </c>
      <c r="S6505" t="s">
        <v>13175</v>
      </c>
      <c r="T6505">
        <v>20220822</v>
      </c>
      <c r="U6505" t="s">
        <v>11279</v>
      </c>
      <c r="V6505" t="s">
        <v>179</v>
      </c>
      <c r="Z6505" t="s">
        <v>36</v>
      </c>
    </row>
    <row r="6506" spans="1:26" x14ac:dyDescent="0.25">
      <c r="A6506" t="s">
        <v>26</v>
      </c>
      <c r="B6506" t="s">
        <v>27</v>
      </c>
      <c r="C6506" t="s">
        <v>28</v>
      </c>
      <c r="D6506" t="s">
        <v>29</v>
      </c>
      <c r="E6506" t="str">
        <f>"110TNRL2H326"</f>
        <v>110TNRL2H326</v>
      </c>
      <c r="F6506" t="s">
        <v>30</v>
      </c>
      <c r="I6506" t="s">
        <v>57</v>
      </c>
      <c r="J6506" t="s">
        <v>58</v>
      </c>
      <c r="N6506" t="s">
        <v>5729</v>
      </c>
      <c r="O6506" t="s">
        <v>34</v>
      </c>
      <c r="P6506">
        <v>11</v>
      </c>
      <c r="Q6506">
        <v>202110</v>
      </c>
      <c r="R6506">
        <v>20220510</v>
      </c>
      <c r="S6506" t="s">
        <v>13176</v>
      </c>
      <c r="T6506">
        <v>20220822</v>
      </c>
      <c r="U6506" t="s">
        <v>61</v>
      </c>
      <c r="Z6506" t="s">
        <v>36</v>
      </c>
    </row>
    <row r="6507" spans="1:26" x14ac:dyDescent="0.25">
      <c r="A6507" t="s">
        <v>26</v>
      </c>
      <c r="B6507" t="s">
        <v>27</v>
      </c>
      <c r="C6507" t="s">
        <v>28</v>
      </c>
      <c r="D6507" t="s">
        <v>585</v>
      </c>
      <c r="E6507" t="str">
        <f>"206TNJJ1B124"</f>
        <v>206TNJJ1B124</v>
      </c>
      <c r="F6507" t="s">
        <v>30</v>
      </c>
      <c r="I6507" t="s">
        <v>31</v>
      </c>
      <c r="J6507" t="s">
        <v>32</v>
      </c>
      <c r="N6507" t="s">
        <v>13177</v>
      </c>
      <c r="O6507" t="s">
        <v>34</v>
      </c>
      <c r="P6507">
        <v>3</v>
      </c>
      <c r="Q6507">
        <v>202206</v>
      </c>
      <c r="R6507">
        <v>20220619</v>
      </c>
      <c r="S6507" t="s">
        <v>13178</v>
      </c>
      <c r="T6507">
        <v>20220822</v>
      </c>
      <c r="Z6507" t="s">
        <v>36</v>
      </c>
    </row>
    <row r="6508" spans="1:26" x14ac:dyDescent="0.25">
      <c r="A6508" t="s">
        <v>26</v>
      </c>
      <c r="B6508" t="s">
        <v>27</v>
      </c>
      <c r="C6508" t="s">
        <v>28</v>
      </c>
      <c r="D6508" t="s">
        <v>380</v>
      </c>
      <c r="E6508" t="str">
        <f>"206TNNH0H879"</f>
        <v>206TNNH0H879</v>
      </c>
      <c r="F6508" t="s">
        <v>30</v>
      </c>
      <c r="I6508" t="s">
        <v>71</v>
      </c>
      <c r="J6508" t="s">
        <v>58</v>
      </c>
      <c r="N6508" t="s">
        <v>13179</v>
      </c>
      <c r="O6508" t="s">
        <v>34</v>
      </c>
      <c r="P6508">
        <v>3</v>
      </c>
      <c r="Q6508">
        <v>202206</v>
      </c>
      <c r="R6508">
        <v>20220704</v>
      </c>
      <c r="S6508" t="s">
        <v>13180</v>
      </c>
      <c r="T6508">
        <v>20220822</v>
      </c>
      <c r="U6508" t="s">
        <v>1383</v>
      </c>
      <c r="Z6508" t="s">
        <v>36</v>
      </c>
    </row>
    <row r="6509" spans="1:26" x14ac:dyDescent="0.25">
      <c r="A6509" t="s">
        <v>26</v>
      </c>
      <c r="B6509" t="s">
        <v>27</v>
      </c>
      <c r="C6509" t="s">
        <v>28</v>
      </c>
      <c r="D6509" t="s">
        <v>8170</v>
      </c>
      <c r="E6509" t="str">
        <f>"205TNRL02086"</f>
        <v>205TNRL02086</v>
      </c>
      <c r="F6509" t="s">
        <v>30</v>
      </c>
      <c r="I6509" t="s">
        <v>31</v>
      </c>
      <c r="J6509" t="s">
        <v>32</v>
      </c>
      <c r="N6509" t="s">
        <v>13181</v>
      </c>
      <c r="O6509" t="s">
        <v>34</v>
      </c>
      <c r="P6509">
        <v>4</v>
      </c>
      <c r="Q6509">
        <v>202205</v>
      </c>
      <c r="R6509">
        <v>20220719</v>
      </c>
      <c r="S6509" t="s">
        <v>13182</v>
      </c>
      <c r="T6509">
        <v>20220822</v>
      </c>
      <c r="Z6509" t="s">
        <v>36</v>
      </c>
    </row>
    <row r="6510" spans="1:26" x14ac:dyDescent="0.25">
      <c r="A6510" t="s">
        <v>26</v>
      </c>
      <c r="B6510" t="s">
        <v>27</v>
      </c>
      <c r="C6510" t="s">
        <v>28</v>
      </c>
      <c r="D6510" t="s">
        <v>37</v>
      </c>
      <c r="E6510" t="str">
        <f>"202TNKF0G581"</f>
        <v>202TNKF0G581</v>
      </c>
      <c r="F6510" t="s">
        <v>30</v>
      </c>
      <c r="I6510" t="s">
        <v>89</v>
      </c>
      <c r="J6510" t="s">
        <v>39</v>
      </c>
      <c r="N6510" t="s">
        <v>13183</v>
      </c>
      <c r="O6510" t="s">
        <v>34</v>
      </c>
      <c r="P6510">
        <v>7</v>
      </c>
      <c r="Q6510">
        <v>202202</v>
      </c>
      <c r="R6510">
        <v>20220711</v>
      </c>
      <c r="S6510" t="s">
        <v>13184</v>
      </c>
      <c r="T6510">
        <v>20220822</v>
      </c>
      <c r="Z6510" t="s">
        <v>36</v>
      </c>
    </row>
    <row r="6511" spans="1:26" x14ac:dyDescent="0.25">
      <c r="A6511" t="s">
        <v>26</v>
      </c>
      <c r="B6511" t="s">
        <v>27</v>
      </c>
      <c r="C6511" t="s">
        <v>28</v>
      </c>
      <c r="D6511" t="s">
        <v>115</v>
      </c>
      <c r="E6511" t="str">
        <f>"110TNJJ17860"</f>
        <v>110TNJJ17860</v>
      </c>
      <c r="F6511" t="s">
        <v>30</v>
      </c>
      <c r="I6511" t="s">
        <v>129</v>
      </c>
      <c r="J6511" t="s">
        <v>568</v>
      </c>
      <c r="N6511" t="s">
        <v>13185</v>
      </c>
      <c r="O6511" t="s">
        <v>34</v>
      </c>
      <c r="P6511">
        <v>11</v>
      </c>
      <c r="Q6511">
        <v>202110</v>
      </c>
      <c r="R6511">
        <v>20220204</v>
      </c>
      <c r="S6511" t="s">
        <v>13186</v>
      </c>
      <c r="T6511">
        <v>20220822</v>
      </c>
      <c r="Z6511" t="s">
        <v>36</v>
      </c>
    </row>
    <row r="6512" spans="1:26" x14ac:dyDescent="0.25">
      <c r="A6512" t="s">
        <v>26</v>
      </c>
      <c r="B6512" t="s">
        <v>27</v>
      </c>
      <c r="C6512" t="s">
        <v>28</v>
      </c>
      <c r="D6512" t="s">
        <v>8170</v>
      </c>
      <c r="E6512" t="str">
        <f>"204TNDV1V250"</f>
        <v>204TNDV1V250</v>
      </c>
      <c r="F6512" t="s">
        <v>30</v>
      </c>
      <c r="I6512" t="s">
        <v>31</v>
      </c>
      <c r="J6512" t="s">
        <v>32</v>
      </c>
      <c r="N6512" t="s">
        <v>13187</v>
      </c>
      <c r="O6512" t="s">
        <v>34</v>
      </c>
      <c r="P6512">
        <v>5</v>
      </c>
      <c r="Q6512">
        <v>202204</v>
      </c>
      <c r="R6512">
        <v>20220812</v>
      </c>
      <c r="S6512" t="s">
        <v>13188</v>
      </c>
      <c r="T6512">
        <v>20220822</v>
      </c>
      <c r="Z6512" t="s">
        <v>36</v>
      </c>
    </row>
    <row r="6513" spans="1:26" x14ac:dyDescent="0.25">
      <c r="A6513" t="s">
        <v>26</v>
      </c>
      <c r="B6513" t="s">
        <v>27</v>
      </c>
      <c r="C6513" t="s">
        <v>28</v>
      </c>
      <c r="D6513" t="s">
        <v>115</v>
      </c>
      <c r="E6513" t="str">
        <f>"108TNDV1C778"</f>
        <v>108TNDV1C778</v>
      </c>
      <c r="F6513" t="s">
        <v>30</v>
      </c>
      <c r="I6513" t="s">
        <v>57</v>
      </c>
      <c r="J6513" t="s">
        <v>58</v>
      </c>
      <c r="N6513" t="s">
        <v>13189</v>
      </c>
      <c r="O6513" t="s">
        <v>34</v>
      </c>
      <c r="P6513">
        <v>13</v>
      </c>
      <c r="Q6513">
        <v>202108</v>
      </c>
      <c r="R6513">
        <v>20211103</v>
      </c>
      <c r="S6513" t="s">
        <v>13190</v>
      </c>
      <c r="T6513">
        <v>20220822</v>
      </c>
      <c r="U6513" t="s">
        <v>61</v>
      </c>
      <c r="V6513" t="s">
        <v>270</v>
      </c>
      <c r="Z6513" t="s">
        <v>36</v>
      </c>
    </row>
    <row r="6514" spans="1:26" x14ac:dyDescent="0.25">
      <c r="A6514" t="s">
        <v>26</v>
      </c>
      <c r="B6514" t="s">
        <v>27</v>
      </c>
      <c r="C6514" t="s">
        <v>28</v>
      </c>
      <c r="D6514" t="s">
        <v>46</v>
      </c>
      <c r="E6514" t="str">
        <f>"110TNWG08161"</f>
        <v>110TNWG08161</v>
      </c>
      <c r="F6514" t="s">
        <v>30</v>
      </c>
      <c r="I6514" t="s">
        <v>162</v>
      </c>
      <c r="J6514" t="s">
        <v>39</v>
      </c>
      <c r="N6514" t="s">
        <v>13191</v>
      </c>
      <c r="O6514" t="s">
        <v>34</v>
      </c>
      <c r="P6514">
        <v>11</v>
      </c>
      <c r="Q6514">
        <v>202110</v>
      </c>
      <c r="R6514">
        <v>20220510</v>
      </c>
      <c r="S6514" t="s">
        <v>13192</v>
      </c>
      <c r="T6514">
        <v>20220822</v>
      </c>
      <c r="Z6514" t="s">
        <v>36</v>
      </c>
    </row>
    <row r="6515" spans="1:26" x14ac:dyDescent="0.25">
      <c r="A6515" t="s">
        <v>26</v>
      </c>
      <c r="B6515" t="s">
        <v>27</v>
      </c>
      <c r="C6515" t="s">
        <v>28</v>
      </c>
      <c r="D6515" t="s">
        <v>37</v>
      </c>
      <c r="E6515" t="str">
        <f>"107TNPC1M456"</f>
        <v>107TNPC1M456</v>
      </c>
      <c r="F6515" t="s">
        <v>30</v>
      </c>
      <c r="I6515" t="s">
        <v>123</v>
      </c>
      <c r="J6515" t="s">
        <v>32</v>
      </c>
      <c r="N6515" t="s">
        <v>13193</v>
      </c>
      <c r="O6515" t="s">
        <v>34</v>
      </c>
      <c r="P6515">
        <v>14</v>
      </c>
      <c r="Q6515">
        <v>202107</v>
      </c>
      <c r="R6515">
        <v>20220212</v>
      </c>
      <c r="S6515" t="s">
        <v>13194</v>
      </c>
      <c r="T6515">
        <v>20220822</v>
      </c>
      <c r="U6515" t="s">
        <v>151</v>
      </c>
      <c r="V6515" t="s">
        <v>180</v>
      </c>
      <c r="Z6515" t="s">
        <v>36</v>
      </c>
    </row>
    <row r="6516" spans="1:26" x14ac:dyDescent="0.25">
      <c r="A6516" t="s">
        <v>26</v>
      </c>
      <c r="B6516" t="s">
        <v>27</v>
      </c>
      <c r="C6516" t="s">
        <v>28</v>
      </c>
      <c r="D6516" t="s">
        <v>29</v>
      </c>
      <c r="E6516" t="str">
        <f>"901TNVS06935"</f>
        <v>901TNVS06935</v>
      </c>
      <c r="F6516" t="s">
        <v>30</v>
      </c>
      <c r="I6516" t="s">
        <v>71</v>
      </c>
      <c r="J6516" t="s">
        <v>90</v>
      </c>
      <c r="N6516" t="s">
        <v>13195</v>
      </c>
      <c r="O6516" t="s">
        <v>34</v>
      </c>
      <c r="P6516">
        <v>44</v>
      </c>
      <c r="Q6516">
        <v>201901</v>
      </c>
      <c r="R6516">
        <v>20220315</v>
      </c>
      <c r="S6516" t="s">
        <v>13196</v>
      </c>
      <c r="T6516">
        <v>20220822</v>
      </c>
      <c r="U6516" t="s">
        <v>5954</v>
      </c>
      <c r="V6516" t="s">
        <v>3950</v>
      </c>
      <c r="Z6516" t="s">
        <v>36</v>
      </c>
    </row>
    <row r="6517" spans="1:26" x14ac:dyDescent="0.25">
      <c r="A6517" t="s">
        <v>26</v>
      </c>
      <c r="B6517" t="s">
        <v>27</v>
      </c>
      <c r="C6517" t="s">
        <v>28</v>
      </c>
      <c r="D6517" t="s">
        <v>64</v>
      </c>
      <c r="E6517" t="str">
        <f>"202TNVS2L191"</f>
        <v>202TNVS2L191</v>
      </c>
      <c r="F6517" t="s">
        <v>30</v>
      </c>
      <c r="I6517" t="s">
        <v>38</v>
      </c>
      <c r="J6517" t="s">
        <v>163</v>
      </c>
      <c r="N6517" t="s">
        <v>13197</v>
      </c>
      <c r="O6517" t="s">
        <v>34</v>
      </c>
      <c r="P6517">
        <v>7</v>
      </c>
      <c r="Q6517">
        <v>202202</v>
      </c>
      <c r="R6517">
        <v>20220629</v>
      </c>
      <c r="S6517" t="s">
        <v>13198</v>
      </c>
      <c r="T6517">
        <v>20220822</v>
      </c>
      <c r="Z6517" t="s">
        <v>36</v>
      </c>
    </row>
    <row r="6518" spans="1:26" x14ac:dyDescent="0.25">
      <c r="A6518" t="s">
        <v>26</v>
      </c>
      <c r="B6518" t="s">
        <v>27</v>
      </c>
      <c r="C6518" t="s">
        <v>28</v>
      </c>
      <c r="D6518" t="s">
        <v>6922</v>
      </c>
      <c r="E6518" t="str">
        <f>"204TNXR0X698"</f>
        <v>204TNXR0X698</v>
      </c>
      <c r="F6518" t="s">
        <v>30</v>
      </c>
      <c r="I6518" t="s">
        <v>38</v>
      </c>
      <c r="J6518" t="s">
        <v>58</v>
      </c>
      <c r="N6518" t="s">
        <v>13199</v>
      </c>
      <c r="O6518" t="s">
        <v>34</v>
      </c>
      <c r="P6518">
        <v>5</v>
      </c>
      <c r="Q6518">
        <v>202204</v>
      </c>
      <c r="R6518">
        <v>20220630</v>
      </c>
      <c r="S6518" t="s">
        <v>13200</v>
      </c>
      <c r="T6518">
        <v>20220822</v>
      </c>
      <c r="U6518" t="s">
        <v>497</v>
      </c>
      <c r="V6518" t="s">
        <v>144</v>
      </c>
      <c r="Z6518" t="s">
        <v>36</v>
      </c>
    </row>
    <row r="6519" spans="1:26" x14ac:dyDescent="0.25">
      <c r="A6519" t="s">
        <v>26</v>
      </c>
      <c r="B6519" t="s">
        <v>27</v>
      </c>
      <c r="C6519" t="s">
        <v>28</v>
      </c>
      <c r="D6519" t="s">
        <v>29</v>
      </c>
      <c r="E6519" t="str">
        <f>"107TNVS1K759"</f>
        <v>107TNVS1K759</v>
      </c>
      <c r="F6519" t="s">
        <v>30</v>
      </c>
      <c r="I6519" t="s">
        <v>31</v>
      </c>
      <c r="J6519" t="s">
        <v>32</v>
      </c>
      <c r="N6519" t="s">
        <v>13201</v>
      </c>
      <c r="O6519" t="s">
        <v>34</v>
      </c>
      <c r="P6519">
        <v>14</v>
      </c>
      <c r="Q6519">
        <v>202107</v>
      </c>
      <c r="R6519">
        <v>20211204</v>
      </c>
      <c r="S6519" t="s">
        <v>13202</v>
      </c>
      <c r="T6519">
        <v>20220822</v>
      </c>
      <c r="Z6519" t="s">
        <v>36</v>
      </c>
    </row>
    <row r="6520" spans="1:26" x14ac:dyDescent="0.25">
      <c r="A6520" t="s">
        <v>26</v>
      </c>
      <c r="B6520" t="s">
        <v>27</v>
      </c>
      <c r="C6520" t="s">
        <v>28</v>
      </c>
      <c r="D6520" t="s">
        <v>380</v>
      </c>
      <c r="E6520" t="str">
        <f>"204TNFA2W195"</f>
        <v>204TNFA2W195</v>
      </c>
      <c r="F6520" t="s">
        <v>30</v>
      </c>
      <c r="I6520" t="s">
        <v>31</v>
      </c>
      <c r="J6520" t="s">
        <v>32</v>
      </c>
      <c r="N6520" t="s">
        <v>13203</v>
      </c>
      <c r="O6520" t="s">
        <v>34</v>
      </c>
      <c r="P6520">
        <v>5</v>
      </c>
      <c r="Q6520">
        <v>202204</v>
      </c>
      <c r="R6520">
        <v>20220615</v>
      </c>
      <c r="S6520" t="s">
        <v>13204</v>
      </c>
      <c r="T6520">
        <v>20220822</v>
      </c>
      <c r="Z6520" t="s">
        <v>36</v>
      </c>
    </row>
    <row r="6521" spans="1:26" x14ac:dyDescent="0.25">
      <c r="A6521" t="s">
        <v>26</v>
      </c>
      <c r="B6521" t="s">
        <v>27</v>
      </c>
      <c r="C6521" t="s">
        <v>28</v>
      </c>
      <c r="D6521" t="s">
        <v>29</v>
      </c>
      <c r="E6521" t="str">
        <f>"107TNAB0S544"</f>
        <v>107TNAB0S544</v>
      </c>
      <c r="F6521" t="s">
        <v>30</v>
      </c>
      <c r="I6521" t="s">
        <v>162</v>
      </c>
      <c r="J6521" t="s">
        <v>39</v>
      </c>
      <c r="N6521" t="s">
        <v>520</v>
      </c>
      <c r="O6521" t="s">
        <v>34</v>
      </c>
      <c r="P6521">
        <v>14</v>
      </c>
      <c r="Q6521">
        <v>202107</v>
      </c>
      <c r="R6521">
        <v>20211113</v>
      </c>
      <c r="S6521" t="s">
        <v>13205</v>
      </c>
      <c r="T6521">
        <v>20220822</v>
      </c>
      <c r="Z6521" t="s">
        <v>36</v>
      </c>
    </row>
    <row r="6522" spans="1:26" x14ac:dyDescent="0.25">
      <c r="A6522" t="s">
        <v>26</v>
      </c>
      <c r="B6522" t="s">
        <v>27</v>
      </c>
      <c r="C6522" t="s">
        <v>28</v>
      </c>
      <c r="D6522" t="s">
        <v>64</v>
      </c>
      <c r="E6522" t="str">
        <f>"206TNXR0N138"</f>
        <v>206TNXR0N138</v>
      </c>
      <c r="F6522" t="s">
        <v>30</v>
      </c>
      <c r="I6522" t="s">
        <v>123</v>
      </c>
      <c r="J6522" t="s">
        <v>52</v>
      </c>
      <c r="N6522" t="s">
        <v>13206</v>
      </c>
      <c r="O6522" t="s">
        <v>34</v>
      </c>
      <c r="P6522">
        <v>3</v>
      </c>
      <c r="Q6522">
        <v>202206</v>
      </c>
      <c r="R6522">
        <v>20220813</v>
      </c>
      <c r="S6522" t="s">
        <v>13207</v>
      </c>
      <c r="T6522">
        <v>20220822</v>
      </c>
      <c r="U6522" t="s">
        <v>4344</v>
      </c>
      <c r="Z6522" t="s">
        <v>36</v>
      </c>
    </row>
    <row r="6523" spans="1:26" x14ac:dyDescent="0.25">
      <c r="A6523" t="s">
        <v>26</v>
      </c>
      <c r="B6523" t="s">
        <v>27</v>
      </c>
      <c r="C6523" t="s">
        <v>28</v>
      </c>
      <c r="D6523" t="s">
        <v>46</v>
      </c>
      <c r="E6523" t="str">
        <f>"111TNCZ08923"</f>
        <v>111TNCZ08923</v>
      </c>
      <c r="F6523" t="s">
        <v>30</v>
      </c>
      <c r="I6523" t="s">
        <v>31</v>
      </c>
      <c r="J6523" t="s">
        <v>32</v>
      </c>
      <c r="N6523" t="s">
        <v>13208</v>
      </c>
      <c r="O6523" t="s">
        <v>34</v>
      </c>
      <c r="P6523">
        <v>10</v>
      </c>
      <c r="Q6523">
        <v>202111</v>
      </c>
      <c r="R6523">
        <v>20220409</v>
      </c>
      <c r="S6523" t="s">
        <v>13209</v>
      </c>
      <c r="T6523">
        <v>20220822</v>
      </c>
      <c r="Z6523" t="s">
        <v>36</v>
      </c>
    </row>
    <row r="6524" spans="1:26" x14ac:dyDescent="0.25">
      <c r="A6524" t="s">
        <v>26</v>
      </c>
      <c r="B6524" t="s">
        <v>27</v>
      </c>
      <c r="C6524" t="s">
        <v>28</v>
      </c>
      <c r="D6524" t="s">
        <v>166</v>
      </c>
      <c r="E6524" t="str">
        <f>"110TNCZ25259"</f>
        <v>110TNCZ25259</v>
      </c>
      <c r="F6524" t="s">
        <v>30</v>
      </c>
      <c r="I6524" t="s">
        <v>129</v>
      </c>
      <c r="J6524" t="s">
        <v>130</v>
      </c>
      <c r="N6524" t="s">
        <v>13210</v>
      </c>
      <c r="O6524" t="s">
        <v>34</v>
      </c>
      <c r="P6524">
        <v>11</v>
      </c>
      <c r="Q6524">
        <v>202110</v>
      </c>
      <c r="R6524">
        <v>20220803</v>
      </c>
      <c r="S6524" t="s">
        <v>13211</v>
      </c>
      <c r="T6524">
        <v>20220822</v>
      </c>
      <c r="U6524" t="s">
        <v>56</v>
      </c>
      <c r="Z6524" t="s">
        <v>36</v>
      </c>
    </row>
    <row r="6525" spans="1:26" x14ac:dyDescent="0.25">
      <c r="A6525" t="s">
        <v>26</v>
      </c>
      <c r="B6525" t="s">
        <v>27</v>
      </c>
      <c r="C6525" t="s">
        <v>28</v>
      </c>
      <c r="D6525" t="s">
        <v>115</v>
      </c>
      <c r="E6525" t="str">
        <f>"204TNMX30747"</f>
        <v>204TNMX30747</v>
      </c>
      <c r="F6525" t="s">
        <v>30</v>
      </c>
      <c r="I6525" t="s">
        <v>31</v>
      </c>
      <c r="J6525" t="s">
        <v>32</v>
      </c>
      <c r="N6525" t="s">
        <v>13212</v>
      </c>
      <c r="O6525" t="s">
        <v>34</v>
      </c>
      <c r="P6525">
        <v>5</v>
      </c>
      <c r="Q6525">
        <v>202204</v>
      </c>
      <c r="R6525">
        <v>20220727</v>
      </c>
      <c r="S6525" t="s">
        <v>13213</v>
      </c>
      <c r="T6525">
        <v>20220822</v>
      </c>
      <c r="Z6525" t="s">
        <v>36</v>
      </c>
    </row>
    <row r="6526" spans="1:26" x14ac:dyDescent="0.25">
      <c r="A6526" t="s">
        <v>26</v>
      </c>
      <c r="B6526" t="s">
        <v>27</v>
      </c>
      <c r="C6526" t="s">
        <v>28</v>
      </c>
      <c r="D6526" t="s">
        <v>6142</v>
      </c>
      <c r="E6526" t="str">
        <f>"202TNTQ2Q617"</f>
        <v>202TNTQ2Q617</v>
      </c>
      <c r="F6526" t="s">
        <v>30</v>
      </c>
      <c r="I6526" t="s">
        <v>82</v>
      </c>
      <c r="J6526" t="s">
        <v>90</v>
      </c>
      <c r="N6526" t="s">
        <v>13214</v>
      </c>
      <c r="O6526" t="s">
        <v>34</v>
      </c>
      <c r="P6526">
        <v>7</v>
      </c>
      <c r="Q6526">
        <v>202202</v>
      </c>
      <c r="R6526">
        <v>20220608</v>
      </c>
      <c r="S6526" t="s">
        <v>13215</v>
      </c>
      <c r="T6526">
        <v>20220822</v>
      </c>
      <c r="U6526" t="s">
        <v>8014</v>
      </c>
      <c r="Z6526" t="s">
        <v>36</v>
      </c>
    </row>
    <row r="6527" spans="1:26" x14ac:dyDescent="0.25">
      <c r="A6527" t="s">
        <v>26</v>
      </c>
      <c r="B6527" t="s">
        <v>27</v>
      </c>
      <c r="C6527" t="s">
        <v>28</v>
      </c>
      <c r="D6527" t="s">
        <v>46</v>
      </c>
      <c r="E6527" t="str">
        <f>"111TNGY09239"</f>
        <v>111TNGY09239</v>
      </c>
      <c r="F6527" t="s">
        <v>30</v>
      </c>
      <c r="I6527" t="s">
        <v>57</v>
      </c>
      <c r="J6527" t="s">
        <v>90</v>
      </c>
      <c r="N6527" t="s">
        <v>13216</v>
      </c>
      <c r="O6527" t="s">
        <v>34</v>
      </c>
      <c r="P6527">
        <v>10</v>
      </c>
      <c r="Q6527">
        <v>202111</v>
      </c>
      <c r="R6527">
        <v>20220517</v>
      </c>
      <c r="S6527" t="s">
        <v>13217</v>
      </c>
      <c r="T6527">
        <v>20220822</v>
      </c>
      <c r="U6527" t="s">
        <v>3144</v>
      </c>
      <c r="V6527" t="s">
        <v>211</v>
      </c>
      <c r="Z6527" t="s">
        <v>36</v>
      </c>
    </row>
    <row r="6528" spans="1:26" x14ac:dyDescent="0.25">
      <c r="A6528" t="s">
        <v>26</v>
      </c>
      <c r="B6528" t="s">
        <v>27</v>
      </c>
      <c r="C6528" t="s">
        <v>28</v>
      </c>
      <c r="D6528" t="s">
        <v>7432</v>
      </c>
      <c r="E6528" t="str">
        <f>"206TNGY1A559"</f>
        <v>206TNGY1A559</v>
      </c>
      <c r="F6528" t="s">
        <v>30</v>
      </c>
      <c r="I6528" t="s">
        <v>31</v>
      </c>
      <c r="J6528" t="s">
        <v>77</v>
      </c>
      <c r="N6528" t="s">
        <v>13218</v>
      </c>
      <c r="O6528" t="s">
        <v>34</v>
      </c>
      <c r="P6528">
        <v>3</v>
      </c>
      <c r="Q6528">
        <v>202206</v>
      </c>
      <c r="R6528">
        <v>20220714</v>
      </c>
      <c r="S6528" t="s">
        <v>13219</v>
      </c>
      <c r="T6528">
        <v>20220822</v>
      </c>
      <c r="Z6528" t="s">
        <v>36</v>
      </c>
    </row>
    <row r="6529" spans="1:26" x14ac:dyDescent="0.25">
      <c r="A6529" t="s">
        <v>26</v>
      </c>
      <c r="B6529" t="s">
        <v>27</v>
      </c>
      <c r="C6529" t="s">
        <v>28</v>
      </c>
      <c r="D6529" t="s">
        <v>115</v>
      </c>
      <c r="E6529" t="str">
        <f>"206TNLE2R640"</f>
        <v>206TNLE2R640</v>
      </c>
      <c r="F6529" t="s">
        <v>30</v>
      </c>
      <c r="I6529" t="s">
        <v>89</v>
      </c>
      <c r="J6529" t="s">
        <v>77</v>
      </c>
      <c r="N6529" t="s">
        <v>13220</v>
      </c>
      <c r="O6529" t="s">
        <v>34</v>
      </c>
      <c r="P6529">
        <v>3</v>
      </c>
      <c r="Q6529">
        <v>202206</v>
      </c>
      <c r="R6529">
        <v>20220727</v>
      </c>
      <c r="S6529" t="s">
        <v>13221</v>
      </c>
      <c r="T6529">
        <v>20220822</v>
      </c>
      <c r="Z6529" t="s">
        <v>36</v>
      </c>
    </row>
    <row r="6530" spans="1:26" x14ac:dyDescent="0.25">
      <c r="A6530" t="s">
        <v>26</v>
      </c>
      <c r="B6530" t="s">
        <v>27</v>
      </c>
      <c r="C6530" t="s">
        <v>28</v>
      </c>
      <c r="D6530" t="s">
        <v>6922</v>
      </c>
      <c r="E6530" t="str">
        <f>"205TNVS0W359"</f>
        <v>205TNVS0W359</v>
      </c>
      <c r="F6530" t="s">
        <v>30</v>
      </c>
      <c r="I6530" t="s">
        <v>123</v>
      </c>
      <c r="J6530" t="s">
        <v>43</v>
      </c>
      <c r="N6530" t="s">
        <v>13222</v>
      </c>
      <c r="O6530" t="s">
        <v>34</v>
      </c>
      <c r="P6530">
        <v>4</v>
      </c>
      <c r="Q6530">
        <v>202205</v>
      </c>
      <c r="R6530">
        <v>20220816</v>
      </c>
      <c r="S6530" t="s">
        <v>13223</v>
      </c>
      <c r="T6530">
        <v>20220822</v>
      </c>
      <c r="Z6530" t="s">
        <v>36</v>
      </c>
    </row>
    <row r="6531" spans="1:26" x14ac:dyDescent="0.25">
      <c r="A6531" t="s">
        <v>26</v>
      </c>
      <c r="B6531" t="s">
        <v>27</v>
      </c>
      <c r="C6531" t="s">
        <v>28</v>
      </c>
      <c r="D6531" t="s">
        <v>64</v>
      </c>
      <c r="E6531" t="str">
        <f>"112TNXR1K530"</f>
        <v>112TNXR1K530</v>
      </c>
      <c r="F6531" t="s">
        <v>30</v>
      </c>
      <c r="I6531" t="s">
        <v>31</v>
      </c>
      <c r="J6531" t="s">
        <v>32</v>
      </c>
      <c r="N6531" t="s">
        <v>13224</v>
      </c>
      <c r="O6531" t="s">
        <v>34</v>
      </c>
      <c r="P6531">
        <v>9</v>
      </c>
      <c r="Q6531">
        <v>202112</v>
      </c>
      <c r="R6531">
        <v>20220725</v>
      </c>
      <c r="S6531" t="s">
        <v>13225</v>
      </c>
      <c r="T6531">
        <v>20220822</v>
      </c>
      <c r="Z6531" t="s">
        <v>36</v>
      </c>
    </row>
    <row r="6532" spans="1:26" x14ac:dyDescent="0.25">
      <c r="A6532" t="s">
        <v>26</v>
      </c>
      <c r="B6532" t="s">
        <v>27</v>
      </c>
      <c r="C6532" t="s">
        <v>28</v>
      </c>
      <c r="D6532" t="s">
        <v>7432</v>
      </c>
      <c r="E6532" t="str">
        <f>"203TNAB17544"</f>
        <v>203TNAB17544</v>
      </c>
      <c r="F6532" t="s">
        <v>30</v>
      </c>
      <c r="I6532" t="s">
        <v>31</v>
      </c>
      <c r="J6532" t="s">
        <v>32</v>
      </c>
      <c r="N6532" t="s">
        <v>13226</v>
      </c>
      <c r="O6532" t="s">
        <v>34</v>
      </c>
      <c r="P6532">
        <v>6</v>
      </c>
      <c r="Q6532">
        <v>202203</v>
      </c>
      <c r="R6532">
        <v>20220521</v>
      </c>
      <c r="S6532" t="s">
        <v>13227</v>
      </c>
      <c r="T6532">
        <v>20220822</v>
      </c>
      <c r="Z6532" t="s">
        <v>36</v>
      </c>
    </row>
    <row r="6533" spans="1:26" x14ac:dyDescent="0.25">
      <c r="A6533" t="s">
        <v>26</v>
      </c>
      <c r="B6533" t="s">
        <v>27</v>
      </c>
      <c r="C6533" t="s">
        <v>28</v>
      </c>
      <c r="D6533" t="s">
        <v>46</v>
      </c>
      <c r="E6533" t="str">
        <f>"107TNGY0D311"</f>
        <v>107TNGY0D311</v>
      </c>
      <c r="F6533" t="s">
        <v>30</v>
      </c>
      <c r="I6533" t="s">
        <v>57</v>
      </c>
      <c r="J6533" t="s">
        <v>58</v>
      </c>
      <c r="N6533" t="s">
        <v>13228</v>
      </c>
      <c r="O6533" t="s">
        <v>34</v>
      </c>
      <c r="P6533">
        <v>14</v>
      </c>
      <c r="Q6533">
        <v>202107</v>
      </c>
      <c r="R6533">
        <v>20211129</v>
      </c>
      <c r="S6533" t="s">
        <v>13229</v>
      </c>
      <c r="T6533">
        <v>20220822</v>
      </c>
      <c r="U6533" t="s">
        <v>128</v>
      </c>
      <c r="Z6533" t="s">
        <v>36</v>
      </c>
    </row>
    <row r="6534" spans="1:26" x14ac:dyDescent="0.25">
      <c r="A6534" t="s">
        <v>26</v>
      </c>
      <c r="B6534" t="s">
        <v>27</v>
      </c>
      <c r="C6534" t="s">
        <v>28</v>
      </c>
      <c r="D6534" t="s">
        <v>29</v>
      </c>
      <c r="E6534" t="str">
        <f>"010TNZNON741"</f>
        <v>010TNZNON741</v>
      </c>
      <c r="F6534" t="s">
        <v>30</v>
      </c>
      <c r="I6534" t="s">
        <v>38</v>
      </c>
      <c r="J6534" t="s">
        <v>90</v>
      </c>
      <c r="N6534" t="s">
        <v>13230</v>
      </c>
      <c r="O6534" t="s">
        <v>34</v>
      </c>
      <c r="P6534">
        <v>23</v>
      </c>
      <c r="Q6534">
        <v>202010</v>
      </c>
      <c r="R6534">
        <v>20211108</v>
      </c>
      <c r="S6534" t="s">
        <v>13231</v>
      </c>
      <c r="T6534">
        <v>20220822</v>
      </c>
      <c r="U6534" t="s">
        <v>1796</v>
      </c>
      <c r="V6534" t="s">
        <v>1818</v>
      </c>
      <c r="W6534" t="s">
        <v>74</v>
      </c>
      <c r="Z6534" t="s">
        <v>36</v>
      </c>
    </row>
    <row r="6535" spans="1:26" x14ac:dyDescent="0.25">
      <c r="A6535" t="s">
        <v>26</v>
      </c>
      <c r="B6535" t="s">
        <v>27</v>
      </c>
      <c r="C6535" t="s">
        <v>28</v>
      </c>
      <c r="D6535" t="s">
        <v>380</v>
      </c>
      <c r="E6535" t="str">
        <f>"206TNCZ12203"</f>
        <v>206TNCZ12203</v>
      </c>
      <c r="F6535" t="s">
        <v>30</v>
      </c>
      <c r="I6535" t="s">
        <v>31</v>
      </c>
      <c r="J6535" t="s">
        <v>32</v>
      </c>
      <c r="N6535" t="s">
        <v>13232</v>
      </c>
      <c r="O6535" t="s">
        <v>34</v>
      </c>
      <c r="P6535">
        <v>3</v>
      </c>
      <c r="Q6535">
        <v>202206</v>
      </c>
      <c r="R6535">
        <v>20220803</v>
      </c>
      <c r="S6535" t="s">
        <v>13233</v>
      </c>
      <c r="T6535">
        <v>20220822</v>
      </c>
      <c r="Z6535" t="s">
        <v>36</v>
      </c>
    </row>
    <row r="6536" spans="1:26" x14ac:dyDescent="0.25">
      <c r="A6536" t="s">
        <v>26</v>
      </c>
      <c r="B6536" t="s">
        <v>27</v>
      </c>
      <c r="C6536" t="s">
        <v>28</v>
      </c>
      <c r="D6536" t="s">
        <v>7432</v>
      </c>
      <c r="E6536" t="str">
        <f>"203TNUW0H350"</f>
        <v>203TNUW0H350</v>
      </c>
      <c r="F6536" t="s">
        <v>30</v>
      </c>
      <c r="I6536" t="s">
        <v>31</v>
      </c>
      <c r="J6536" t="s">
        <v>32</v>
      </c>
      <c r="N6536" t="s">
        <v>13234</v>
      </c>
      <c r="O6536" t="s">
        <v>34</v>
      </c>
      <c r="P6536">
        <v>6</v>
      </c>
      <c r="Q6536">
        <v>202203</v>
      </c>
      <c r="R6536">
        <v>20220526</v>
      </c>
      <c r="S6536" t="s">
        <v>13235</v>
      </c>
      <c r="T6536">
        <v>20220822</v>
      </c>
      <c r="Z6536" t="s">
        <v>36</v>
      </c>
    </row>
    <row r="6537" spans="1:26" x14ac:dyDescent="0.25">
      <c r="A6537" t="s">
        <v>26</v>
      </c>
      <c r="B6537" t="s">
        <v>27</v>
      </c>
      <c r="C6537" t="s">
        <v>28</v>
      </c>
      <c r="D6537" t="s">
        <v>29</v>
      </c>
      <c r="E6537" t="str">
        <f>"111TNNH0C535"</f>
        <v>111TNNH0C535</v>
      </c>
      <c r="F6537" t="s">
        <v>30</v>
      </c>
      <c r="I6537" t="s">
        <v>31</v>
      </c>
      <c r="J6537" t="s">
        <v>32</v>
      </c>
      <c r="N6537" t="s">
        <v>13236</v>
      </c>
      <c r="O6537" t="s">
        <v>34</v>
      </c>
      <c r="P6537">
        <v>10</v>
      </c>
      <c r="Q6537">
        <v>202111</v>
      </c>
      <c r="R6537">
        <v>20220105</v>
      </c>
      <c r="S6537" t="s">
        <v>13237</v>
      </c>
      <c r="T6537">
        <v>20220822</v>
      </c>
      <c r="Z6537" t="s">
        <v>36</v>
      </c>
    </row>
    <row r="6538" spans="1:26" x14ac:dyDescent="0.25">
      <c r="A6538" t="s">
        <v>26</v>
      </c>
      <c r="B6538" t="s">
        <v>27</v>
      </c>
      <c r="C6538" t="s">
        <v>28</v>
      </c>
      <c r="D6538" t="s">
        <v>46</v>
      </c>
      <c r="E6538" t="str">
        <f>"201TNCZ2R043"</f>
        <v>201TNCZ2R043</v>
      </c>
      <c r="F6538" t="s">
        <v>30</v>
      </c>
      <c r="I6538" t="s">
        <v>31</v>
      </c>
      <c r="J6538" t="s">
        <v>39</v>
      </c>
      <c r="N6538" t="s">
        <v>13238</v>
      </c>
      <c r="O6538" t="s">
        <v>34</v>
      </c>
      <c r="P6538">
        <v>8</v>
      </c>
      <c r="Q6538">
        <v>202201</v>
      </c>
      <c r="R6538">
        <v>20220319</v>
      </c>
      <c r="S6538" t="s">
        <v>13239</v>
      </c>
      <c r="T6538">
        <v>20220822</v>
      </c>
      <c r="Z6538" t="s">
        <v>36</v>
      </c>
    </row>
    <row r="6539" spans="1:26" x14ac:dyDescent="0.25">
      <c r="A6539" t="s">
        <v>26</v>
      </c>
      <c r="B6539" t="s">
        <v>27</v>
      </c>
      <c r="C6539" t="s">
        <v>28</v>
      </c>
      <c r="D6539" t="s">
        <v>37</v>
      </c>
      <c r="E6539" t="str">
        <f>"201TNRL19958"</f>
        <v>201TNRL19958</v>
      </c>
      <c r="F6539" t="s">
        <v>30</v>
      </c>
      <c r="I6539" t="s">
        <v>31</v>
      </c>
      <c r="J6539" t="s">
        <v>39</v>
      </c>
      <c r="N6539" t="s">
        <v>401</v>
      </c>
      <c r="O6539" t="s">
        <v>34</v>
      </c>
      <c r="P6539">
        <v>8</v>
      </c>
      <c r="Q6539">
        <v>202201</v>
      </c>
      <c r="R6539">
        <v>20220602</v>
      </c>
      <c r="S6539" t="s">
        <v>13240</v>
      </c>
      <c r="T6539">
        <v>20220822</v>
      </c>
      <c r="Z6539" t="s">
        <v>36</v>
      </c>
    </row>
    <row r="6540" spans="1:26" x14ac:dyDescent="0.25">
      <c r="A6540" t="s">
        <v>26</v>
      </c>
      <c r="B6540" t="s">
        <v>27</v>
      </c>
      <c r="C6540" t="s">
        <v>28</v>
      </c>
      <c r="D6540" t="s">
        <v>42</v>
      </c>
      <c r="E6540" t="str">
        <f>"204TNQD2A932"</f>
        <v>204TNQD2A932</v>
      </c>
      <c r="F6540" t="s">
        <v>30</v>
      </c>
      <c r="I6540" t="s">
        <v>31</v>
      </c>
      <c r="J6540" t="s">
        <v>39</v>
      </c>
      <c r="N6540" t="s">
        <v>13241</v>
      </c>
      <c r="O6540" t="s">
        <v>34</v>
      </c>
      <c r="P6540">
        <v>5</v>
      </c>
      <c r="Q6540">
        <v>202204</v>
      </c>
      <c r="R6540">
        <v>20220713</v>
      </c>
      <c r="S6540" t="s">
        <v>13242</v>
      </c>
      <c r="T6540">
        <v>20220822</v>
      </c>
      <c r="Z6540" t="s">
        <v>36</v>
      </c>
    </row>
    <row r="6541" spans="1:26" x14ac:dyDescent="0.25">
      <c r="A6541" t="s">
        <v>26</v>
      </c>
      <c r="B6541" t="s">
        <v>27</v>
      </c>
      <c r="C6541" t="s">
        <v>28</v>
      </c>
      <c r="D6541" t="s">
        <v>585</v>
      </c>
      <c r="E6541" t="str">
        <f>"203TNZN13549"</f>
        <v>203TNZN13549</v>
      </c>
      <c r="F6541" t="s">
        <v>30</v>
      </c>
      <c r="I6541" t="s">
        <v>38</v>
      </c>
      <c r="J6541" t="s">
        <v>39</v>
      </c>
      <c r="N6541" t="s">
        <v>13243</v>
      </c>
      <c r="O6541" t="s">
        <v>34</v>
      </c>
      <c r="P6541">
        <v>6</v>
      </c>
      <c r="Q6541">
        <v>202203</v>
      </c>
      <c r="R6541">
        <v>20220518</v>
      </c>
      <c r="S6541" t="s">
        <v>13244</v>
      </c>
      <c r="T6541">
        <v>20220822</v>
      </c>
      <c r="Z6541" t="s">
        <v>36</v>
      </c>
    </row>
    <row r="6542" spans="1:26" x14ac:dyDescent="0.25">
      <c r="A6542" t="s">
        <v>26</v>
      </c>
      <c r="B6542" t="s">
        <v>27</v>
      </c>
      <c r="C6542" t="s">
        <v>28</v>
      </c>
      <c r="D6542" t="s">
        <v>64</v>
      </c>
      <c r="E6542" t="str">
        <f>"204TNVS1N735"</f>
        <v>204TNVS1N735</v>
      </c>
      <c r="F6542" t="s">
        <v>30</v>
      </c>
      <c r="I6542" t="s">
        <v>38</v>
      </c>
      <c r="J6542" t="s">
        <v>39</v>
      </c>
      <c r="N6542" t="s">
        <v>12424</v>
      </c>
      <c r="O6542" t="s">
        <v>34</v>
      </c>
      <c r="P6542">
        <v>5</v>
      </c>
      <c r="Q6542">
        <v>202204</v>
      </c>
      <c r="R6542">
        <v>20220605</v>
      </c>
      <c r="S6542" t="s">
        <v>13245</v>
      </c>
      <c r="T6542">
        <v>20220822</v>
      </c>
      <c r="Z6542" t="s">
        <v>36</v>
      </c>
    </row>
    <row r="6543" spans="1:26" x14ac:dyDescent="0.25">
      <c r="A6543" t="s">
        <v>26</v>
      </c>
      <c r="B6543" t="s">
        <v>27</v>
      </c>
      <c r="C6543" t="s">
        <v>28</v>
      </c>
      <c r="D6543" t="s">
        <v>64</v>
      </c>
      <c r="E6543" t="str">
        <f>"202TNJJ19532"</f>
        <v>202TNJJ19532</v>
      </c>
      <c r="F6543" t="s">
        <v>30</v>
      </c>
      <c r="I6543" t="s">
        <v>157</v>
      </c>
      <c r="J6543" t="s">
        <v>77</v>
      </c>
      <c r="N6543" t="s">
        <v>13246</v>
      </c>
      <c r="O6543" t="s">
        <v>34</v>
      </c>
      <c r="P6543">
        <v>7</v>
      </c>
      <c r="Q6543">
        <v>202202</v>
      </c>
      <c r="R6543">
        <v>20220627</v>
      </c>
      <c r="S6543" t="s">
        <v>13247</v>
      </c>
      <c r="T6543">
        <v>20220822</v>
      </c>
      <c r="Z6543" t="s">
        <v>36</v>
      </c>
    </row>
    <row r="6544" spans="1:26" x14ac:dyDescent="0.25">
      <c r="A6544" t="s">
        <v>26</v>
      </c>
      <c r="B6544" t="s">
        <v>27</v>
      </c>
      <c r="C6544" t="s">
        <v>28</v>
      </c>
      <c r="D6544" t="s">
        <v>380</v>
      </c>
      <c r="E6544" t="str">
        <f>"201TNQD2H004"</f>
        <v>201TNQD2H004</v>
      </c>
      <c r="F6544" t="s">
        <v>30</v>
      </c>
      <c r="I6544" t="s">
        <v>123</v>
      </c>
      <c r="J6544" t="s">
        <v>2300</v>
      </c>
      <c r="N6544" t="s">
        <v>13248</v>
      </c>
      <c r="O6544" t="s">
        <v>34</v>
      </c>
      <c r="P6544">
        <v>8</v>
      </c>
      <c r="Q6544">
        <v>202201</v>
      </c>
      <c r="R6544">
        <v>20220401</v>
      </c>
      <c r="S6544" t="s">
        <v>13249</v>
      </c>
      <c r="T6544">
        <v>20220822</v>
      </c>
      <c r="Z6544" t="s">
        <v>36</v>
      </c>
    </row>
    <row r="6545" spans="1:26" x14ac:dyDescent="0.25">
      <c r="A6545" t="s">
        <v>26</v>
      </c>
      <c r="B6545" t="s">
        <v>27</v>
      </c>
      <c r="C6545" t="s">
        <v>28</v>
      </c>
      <c r="D6545" t="s">
        <v>64</v>
      </c>
      <c r="E6545" t="str">
        <f>"109TNDV1V954"</f>
        <v>109TNDV1V954</v>
      </c>
      <c r="F6545" t="s">
        <v>30</v>
      </c>
      <c r="I6545" t="s">
        <v>31</v>
      </c>
      <c r="J6545" t="s">
        <v>90</v>
      </c>
      <c r="N6545" t="s">
        <v>13250</v>
      </c>
      <c r="O6545" t="s">
        <v>34</v>
      </c>
      <c r="P6545">
        <v>12</v>
      </c>
      <c r="Q6545">
        <v>202109</v>
      </c>
      <c r="R6545">
        <v>20211207</v>
      </c>
      <c r="S6545" t="s">
        <v>13251</v>
      </c>
      <c r="T6545">
        <v>20220822</v>
      </c>
      <c r="U6545" t="s">
        <v>211</v>
      </c>
      <c r="Z6545" t="s">
        <v>36</v>
      </c>
    </row>
    <row r="6546" spans="1:26" x14ac:dyDescent="0.25">
      <c r="A6546" t="s">
        <v>26</v>
      </c>
      <c r="B6546" t="s">
        <v>27</v>
      </c>
      <c r="C6546" t="s">
        <v>28</v>
      </c>
      <c r="D6546" t="s">
        <v>46</v>
      </c>
      <c r="E6546" t="str">
        <f>"108TNSU0L366"</f>
        <v>108TNSU0L366</v>
      </c>
      <c r="F6546" t="s">
        <v>30</v>
      </c>
      <c r="I6546" t="s">
        <v>157</v>
      </c>
      <c r="J6546" t="s">
        <v>271</v>
      </c>
      <c r="N6546" t="s">
        <v>13252</v>
      </c>
      <c r="O6546" t="s">
        <v>34</v>
      </c>
      <c r="P6546">
        <v>13</v>
      </c>
      <c r="Q6546">
        <v>202108</v>
      </c>
      <c r="R6546">
        <v>20211128</v>
      </c>
      <c r="S6546" t="s">
        <v>13253</v>
      </c>
      <c r="T6546">
        <v>20220822</v>
      </c>
      <c r="Z6546" t="s">
        <v>36</v>
      </c>
    </row>
    <row r="6547" spans="1:26" x14ac:dyDescent="0.25">
      <c r="A6547" t="s">
        <v>26</v>
      </c>
      <c r="B6547" t="s">
        <v>27</v>
      </c>
      <c r="C6547" t="s">
        <v>28</v>
      </c>
      <c r="D6547" t="s">
        <v>380</v>
      </c>
      <c r="E6547" t="str">
        <f>"204TNCZ34219"</f>
        <v>204TNCZ34219</v>
      </c>
      <c r="F6547" t="s">
        <v>30</v>
      </c>
      <c r="I6547" t="s">
        <v>38</v>
      </c>
      <c r="J6547" t="s">
        <v>163</v>
      </c>
      <c r="N6547" t="s">
        <v>13254</v>
      </c>
      <c r="O6547" t="s">
        <v>34</v>
      </c>
      <c r="P6547">
        <v>5</v>
      </c>
      <c r="Q6547">
        <v>202204</v>
      </c>
      <c r="R6547">
        <v>20220705</v>
      </c>
      <c r="S6547" t="s">
        <v>13255</v>
      </c>
      <c r="T6547">
        <v>20220822</v>
      </c>
      <c r="Z6547" t="s">
        <v>36</v>
      </c>
    </row>
    <row r="6548" spans="1:26" x14ac:dyDescent="0.25">
      <c r="A6548" t="s">
        <v>26</v>
      </c>
      <c r="B6548" t="s">
        <v>27</v>
      </c>
      <c r="C6548" t="s">
        <v>28</v>
      </c>
      <c r="D6548" t="s">
        <v>29</v>
      </c>
      <c r="E6548" t="str">
        <f>"109TNQD2Q084"</f>
        <v>109TNQD2Q084</v>
      </c>
      <c r="F6548" t="s">
        <v>30</v>
      </c>
      <c r="I6548" t="s">
        <v>38</v>
      </c>
      <c r="J6548" t="s">
        <v>39</v>
      </c>
      <c r="N6548" t="s">
        <v>13256</v>
      </c>
      <c r="O6548" t="s">
        <v>34</v>
      </c>
      <c r="P6548">
        <v>12</v>
      </c>
      <c r="Q6548">
        <v>202109</v>
      </c>
      <c r="R6548">
        <v>20220420</v>
      </c>
      <c r="S6548" t="s">
        <v>13257</v>
      </c>
      <c r="T6548">
        <v>20220822</v>
      </c>
      <c r="Z6548" t="s">
        <v>36</v>
      </c>
    </row>
    <row r="6549" spans="1:26" x14ac:dyDescent="0.25">
      <c r="A6549" t="s">
        <v>26</v>
      </c>
      <c r="B6549" t="s">
        <v>27</v>
      </c>
      <c r="C6549" t="s">
        <v>28</v>
      </c>
      <c r="D6549" t="s">
        <v>64</v>
      </c>
      <c r="E6549" t="str">
        <f>"206TNPC1S416"</f>
        <v>206TNPC1S416</v>
      </c>
      <c r="F6549" t="s">
        <v>30</v>
      </c>
      <c r="I6549" t="s">
        <v>97</v>
      </c>
      <c r="J6549" t="s">
        <v>83</v>
      </c>
      <c r="N6549" t="s">
        <v>13258</v>
      </c>
      <c r="O6549" t="s">
        <v>34</v>
      </c>
      <c r="P6549">
        <v>3</v>
      </c>
      <c r="Q6549">
        <v>202206</v>
      </c>
      <c r="R6549">
        <v>20220701</v>
      </c>
      <c r="S6549" t="s">
        <v>13259</v>
      </c>
      <c r="T6549">
        <v>20220822</v>
      </c>
      <c r="Z6549" t="s">
        <v>36</v>
      </c>
    </row>
    <row r="6550" spans="1:26" x14ac:dyDescent="0.25">
      <c r="A6550" t="s">
        <v>26</v>
      </c>
      <c r="B6550" t="s">
        <v>27</v>
      </c>
      <c r="C6550" t="s">
        <v>28</v>
      </c>
      <c r="D6550" t="s">
        <v>42</v>
      </c>
      <c r="E6550" t="str">
        <f>"109TNXR04602"</f>
        <v>109TNXR04602</v>
      </c>
      <c r="F6550" t="s">
        <v>30</v>
      </c>
      <c r="I6550" t="s">
        <v>97</v>
      </c>
      <c r="J6550" t="s">
        <v>58</v>
      </c>
      <c r="N6550" t="s">
        <v>13260</v>
      </c>
      <c r="O6550" t="s">
        <v>34</v>
      </c>
      <c r="P6550">
        <v>12</v>
      </c>
      <c r="Q6550">
        <v>202109</v>
      </c>
      <c r="R6550">
        <v>20211016</v>
      </c>
      <c r="S6550" t="s">
        <v>13261</v>
      </c>
      <c r="T6550">
        <v>20220822</v>
      </c>
      <c r="U6550" t="s">
        <v>1528</v>
      </c>
      <c r="Z6550" t="s">
        <v>36</v>
      </c>
    </row>
    <row r="6551" spans="1:26" x14ac:dyDescent="0.25">
      <c r="A6551" t="s">
        <v>26</v>
      </c>
      <c r="B6551" t="s">
        <v>27</v>
      </c>
      <c r="C6551" t="s">
        <v>28</v>
      </c>
      <c r="D6551" t="s">
        <v>133</v>
      </c>
      <c r="E6551" t="str">
        <f>"112TNKF0Q029"</f>
        <v>112TNKF0Q029</v>
      </c>
      <c r="F6551" t="s">
        <v>30</v>
      </c>
      <c r="I6551" t="s">
        <v>129</v>
      </c>
      <c r="J6551" t="s">
        <v>58</v>
      </c>
      <c r="N6551" t="s">
        <v>13262</v>
      </c>
      <c r="O6551" t="s">
        <v>34</v>
      </c>
      <c r="P6551">
        <v>9</v>
      </c>
      <c r="Q6551">
        <v>202112</v>
      </c>
      <c r="R6551">
        <v>20220114</v>
      </c>
      <c r="S6551" t="s">
        <v>13263</v>
      </c>
      <c r="T6551">
        <v>20220822</v>
      </c>
      <c r="U6551" t="s">
        <v>339</v>
      </c>
      <c r="Z6551" t="s">
        <v>36</v>
      </c>
    </row>
    <row r="6552" spans="1:26" x14ac:dyDescent="0.25">
      <c r="A6552" t="s">
        <v>26</v>
      </c>
      <c r="B6552" t="s">
        <v>27</v>
      </c>
      <c r="C6552" t="s">
        <v>28</v>
      </c>
      <c r="D6552" t="s">
        <v>37</v>
      </c>
      <c r="E6552" t="str">
        <f>"201TNLE10320"</f>
        <v>201TNLE10320</v>
      </c>
      <c r="F6552" t="s">
        <v>30</v>
      </c>
      <c r="I6552" t="s">
        <v>89</v>
      </c>
      <c r="J6552" t="s">
        <v>77</v>
      </c>
      <c r="N6552" t="s">
        <v>13264</v>
      </c>
      <c r="O6552" t="s">
        <v>34</v>
      </c>
      <c r="P6552">
        <v>8</v>
      </c>
      <c r="Q6552">
        <v>202201</v>
      </c>
      <c r="R6552">
        <v>20220326</v>
      </c>
      <c r="S6552" t="s">
        <v>13265</v>
      </c>
      <c r="T6552">
        <v>20220822</v>
      </c>
      <c r="Z6552" t="s">
        <v>36</v>
      </c>
    </row>
    <row r="6553" spans="1:26" x14ac:dyDescent="0.25">
      <c r="A6553" t="s">
        <v>26</v>
      </c>
      <c r="B6553" t="s">
        <v>27</v>
      </c>
      <c r="C6553" t="s">
        <v>28</v>
      </c>
      <c r="D6553" t="s">
        <v>7160</v>
      </c>
      <c r="E6553" t="str">
        <f>"205TNCZ1D187"</f>
        <v>205TNCZ1D187</v>
      </c>
      <c r="F6553" t="s">
        <v>30</v>
      </c>
      <c r="I6553" t="s">
        <v>129</v>
      </c>
      <c r="J6553" t="s">
        <v>77</v>
      </c>
      <c r="N6553" t="s">
        <v>13266</v>
      </c>
      <c r="O6553" t="s">
        <v>34</v>
      </c>
      <c r="P6553">
        <v>4</v>
      </c>
      <c r="Q6553">
        <v>202205</v>
      </c>
      <c r="R6553">
        <v>20220817</v>
      </c>
      <c r="S6553" t="s">
        <v>13267</v>
      </c>
      <c r="T6553">
        <v>20220822</v>
      </c>
      <c r="Z6553" t="s">
        <v>36</v>
      </c>
    </row>
    <row r="6554" spans="1:26" x14ac:dyDescent="0.25">
      <c r="A6554" t="s">
        <v>2403</v>
      </c>
      <c r="B6554" t="s">
        <v>27</v>
      </c>
      <c r="C6554" t="s">
        <v>28</v>
      </c>
      <c r="D6554" t="s">
        <v>46</v>
      </c>
      <c r="E6554" t="str">
        <f>"110TNLE07696"</f>
        <v>110TNLE07696</v>
      </c>
      <c r="F6554" t="s">
        <v>2404</v>
      </c>
      <c r="N6554" t="s">
        <v>13268</v>
      </c>
      <c r="O6554" t="s">
        <v>34</v>
      </c>
      <c r="P6554">
        <v>11</v>
      </c>
      <c r="Q6554">
        <v>202110</v>
      </c>
      <c r="S6554">
        <v>917525944</v>
      </c>
      <c r="T6554">
        <v>20220823</v>
      </c>
      <c r="U6554" t="s">
        <v>2406</v>
      </c>
      <c r="V6554" t="s">
        <v>3583</v>
      </c>
      <c r="W6554" t="s">
        <v>2408</v>
      </c>
      <c r="X6554" t="s">
        <v>4891</v>
      </c>
      <c r="Y6554" t="s">
        <v>4892</v>
      </c>
      <c r="Z6554" t="s">
        <v>36</v>
      </c>
    </row>
    <row r="6555" spans="1:26" x14ac:dyDescent="0.25">
      <c r="A6555" t="s">
        <v>2403</v>
      </c>
      <c r="B6555" t="s">
        <v>27</v>
      </c>
      <c r="C6555" t="s">
        <v>28</v>
      </c>
      <c r="D6555" t="s">
        <v>7432</v>
      </c>
      <c r="E6555" t="str">
        <f>"204TNWGOA713"</f>
        <v>204TNWGOA713</v>
      </c>
      <c r="F6555" t="s">
        <v>2404</v>
      </c>
      <c r="N6555" t="s">
        <v>13269</v>
      </c>
      <c r="O6555" t="s">
        <v>34</v>
      </c>
      <c r="P6555">
        <v>5</v>
      </c>
      <c r="Q6555">
        <v>202204</v>
      </c>
      <c r="S6555">
        <v>917591702</v>
      </c>
      <c r="T6555">
        <v>20220823</v>
      </c>
      <c r="U6555" t="s">
        <v>2406</v>
      </c>
      <c r="V6555" t="s">
        <v>3583</v>
      </c>
      <c r="W6555" t="s">
        <v>2408</v>
      </c>
      <c r="X6555" t="s">
        <v>6398</v>
      </c>
      <c r="Y6555" t="s">
        <v>6399</v>
      </c>
      <c r="Z6555" t="s">
        <v>36</v>
      </c>
    </row>
    <row r="6556" spans="1:26" x14ac:dyDescent="0.25">
      <c r="A6556" t="s">
        <v>26</v>
      </c>
      <c r="B6556" t="s">
        <v>27</v>
      </c>
      <c r="C6556" t="s">
        <v>28</v>
      </c>
      <c r="D6556" t="s">
        <v>29</v>
      </c>
      <c r="E6556" t="str">
        <f>"112TNUW0T214"</f>
        <v>112TNUW0T214</v>
      </c>
      <c r="F6556" t="s">
        <v>30</v>
      </c>
      <c r="I6556" t="s">
        <v>71</v>
      </c>
      <c r="J6556" t="s">
        <v>90</v>
      </c>
      <c r="N6556" t="s">
        <v>13270</v>
      </c>
      <c r="O6556" t="s">
        <v>34</v>
      </c>
      <c r="P6556">
        <v>9</v>
      </c>
      <c r="Q6556">
        <v>202112</v>
      </c>
      <c r="R6556">
        <v>20211223</v>
      </c>
      <c r="S6556" t="s">
        <v>13271</v>
      </c>
      <c r="T6556">
        <v>20220823</v>
      </c>
      <c r="U6556" t="s">
        <v>1818</v>
      </c>
      <c r="V6556" t="s">
        <v>74</v>
      </c>
      <c r="Z6556" t="s">
        <v>36</v>
      </c>
    </row>
    <row r="6557" spans="1:26" x14ac:dyDescent="0.25">
      <c r="A6557" t="s">
        <v>26</v>
      </c>
      <c r="B6557" t="s">
        <v>27</v>
      </c>
      <c r="C6557" t="s">
        <v>28</v>
      </c>
      <c r="D6557" t="s">
        <v>64</v>
      </c>
      <c r="E6557" t="str">
        <f>"203TNQD0V492"</f>
        <v>203TNQD0V492</v>
      </c>
      <c r="F6557" t="s">
        <v>30</v>
      </c>
      <c r="I6557" t="s">
        <v>38</v>
      </c>
      <c r="J6557" t="s">
        <v>58</v>
      </c>
      <c r="N6557" t="s">
        <v>13272</v>
      </c>
      <c r="O6557" t="s">
        <v>34</v>
      </c>
      <c r="P6557">
        <v>6</v>
      </c>
      <c r="Q6557">
        <v>202203</v>
      </c>
      <c r="R6557">
        <v>20220502</v>
      </c>
      <c r="S6557" t="s">
        <v>13273</v>
      </c>
      <c r="T6557">
        <v>20220823</v>
      </c>
      <c r="U6557" t="s">
        <v>328</v>
      </c>
      <c r="Z6557" t="s">
        <v>36</v>
      </c>
    </row>
    <row r="6558" spans="1:26" x14ac:dyDescent="0.25">
      <c r="A6558" t="s">
        <v>26</v>
      </c>
      <c r="B6558" t="s">
        <v>27</v>
      </c>
      <c r="C6558" t="s">
        <v>28</v>
      </c>
      <c r="D6558" t="s">
        <v>380</v>
      </c>
      <c r="E6558" t="str">
        <f>"202TNNH1C287"</f>
        <v>202TNNH1C287</v>
      </c>
      <c r="F6558" t="s">
        <v>30</v>
      </c>
      <c r="I6558" t="s">
        <v>89</v>
      </c>
      <c r="J6558" t="s">
        <v>90</v>
      </c>
      <c r="N6558" t="s">
        <v>13274</v>
      </c>
      <c r="O6558" t="s">
        <v>34</v>
      </c>
      <c r="P6558">
        <v>7</v>
      </c>
      <c r="Q6558">
        <v>202202</v>
      </c>
      <c r="R6558">
        <v>20220420</v>
      </c>
      <c r="S6558" t="s">
        <v>13275</v>
      </c>
      <c r="T6558">
        <v>20220823</v>
      </c>
      <c r="U6558" t="s">
        <v>2975</v>
      </c>
      <c r="Z6558" t="s">
        <v>36</v>
      </c>
    </row>
    <row r="6559" spans="1:26" x14ac:dyDescent="0.25">
      <c r="A6559" t="s">
        <v>26</v>
      </c>
      <c r="B6559" t="s">
        <v>27</v>
      </c>
      <c r="C6559" t="s">
        <v>28</v>
      </c>
      <c r="D6559" t="s">
        <v>7432</v>
      </c>
      <c r="E6559" t="str">
        <f>"203TNPCOX024"</f>
        <v>203TNPCOX024</v>
      </c>
      <c r="F6559" t="s">
        <v>30</v>
      </c>
      <c r="I6559" t="s">
        <v>71</v>
      </c>
      <c r="J6559" t="s">
        <v>77</v>
      </c>
      <c r="N6559" t="s">
        <v>13276</v>
      </c>
      <c r="O6559" t="s">
        <v>34</v>
      </c>
      <c r="P6559">
        <v>6</v>
      </c>
      <c r="Q6559">
        <v>202203</v>
      </c>
      <c r="R6559">
        <v>20220711</v>
      </c>
      <c r="S6559" t="s">
        <v>13277</v>
      </c>
      <c r="T6559">
        <v>20220823</v>
      </c>
      <c r="Z6559" t="s">
        <v>36</v>
      </c>
    </row>
    <row r="6560" spans="1:26" x14ac:dyDescent="0.25">
      <c r="A6560" t="s">
        <v>26</v>
      </c>
      <c r="B6560" t="s">
        <v>27</v>
      </c>
      <c r="C6560" t="s">
        <v>28</v>
      </c>
      <c r="D6560" t="s">
        <v>29</v>
      </c>
      <c r="E6560" t="str">
        <f>"106TNFA2Q483"</f>
        <v>106TNFA2Q483</v>
      </c>
      <c r="F6560" t="s">
        <v>30</v>
      </c>
      <c r="I6560" t="s">
        <v>76</v>
      </c>
      <c r="J6560" t="s">
        <v>90</v>
      </c>
      <c r="N6560" t="s">
        <v>13278</v>
      </c>
      <c r="O6560" t="s">
        <v>34</v>
      </c>
      <c r="P6560">
        <v>15</v>
      </c>
      <c r="Q6560">
        <v>202106</v>
      </c>
      <c r="R6560">
        <v>20220202</v>
      </c>
      <c r="S6560" t="s">
        <v>13279</v>
      </c>
      <c r="T6560">
        <v>20220823</v>
      </c>
      <c r="U6560" t="s">
        <v>270</v>
      </c>
      <c r="Z6560" t="s">
        <v>36</v>
      </c>
    </row>
    <row r="6561" spans="1:26" x14ac:dyDescent="0.25">
      <c r="A6561" t="s">
        <v>26</v>
      </c>
      <c r="B6561" t="s">
        <v>27</v>
      </c>
      <c r="C6561" t="s">
        <v>28</v>
      </c>
      <c r="D6561" t="s">
        <v>380</v>
      </c>
      <c r="E6561" t="str">
        <f>"205TNNH1A799"</f>
        <v>205TNNH1A799</v>
      </c>
      <c r="F6561" t="s">
        <v>30</v>
      </c>
      <c r="I6561" t="s">
        <v>38</v>
      </c>
      <c r="J6561" t="s">
        <v>58</v>
      </c>
      <c r="N6561" t="s">
        <v>13280</v>
      </c>
      <c r="O6561" t="s">
        <v>34</v>
      </c>
      <c r="P6561">
        <v>4</v>
      </c>
      <c r="Q6561">
        <v>202205</v>
      </c>
      <c r="R6561">
        <v>20220717</v>
      </c>
      <c r="S6561" t="s">
        <v>13281</v>
      </c>
      <c r="T6561">
        <v>20220823</v>
      </c>
      <c r="U6561" t="s">
        <v>144</v>
      </c>
      <c r="Z6561" t="s">
        <v>36</v>
      </c>
    </row>
    <row r="6562" spans="1:26" x14ac:dyDescent="0.25">
      <c r="A6562" t="s">
        <v>26</v>
      </c>
      <c r="B6562" t="s">
        <v>27</v>
      </c>
      <c r="C6562" t="s">
        <v>28</v>
      </c>
      <c r="D6562" t="s">
        <v>46</v>
      </c>
      <c r="E6562" t="str">
        <f>"108TNCZ2R859"</f>
        <v>108TNCZ2R859</v>
      </c>
      <c r="F6562" t="s">
        <v>30</v>
      </c>
      <c r="I6562" t="s">
        <v>31</v>
      </c>
      <c r="J6562" t="s">
        <v>58</v>
      </c>
      <c r="N6562" t="s">
        <v>13282</v>
      </c>
      <c r="O6562" t="s">
        <v>34</v>
      </c>
      <c r="P6562">
        <v>13</v>
      </c>
      <c r="Q6562">
        <v>202108</v>
      </c>
      <c r="R6562">
        <v>20220217</v>
      </c>
      <c r="S6562" t="s">
        <v>13283</v>
      </c>
      <c r="T6562">
        <v>20220823</v>
      </c>
      <c r="U6562" t="s">
        <v>879</v>
      </c>
      <c r="V6562" t="s">
        <v>5151</v>
      </c>
      <c r="W6562" t="s">
        <v>452</v>
      </c>
      <c r="Z6562" t="s">
        <v>36</v>
      </c>
    </row>
    <row r="6563" spans="1:26" x14ac:dyDescent="0.25">
      <c r="A6563" t="s">
        <v>26</v>
      </c>
      <c r="B6563" t="s">
        <v>27</v>
      </c>
      <c r="C6563" t="s">
        <v>28</v>
      </c>
      <c r="D6563" t="s">
        <v>585</v>
      </c>
      <c r="E6563" t="str">
        <f>"205TNFA3E147"</f>
        <v>205TNFA3E147</v>
      </c>
      <c r="F6563" t="s">
        <v>30</v>
      </c>
      <c r="I6563" t="s">
        <v>71</v>
      </c>
      <c r="J6563" t="s">
        <v>58</v>
      </c>
      <c r="N6563" t="s">
        <v>13284</v>
      </c>
      <c r="O6563" t="s">
        <v>34</v>
      </c>
      <c r="P6563">
        <v>4</v>
      </c>
      <c r="Q6563">
        <v>202205</v>
      </c>
      <c r="R6563">
        <v>20220626</v>
      </c>
      <c r="S6563" t="s">
        <v>13285</v>
      </c>
      <c r="T6563">
        <v>20220823</v>
      </c>
      <c r="Z6563" t="s">
        <v>36</v>
      </c>
    </row>
    <row r="6564" spans="1:26" x14ac:dyDescent="0.25">
      <c r="A6564" t="s">
        <v>26</v>
      </c>
      <c r="B6564" t="s">
        <v>27</v>
      </c>
      <c r="C6564" t="s">
        <v>28</v>
      </c>
      <c r="D6564" t="s">
        <v>115</v>
      </c>
      <c r="E6564" t="str">
        <f>"101TNTQ14753"</f>
        <v>101TNTQ14753</v>
      </c>
      <c r="F6564" t="s">
        <v>30</v>
      </c>
      <c r="I6564" t="s">
        <v>38</v>
      </c>
      <c r="J6564" t="s">
        <v>90</v>
      </c>
      <c r="N6564" t="s">
        <v>13286</v>
      </c>
      <c r="O6564" t="s">
        <v>34</v>
      </c>
      <c r="P6564">
        <v>20</v>
      </c>
      <c r="Q6564">
        <v>202101</v>
      </c>
      <c r="R6564">
        <v>20220808</v>
      </c>
      <c r="S6564" t="s">
        <v>13287</v>
      </c>
      <c r="T6564">
        <v>20220823</v>
      </c>
      <c r="U6564" t="s">
        <v>369</v>
      </c>
      <c r="V6564" t="s">
        <v>206</v>
      </c>
      <c r="Z6564" t="s">
        <v>36</v>
      </c>
    </row>
    <row r="6565" spans="1:26" x14ac:dyDescent="0.25">
      <c r="A6565" t="s">
        <v>26</v>
      </c>
      <c r="B6565" t="s">
        <v>27</v>
      </c>
      <c r="C6565" t="s">
        <v>28</v>
      </c>
      <c r="D6565" t="s">
        <v>8170</v>
      </c>
      <c r="E6565" t="str">
        <f>"206TNBK0M445"</f>
        <v>206TNBK0M445</v>
      </c>
      <c r="F6565" t="s">
        <v>30</v>
      </c>
      <c r="I6565" t="s">
        <v>71</v>
      </c>
      <c r="J6565" t="s">
        <v>568</v>
      </c>
      <c r="N6565" t="s">
        <v>13288</v>
      </c>
      <c r="O6565" t="s">
        <v>34</v>
      </c>
      <c r="P6565">
        <v>3</v>
      </c>
      <c r="Q6565">
        <v>202206</v>
      </c>
      <c r="R6565">
        <v>20220621</v>
      </c>
      <c r="S6565" t="s">
        <v>13289</v>
      </c>
      <c r="T6565">
        <v>20220823</v>
      </c>
      <c r="Z6565" t="s">
        <v>36</v>
      </c>
    </row>
    <row r="6566" spans="1:26" x14ac:dyDescent="0.25">
      <c r="A6566" t="s">
        <v>26</v>
      </c>
      <c r="B6566" t="s">
        <v>27</v>
      </c>
      <c r="C6566" t="s">
        <v>28</v>
      </c>
      <c r="D6566" t="s">
        <v>64</v>
      </c>
      <c r="E6566" t="str">
        <f>"206TNDV0T098"</f>
        <v>206TNDV0T098</v>
      </c>
      <c r="F6566" t="s">
        <v>30</v>
      </c>
      <c r="I6566" t="s">
        <v>38</v>
      </c>
      <c r="J6566" t="s">
        <v>39</v>
      </c>
      <c r="N6566" t="s">
        <v>13290</v>
      </c>
      <c r="O6566" t="s">
        <v>34</v>
      </c>
      <c r="P6566">
        <v>3</v>
      </c>
      <c r="Q6566">
        <v>202206</v>
      </c>
      <c r="R6566">
        <v>20220710</v>
      </c>
      <c r="S6566" t="s">
        <v>13291</v>
      </c>
      <c r="T6566">
        <v>20220823</v>
      </c>
      <c r="Z6566" t="s">
        <v>36</v>
      </c>
    </row>
    <row r="6567" spans="1:26" x14ac:dyDescent="0.25">
      <c r="A6567" t="s">
        <v>26</v>
      </c>
      <c r="B6567" t="s">
        <v>27</v>
      </c>
      <c r="C6567" t="s">
        <v>28</v>
      </c>
      <c r="D6567" t="s">
        <v>29</v>
      </c>
      <c r="E6567" t="str">
        <f>"108TNAB23504"</f>
        <v>108TNAB23504</v>
      </c>
      <c r="F6567" t="s">
        <v>30</v>
      </c>
      <c r="I6567" t="s">
        <v>38</v>
      </c>
      <c r="J6567" t="s">
        <v>77</v>
      </c>
      <c r="N6567" t="s">
        <v>13292</v>
      </c>
      <c r="O6567" t="s">
        <v>34</v>
      </c>
      <c r="P6567">
        <v>13</v>
      </c>
      <c r="Q6567">
        <v>202108</v>
      </c>
      <c r="R6567">
        <v>20220707</v>
      </c>
      <c r="S6567" t="s">
        <v>13293</v>
      </c>
      <c r="T6567">
        <v>20220823</v>
      </c>
      <c r="U6567" t="s">
        <v>4400</v>
      </c>
      <c r="V6567" t="s">
        <v>2032</v>
      </c>
      <c r="Z6567" t="s">
        <v>36</v>
      </c>
    </row>
    <row r="6568" spans="1:26" x14ac:dyDescent="0.25">
      <c r="A6568" t="s">
        <v>26</v>
      </c>
      <c r="B6568" t="s">
        <v>27</v>
      </c>
      <c r="C6568" t="s">
        <v>28</v>
      </c>
      <c r="D6568" t="s">
        <v>6922</v>
      </c>
      <c r="E6568" t="str">
        <f>"205TNUW06614"</f>
        <v>205TNUW06614</v>
      </c>
      <c r="F6568" t="s">
        <v>30</v>
      </c>
      <c r="I6568" t="s">
        <v>38</v>
      </c>
      <c r="J6568" t="s">
        <v>39</v>
      </c>
      <c r="N6568" t="s">
        <v>13294</v>
      </c>
      <c r="O6568" t="s">
        <v>34</v>
      </c>
      <c r="P6568">
        <v>4</v>
      </c>
      <c r="Q6568">
        <v>202205</v>
      </c>
      <c r="R6568">
        <v>20220617</v>
      </c>
      <c r="S6568" t="s">
        <v>13295</v>
      </c>
      <c r="T6568">
        <v>20220823</v>
      </c>
      <c r="Z6568" t="s">
        <v>36</v>
      </c>
    </row>
    <row r="6569" spans="1:26" x14ac:dyDescent="0.25">
      <c r="A6569" t="s">
        <v>26</v>
      </c>
      <c r="B6569" t="s">
        <v>27</v>
      </c>
      <c r="C6569" t="s">
        <v>28</v>
      </c>
      <c r="D6569" t="s">
        <v>6922</v>
      </c>
      <c r="E6569" t="str">
        <f>"205TNCZ1X987"</f>
        <v>205TNCZ1X987</v>
      </c>
      <c r="F6569" t="s">
        <v>30</v>
      </c>
      <c r="I6569" t="s">
        <v>57</v>
      </c>
      <c r="J6569" t="s">
        <v>840</v>
      </c>
      <c r="N6569" t="s">
        <v>13296</v>
      </c>
      <c r="O6569" t="s">
        <v>34</v>
      </c>
      <c r="P6569">
        <v>4</v>
      </c>
      <c r="Q6569">
        <v>202205</v>
      </c>
      <c r="R6569">
        <v>20220523</v>
      </c>
      <c r="S6569" t="s">
        <v>13297</v>
      </c>
      <c r="T6569">
        <v>20220823</v>
      </c>
      <c r="Z6569" t="s">
        <v>36</v>
      </c>
    </row>
    <row r="6570" spans="1:26" x14ac:dyDescent="0.25">
      <c r="A6570" t="s">
        <v>26</v>
      </c>
      <c r="B6570" t="s">
        <v>27</v>
      </c>
      <c r="C6570" t="s">
        <v>28</v>
      </c>
      <c r="D6570" t="s">
        <v>64</v>
      </c>
      <c r="E6570" t="str">
        <f>"203TNHM0K681"</f>
        <v>203TNHM0K681</v>
      </c>
      <c r="F6570" t="s">
        <v>30</v>
      </c>
      <c r="I6570" t="s">
        <v>162</v>
      </c>
      <c r="J6570" t="s">
        <v>39</v>
      </c>
      <c r="N6570" t="s">
        <v>520</v>
      </c>
      <c r="O6570" t="s">
        <v>34</v>
      </c>
      <c r="P6570">
        <v>6</v>
      </c>
      <c r="Q6570">
        <v>202203</v>
      </c>
      <c r="R6570">
        <v>20220714</v>
      </c>
      <c r="S6570" t="s">
        <v>13298</v>
      </c>
      <c r="T6570">
        <v>20220823</v>
      </c>
      <c r="Z6570" t="s">
        <v>36</v>
      </c>
    </row>
    <row r="6571" spans="1:26" x14ac:dyDescent="0.25">
      <c r="A6571" t="s">
        <v>26</v>
      </c>
      <c r="B6571" t="s">
        <v>27</v>
      </c>
      <c r="C6571" t="s">
        <v>28</v>
      </c>
      <c r="D6571" t="s">
        <v>46</v>
      </c>
      <c r="E6571" t="str">
        <f>"110TNHM1C689"</f>
        <v>110TNHM1C689</v>
      </c>
      <c r="F6571" t="s">
        <v>30</v>
      </c>
      <c r="I6571" t="s">
        <v>38</v>
      </c>
      <c r="J6571" t="s">
        <v>58</v>
      </c>
      <c r="N6571" t="s">
        <v>13299</v>
      </c>
      <c r="O6571" t="s">
        <v>34</v>
      </c>
      <c r="P6571">
        <v>11</v>
      </c>
      <c r="Q6571">
        <v>202110</v>
      </c>
      <c r="R6571">
        <v>20220113</v>
      </c>
      <c r="S6571" t="s">
        <v>13300</v>
      </c>
      <c r="T6571">
        <v>20220823</v>
      </c>
      <c r="U6571" t="s">
        <v>328</v>
      </c>
      <c r="V6571" t="s">
        <v>211</v>
      </c>
      <c r="W6571" t="s">
        <v>267</v>
      </c>
      <c r="Z6571" t="s">
        <v>36</v>
      </c>
    </row>
    <row r="6572" spans="1:26" x14ac:dyDescent="0.25">
      <c r="A6572" t="s">
        <v>26</v>
      </c>
      <c r="B6572" t="s">
        <v>27</v>
      </c>
      <c r="C6572" t="s">
        <v>28</v>
      </c>
      <c r="D6572" t="s">
        <v>115</v>
      </c>
      <c r="E6572" t="str">
        <f>"202TNTQ0U305"</f>
        <v>202TNTQ0U305</v>
      </c>
      <c r="F6572" t="s">
        <v>30</v>
      </c>
      <c r="I6572" t="s">
        <v>38</v>
      </c>
      <c r="J6572" t="s">
        <v>39</v>
      </c>
      <c r="N6572" t="s">
        <v>13301</v>
      </c>
      <c r="O6572" t="s">
        <v>34</v>
      </c>
      <c r="P6572">
        <v>7</v>
      </c>
      <c r="Q6572">
        <v>202202</v>
      </c>
      <c r="R6572">
        <v>20220501</v>
      </c>
      <c r="S6572" t="s">
        <v>13302</v>
      </c>
      <c r="T6572">
        <v>20220823</v>
      </c>
      <c r="U6572" t="s">
        <v>13303</v>
      </c>
      <c r="V6572" t="s">
        <v>7138</v>
      </c>
      <c r="Z6572" t="s">
        <v>36</v>
      </c>
    </row>
    <row r="6573" spans="1:26" x14ac:dyDescent="0.25">
      <c r="A6573" t="s">
        <v>26</v>
      </c>
      <c r="B6573" t="s">
        <v>27</v>
      </c>
      <c r="C6573" t="s">
        <v>28</v>
      </c>
      <c r="D6573" t="s">
        <v>64</v>
      </c>
      <c r="E6573" t="str">
        <f>"108TNSU2K200"</f>
        <v>108TNSU2K200</v>
      </c>
      <c r="F6573" t="s">
        <v>30</v>
      </c>
      <c r="I6573" t="s">
        <v>38</v>
      </c>
      <c r="J6573" t="s">
        <v>58</v>
      </c>
      <c r="N6573" t="s">
        <v>13304</v>
      </c>
      <c r="O6573" t="s">
        <v>34</v>
      </c>
      <c r="P6573">
        <v>13</v>
      </c>
      <c r="Q6573">
        <v>202108</v>
      </c>
      <c r="R6573">
        <v>20220206</v>
      </c>
      <c r="S6573" t="s">
        <v>13305</v>
      </c>
      <c r="T6573">
        <v>20220823</v>
      </c>
      <c r="U6573" t="s">
        <v>328</v>
      </c>
      <c r="V6573" t="s">
        <v>267</v>
      </c>
      <c r="Z6573" t="s">
        <v>36</v>
      </c>
    </row>
    <row r="6574" spans="1:26" x14ac:dyDescent="0.25">
      <c r="A6574" t="s">
        <v>26</v>
      </c>
      <c r="B6574" t="s">
        <v>27</v>
      </c>
      <c r="C6574" t="s">
        <v>28</v>
      </c>
      <c r="D6574" t="s">
        <v>166</v>
      </c>
      <c r="E6574" t="str">
        <f>"111TNXR00634"</f>
        <v>111TNXR00634</v>
      </c>
      <c r="F6574" t="s">
        <v>30</v>
      </c>
      <c r="I6574" t="s">
        <v>129</v>
      </c>
      <c r="J6574" t="s">
        <v>32</v>
      </c>
      <c r="N6574" t="s">
        <v>13306</v>
      </c>
      <c r="O6574" t="s">
        <v>34</v>
      </c>
      <c r="P6574">
        <v>10</v>
      </c>
      <c r="Q6574">
        <v>202111</v>
      </c>
      <c r="R6574">
        <v>20211103</v>
      </c>
      <c r="S6574" t="s">
        <v>13307</v>
      </c>
      <c r="T6574">
        <v>20220823</v>
      </c>
      <c r="Z6574" t="s">
        <v>36</v>
      </c>
    </row>
    <row r="6575" spans="1:26" x14ac:dyDescent="0.25">
      <c r="A6575" t="s">
        <v>26</v>
      </c>
      <c r="B6575" t="s">
        <v>27</v>
      </c>
      <c r="C6575" t="s">
        <v>28</v>
      </c>
      <c r="D6575" t="s">
        <v>46</v>
      </c>
      <c r="E6575" t="str">
        <f>"202TNLE21392"</f>
        <v>202TNLE21392</v>
      </c>
      <c r="F6575" t="s">
        <v>30</v>
      </c>
      <c r="I6575" t="s">
        <v>57</v>
      </c>
      <c r="J6575" t="s">
        <v>271</v>
      </c>
      <c r="N6575" t="s">
        <v>13308</v>
      </c>
      <c r="O6575" t="s">
        <v>34</v>
      </c>
      <c r="P6575">
        <v>7</v>
      </c>
      <c r="Q6575">
        <v>202202</v>
      </c>
      <c r="R6575">
        <v>20220509</v>
      </c>
      <c r="S6575" t="s">
        <v>13309</v>
      </c>
      <c r="T6575">
        <v>20220823</v>
      </c>
      <c r="Z6575" t="s">
        <v>36</v>
      </c>
    </row>
    <row r="6576" spans="1:26" x14ac:dyDescent="0.25">
      <c r="A6576" t="s">
        <v>26</v>
      </c>
      <c r="B6576" t="s">
        <v>27</v>
      </c>
      <c r="C6576" t="s">
        <v>28</v>
      </c>
      <c r="D6576" t="s">
        <v>29</v>
      </c>
      <c r="E6576" t="str">
        <f>"111TNFA2B547"</f>
        <v>111TNFA2B547</v>
      </c>
      <c r="F6576" t="s">
        <v>30</v>
      </c>
      <c r="I6576" t="s">
        <v>38</v>
      </c>
      <c r="J6576" t="s">
        <v>58</v>
      </c>
      <c r="N6576" t="s">
        <v>13310</v>
      </c>
      <c r="O6576" t="s">
        <v>34</v>
      </c>
      <c r="P6576">
        <v>10</v>
      </c>
      <c r="Q6576">
        <v>202111</v>
      </c>
      <c r="R6576">
        <v>20211228</v>
      </c>
      <c r="S6576" t="s">
        <v>13311</v>
      </c>
      <c r="T6576">
        <v>20220823</v>
      </c>
      <c r="Z6576" t="s">
        <v>36</v>
      </c>
    </row>
    <row r="6577" spans="1:26" x14ac:dyDescent="0.25">
      <c r="A6577" t="s">
        <v>26</v>
      </c>
      <c r="B6577" t="s">
        <v>27</v>
      </c>
      <c r="C6577" t="s">
        <v>28</v>
      </c>
      <c r="D6577" t="s">
        <v>380</v>
      </c>
      <c r="E6577" t="str">
        <f>"112TNSU1R478"</f>
        <v>112TNSU1R478</v>
      </c>
      <c r="F6577" t="s">
        <v>30</v>
      </c>
      <c r="I6577" t="s">
        <v>31</v>
      </c>
      <c r="J6577" t="s">
        <v>90</v>
      </c>
      <c r="N6577" t="s">
        <v>13312</v>
      </c>
      <c r="O6577" t="s">
        <v>34</v>
      </c>
      <c r="P6577">
        <v>9</v>
      </c>
      <c r="Q6577">
        <v>202112</v>
      </c>
      <c r="R6577">
        <v>20220122</v>
      </c>
      <c r="S6577" t="s">
        <v>13313</v>
      </c>
      <c r="T6577">
        <v>20220823</v>
      </c>
      <c r="U6577" t="s">
        <v>3324</v>
      </c>
      <c r="V6577" t="s">
        <v>1383</v>
      </c>
      <c r="Z6577" t="s">
        <v>36</v>
      </c>
    </row>
    <row r="6578" spans="1:26" x14ac:dyDescent="0.25">
      <c r="A6578" t="s">
        <v>26</v>
      </c>
      <c r="B6578" t="s">
        <v>27</v>
      </c>
      <c r="C6578" t="s">
        <v>28</v>
      </c>
      <c r="D6578" t="s">
        <v>46</v>
      </c>
      <c r="E6578" t="str">
        <f>"111TNPC03688"</f>
        <v>111TNPC03688</v>
      </c>
      <c r="F6578" t="s">
        <v>30</v>
      </c>
      <c r="I6578" t="s">
        <v>157</v>
      </c>
      <c r="J6578" t="s">
        <v>48</v>
      </c>
      <c r="N6578" t="s">
        <v>13314</v>
      </c>
      <c r="O6578" t="s">
        <v>34</v>
      </c>
      <c r="P6578">
        <v>10</v>
      </c>
      <c r="Q6578">
        <v>202111</v>
      </c>
      <c r="R6578">
        <v>20220616</v>
      </c>
      <c r="S6578" t="s">
        <v>13315</v>
      </c>
      <c r="T6578">
        <v>20220823</v>
      </c>
      <c r="U6578" t="s">
        <v>5545</v>
      </c>
      <c r="Z6578" t="s">
        <v>36</v>
      </c>
    </row>
    <row r="6579" spans="1:26" x14ac:dyDescent="0.25">
      <c r="A6579" t="s">
        <v>26</v>
      </c>
      <c r="B6579" t="s">
        <v>27</v>
      </c>
      <c r="C6579" t="s">
        <v>28</v>
      </c>
      <c r="D6579" t="s">
        <v>166</v>
      </c>
      <c r="E6579" t="str">
        <f>"111TNZN1T301"</f>
        <v>111TNZN1T301</v>
      </c>
      <c r="F6579" t="s">
        <v>30</v>
      </c>
      <c r="I6579" t="s">
        <v>123</v>
      </c>
      <c r="J6579" t="s">
        <v>271</v>
      </c>
      <c r="N6579" t="s">
        <v>13316</v>
      </c>
      <c r="O6579" t="s">
        <v>34</v>
      </c>
      <c r="P6579">
        <v>10</v>
      </c>
      <c r="Q6579">
        <v>202111</v>
      </c>
      <c r="R6579">
        <v>20220809</v>
      </c>
      <c r="S6579" t="s">
        <v>13317</v>
      </c>
      <c r="T6579">
        <v>20220823</v>
      </c>
      <c r="U6579" t="s">
        <v>1037</v>
      </c>
      <c r="Z6579" t="s">
        <v>36</v>
      </c>
    </row>
    <row r="6580" spans="1:26" x14ac:dyDescent="0.25">
      <c r="A6580" t="s">
        <v>26</v>
      </c>
      <c r="B6580" t="s">
        <v>27</v>
      </c>
      <c r="C6580" t="s">
        <v>28</v>
      </c>
      <c r="D6580" t="s">
        <v>8170</v>
      </c>
      <c r="E6580" t="str">
        <f>"204TNAB2D464"</f>
        <v>204TNAB2D464</v>
      </c>
      <c r="F6580" t="s">
        <v>30</v>
      </c>
      <c r="I6580" t="s">
        <v>89</v>
      </c>
      <c r="J6580" t="s">
        <v>90</v>
      </c>
      <c r="N6580" t="s">
        <v>13318</v>
      </c>
      <c r="O6580" t="s">
        <v>34</v>
      </c>
      <c r="P6580">
        <v>5</v>
      </c>
      <c r="Q6580">
        <v>202204</v>
      </c>
      <c r="R6580">
        <v>20220802</v>
      </c>
      <c r="S6580" t="s">
        <v>13319</v>
      </c>
      <c r="T6580">
        <v>20220823</v>
      </c>
      <c r="U6580" t="s">
        <v>128</v>
      </c>
      <c r="V6580" t="s">
        <v>9515</v>
      </c>
      <c r="Z6580" t="s">
        <v>36</v>
      </c>
    </row>
    <row r="6581" spans="1:26" x14ac:dyDescent="0.25">
      <c r="A6581" t="s">
        <v>26</v>
      </c>
      <c r="B6581" t="s">
        <v>27</v>
      </c>
      <c r="C6581" t="s">
        <v>28</v>
      </c>
      <c r="D6581" t="s">
        <v>3065</v>
      </c>
      <c r="E6581" t="str">
        <f>"110TNHM2B833"</f>
        <v>110TNHM2B833</v>
      </c>
      <c r="F6581" t="s">
        <v>30</v>
      </c>
      <c r="I6581" t="s">
        <v>123</v>
      </c>
      <c r="J6581" t="s">
        <v>271</v>
      </c>
      <c r="N6581" t="s">
        <v>13320</v>
      </c>
      <c r="O6581" t="s">
        <v>34</v>
      </c>
      <c r="P6581">
        <v>11</v>
      </c>
      <c r="Q6581">
        <v>202110</v>
      </c>
      <c r="R6581">
        <v>20211109</v>
      </c>
      <c r="S6581" t="s">
        <v>13321</v>
      </c>
      <c r="T6581">
        <v>20220823</v>
      </c>
      <c r="U6581" t="s">
        <v>2288</v>
      </c>
      <c r="V6581" t="s">
        <v>573</v>
      </c>
      <c r="W6581" t="s">
        <v>660</v>
      </c>
      <c r="Z6581" t="s">
        <v>36</v>
      </c>
    </row>
    <row r="6582" spans="1:26" x14ac:dyDescent="0.25">
      <c r="A6582" t="s">
        <v>26</v>
      </c>
      <c r="B6582" t="s">
        <v>27</v>
      </c>
      <c r="C6582" t="s">
        <v>28</v>
      </c>
      <c r="D6582" t="s">
        <v>37</v>
      </c>
      <c r="E6582" t="str">
        <f>"112TNVS0X231"</f>
        <v>112TNVS0X231</v>
      </c>
      <c r="F6582" t="s">
        <v>30</v>
      </c>
      <c r="I6582" t="s">
        <v>57</v>
      </c>
      <c r="J6582" t="s">
        <v>58</v>
      </c>
      <c r="N6582" t="s">
        <v>13322</v>
      </c>
      <c r="O6582" t="s">
        <v>34</v>
      </c>
      <c r="P6582">
        <v>9</v>
      </c>
      <c r="Q6582">
        <v>202112</v>
      </c>
      <c r="R6582">
        <v>20220121</v>
      </c>
      <c r="S6582" t="s">
        <v>13323</v>
      </c>
      <c r="T6582">
        <v>20220823</v>
      </c>
      <c r="U6582" t="s">
        <v>61</v>
      </c>
      <c r="Z6582" t="s">
        <v>36</v>
      </c>
    </row>
    <row r="6583" spans="1:26" x14ac:dyDescent="0.25">
      <c r="A6583" t="s">
        <v>26</v>
      </c>
      <c r="B6583" t="s">
        <v>27</v>
      </c>
      <c r="C6583" t="s">
        <v>28</v>
      </c>
      <c r="D6583" t="s">
        <v>10844</v>
      </c>
      <c r="E6583" t="str">
        <f>"202TNFA28219"</f>
        <v>202TNFA28219</v>
      </c>
      <c r="F6583" t="s">
        <v>30</v>
      </c>
      <c r="I6583" t="s">
        <v>57</v>
      </c>
      <c r="J6583" t="s">
        <v>39</v>
      </c>
      <c r="N6583" t="s">
        <v>13324</v>
      </c>
      <c r="O6583" t="s">
        <v>34</v>
      </c>
      <c r="P6583">
        <v>7</v>
      </c>
      <c r="Q6583">
        <v>202202</v>
      </c>
      <c r="R6583">
        <v>20220721</v>
      </c>
      <c r="S6583" t="s">
        <v>13325</v>
      </c>
      <c r="T6583">
        <v>20220823</v>
      </c>
      <c r="Z6583" t="s">
        <v>36</v>
      </c>
    </row>
    <row r="6584" spans="1:26" x14ac:dyDescent="0.25">
      <c r="A6584" t="s">
        <v>26</v>
      </c>
      <c r="B6584" t="s">
        <v>27</v>
      </c>
      <c r="C6584" t="s">
        <v>28</v>
      </c>
      <c r="D6584" t="s">
        <v>42</v>
      </c>
      <c r="E6584" t="str">
        <f>"111TNHM0F217"</f>
        <v>111TNHM0F217</v>
      </c>
      <c r="F6584" t="s">
        <v>30</v>
      </c>
      <c r="I6584" t="s">
        <v>97</v>
      </c>
      <c r="J6584" t="s">
        <v>58</v>
      </c>
      <c r="N6584" t="s">
        <v>13326</v>
      </c>
      <c r="O6584" t="s">
        <v>34</v>
      </c>
      <c r="P6584">
        <v>10</v>
      </c>
      <c r="Q6584">
        <v>202111</v>
      </c>
      <c r="R6584">
        <v>20211214</v>
      </c>
      <c r="S6584" t="s">
        <v>13327</v>
      </c>
      <c r="T6584">
        <v>20220823</v>
      </c>
      <c r="U6584" t="s">
        <v>180</v>
      </c>
      <c r="V6584" t="s">
        <v>128</v>
      </c>
      <c r="Z6584" t="s">
        <v>36</v>
      </c>
    </row>
    <row r="6585" spans="1:26" x14ac:dyDescent="0.25">
      <c r="A6585" t="s">
        <v>26</v>
      </c>
      <c r="B6585" t="s">
        <v>27</v>
      </c>
      <c r="C6585" t="s">
        <v>28</v>
      </c>
      <c r="D6585" t="s">
        <v>6142</v>
      </c>
      <c r="E6585" t="str">
        <f>"204TNEP04804"</f>
        <v>204TNEP04804</v>
      </c>
      <c r="F6585" t="s">
        <v>30</v>
      </c>
      <c r="I6585" t="s">
        <v>38</v>
      </c>
      <c r="J6585" t="s">
        <v>130</v>
      </c>
      <c r="N6585" t="s">
        <v>13328</v>
      </c>
      <c r="O6585" t="s">
        <v>34</v>
      </c>
      <c r="P6585">
        <v>5</v>
      </c>
      <c r="Q6585">
        <v>202204</v>
      </c>
      <c r="R6585">
        <v>20220801</v>
      </c>
      <c r="S6585" t="s">
        <v>13329</v>
      </c>
      <c r="T6585">
        <v>20220823</v>
      </c>
      <c r="Z6585" t="s">
        <v>36</v>
      </c>
    </row>
    <row r="6586" spans="1:26" x14ac:dyDescent="0.25">
      <c r="A6586" t="s">
        <v>26</v>
      </c>
      <c r="B6586" t="s">
        <v>27</v>
      </c>
      <c r="C6586" t="s">
        <v>28</v>
      </c>
      <c r="D6586" t="s">
        <v>64</v>
      </c>
      <c r="E6586" t="str">
        <f>"203TNAB1D856"</f>
        <v>203TNAB1D856</v>
      </c>
      <c r="F6586" t="s">
        <v>30</v>
      </c>
      <c r="I6586" t="s">
        <v>76</v>
      </c>
      <c r="J6586" t="s">
        <v>43</v>
      </c>
      <c r="N6586" t="s">
        <v>13330</v>
      </c>
      <c r="O6586" t="s">
        <v>34</v>
      </c>
      <c r="P6586">
        <v>6</v>
      </c>
      <c r="Q6586">
        <v>202203</v>
      </c>
      <c r="R6586">
        <v>20220601</v>
      </c>
      <c r="S6586" t="s">
        <v>13331</v>
      </c>
      <c r="T6586">
        <v>20220823</v>
      </c>
      <c r="Z6586" t="s">
        <v>36</v>
      </c>
    </row>
    <row r="6587" spans="1:26" x14ac:dyDescent="0.25">
      <c r="A6587" t="s">
        <v>26</v>
      </c>
      <c r="B6587" t="s">
        <v>27</v>
      </c>
      <c r="C6587" t="s">
        <v>28</v>
      </c>
      <c r="D6587" t="s">
        <v>64</v>
      </c>
      <c r="E6587" t="str">
        <f>"204TNVS1N255"</f>
        <v>204TNVS1N255</v>
      </c>
      <c r="F6587" t="s">
        <v>30</v>
      </c>
      <c r="I6587" t="s">
        <v>38</v>
      </c>
      <c r="J6587" t="s">
        <v>39</v>
      </c>
      <c r="N6587" t="s">
        <v>13332</v>
      </c>
      <c r="O6587" t="s">
        <v>34</v>
      </c>
      <c r="P6587">
        <v>5</v>
      </c>
      <c r="Q6587">
        <v>202204</v>
      </c>
      <c r="R6587">
        <v>20220627</v>
      </c>
      <c r="S6587" t="s">
        <v>13333</v>
      </c>
      <c r="T6587">
        <v>20220823</v>
      </c>
      <c r="Z6587" t="s">
        <v>36</v>
      </c>
    </row>
    <row r="6588" spans="1:26" x14ac:dyDescent="0.25">
      <c r="A6588" t="s">
        <v>26</v>
      </c>
      <c r="B6588" t="s">
        <v>27</v>
      </c>
      <c r="C6588" t="s">
        <v>28</v>
      </c>
      <c r="D6588" t="s">
        <v>115</v>
      </c>
      <c r="E6588" t="str">
        <f>"110TNGY1J479"</f>
        <v>110TNGY1J479</v>
      </c>
      <c r="F6588" t="s">
        <v>30</v>
      </c>
      <c r="I6588" t="s">
        <v>31</v>
      </c>
      <c r="J6588" t="s">
        <v>39</v>
      </c>
      <c r="N6588" t="s">
        <v>13334</v>
      </c>
      <c r="O6588" t="s">
        <v>34</v>
      </c>
      <c r="P6588">
        <v>11</v>
      </c>
      <c r="Q6588">
        <v>202110</v>
      </c>
      <c r="R6588">
        <v>20220620</v>
      </c>
      <c r="S6588" t="s">
        <v>13335</v>
      </c>
      <c r="T6588">
        <v>20220823</v>
      </c>
      <c r="Z6588" t="s">
        <v>36</v>
      </c>
    </row>
    <row r="6589" spans="1:26" x14ac:dyDescent="0.25">
      <c r="A6589" t="s">
        <v>2403</v>
      </c>
      <c r="B6589" t="s">
        <v>27</v>
      </c>
      <c r="C6589" t="s">
        <v>28</v>
      </c>
      <c r="D6589" t="s">
        <v>380</v>
      </c>
      <c r="E6589" t="str">
        <f>"111TNEP20020"</f>
        <v>111TNEP20020</v>
      </c>
      <c r="F6589" t="s">
        <v>2404</v>
      </c>
      <c r="N6589" t="s">
        <v>13336</v>
      </c>
      <c r="O6589" t="s">
        <v>34</v>
      </c>
      <c r="P6589">
        <v>10</v>
      </c>
      <c r="Q6589">
        <v>202111</v>
      </c>
      <c r="S6589">
        <v>917530583</v>
      </c>
      <c r="T6589">
        <v>20220824</v>
      </c>
      <c r="U6589" t="s">
        <v>2406</v>
      </c>
      <c r="V6589" t="s">
        <v>3583</v>
      </c>
      <c r="W6589" t="s">
        <v>2408</v>
      </c>
      <c r="X6589" t="s">
        <v>2409</v>
      </c>
      <c r="Y6589" t="s">
        <v>2410</v>
      </c>
      <c r="Z6589" t="s">
        <v>36</v>
      </c>
    </row>
    <row r="6590" spans="1:26" x14ac:dyDescent="0.25">
      <c r="A6590" t="s">
        <v>2403</v>
      </c>
      <c r="B6590" t="s">
        <v>27</v>
      </c>
      <c r="C6590" t="s">
        <v>28</v>
      </c>
      <c r="D6590" t="s">
        <v>166</v>
      </c>
      <c r="E6590" t="str">
        <f>"111TNYT14154"</f>
        <v>111TNYT14154</v>
      </c>
      <c r="F6590" t="s">
        <v>2404</v>
      </c>
      <c r="N6590" t="s">
        <v>13337</v>
      </c>
      <c r="O6590" t="s">
        <v>34</v>
      </c>
      <c r="P6590">
        <v>10</v>
      </c>
      <c r="Q6590">
        <v>202111</v>
      </c>
      <c r="S6590">
        <v>917537751</v>
      </c>
      <c r="T6590">
        <v>20220824</v>
      </c>
      <c r="U6590" t="s">
        <v>2406</v>
      </c>
      <c r="V6590" t="s">
        <v>3583</v>
      </c>
      <c r="W6590" t="s">
        <v>2408</v>
      </c>
      <c r="X6590" t="s">
        <v>11250</v>
      </c>
      <c r="Y6590" t="s">
        <v>11251</v>
      </c>
      <c r="Z6590" t="s">
        <v>36</v>
      </c>
    </row>
    <row r="6591" spans="1:26" x14ac:dyDescent="0.25">
      <c r="A6591" t="s">
        <v>26</v>
      </c>
      <c r="B6591" t="s">
        <v>27</v>
      </c>
      <c r="C6591" t="s">
        <v>28</v>
      </c>
      <c r="D6591" t="s">
        <v>46</v>
      </c>
      <c r="E6591" t="str">
        <f>"107TNNH0D607"</f>
        <v>107TNNH0D607</v>
      </c>
      <c r="F6591" t="s">
        <v>30</v>
      </c>
      <c r="I6591" t="s">
        <v>38</v>
      </c>
      <c r="J6591" t="s">
        <v>58</v>
      </c>
      <c r="N6591" t="s">
        <v>13338</v>
      </c>
      <c r="O6591" t="s">
        <v>34</v>
      </c>
      <c r="P6591">
        <v>14</v>
      </c>
      <c r="Q6591">
        <v>202107</v>
      </c>
      <c r="R6591">
        <v>20220716</v>
      </c>
      <c r="S6591" t="s">
        <v>13339</v>
      </c>
      <c r="T6591">
        <v>20220824</v>
      </c>
      <c r="Z6591" t="s">
        <v>36</v>
      </c>
    </row>
    <row r="6592" spans="1:26" x14ac:dyDescent="0.25">
      <c r="A6592" t="s">
        <v>26</v>
      </c>
      <c r="B6592" t="s">
        <v>27</v>
      </c>
      <c r="C6592" t="s">
        <v>28</v>
      </c>
      <c r="D6592" t="s">
        <v>166</v>
      </c>
      <c r="E6592" t="str">
        <f>"102TNGY0X447"</f>
        <v>102TNGY0X447</v>
      </c>
      <c r="F6592" t="s">
        <v>30</v>
      </c>
      <c r="I6592" t="s">
        <v>82</v>
      </c>
      <c r="J6592" t="s">
        <v>90</v>
      </c>
      <c r="N6592" t="s">
        <v>13340</v>
      </c>
      <c r="O6592" t="s">
        <v>34</v>
      </c>
      <c r="P6592">
        <v>19</v>
      </c>
      <c r="Q6592">
        <v>202102</v>
      </c>
      <c r="R6592">
        <v>20211021</v>
      </c>
      <c r="S6592" t="s">
        <v>13341</v>
      </c>
      <c r="T6592">
        <v>20220824</v>
      </c>
      <c r="U6592" t="s">
        <v>144</v>
      </c>
      <c r="V6592" t="s">
        <v>149</v>
      </c>
      <c r="Z6592" t="s">
        <v>36</v>
      </c>
    </row>
    <row r="6593" spans="1:26" x14ac:dyDescent="0.25">
      <c r="A6593" t="s">
        <v>26</v>
      </c>
      <c r="B6593" t="s">
        <v>27</v>
      </c>
      <c r="C6593" t="s">
        <v>28</v>
      </c>
      <c r="D6593" t="s">
        <v>42</v>
      </c>
      <c r="E6593" t="str">
        <f>"003TNWG1K737"</f>
        <v>003TNWG1K737</v>
      </c>
      <c r="F6593" t="s">
        <v>30</v>
      </c>
      <c r="I6593" t="s">
        <v>82</v>
      </c>
      <c r="J6593" t="s">
        <v>58</v>
      </c>
      <c r="N6593" t="s">
        <v>13342</v>
      </c>
      <c r="O6593" t="s">
        <v>34</v>
      </c>
      <c r="P6593">
        <v>30</v>
      </c>
      <c r="Q6593">
        <v>202003</v>
      </c>
      <c r="R6593">
        <v>20220504</v>
      </c>
      <c r="S6593" t="s">
        <v>13343</v>
      </c>
      <c r="T6593">
        <v>20220824</v>
      </c>
      <c r="U6593" t="s">
        <v>180</v>
      </c>
      <c r="V6593" t="s">
        <v>205</v>
      </c>
      <c r="Z6593" t="s">
        <v>36</v>
      </c>
    </row>
    <row r="6594" spans="1:26" x14ac:dyDescent="0.25">
      <c r="A6594" t="s">
        <v>26</v>
      </c>
      <c r="B6594" t="s">
        <v>27</v>
      </c>
      <c r="C6594" t="s">
        <v>28</v>
      </c>
      <c r="D6594" t="s">
        <v>6142</v>
      </c>
      <c r="E6594" t="str">
        <f>"205TNJJ3G660"</f>
        <v>205TNJJ3G660</v>
      </c>
      <c r="F6594" t="s">
        <v>30</v>
      </c>
      <c r="I6594" t="s">
        <v>89</v>
      </c>
      <c r="J6594" t="s">
        <v>58</v>
      </c>
      <c r="N6594" t="s">
        <v>13344</v>
      </c>
      <c r="O6594" t="s">
        <v>34</v>
      </c>
      <c r="P6594">
        <v>4</v>
      </c>
      <c r="Q6594">
        <v>202205</v>
      </c>
      <c r="R6594">
        <v>20220726</v>
      </c>
      <c r="S6594" t="s">
        <v>13345</v>
      </c>
      <c r="T6594">
        <v>20220824</v>
      </c>
      <c r="U6594" t="s">
        <v>264</v>
      </c>
      <c r="V6594" t="s">
        <v>8053</v>
      </c>
      <c r="W6594" t="s">
        <v>1037</v>
      </c>
      <c r="X6594" t="s">
        <v>264</v>
      </c>
      <c r="Z6594" t="s">
        <v>36</v>
      </c>
    </row>
    <row r="6595" spans="1:26" x14ac:dyDescent="0.25">
      <c r="A6595" t="s">
        <v>26</v>
      </c>
      <c r="B6595" t="s">
        <v>27</v>
      </c>
      <c r="C6595" t="s">
        <v>28</v>
      </c>
      <c r="D6595" t="s">
        <v>585</v>
      </c>
      <c r="E6595" t="str">
        <f>"205TNNH3C159"</f>
        <v>205TNNH3C159</v>
      </c>
      <c r="F6595" t="s">
        <v>30</v>
      </c>
      <c r="I6595" t="s">
        <v>31</v>
      </c>
      <c r="J6595" t="s">
        <v>58</v>
      </c>
      <c r="N6595" t="s">
        <v>13346</v>
      </c>
      <c r="O6595" t="s">
        <v>34</v>
      </c>
      <c r="P6595">
        <v>4</v>
      </c>
      <c r="Q6595">
        <v>202205</v>
      </c>
      <c r="R6595">
        <v>20220711</v>
      </c>
      <c r="S6595" t="s">
        <v>13347</v>
      </c>
      <c r="T6595">
        <v>20220824</v>
      </c>
      <c r="U6595" t="s">
        <v>12964</v>
      </c>
      <c r="Z6595" t="s">
        <v>36</v>
      </c>
    </row>
    <row r="6596" spans="1:26" x14ac:dyDescent="0.25">
      <c r="A6596" t="s">
        <v>26</v>
      </c>
      <c r="B6596" t="s">
        <v>27</v>
      </c>
      <c r="C6596" t="s">
        <v>28</v>
      </c>
      <c r="D6596" t="s">
        <v>7432</v>
      </c>
      <c r="E6596" t="str">
        <f>"202TNXR25986"</f>
        <v>202TNXR25986</v>
      </c>
      <c r="F6596" t="s">
        <v>30</v>
      </c>
      <c r="I6596" t="s">
        <v>38</v>
      </c>
      <c r="J6596" t="s">
        <v>58</v>
      </c>
      <c r="N6596" t="s">
        <v>13348</v>
      </c>
      <c r="O6596" t="s">
        <v>34</v>
      </c>
      <c r="P6596">
        <v>7</v>
      </c>
      <c r="Q6596">
        <v>202202</v>
      </c>
      <c r="R6596">
        <v>20220514</v>
      </c>
      <c r="S6596" t="s">
        <v>13349</v>
      </c>
      <c r="T6596">
        <v>20220824</v>
      </c>
      <c r="U6596" t="s">
        <v>8014</v>
      </c>
      <c r="V6596" t="s">
        <v>144</v>
      </c>
      <c r="Z6596" t="s">
        <v>36</v>
      </c>
    </row>
    <row r="6597" spans="1:26" x14ac:dyDescent="0.25">
      <c r="A6597" t="s">
        <v>26</v>
      </c>
      <c r="B6597" t="s">
        <v>27</v>
      </c>
      <c r="C6597" t="s">
        <v>28</v>
      </c>
      <c r="D6597" t="s">
        <v>29</v>
      </c>
      <c r="E6597" t="str">
        <f>"111TNMX25395"</f>
        <v>111TNMX25395</v>
      </c>
      <c r="F6597" t="s">
        <v>30</v>
      </c>
      <c r="I6597" t="s">
        <v>123</v>
      </c>
      <c r="J6597" t="s">
        <v>58</v>
      </c>
      <c r="N6597" t="s">
        <v>13350</v>
      </c>
      <c r="O6597" t="s">
        <v>34</v>
      </c>
      <c r="P6597">
        <v>10</v>
      </c>
      <c r="Q6597">
        <v>202111</v>
      </c>
      <c r="R6597">
        <v>20220131</v>
      </c>
      <c r="S6597" t="s">
        <v>13351</v>
      </c>
      <c r="T6597">
        <v>20220824</v>
      </c>
      <c r="U6597" t="s">
        <v>144</v>
      </c>
      <c r="Z6597" t="s">
        <v>36</v>
      </c>
    </row>
    <row r="6598" spans="1:26" x14ac:dyDescent="0.25">
      <c r="A6598" t="s">
        <v>26</v>
      </c>
      <c r="B6598" t="s">
        <v>27</v>
      </c>
      <c r="C6598" t="s">
        <v>28</v>
      </c>
      <c r="D6598" t="s">
        <v>46</v>
      </c>
      <c r="E6598" t="str">
        <f>"110TNLE16888"</f>
        <v>110TNLE16888</v>
      </c>
      <c r="F6598" t="s">
        <v>30</v>
      </c>
      <c r="I6598" t="s">
        <v>38</v>
      </c>
      <c r="J6598" t="s">
        <v>90</v>
      </c>
      <c r="N6598" t="s">
        <v>13352</v>
      </c>
      <c r="O6598" t="s">
        <v>34</v>
      </c>
      <c r="P6598">
        <v>11</v>
      </c>
      <c r="Q6598">
        <v>202110</v>
      </c>
      <c r="R6598">
        <v>20211020</v>
      </c>
      <c r="S6598" t="s">
        <v>13353</v>
      </c>
      <c r="T6598">
        <v>20220824</v>
      </c>
      <c r="U6598" t="s">
        <v>1037</v>
      </c>
      <c r="V6598" t="s">
        <v>75</v>
      </c>
      <c r="Z6598" t="s">
        <v>36</v>
      </c>
    </row>
    <row r="6599" spans="1:26" x14ac:dyDescent="0.25">
      <c r="A6599" t="s">
        <v>26</v>
      </c>
      <c r="B6599" t="s">
        <v>27</v>
      </c>
      <c r="C6599" t="s">
        <v>28</v>
      </c>
      <c r="D6599" t="s">
        <v>37</v>
      </c>
      <c r="E6599" t="str">
        <f>"108TNMTX26333"</f>
        <v>108TNMTX26333</v>
      </c>
      <c r="F6599" t="s">
        <v>30</v>
      </c>
      <c r="I6599" t="s">
        <v>123</v>
      </c>
      <c r="J6599" t="s">
        <v>58</v>
      </c>
      <c r="N6599" t="s">
        <v>13354</v>
      </c>
      <c r="O6599" t="s">
        <v>34</v>
      </c>
      <c r="P6599">
        <v>13</v>
      </c>
      <c r="Q6599">
        <v>202108</v>
      </c>
      <c r="R6599">
        <v>20211105</v>
      </c>
      <c r="S6599" t="s">
        <v>13355</v>
      </c>
      <c r="T6599">
        <v>20220824</v>
      </c>
      <c r="U6599" t="s">
        <v>468</v>
      </c>
      <c r="V6599" t="s">
        <v>436</v>
      </c>
      <c r="Z6599" t="s">
        <v>36</v>
      </c>
    </row>
    <row r="6600" spans="1:26" x14ac:dyDescent="0.25">
      <c r="A6600" t="s">
        <v>26</v>
      </c>
      <c r="B6600" t="s">
        <v>27</v>
      </c>
      <c r="C6600" t="s">
        <v>28</v>
      </c>
      <c r="D6600" t="s">
        <v>6142</v>
      </c>
      <c r="E6600" t="str">
        <f>"205TNVS08639"</f>
        <v>205TNVS08639</v>
      </c>
      <c r="F6600" t="s">
        <v>30</v>
      </c>
      <c r="I6600" t="s">
        <v>31</v>
      </c>
      <c r="J6600" t="s">
        <v>32</v>
      </c>
      <c r="N6600" t="s">
        <v>13356</v>
      </c>
      <c r="O6600" t="s">
        <v>34</v>
      </c>
      <c r="P6600">
        <v>4</v>
      </c>
      <c r="Q6600">
        <v>202205</v>
      </c>
      <c r="R6600">
        <v>20220722</v>
      </c>
      <c r="S6600" t="s">
        <v>13357</v>
      </c>
      <c r="T6600">
        <v>20220824</v>
      </c>
      <c r="Z6600" t="s">
        <v>36</v>
      </c>
    </row>
    <row r="6601" spans="1:26" x14ac:dyDescent="0.25">
      <c r="A6601" t="s">
        <v>26</v>
      </c>
      <c r="B6601" t="s">
        <v>27</v>
      </c>
      <c r="C6601" t="s">
        <v>28</v>
      </c>
      <c r="D6601" t="s">
        <v>37</v>
      </c>
      <c r="E6601" t="str">
        <f>"201TNJJ1W956"</f>
        <v>201TNJJ1W956</v>
      </c>
      <c r="F6601" t="s">
        <v>30</v>
      </c>
      <c r="I6601" t="s">
        <v>57</v>
      </c>
      <c r="J6601" t="s">
        <v>58</v>
      </c>
      <c r="N6601" t="s">
        <v>13358</v>
      </c>
      <c r="O6601" t="s">
        <v>34</v>
      </c>
      <c r="P6601">
        <v>8</v>
      </c>
      <c r="Q6601">
        <v>202201</v>
      </c>
      <c r="R6601">
        <v>20220615</v>
      </c>
      <c r="S6601" t="s">
        <v>13359</v>
      </c>
      <c r="T6601">
        <v>20220824</v>
      </c>
      <c r="U6601" t="s">
        <v>61</v>
      </c>
      <c r="Z6601" t="s">
        <v>36</v>
      </c>
    </row>
    <row r="6602" spans="1:26" x14ac:dyDescent="0.25">
      <c r="A6602" t="s">
        <v>26</v>
      </c>
      <c r="B6602" t="s">
        <v>27</v>
      </c>
      <c r="C6602" t="s">
        <v>28</v>
      </c>
      <c r="D6602" t="s">
        <v>115</v>
      </c>
      <c r="E6602" t="str">
        <f>"109TNUW1B686"</f>
        <v>109TNUW1B686</v>
      </c>
      <c r="F6602" t="s">
        <v>30</v>
      </c>
      <c r="I6602" t="s">
        <v>57</v>
      </c>
      <c r="J6602" t="s">
        <v>90</v>
      </c>
      <c r="N6602" t="s">
        <v>13360</v>
      </c>
      <c r="O6602" t="s">
        <v>34</v>
      </c>
      <c r="P6602">
        <v>12</v>
      </c>
      <c r="Q6602">
        <v>202109</v>
      </c>
      <c r="R6602">
        <v>20211113</v>
      </c>
      <c r="S6602" t="s">
        <v>13361</v>
      </c>
      <c r="T6602">
        <v>20220824</v>
      </c>
      <c r="U6602" t="s">
        <v>211</v>
      </c>
      <c r="Z6602" t="s">
        <v>36</v>
      </c>
    </row>
    <row r="6603" spans="1:26" x14ac:dyDescent="0.25">
      <c r="A6603" t="s">
        <v>26</v>
      </c>
      <c r="B6603" t="s">
        <v>27</v>
      </c>
      <c r="C6603" t="s">
        <v>28</v>
      </c>
      <c r="D6603" t="s">
        <v>6142</v>
      </c>
      <c r="E6603" t="str">
        <f>"205TNNH22599"</f>
        <v>205TNNH22599</v>
      </c>
      <c r="F6603" t="s">
        <v>30</v>
      </c>
      <c r="I6603" t="s">
        <v>129</v>
      </c>
      <c r="J6603" t="s">
        <v>90</v>
      </c>
      <c r="N6603" t="s">
        <v>13362</v>
      </c>
      <c r="O6603" t="s">
        <v>34</v>
      </c>
      <c r="P6603">
        <v>4</v>
      </c>
      <c r="Q6603">
        <v>202205</v>
      </c>
      <c r="R6603">
        <v>20220623</v>
      </c>
      <c r="S6603" t="s">
        <v>13363</v>
      </c>
      <c r="T6603">
        <v>20220824</v>
      </c>
      <c r="U6603" t="s">
        <v>211</v>
      </c>
      <c r="Z6603" t="s">
        <v>36</v>
      </c>
    </row>
    <row r="6604" spans="1:26" x14ac:dyDescent="0.25">
      <c r="A6604" t="s">
        <v>26</v>
      </c>
      <c r="B6604" t="s">
        <v>27</v>
      </c>
      <c r="C6604" t="s">
        <v>28</v>
      </c>
      <c r="D6604" t="s">
        <v>37</v>
      </c>
      <c r="E6604" t="str">
        <f>"909TNZN05037"</f>
        <v>909TNZN05037</v>
      </c>
      <c r="F6604" t="s">
        <v>30</v>
      </c>
      <c r="I6604" t="s">
        <v>2009</v>
      </c>
      <c r="J6604" t="s">
        <v>90</v>
      </c>
      <c r="N6604" t="s">
        <v>13364</v>
      </c>
      <c r="O6604" t="s">
        <v>34</v>
      </c>
      <c r="P6604">
        <v>36</v>
      </c>
      <c r="Q6604">
        <v>201909</v>
      </c>
      <c r="R6604">
        <v>20211221</v>
      </c>
      <c r="S6604" t="s">
        <v>13365</v>
      </c>
      <c r="T6604">
        <v>20220824</v>
      </c>
      <c r="U6604" t="s">
        <v>180</v>
      </c>
      <c r="Z6604" t="s">
        <v>36</v>
      </c>
    </row>
    <row r="6605" spans="1:26" x14ac:dyDescent="0.25">
      <c r="A6605" t="s">
        <v>26</v>
      </c>
      <c r="B6605" t="s">
        <v>27</v>
      </c>
      <c r="C6605" t="s">
        <v>28</v>
      </c>
      <c r="D6605" t="s">
        <v>115</v>
      </c>
      <c r="E6605" t="str">
        <f>"109TNC22L939"</f>
        <v>109TNC22L939</v>
      </c>
      <c r="F6605" t="s">
        <v>30</v>
      </c>
      <c r="I6605" t="s">
        <v>38</v>
      </c>
      <c r="J6605" t="s">
        <v>116</v>
      </c>
      <c r="N6605" t="s">
        <v>13366</v>
      </c>
      <c r="O6605" t="s">
        <v>34</v>
      </c>
      <c r="P6605">
        <v>12</v>
      </c>
      <c r="Q6605">
        <v>202109</v>
      </c>
      <c r="R6605">
        <v>20220325</v>
      </c>
      <c r="S6605" t="s">
        <v>13367</v>
      </c>
      <c r="T6605">
        <v>20220824</v>
      </c>
      <c r="Z6605" t="s">
        <v>36</v>
      </c>
    </row>
    <row r="6606" spans="1:26" x14ac:dyDescent="0.25">
      <c r="A6606" t="s">
        <v>26</v>
      </c>
      <c r="B6606" t="s">
        <v>27</v>
      </c>
      <c r="C6606" t="s">
        <v>28</v>
      </c>
      <c r="D6606" t="s">
        <v>7432</v>
      </c>
      <c r="E6606" t="str">
        <f>"202TNWG26297"</f>
        <v>202TNWG26297</v>
      </c>
      <c r="F6606" t="s">
        <v>30</v>
      </c>
      <c r="I6606" t="s">
        <v>129</v>
      </c>
      <c r="J6606" t="s">
        <v>58</v>
      </c>
      <c r="N6606" t="s">
        <v>13368</v>
      </c>
      <c r="O6606" t="s">
        <v>34</v>
      </c>
      <c r="P6606">
        <v>7</v>
      </c>
      <c r="Q6606">
        <v>202202</v>
      </c>
      <c r="R6606">
        <v>20220705</v>
      </c>
      <c r="S6606" t="s">
        <v>13369</v>
      </c>
      <c r="T6606">
        <v>20220824</v>
      </c>
      <c r="U6606" t="s">
        <v>56</v>
      </c>
      <c r="Z6606" t="s">
        <v>36</v>
      </c>
    </row>
    <row r="6607" spans="1:26" x14ac:dyDescent="0.25">
      <c r="A6607" t="s">
        <v>26</v>
      </c>
      <c r="B6607" t="s">
        <v>27</v>
      </c>
      <c r="C6607" t="s">
        <v>28</v>
      </c>
      <c r="D6607" t="s">
        <v>380</v>
      </c>
      <c r="E6607" t="str">
        <f>"111TNFA20219"</f>
        <v>111TNFA20219</v>
      </c>
      <c r="F6607" t="s">
        <v>30</v>
      </c>
      <c r="I6607" t="s">
        <v>129</v>
      </c>
      <c r="J6607" t="s">
        <v>58</v>
      </c>
      <c r="N6607" t="s">
        <v>13370</v>
      </c>
      <c r="O6607" t="s">
        <v>34</v>
      </c>
      <c r="P6607">
        <v>10</v>
      </c>
      <c r="Q6607">
        <v>202111</v>
      </c>
      <c r="R6607">
        <v>20220113</v>
      </c>
      <c r="S6607" t="s">
        <v>13371</v>
      </c>
      <c r="T6607">
        <v>20220824</v>
      </c>
      <c r="U6607" t="s">
        <v>267</v>
      </c>
      <c r="Z6607" t="s">
        <v>36</v>
      </c>
    </row>
    <row r="6608" spans="1:26" x14ac:dyDescent="0.25">
      <c r="A6608" t="s">
        <v>26</v>
      </c>
      <c r="B6608" t="s">
        <v>27</v>
      </c>
      <c r="C6608" t="s">
        <v>28</v>
      </c>
      <c r="D6608" t="s">
        <v>37</v>
      </c>
      <c r="E6608" t="str">
        <f>"201TNUW11022"</f>
        <v>201TNUW11022</v>
      </c>
      <c r="F6608" t="s">
        <v>30</v>
      </c>
      <c r="I6608" t="s">
        <v>89</v>
      </c>
      <c r="J6608" t="s">
        <v>90</v>
      </c>
      <c r="N6608" t="s">
        <v>13372</v>
      </c>
      <c r="O6608" t="s">
        <v>34</v>
      </c>
      <c r="P6608">
        <v>8</v>
      </c>
      <c r="Q6608">
        <v>202201</v>
      </c>
      <c r="R6608">
        <v>20220225</v>
      </c>
      <c r="S6608" t="s">
        <v>13373</v>
      </c>
      <c r="T6608">
        <v>20220824</v>
      </c>
      <c r="U6608" t="s">
        <v>211</v>
      </c>
      <c r="Z6608" t="s">
        <v>36</v>
      </c>
    </row>
    <row r="6609" spans="1:26" x14ac:dyDescent="0.25">
      <c r="A6609" t="s">
        <v>26</v>
      </c>
      <c r="B6609" t="s">
        <v>27</v>
      </c>
      <c r="C6609" t="s">
        <v>28</v>
      </c>
      <c r="D6609" t="s">
        <v>64</v>
      </c>
      <c r="E6609" t="str">
        <f>"204TNEP1N220"</f>
        <v>204TNEP1N220</v>
      </c>
      <c r="F6609" t="s">
        <v>30</v>
      </c>
      <c r="I6609" t="s">
        <v>31</v>
      </c>
      <c r="J6609" t="s">
        <v>32</v>
      </c>
      <c r="N6609" t="s">
        <v>13374</v>
      </c>
      <c r="O6609" t="s">
        <v>34</v>
      </c>
      <c r="P6609">
        <v>5</v>
      </c>
      <c r="Q6609">
        <v>202204</v>
      </c>
      <c r="R6609">
        <v>20220617</v>
      </c>
      <c r="S6609" t="s">
        <v>13375</v>
      </c>
      <c r="T6609">
        <v>20220824</v>
      </c>
      <c r="Z6609" t="s">
        <v>36</v>
      </c>
    </row>
    <row r="6610" spans="1:26" x14ac:dyDescent="0.25">
      <c r="A6610" t="s">
        <v>26</v>
      </c>
      <c r="B6610" t="s">
        <v>27</v>
      </c>
      <c r="C6610" t="s">
        <v>28</v>
      </c>
      <c r="D6610" t="s">
        <v>115</v>
      </c>
      <c r="E6610" t="str">
        <f>"111TNVS0K399"</f>
        <v>111TNVS0K399</v>
      </c>
      <c r="F6610" t="s">
        <v>30</v>
      </c>
      <c r="I6610" t="s">
        <v>38</v>
      </c>
      <c r="J6610" t="s">
        <v>58</v>
      </c>
      <c r="N6610" t="s">
        <v>13376</v>
      </c>
      <c r="O6610" t="s">
        <v>34</v>
      </c>
      <c r="P6610">
        <v>10</v>
      </c>
      <c r="Q6610">
        <v>202111</v>
      </c>
      <c r="R6610">
        <v>20211223</v>
      </c>
      <c r="S6610" t="s">
        <v>13377</v>
      </c>
      <c r="T6610">
        <v>20220824</v>
      </c>
      <c r="U6610" t="s">
        <v>878</v>
      </c>
      <c r="V6610" t="s">
        <v>206</v>
      </c>
      <c r="Z6610" t="s">
        <v>36</v>
      </c>
    </row>
    <row r="6611" spans="1:26" x14ac:dyDescent="0.25">
      <c r="A6611" t="s">
        <v>26</v>
      </c>
      <c r="B6611" t="s">
        <v>27</v>
      </c>
      <c r="C6611" t="s">
        <v>28</v>
      </c>
      <c r="D6611" t="s">
        <v>29</v>
      </c>
      <c r="E6611" t="str">
        <f>"107TNRL2F846"</f>
        <v>107TNRL2F846</v>
      </c>
      <c r="F6611" t="s">
        <v>30</v>
      </c>
      <c r="I6611" t="s">
        <v>646</v>
      </c>
      <c r="J6611" t="s">
        <v>32</v>
      </c>
      <c r="N6611" t="s">
        <v>13378</v>
      </c>
      <c r="O6611" t="s">
        <v>34</v>
      </c>
      <c r="P6611">
        <v>14</v>
      </c>
      <c r="Q6611">
        <v>202107</v>
      </c>
      <c r="R6611">
        <v>20220507</v>
      </c>
      <c r="S6611" t="s">
        <v>13379</v>
      </c>
      <c r="T6611">
        <v>20220824</v>
      </c>
      <c r="Z6611" t="s">
        <v>36</v>
      </c>
    </row>
    <row r="6612" spans="1:26" x14ac:dyDescent="0.25">
      <c r="A6612" t="s">
        <v>26</v>
      </c>
      <c r="B6612" t="s">
        <v>27</v>
      </c>
      <c r="C6612" t="s">
        <v>28</v>
      </c>
      <c r="D6612" t="s">
        <v>380</v>
      </c>
      <c r="E6612" t="str">
        <f>"201TNRL02366"</f>
        <v>201TNRL02366</v>
      </c>
      <c r="F6612" t="s">
        <v>30</v>
      </c>
      <c r="I6612" t="s">
        <v>82</v>
      </c>
      <c r="J6612" t="s">
        <v>77</v>
      </c>
      <c r="N6612" t="s">
        <v>13380</v>
      </c>
      <c r="O6612" t="s">
        <v>34</v>
      </c>
      <c r="P6612">
        <v>8</v>
      </c>
      <c r="Q6612">
        <v>202201</v>
      </c>
      <c r="R6612">
        <v>20220320</v>
      </c>
      <c r="S6612" t="s">
        <v>13381</v>
      </c>
      <c r="T6612">
        <v>20220824</v>
      </c>
      <c r="Z6612" t="s">
        <v>36</v>
      </c>
    </row>
    <row r="6613" spans="1:26" x14ac:dyDescent="0.25">
      <c r="A6613" t="s">
        <v>26</v>
      </c>
      <c r="B6613" t="s">
        <v>27</v>
      </c>
      <c r="C6613" t="s">
        <v>28</v>
      </c>
      <c r="D6613" t="s">
        <v>46</v>
      </c>
      <c r="E6613" t="str">
        <f>"202TNJJ2Y228"</f>
        <v>202TNJJ2Y228</v>
      </c>
      <c r="F6613" t="s">
        <v>30</v>
      </c>
      <c r="I6613" t="s">
        <v>47</v>
      </c>
      <c r="J6613" t="s">
        <v>90</v>
      </c>
      <c r="N6613" t="s">
        <v>13382</v>
      </c>
      <c r="O6613" t="s">
        <v>34</v>
      </c>
      <c r="P6613">
        <v>7</v>
      </c>
      <c r="Q6613">
        <v>202202</v>
      </c>
      <c r="R6613">
        <v>20220316</v>
      </c>
      <c r="S6613" t="s">
        <v>13383</v>
      </c>
      <c r="T6613">
        <v>20220824</v>
      </c>
      <c r="U6613" t="s">
        <v>151</v>
      </c>
      <c r="Z6613" t="s">
        <v>36</v>
      </c>
    </row>
    <row r="6614" spans="1:26" x14ac:dyDescent="0.25">
      <c r="A6614" t="s">
        <v>26</v>
      </c>
      <c r="B6614" t="s">
        <v>27</v>
      </c>
      <c r="C6614" t="s">
        <v>28</v>
      </c>
      <c r="D6614" t="s">
        <v>6142</v>
      </c>
      <c r="E6614" t="str">
        <f>"205TNHM0A057"</f>
        <v>205TNHM0A057</v>
      </c>
      <c r="F6614" t="s">
        <v>30</v>
      </c>
      <c r="I6614" t="s">
        <v>51</v>
      </c>
      <c r="J6614" t="s">
        <v>77</v>
      </c>
      <c r="N6614" t="s">
        <v>13384</v>
      </c>
      <c r="O6614" t="s">
        <v>34</v>
      </c>
      <c r="P6614">
        <v>4</v>
      </c>
      <c r="Q6614">
        <v>202205</v>
      </c>
      <c r="R6614">
        <v>20220810</v>
      </c>
      <c r="S6614" t="s">
        <v>13385</v>
      </c>
      <c r="T6614">
        <v>20220824</v>
      </c>
      <c r="Z6614" t="s">
        <v>36</v>
      </c>
    </row>
    <row r="6615" spans="1:26" x14ac:dyDescent="0.25">
      <c r="A6615" t="s">
        <v>26</v>
      </c>
      <c r="B6615" t="s">
        <v>27</v>
      </c>
      <c r="C6615" t="s">
        <v>28</v>
      </c>
      <c r="D6615" t="s">
        <v>6142</v>
      </c>
      <c r="E6615" t="str">
        <f>"203TNBK0F085"</f>
        <v>203TNBK0F085</v>
      </c>
      <c r="F6615" t="s">
        <v>30</v>
      </c>
      <c r="I6615" t="s">
        <v>38</v>
      </c>
      <c r="J6615" t="s">
        <v>1239</v>
      </c>
      <c r="N6615" t="s">
        <v>13386</v>
      </c>
      <c r="O6615" t="s">
        <v>34</v>
      </c>
      <c r="P6615">
        <v>6</v>
      </c>
      <c r="Q6615">
        <v>202203</v>
      </c>
      <c r="R6615">
        <v>20220702</v>
      </c>
      <c r="S6615" t="s">
        <v>13387</v>
      </c>
      <c r="T6615">
        <v>20220824</v>
      </c>
      <c r="U6615" t="s">
        <v>211</v>
      </c>
      <c r="Z6615" t="s">
        <v>36</v>
      </c>
    </row>
    <row r="6616" spans="1:26" x14ac:dyDescent="0.25">
      <c r="A6616" t="s">
        <v>26</v>
      </c>
      <c r="B6616" t="s">
        <v>27</v>
      </c>
      <c r="C6616" t="s">
        <v>28</v>
      </c>
      <c r="D6616" t="s">
        <v>133</v>
      </c>
      <c r="E6616" t="str">
        <f>"110TNHM0J513"</f>
        <v>110TNHM0J513</v>
      </c>
      <c r="F6616" t="s">
        <v>30</v>
      </c>
      <c r="I6616" t="s">
        <v>76</v>
      </c>
      <c r="J6616" t="s">
        <v>77</v>
      </c>
      <c r="N6616" t="s">
        <v>13388</v>
      </c>
      <c r="O6616" t="s">
        <v>34</v>
      </c>
      <c r="P6616">
        <v>11</v>
      </c>
      <c r="Q6616">
        <v>202110</v>
      </c>
      <c r="R6616">
        <v>20220805</v>
      </c>
      <c r="S6616" t="s">
        <v>13389</v>
      </c>
      <c r="T6616">
        <v>20220824</v>
      </c>
      <c r="Z6616" t="s">
        <v>36</v>
      </c>
    </row>
    <row r="6617" spans="1:26" x14ac:dyDescent="0.25">
      <c r="A6617" t="s">
        <v>26</v>
      </c>
      <c r="B6617" t="s">
        <v>27</v>
      </c>
      <c r="C6617" t="s">
        <v>28</v>
      </c>
      <c r="D6617" t="s">
        <v>64</v>
      </c>
      <c r="E6617" t="str">
        <f>"203TNGY1D655"</f>
        <v>203TNGY1D655</v>
      </c>
      <c r="F6617" t="s">
        <v>30</v>
      </c>
      <c r="I6617" t="s">
        <v>38</v>
      </c>
      <c r="J6617" t="s">
        <v>90</v>
      </c>
      <c r="N6617" t="s">
        <v>13390</v>
      </c>
      <c r="O6617" t="s">
        <v>34</v>
      </c>
      <c r="P6617">
        <v>6</v>
      </c>
      <c r="Q6617">
        <v>202203</v>
      </c>
      <c r="R6617">
        <v>20220611</v>
      </c>
      <c r="S6617" t="s">
        <v>13391</v>
      </c>
      <c r="T6617">
        <v>20220824</v>
      </c>
      <c r="U6617" t="s">
        <v>211</v>
      </c>
      <c r="Z6617" t="s">
        <v>36</v>
      </c>
    </row>
    <row r="6618" spans="1:26" x14ac:dyDescent="0.25">
      <c r="A6618" t="s">
        <v>26</v>
      </c>
      <c r="B6618" t="s">
        <v>27</v>
      </c>
      <c r="C6618" t="s">
        <v>28</v>
      </c>
      <c r="D6618" t="s">
        <v>6142</v>
      </c>
      <c r="E6618" t="str">
        <f>"202TNZN2C285"</f>
        <v>202TNZN2C285</v>
      </c>
      <c r="F6618" t="s">
        <v>30</v>
      </c>
      <c r="I6618" t="s">
        <v>57</v>
      </c>
      <c r="J6618" t="s">
        <v>77</v>
      </c>
      <c r="N6618" t="s">
        <v>13392</v>
      </c>
      <c r="O6618" t="s">
        <v>34</v>
      </c>
      <c r="P6618">
        <v>7</v>
      </c>
      <c r="Q6618">
        <v>202202</v>
      </c>
      <c r="R6618">
        <v>20220510</v>
      </c>
      <c r="S6618" t="s">
        <v>13393</v>
      </c>
      <c r="T6618">
        <v>20220824</v>
      </c>
      <c r="Z6618" t="s">
        <v>36</v>
      </c>
    </row>
    <row r="6619" spans="1:26" x14ac:dyDescent="0.25">
      <c r="A6619" t="s">
        <v>26</v>
      </c>
      <c r="B6619" t="s">
        <v>27</v>
      </c>
      <c r="C6619" t="s">
        <v>28</v>
      </c>
      <c r="D6619" t="s">
        <v>133</v>
      </c>
      <c r="E6619" t="str">
        <f>"112TNKF0Q029"</f>
        <v>112TNKF0Q029</v>
      </c>
      <c r="F6619" t="s">
        <v>30</v>
      </c>
      <c r="I6619" t="s">
        <v>38</v>
      </c>
      <c r="J6619" t="s">
        <v>58</v>
      </c>
      <c r="N6619" t="s">
        <v>13394</v>
      </c>
      <c r="O6619" t="s">
        <v>34</v>
      </c>
      <c r="P6619">
        <v>9</v>
      </c>
      <c r="Q6619">
        <v>202112</v>
      </c>
      <c r="R6619">
        <v>20220114</v>
      </c>
      <c r="S6619" t="s">
        <v>13395</v>
      </c>
      <c r="T6619">
        <v>20220824</v>
      </c>
      <c r="U6619" t="s">
        <v>497</v>
      </c>
      <c r="Z6619" t="s">
        <v>36</v>
      </c>
    </row>
    <row r="6620" spans="1:26" x14ac:dyDescent="0.25">
      <c r="A6620" t="s">
        <v>26</v>
      </c>
      <c r="B6620" t="s">
        <v>27</v>
      </c>
      <c r="C6620" t="s">
        <v>28</v>
      </c>
      <c r="D6620" t="s">
        <v>133</v>
      </c>
      <c r="E6620" t="str">
        <f>"104TNWG1W297"</f>
        <v>104TNWG1W297</v>
      </c>
      <c r="F6620" t="s">
        <v>30</v>
      </c>
      <c r="I6620" t="s">
        <v>71</v>
      </c>
      <c r="J6620" t="s">
        <v>90</v>
      </c>
      <c r="N6620" t="s">
        <v>13396</v>
      </c>
      <c r="O6620" t="s">
        <v>34</v>
      </c>
      <c r="P6620">
        <v>17</v>
      </c>
      <c r="Q6620">
        <v>202104</v>
      </c>
      <c r="R6620">
        <v>20211120</v>
      </c>
      <c r="S6620" t="s">
        <v>13397</v>
      </c>
      <c r="T6620">
        <v>20220824</v>
      </c>
      <c r="U6620" t="s">
        <v>1718</v>
      </c>
      <c r="V6620" t="s">
        <v>206</v>
      </c>
      <c r="Z6620" t="s">
        <v>36</v>
      </c>
    </row>
    <row r="6621" spans="1:26" x14ac:dyDescent="0.25">
      <c r="A6621" t="s">
        <v>26</v>
      </c>
      <c r="B6621" t="s">
        <v>27</v>
      </c>
      <c r="C6621" t="s">
        <v>28</v>
      </c>
      <c r="D6621" t="s">
        <v>585</v>
      </c>
      <c r="E6621" t="str">
        <f>"205TNEP38508"</f>
        <v>205TNEP38508</v>
      </c>
      <c r="F6621" t="s">
        <v>30</v>
      </c>
      <c r="I6621" t="s">
        <v>38</v>
      </c>
      <c r="J6621" t="s">
        <v>39</v>
      </c>
      <c r="N6621" t="s">
        <v>13243</v>
      </c>
      <c r="O6621" t="s">
        <v>34</v>
      </c>
      <c r="P6621">
        <v>4</v>
      </c>
      <c r="Q6621">
        <v>202205</v>
      </c>
      <c r="R6621">
        <v>20220706</v>
      </c>
      <c r="S6621" t="s">
        <v>13398</v>
      </c>
      <c r="T6621">
        <v>20220824</v>
      </c>
      <c r="Z6621" t="s">
        <v>36</v>
      </c>
    </row>
    <row r="6622" spans="1:26" x14ac:dyDescent="0.25">
      <c r="A6622" t="s">
        <v>26</v>
      </c>
      <c r="B6622" t="s">
        <v>27</v>
      </c>
      <c r="C6622" t="s">
        <v>28</v>
      </c>
      <c r="D6622" t="s">
        <v>7432</v>
      </c>
      <c r="E6622" t="str">
        <f>"205TNUW1R726"</f>
        <v>205TNUW1R726</v>
      </c>
      <c r="F6622" t="s">
        <v>30</v>
      </c>
      <c r="I6622" t="s">
        <v>31</v>
      </c>
      <c r="J6622" t="s">
        <v>48</v>
      </c>
      <c r="N6622" t="s">
        <v>13399</v>
      </c>
      <c r="O6622" t="s">
        <v>34</v>
      </c>
      <c r="P6622">
        <v>4</v>
      </c>
      <c r="Q6622">
        <v>202205</v>
      </c>
      <c r="R6622">
        <v>20220722</v>
      </c>
      <c r="S6622" t="s">
        <v>13400</v>
      </c>
      <c r="T6622">
        <v>20220824</v>
      </c>
      <c r="Z6622" t="s">
        <v>36</v>
      </c>
    </row>
    <row r="6623" spans="1:26" x14ac:dyDescent="0.25">
      <c r="A6623" t="s">
        <v>26</v>
      </c>
      <c r="B6623" t="s">
        <v>27</v>
      </c>
      <c r="C6623" t="s">
        <v>28</v>
      </c>
      <c r="D6623" t="s">
        <v>42</v>
      </c>
      <c r="E6623" t="str">
        <f>"110TNLE1A776"</f>
        <v>110TNLE1A776</v>
      </c>
      <c r="F6623" t="s">
        <v>30</v>
      </c>
      <c r="I6623" t="s">
        <v>38</v>
      </c>
      <c r="J6623" t="s">
        <v>39</v>
      </c>
      <c r="N6623" t="s">
        <v>13401</v>
      </c>
      <c r="O6623" t="s">
        <v>34</v>
      </c>
      <c r="P6623">
        <v>11</v>
      </c>
      <c r="Q6623">
        <v>202110</v>
      </c>
      <c r="R6623">
        <v>20220328</v>
      </c>
      <c r="S6623" t="s">
        <v>13402</v>
      </c>
      <c r="T6623">
        <v>20220824</v>
      </c>
      <c r="Z6623" t="s">
        <v>36</v>
      </c>
    </row>
    <row r="6624" spans="1:26" x14ac:dyDescent="0.25">
      <c r="A6624" t="s">
        <v>26</v>
      </c>
      <c r="B6624" t="s">
        <v>27</v>
      </c>
      <c r="C6624" t="s">
        <v>28</v>
      </c>
      <c r="D6624" t="s">
        <v>64</v>
      </c>
      <c r="E6624" t="str">
        <f>"202TNRL0L054"</f>
        <v>202TNRL0L054</v>
      </c>
      <c r="F6624" t="s">
        <v>30</v>
      </c>
      <c r="I6624" t="s">
        <v>31</v>
      </c>
      <c r="J6624" t="s">
        <v>39</v>
      </c>
      <c r="N6624" t="s">
        <v>13403</v>
      </c>
      <c r="O6624" t="s">
        <v>34</v>
      </c>
      <c r="P6624">
        <v>7</v>
      </c>
      <c r="Q6624">
        <v>202202</v>
      </c>
      <c r="R6624">
        <v>20220511</v>
      </c>
      <c r="S6624" t="s">
        <v>13404</v>
      </c>
      <c r="T6624">
        <v>20220824</v>
      </c>
      <c r="Z6624" t="s">
        <v>36</v>
      </c>
    </row>
    <row r="6625" spans="1:26" x14ac:dyDescent="0.25">
      <c r="A6625" t="s">
        <v>26</v>
      </c>
      <c r="B6625" t="s">
        <v>27</v>
      </c>
      <c r="C6625" t="s">
        <v>28</v>
      </c>
      <c r="D6625" t="s">
        <v>380</v>
      </c>
      <c r="E6625" t="str">
        <f>"111TNCZ2C995"</f>
        <v>111TNCZ2C995</v>
      </c>
      <c r="F6625" t="s">
        <v>30</v>
      </c>
      <c r="I6625" t="s">
        <v>2006</v>
      </c>
      <c r="J6625" t="s">
        <v>90</v>
      </c>
      <c r="N6625" t="s">
        <v>13405</v>
      </c>
      <c r="O6625" t="s">
        <v>34</v>
      </c>
      <c r="P6625">
        <v>10</v>
      </c>
      <c r="Q6625">
        <v>202111</v>
      </c>
      <c r="R6625">
        <v>20220104</v>
      </c>
      <c r="S6625" t="s">
        <v>13406</v>
      </c>
      <c r="T6625">
        <v>20220824</v>
      </c>
      <c r="U6625" t="s">
        <v>8053</v>
      </c>
      <c r="V6625" t="s">
        <v>328</v>
      </c>
      <c r="W6625" t="s">
        <v>1227</v>
      </c>
      <c r="Z6625" t="s">
        <v>36</v>
      </c>
    </row>
    <row r="6626" spans="1:26" x14ac:dyDescent="0.25">
      <c r="A6626" t="s">
        <v>26</v>
      </c>
      <c r="B6626" t="s">
        <v>27</v>
      </c>
      <c r="C6626" t="s">
        <v>28</v>
      </c>
      <c r="D6626" t="s">
        <v>115</v>
      </c>
      <c r="E6626" t="str">
        <f>"101TNWG23977"</f>
        <v>101TNWG23977</v>
      </c>
      <c r="F6626" t="s">
        <v>30</v>
      </c>
      <c r="I6626" t="s">
        <v>1315</v>
      </c>
      <c r="J6626" t="s">
        <v>58</v>
      </c>
      <c r="N6626" t="s">
        <v>13407</v>
      </c>
      <c r="O6626" t="s">
        <v>34</v>
      </c>
      <c r="P6626">
        <v>20</v>
      </c>
      <c r="Q6626">
        <v>202101</v>
      </c>
      <c r="R6626">
        <v>20220421</v>
      </c>
      <c r="S6626" t="s">
        <v>13408</v>
      </c>
      <c r="T6626">
        <v>20220824</v>
      </c>
      <c r="U6626" t="s">
        <v>369</v>
      </c>
      <c r="Z6626" t="s">
        <v>36</v>
      </c>
    </row>
    <row r="6627" spans="1:26" x14ac:dyDescent="0.25">
      <c r="A6627" t="s">
        <v>26</v>
      </c>
      <c r="B6627" t="s">
        <v>27</v>
      </c>
      <c r="C6627" t="s">
        <v>28</v>
      </c>
      <c r="D6627" t="s">
        <v>46</v>
      </c>
      <c r="E6627" t="str">
        <f>"108TNZN1R925"</f>
        <v>108TNZN1R925</v>
      </c>
      <c r="F6627" t="s">
        <v>30</v>
      </c>
      <c r="I6627" t="s">
        <v>31</v>
      </c>
      <c r="J6627" t="s">
        <v>58</v>
      </c>
      <c r="N6627" t="s">
        <v>244</v>
      </c>
      <c r="O6627" t="s">
        <v>34</v>
      </c>
      <c r="P6627">
        <v>13</v>
      </c>
      <c r="Q6627">
        <v>202108</v>
      </c>
      <c r="R6627">
        <v>20211101</v>
      </c>
      <c r="S6627" t="s">
        <v>13409</v>
      </c>
      <c r="T6627">
        <v>20220824</v>
      </c>
      <c r="U6627" t="s">
        <v>151</v>
      </c>
      <c r="Z6627" t="s">
        <v>36</v>
      </c>
    </row>
    <row r="6628" spans="1:26" x14ac:dyDescent="0.25">
      <c r="A6628" t="s">
        <v>26</v>
      </c>
      <c r="B6628" t="s">
        <v>27</v>
      </c>
      <c r="C6628" t="s">
        <v>28</v>
      </c>
      <c r="D6628" t="s">
        <v>46</v>
      </c>
      <c r="E6628" t="str">
        <f>"108TNZN1R973"</f>
        <v>108TNZN1R973</v>
      </c>
      <c r="F6628" t="s">
        <v>30</v>
      </c>
      <c r="I6628" t="s">
        <v>97</v>
      </c>
      <c r="J6628" t="s">
        <v>58</v>
      </c>
      <c r="N6628" t="s">
        <v>13410</v>
      </c>
      <c r="O6628" t="s">
        <v>34</v>
      </c>
      <c r="P6628">
        <v>13</v>
      </c>
      <c r="Q6628">
        <v>202108</v>
      </c>
      <c r="R6628">
        <v>20220201</v>
      </c>
      <c r="S6628" t="s">
        <v>13411</v>
      </c>
      <c r="T6628">
        <v>20220824</v>
      </c>
      <c r="U6628" t="s">
        <v>595</v>
      </c>
      <c r="Z6628" t="s">
        <v>36</v>
      </c>
    </row>
    <row r="6629" spans="1:26" x14ac:dyDescent="0.25">
      <c r="A6629" t="s">
        <v>26</v>
      </c>
      <c r="B6629" t="s">
        <v>27</v>
      </c>
      <c r="C6629" t="s">
        <v>28</v>
      </c>
      <c r="D6629" t="s">
        <v>42</v>
      </c>
      <c r="E6629" t="str">
        <f>"112TNWG0K737"</f>
        <v>112TNWG0K737</v>
      </c>
      <c r="F6629" t="s">
        <v>30</v>
      </c>
      <c r="I6629" t="s">
        <v>31</v>
      </c>
      <c r="J6629" t="s">
        <v>130</v>
      </c>
      <c r="N6629" t="s">
        <v>13412</v>
      </c>
      <c r="O6629" t="s">
        <v>34</v>
      </c>
      <c r="P6629">
        <v>9</v>
      </c>
      <c r="Q6629">
        <v>202112</v>
      </c>
      <c r="R6629">
        <v>20220418</v>
      </c>
      <c r="S6629" t="s">
        <v>13413</v>
      </c>
      <c r="T6629">
        <v>20220824</v>
      </c>
      <c r="Z6629" t="s">
        <v>36</v>
      </c>
    </row>
    <row r="6630" spans="1:26" x14ac:dyDescent="0.25">
      <c r="A6630" t="s">
        <v>26</v>
      </c>
      <c r="B6630" t="s">
        <v>27</v>
      </c>
      <c r="C6630" t="s">
        <v>28</v>
      </c>
      <c r="D6630" t="s">
        <v>29</v>
      </c>
      <c r="E6630" t="str">
        <f>"104TNAB0A152"</f>
        <v>104TNAB0A152</v>
      </c>
      <c r="F6630" t="s">
        <v>30</v>
      </c>
      <c r="I6630" t="s">
        <v>38</v>
      </c>
      <c r="J6630" t="s">
        <v>58</v>
      </c>
      <c r="N6630" t="s">
        <v>13414</v>
      </c>
      <c r="O6630" t="s">
        <v>34</v>
      </c>
      <c r="P6630">
        <v>17</v>
      </c>
      <c r="Q6630">
        <v>202104</v>
      </c>
      <c r="R6630">
        <v>20211230</v>
      </c>
      <c r="S6630" t="s">
        <v>13415</v>
      </c>
      <c r="T6630">
        <v>20220824</v>
      </c>
      <c r="U6630" t="s">
        <v>496</v>
      </c>
      <c r="V6630" t="s">
        <v>111</v>
      </c>
      <c r="W6630" t="s">
        <v>328</v>
      </c>
      <c r="X6630" t="s">
        <v>497</v>
      </c>
      <c r="Z6630" t="s">
        <v>36</v>
      </c>
    </row>
    <row r="6631" spans="1:26" x14ac:dyDescent="0.25">
      <c r="A6631" t="s">
        <v>26</v>
      </c>
      <c r="B6631" t="s">
        <v>27</v>
      </c>
      <c r="C6631" t="s">
        <v>28</v>
      </c>
      <c r="D6631" t="s">
        <v>6142</v>
      </c>
      <c r="E6631" t="str">
        <f>"204TNRL18590"</f>
        <v>204TNRL18590</v>
      </c>
      <c r="F6631" t="s">
        <v>30</v>
      </c>
      <c r="I6631" t="s">
        <v>38</v>
      </c>
      <c r="J6631" t="s">
        <v>58</v>
      </c>
      <c r="N6631" t="s">
        <v>13416</v>
      </c>
      <c r="O6631" t="s">
        <v>34</v>
      </c>
      <c r="P6631">
        <v>5</v>
      </c>
      <c r="Q6631">
        <v>202204</v>
      </c>
      <c r="R6631">
        <v>20220716</v>
      </c>
      <c r="S6631" t="s">
        <v>13417</v>
      </c>
      <c r="T6631">
        <v>20220824</v>
      </c>
      <c r="U6631" t="s">
        <v>278</v>
      </c>
      <c r="Z6631" t="s">
        <v>36</v>
      </c>
    </row>
    <row r="6632" spans="1:26" x14ac:dyDescent="0.25">
      <c r="A6632" t="s">
        <v>26</v>
      </c>
      <c r="B6632" t="s">
        <v>27</v>
      </c>
      <c r="C6632" t="s">
        <v>28</v>
      </c>
      <c r="D6632" t="s">
        <v>115</v>
      </c>
      <c r="E6632" t="str">
        <f>"201TNXR11938"</f>
        <v>201TNXR11938</v>
      </c>
      <c r="F6632" t="s">
        <v>30</v>
      </c>
      <c r="I6632" t="s">
        <v>38</v>
      </c>
      <c r="J6632" t="s">
        <v>39</v>
      </c>
      <c r="N6632" t="s">
        <v>13418</v>
      </c>
      <c r="O6632" t="s">
        <v>34</v>
      </c>
      <c r="P6632">
        <v>8</v>
      </c>
      <c r="Q6632">
        <v>202201</v>
      </c>
      <c r="R6632">
        <v>20220805</v>
      </c>
      <c r="S6632" t="s">
        <v>13419</v>
      </c>
      <c r="T6632">
        <v>20220824</v>
      </c>
      <c r="Z6632" t="s">
        <v>36</v>
      </c>
    </row>
    <row r="6633" spans="1:26" x14ac:dyDescent="0.25">
      <c r="A6633" t="s">
        <v>26</v>
      </c>
      <c r="B6633" t="s">
        <v>27</v>
      </c>
      <c r="C6633" t="s">
        <v>28</v>
      </c>
      <c r="D6633" t="s">
        <v>6922</v>
      </c>
      <c r="E6633" t="str">
        <f>"205TNLE2R872"</f>
        <v>205TNLE2R872</v>
      </c>
      <c r="F6633" t="s">
        <v>30</v>
      </c>
      <c r="I6633" t="s">
        <v>57</v>
      </c>
      <c r="J6633" t="s">
        <v>39</v>
      </c>
      <c r="N6633" t="s">
        <v>13420</v>
      </c>
      <c r="O6633" t="s">
        <v>34</v>
      </c>
      <c r="P6633">
        <v>4</v>
      </c>
      <c r="Q6633">
        <v>202205</v>
      </c>
      <c r="R6633">
        <v>20220713</v>
      </c>
      <c r="S6633" t="s">
        <v>13421</v>
      </c>
      <c r="T6633">
        <v>20220824</v>
      </c>
      <c r="Z6633" t="s">
        <v>36</v>
      </c>
    </row>
    <row r="6634" spans="1:26" x14ac:dyDescent="0.25">
      <c r="A6634" t="s">
        <v>2403</v>
      </c>
      <c r="B6634" t="s">
        <v>27</v>
      </c>
      <c r="C6634" t="s">
        <v>28</v>
      </c>
      <c r="D6634" t="s">
        <v>585</v>
      </c>
      <c r="E6634" t="str">
        <f>"207TNGY0G615"</f>
        <v>207TNGY0G615</v>
      </c>
      <c r="F6634" t="s">
        <v>2404</v>
      </c>
      <c r="N6634" t="s">
        <v>13422</v>
      </c>
      <c r="O6634" t="s">
        <v>34</v>
      </c>
      <c r="P6634">
        <v>2</v>
      </c>
      <c r="Q6634">
        <v>202207</v>
      </c>
      <c r="S6634">
        <v>917566266</v>
      </c>
      <c r="T6634">
        <v>20220825</v>
      </c>
      <c r="U6634" t="s">
        <v>2406</v>
      </c>
      <c r="V6634" t="s">
        <v>2407</v>
      </c>
      <c r="W6634" t="s">
        <v>2408</v>
      </c>
      <c r="X6634" t="s">
        <v>2413</v>
      </c>
      <c r="Y6634" t="s">
        <v>2414</v>
      </c>
      <c r="Z6634" t="s">
        <v>36</v>
      </c>
    </row>
    <row r="6635" spans="1:26" x14ac:dyDescent="0.25">
      <c r="A6635" t="s">
        <v>2403</v>
      </c>
      <c r="B6635" t="s">
        <v>27</v>
      </c>
      <c r="C6635" t="s">
        <v>28</v>
      </c>
      <c r="D6635" t="s">
        <v>42</v>
      </c>
      <c r="E6635" t="str">
        <f>"202TNZN02285"</f>
        <v>202TNZN02285</v>
      </c>
      <c r="F6635" t="s">
        <v>2404</v>
      </c>
      <c r="N6635" t="s">
        <v>13423</v>
      </c>
      <c r="O6635" t="s">
        <v>34</v>
      </c>
      <c r="P6635">
        <v>7</v>
      </c>
      <c r="Q6635">
        <v>202202</v>
      </c>
      <c r="S6635">
        <v>917567619</v>
      </c>
      <c r="T6635">
        <v>20220825</v>
      </c>
      <c r="U6635" t="s">
        <v>2406</v>
      </c>
      <c r="V6635" t="s">
        <v>2407</v>
      </c>
      <c r="W6635" t="s">
        <v>2408</v>
      </c>
      <c r="X6635" t="s">
        <v>2413</v>
      </c>
      <c r="Y6635" t="s">
        <v>2414</v>
      </c>
      <c r="Z6635" t="s">
        <v>36</v>
      </c>
    </row>
    <row r="6636" spans="1:26" x14ac:dyDescent="0.25">
      <c r="A6636" t="s">
        <v>2403</v>
      </c>
      <c r="B6636" t="s">
        <v>27</v>
      </c>
      <c r="C6636" t="s">
        <v>28</v>
      </c>
      <c r="D6636" t="s">
        <v>29</v>
      </c>
      <c r="E6636" t="str">
        <f>"111TNBK26029"</f>
        <v>111TNBK26029</v>
      </c>
      <c r="F6636" t="s">
        <v>2404</v>
      </c>
      <c r="N6636" t="s">
        <v>13424</v>
      </c>
      <c r="O6636" t="s">
        <v>34</v>
      </c>
      <c r="P6636">
        <v>10</v>
      </c>
      <c r="Q6636">
        <v>202111</v>
      </c>
      <c r="S6636">
        <v>917595088</v>
      </c>
      <c r="T6636">
        <v>20220825</v>
      </c>
      <c r="U6636" t="s">
        <v>2406</v>
      </c>
      <c r="V6636" t="s">
        <v>3583</v>
      </c>
      <c r="W6636" t="s">
        <v>2408</v>
      </c>
      <c r="X6636" t="s">
        <v>2409</v>
      </c>
      <c r="Y6636" t="s">
        <v>2410</v>
      </c>
      <c r="Z6636" t="s">
        <v>36</v>
      </c>
    </row>
    <row r="6637" spans="1:26" x14ac:dyDescent="0.25">
      <c r="A6637" t="s">
        <v>2403</v>
      </c>
      <c r="B6637" t="s">
        <v>27</v>
      </c>
      <c r="C6637" t="s">
        <v>28</v>
      </c>
      <c r="D6637" t="s">
        <v>380</v>
      </c>
      <c r="E6637" t="str">
        <f>"206TNRL0B358"</f>
        <v>206TNRL0B358</v>
      </c>
      <c r="F6637" t="s">
        <v>2404</v>
      </c>
      <c r="N6637" t="s">
        <v>13425</v>
      </c>
      <c r="O6637" t="s">
        <v>34</v>
      </c>
      <c r="P6637">
        <v>3</v>
      </c>
      <c r="Q6637">
        <v>202206</v>
      </c>
      <c r="S6637">
        <v>917595584</v>
      </c>
      <c r="T6637">
        <v>20220825</v>
      </c>
      <c r="U6637" t="s">
        <v>2406</v>
      </c>
      <c r="V6637" t="s">
        <v>2407</v>
      </c>
      <c r="W6637" t="s">
        <v>2408</v>
      </c>
      <c r="X6637" t="s">
        <v>2413</v>
      </c>
      <c r="Y6637" t="s">
        <v>2414</v>
      </c>
      <c r="Z6637" t="s">
        <v>36</v>
      </c>
    </row>
    <row r="6638" spans="1:26" x14ac:dyDescent="0.25">
      <c r="A6638" t="s">
        <v>26</v>
      </c>
      <c r="B6638" t="s">
        <v>27</v>
      </c>
      <c r="C6638" t="s">
        <v>28</v>
      </c>
      <c r="D6638" t="s">
        <v>29</v>
      </c>
      <c r="E6638" t="str">
        <f>"201TNAB0W704"</f>
        <v>201TNAB0W704</v>
      </c>
      <c r="F6638" t="s">
        <v>30</v>
      </c>
      <c r="I6638" t="s">
        <v>38</v>
      </c>
      <c r="J6638" t="s">
        <v>58</v>
      </c>
      <c r="N6638" t="s">
        <v>13426</v>
      </c>
      <c r="O6638" t="s">
        <v>34</v>
      </c>
      <c r="P6638">
        <v>8</v>
      </c>
      <c r="Q6638">
        <v>202201</v>
      </c>
      <c r="R6638">
        <v>20220520</v>
      </c>
      <c r="S6638" t="s">
        <v>13427</v>
      </c>
      <c r="T6638">
        <v>20220825</v>
      </c>
      <c r="U6638" t="s">
        <v>144</v>
      </c>
      <c r="Z6638" t="s">
        <v>36</v>
      </c>
    </row>
    <row r="6639" spans="1:26" x14ac:dyDescent="0.25">
      <c r="A6639" t="s">
        <v>26</v>
      </c>
      <c r="B6639" t="s">
        <v>27</v>
      </c>
      <c r="C6639" t="s">
        <v>28</v>
      </c>
      <c r="D6639" t="s">
        <v>46</v>
      </c>
      <c r="E6639" t="str">
        <f>"111TNVS0Y135"</f>
        <v>111TNVS0Y135</v>
      </c>
      <c r="F6639" t="s">
        <v>30</v>
      </c>
      <c r="I6639" t="s">
        <v>31</v>
      </c>
      <c r="J6639" t="s">
        <v>90</v>
      </c>
      <c r="N6639" t="s">
        <v>13428</v>
      </c>
      <c r="O6639" t="s">
        <v>34</v>
      </c>
      <c r="P6639">
        <v>10</v>
      </c>
      <c r="Q6639">
        <v>202111</v>
      </c>
      <c r="R6639">
        <v>20211130</v>
      </c>
      <c r="S6639" t="s">
        <v>13429</v>
      </c>
      <c r="T6639">
        <v>20220825</v>
      </c>
      <c r="U6639" t="s">
        <v>1811</v>
      </c>
      <c r="V6639" t="s">
        <v>111</v>
      </c>
      <c r="W6639" t="s">
        <v>9192</v>
      </c>
      <c r="Z6639" t="s">
        <v>36</v>
      </c>
    </row>
    <row r="6640" spans="1:26" x14ac:dyDescent="0.25">
      <c r="A6640" t="s">
        <v>26</v>
      </c>
      <c r="B6640" t="s">
        <v>27</v>
      </c>
      <c r="C6640" t="s">
        <v>28</v>
      </c>
      <c r="D6640" t="s">
        <v>133</v>
      </c>
      <c r="E6640" t="str">
        <f>"102TNCZ1U179"</f>
        <v>102TNCZ1U179</v>
      </c>
      <c r="F6640" t="s">
        <v>30</v>
      </c>
      <c r="I6640" t="s">
        <v>31</v>
      </c>
      <c r="J6640" t="s">
        <v>58</v>
      </c>
      <c r="N6640" t="s">
        <v>13430</v>
      </c>
      <c r="O6640" t="s">
        <v>34</v>
      </c>
      <c r="P6640">
        <v>19</v>
      </c>
      <c r="Q6640">
        <v>202102</v>
      </c>
      <c r="R6640">
        <v>20211210</v>
      </c>
      <c r="S6640" t="s">
        <v>13431</v>
      </c>
      <c r="T6640">
        <v>20220825</v>
      </c>
      <c r="U6640" t="s">
        <v>1718</v>
      </c>
      <c r="Z6640" t="s">
        <v>36</v>
      </c>
    </row>
    <row r="6641" spans="1:26" x14ac:dyDescent="0.25">
      <c r="A6641" t="s">
        <v>26</v>
      </c>
      <c r="B6641" t="s">
        <v>27</v>
      </c>
      <c r="C6641" t="s">
        <v>28</v>
      </c>
      <c r="D6641" t="s">
        <v>46</v>
      </c>
      <c r="E6641" t="str">
        <f>"111TNXR09466"</f>
        <v>111TNXR09466</v>
      </c>
      <c r="F6641" t="s">
        <v>30</v>
      </c>
      <c r="I6641" t="s">
        <v>31</v>
      </c>
      <c r="J6641" t="s">
        <v>58</v>
      </c>
      <c r="N6641" t="s">
        <v>13432</v>
      </c>
      <c r="O6641" t="s">
        <v>34</v>
      </c>
      <c r="P6641">
        <v>10</v>
      </c>
      <c r="Q6641">
        <v>202111</v>
      </c>
      <c r="R6641">
        <v>20211130</v>
      </c>
      <c r="S6641" t="s">
        <v>13433</v>
      </c>
      <c r="T6641">
        <v>20220825</v>
      </c>
      <c r="U6641" t="s">
        <v>74</v>
      </c>
      <c r="V6641" t="s">
        <v>151</v>
      </c>
      <c r="Z6641" t="s">
        <v>36</v>
      </c>
    </row>
    <row r="6642" spans="1:26" x14ac:dyDescent="0.25">
      <c r="A6642" t="s">
        <v>26</v>
      </c>
      <c r="B6642" t="s">
        <v>27</v>
      </c>
      <c r="C6642" t="s">
        <v>28</v>
      </c>
      <c r="D6642" t="s">
        <v>115</v>
      </c>
      <c r="E6642" t="str">
        <f>"108TNZN2F453"</f>
        <v>108TNZN2F453</v>
      </c>
      <c r="F6642" t="s">
        <v>30</v>
      </c>
      <c r="I6642" t="s">
        <v>38</v>
      </c>
      <c r="J6642" t="s">
        <v>58</v>
      </c>
      <c r="N6642" t="s">
        <v>13434</v>
      </c>
      <c r="O6642" t="s">
        <v>34</v>
      </c>
      <c r="P6642">
        <v>13</v>
      </c>
      <c r="Q6642">
        <v>202108</v>
      </c>
      <c r="R6642">
        <v>20211201</v>
      </c>
      <c r="S6642" t="s">
        <v>13435</v>
      </c>
      <c r="T6642">
        <v>20220825</v>
      </c>
      <c r="U6642" t="s">
        <v>496</v>
      </c>
      <c r="V6642" t="s">
        <v>339</v>
      </c>
      <c r="W6642" t="s">
        <v>727</v>
      </c>
      <c r="X6642" t="s">
        <v>1857</v>
      </c>
      <c r="Y6642" t="s">
        <v>878</v>
      </c>
      <c r="Z6642" t="s">
        <v>36</v>
      </c>
    </row>
    <row r="6643" spans="1:26" x14ac:dyDescent="0.25">
      <c r="A6643" t="s">
        <v>26</v>
      </c>
      <c r="B6643" t="s">
        <v>27</v>
      </c>
      <c r="C6643" t="s">
        <v>28</v>
      </c>
      <c r="D6643" t="s">
        <v>42</v>
      </c>
      <c r="E6643" t="str">
        <f>"108TNUW1C182"</f>
        <v>108TNUW1C182</v>
      </c>
      <c r="F6643" t="s">
        <v>30</v>
      </c>
      <c r="I6643" t="s">
        <v>38</v>
      </c>
      <c r="J6643" t="s">
        <v>58</v>
      </c>
      <c r="N6643" t="s">
        <v>11957</v>
      </c>
      <c r="O6643" t="s">
        <v>34</v>
      </c>
      <c r="P6643">
        <v>13</v>
      </c>
      <c r="Q6643">
        <v>202108</v>
      </c>
      <c r="R6643">
        <v>20211208</v>
      </c>
      <c r="S6643" t="s">
        <v>13436</v>
      </c>
      <c r="T6643">
        <v>20220825</v>
      </c>
      <c r="U6643" t="s">
        <v>111</v>
      </c>
      <c r="V6643" t="s">
        <v>1041</v>
      </c>
      <c r="Z6643" t="s">
        <v>36</v>
      </c>
    </row>
    <row r="6644" spans="1:26" x14ac:dyDescent="0.25">
      <c r="A6644" t="s">
        <v>26</v>
      </c>
      <c r="B6644" t="s">
        <v>27</v>
      </c>
      <c r="C6644" t="s">
        <v>28</v>
      </c>
      <c r="D6644" t="s">
        <v>380</v>
      </c>
      <c r="E6644" t="str">
        <f>"112TNXR1Q594"</f>
        <v>112TNXR1Q594</v>
      </c>
      <c r="F6644" t="s">
        <v>30</v>
      </c>
      <c r="I6644" t="s">
        <v>57</v>
      </c>
      <c r="J6644" t="s">
        <v>90</v>
      </c>
      <c r="N6644" t="s">
        <v>13437</v>
      </c>
      <c r="O6644" t="s">
        <v>34</v>
      </c>
      <c r="P6644">
        <v>9</v>
      </c>
      <c r="Q6644">
        <v>202112</v>
      </c>
      <c r="R6644">
        <v>20211223</v>
      </c>
      <c r="S6644" t="s">
        <v>13438</v>
      </c>
      <c r="T6644">
        <v>20220825</v>
      </c>
      <c r="U6644" t="s">
        <v>270</v>
      </c>
      <c r="V6644" t="s">
        <v>1288</v>
      </c>
      <c r="Z6644" t="s">
        <v>36</v>
      </c>
    </row>
    <row r="6645" spans="1:26" x14ac:dyDescent="0.25">
      <c r="A6645" t="s">
        <v>26</v>
      </c>
      <c r="B6645" t="s">
        <v>27</v>
      </c>
      <c r="C6645" t="s">
        <v>28</v>
      </c>
      <c r="D6645" t="s">
        <v>133</v>
      </c>
      <c r="E6645" t="str">
        <f>"011TNSU0D910"</f>
        <v>011TNSU0D910</v>
      </c>
      <c r="F6645" t="s">
        <v>30</v>
      </c>
      <c r="I6645" t="s">
        <v>57</v>
      </c>
      <c r="J6645" t="s">
        <v>39</v>
      </c>
      <c r="N6645" t="s">
        <v>13439</v>
      </c>
      <c r="O6645" t="s">
        <v>34</v>
      </c>
      <c r="P6645">
        <v>22</v>
      </c>
      <c r="Q6645">
        <v>202011</v>
      </c>
      <c r="R6645">
        <v>20220502</v>
      </c>
      <c r="S6645" t="s">
        <v>13440</v>
      </c>
      <c r="T6645">
        <v>20220825</v>
      </c>
      <c r="Z6645" t="s">
        <v>36</v>
      </c>
    </row>
    <row r="6646" spans="1:26" x14ac:dyDescent="0.25">
      <c r="A6646" t="s">
        <v>26</v>
      </c>
      <c r="B6646" t="s">
        <v>27</v>
      </c>
      <c r="C6646" t="s">
        <v>28</v>
      </c>
      <c r="D6646" t="s">
        <v>6142</v>
      </c>
      <c r="E6646" t="str">
        <f>"205TNEP1H948"</f>
        <v>205TNEP1H948</v>
      </c>
      <c r="F6646" t="s">
        <v>30</v>
      </c>
      <c r="I6646" t="s">
        <v>38</v>
      </c>
      <c r="J6646" t="s">
        <v>39</v>
      </c>
      <c r="N6646" t="s">
        <v>13441</v>
      </c>
      <c r="O6646" t="s">
        <v>34</v>
      </c>
      <c r="P6646">
        <v>4</v>
      </c>
      <c r="Q6646">
        <v>202205</v>
      </c>
      <c r="R6646">
        <v>20220805</v>
      </c>
      <c r="S6646" t="s">
        <v>13442</v>
      </c>
      <c r="T6646">
        <v>20220825</v>
      </c>
      <c r="Z6646" t="s">
        <v>36</v>
      </c>
    </row>
    <row r="6647" spans="1:26" x14ac:dyDescent="0.25">
      <c r="A6647" t="s">
        <v>26</v>
      </c>
      <c r="B6647" t="s">
        <v>27</v>
      </c>
      <c r="C6647" t="s">
        <v>28</v>
      </c>
      <c r="D6647" t="s">
        <v>115</v>
      </c>
      <c r="E6647" t="str">
        <f>"201TNEP1F836"</f>
        <v>201TNEP1F836</v>
      </c>
      <c r="F6647" t="s">
        <v>30</v>
      </c>
      <c r="I6647" t="s">
        <v>89</v>
      </c>
      <c r="J6647" t="s">
        <v>90</v>
      </c>
      <c r="N6647" t="s">
        <v>13443</v>
      </c>
      <c r="O6647" t="s">
        <v>34</v>
      </c>
      <c r="P6647">
        <v>8</v>
      </c>
      <c r="Q6647">
        <v>202201</v>
      </c>
      <c r="R6647">
        <v>20220629</v>
      </c>
      <c r="S6647" t="s">
        <v>13444</v>
      </c>
      <c r="T6647">
        <v>20220825</v>
      </c>
      <c r="U6647" t="s">
        <v>128</v>
      </c>
      <c r="Z6647" t="s">
        <v>36</v>
      </c>
    </row>
    <row r="6648" spans="1:26" x14ac:dyDescent="0.25">
      <c r="A6648" t="s">
        <v>26</v>
      </c>
      <c r="B6648" t="s">
        <v>27</v>
      </c>
      <c r="C6648" t="s">
        <v>28</v>
      </c>
      <c r="D6648" t="s">
        <v>585</v>
      </c>
      <c r="E6648" t="str">
        <f>"109TNLE2C552"</f>
        <v>109TNLE2C552</v>
      </c>
      <c r="F6648" t="s">
        <v>30</v>
      </c>
      <c r="I6648" t="s">
        <v>31</v>
      </c>
      <c r="J6648" t="s">
        <v>58</v>
      </c>
      <c r="N6648" t="s">
        <v>13445</v>
      </c>
      <c r="O6648" t="s">
        <v>34</v>
      </c>
      <c r="P6648">
        <v>12</v>
      </c>
      <c r="Q6648">
        <v>202109</v>
      </c>
      <c r="R6648">
        <v>20220530</v>
      </c>
      <c r="S6648" t="s">
        <v>13446</v>
      </c>
      <c r="T6648">
        <v>20220825</v>
      </c>
      <c r="U6648" t="s">
        <v>313</v>
      </c>
      <c r="V6648" t="s">
        <v>487</v>
      </c>
      <c r="W6648" t="s">
        <v>339</v>
      </c>
      <c r="X6648" t="s">
        <v>727</v>
      </c>
      <c r="Y6648" t="s">
        <v>496</v>
      </c>
      <c r="Z6648" t="s">
        <v>36</v>
      </c>
    </row>
    <row r="6649" spans="1:26" x14ac:dyDescent="0.25">
      <c r="A6649" t="s">
        <v>26</v>
      </c>
      <c r="B6649" t="s">
        <v>27</v>
      </c>
      <c r="C6649" t="s">
        <v>28</v>
      </c>
      <c r="D6649" t="s">
        <v>115</v>
      </c>
      <c r="E6649" t="str">
        <f>"109TNGY0W903"</f>
        <v>109TNGY0W903</v>
      </c>
      <c r="F6649" t="s">
        <v>30</v>
      </c>
      <c r="I6649" t="s">
        <v>38</v>
      </c>
      <c r="J6649" t="s">
        <v>90</v>
      </c>
      <c r="N6649" t="s">
        <v>13447</v>
      </c>
      <c r="O6649" t="s">
        <v>34</v>
      </c>
      <c r="P6649">
        <v>12</v>
      </c>
      <c r="Q6649">
        <v>202109</v>
      </c>
      <c r="R6649">
        <v>20211121</v>
      </c>
      <c r="S6649" t="s">
        <v>13448</v>
      </c>
      <c r="T6649">
        <v>20220825</v>
      </c>
      <c r="U6649" t="s">
        <v>61</v>
      </c>
      <c r="Z6649" t="s">
        <v>36</v>
      </c>
    </row>
    <row r="6650" spans="1:26" x14ac:dyDescent="0.25">
      <c r="A6650" t="s">
        <v>26</v>
      </c>
      <c r="B6650" t="s">
        <v>27</v>
      </c>
      <c r="C6650" t="s">
        <v>28</v>
      </c>
      <c r="D6650" t="s">
        <v>166</v>
      </c>
      <c r="E6650" t="str">
        <f>"203TNPC24152"</f>
        <v>203TNPC24152</v>
      </c>
      <c r="F6650" t="s">
        <v>30</v>
      </c>
      <c r="I6650" t="s">
        <v>38</v>
      </c>
      <c r="J6650" t="s">
        <v>58</v>
      </c>
      <c r="N6650" t="s">
        <v>13449</v>
      </c>
      <c r="O6650" t="s">
        <v>34</v>
      </c>
      <c r="P6650">
        <v>6</v>
      </c>
      <c r="Q6650">
        <v>202203</v>
      </c>
      <c r="R6650">
        <v>20220501</v>
      </c>
      <c r="S6650" t="s">
        <v>13450</v>
      </c>
      <c r="T6650">
        <v>20220825</v>
      </c>
      <c r="U6650" t="s">
        <v>144</v>
      </c>
      <c r="V6650" t="s">
        <v>149</v>
      </c>
      <c r="Z6650" t="s">
        <v>36</v>
      </c>
    </row>
    <row r="6651" spans="1:26" x14ac:dyDescent="0.25">
      <c r="A6651" t="s">
        <v>26</v>
      </c>
      <c r="B6651" t="s">
        <v>27</v>
      </c>
      <c r="C6651" t="s">
        <v>28</v>
      </c>
      <c r="D6651" t="s">
        <v>42</v>
      </c>
      <c r="E6651" t="str">
        <f>"108TNAB1B992"</f>
        <v>108TNAB1B992</v>
      </c>
      <c r="F6651" t="s">
        <v>30</v>
      </c>
      <c r="I6651" t="s">
        <v>71</v>
      </c>
      <c r="J6651" t="s">
        <v>58</v>
      </c>
      <c r="N6651" t="s">
        <v>5733</v>
      </c>
      <c r="O6651" t="s">
        <v>34</v>
      </c>
      <c r="P6651">
        <v>13</v>
      </c>
      <c r="Q6651">
        <v>202108</v>
      </c>
      <c r="R6651">
        <v>20220128</v>
      </c>
      <c r="S6651" t="s">
        <v>13451</v>
      </c>
      <c r="T6651">
        <v>20220825</v>
      </c>
      <c r="U6651" t="s">
        <v>267</v>
      </c>
      <c r="V6651" t="s">
        <v>180</v>
      </c>
      <c r="W6651" t="s">
        <v>328</v>
      </c>
      <c r="X6651" t="s">
        <v>496</v>
      </c>
      <c r="Y6651" t="s">
        <v>878</v>
      </c>
      <c r="Z6651" t="s">
        <v>36</v>
      </c>
    </row>
    <row r="6652" spans="1:26" x14ac:dyDescent="0.25">
      <c r="A6652" t="s">
        <v>26</v>
      </c>
      <c r="B6652" t="s">
        <v>27</v>
      </c>
      <c r="C6652" t="s">
        <v>28</v>
      </c>
      <c r="D6652" t="s">
        <v>8170</v>
      </c>
      <c r="E6652" t="str">
        <f>"205TNYT2M194"</f>
        <v>205TNYT2M194</v>
      </c>
      <c r="F6652" t="s">
        <v>30</v>
      </c>
      <c r="I6652" t="s">
        <v>38</v>
      </c>
      <c r="J6652" t="s">
        <v>39</v>
      </c>
      <c r="N6652" t="s">
        <v>13452</v>
      </c>
      <c r="O6652" t="s">
        <v>34</v>
      </c>
      <c r="P6652">
        <v>4</v>
      </c>
      <c r="Q6652">
        <v>202205</v>
      </c>
      <c r="R6652">
        <v>20220806</v>
      </c>
      <c r="S6652" t="s">
        <v>13453</v>
      </c>
      <c r="T6652">
        <v>20220825</v>
      </c>
      <c r="Z6652" t="s">
        <v>36</v>
      </c>
    </row>
    <row r="6653" spans="1:26" x14ac:dyDescent="0.25">
      <c r="A6653" t="s">
        <v>26</v>
      </c>
      <c r="B6653" t="s">
        <v>27</v>
      </c>
      <c r="C6653" t="s">
        <v>28</v>
      </c>
      <c r="D6653" t="s">
        <v>380</v>
      </c>
      <c r="E6653" t="str">
        <f>"112TNGY1W663"</f>
        <v>112TNGY1W663</v>
      </c>
      <c r="F6653" t="s">
        <v>30</v>
      </c>
      <c r="I6653" t="s">
        <v>129</v>
      </c>
      <c r="J6653" t="s">
        <v>58</v>
      </c>
      <c r="N6653" t="s">
        <v>13454</v>
      </c>
      <c r="O6653" t="s">
        <v>34</v>
      </c>
      <c r="P6653">
        <v>9</v>
      </c>
      <c r="Q6653">
        <v>202112</v>
      </c>
      <c r="R6653">
        <v>20220205</v>
      </c>
      <c r="S6653" t="s">
        <v>13455</v>
      </c>
      <c r="T6653">
        <v>20220825</v>
      </c>
      <c r="U6653" t="s">
        <v>463</v>
      </c>
      <c r="V6653" t="s">
        <v>264</v>
      </c>
      <c r="W6653" t="s">
        <v>8053</v>
      </c>
      <c r="X6653" t="s">
        <v>3598</v>
      </c>
      <c r="Z6653" t="s">
        <v>36</v>
      </c>
    </row>
    <row r="6654" spans="1:26" x14ac:dyDescent="0.25">
      <c r="A6654" t="s">
        <v>26</v>
      </c>
      <c r="B6654" t="s">
        <v>27</v>
      </c>
      <c r="C6654" t="s">
        <v>28</v>
      </c>
      <c r="D6654" t="s">
        <v>6922</v>
      </c>
      <c r="E6654" t="str">
        <f>"205TNVS2Q895"</f>
        <v>205TNVS2Q895</v>
      </c>
      <c r="F6654" t="s">
        <v>30</v>
      </c>
      <c r="I6654" t="s">
        <v>1078</v>
      </c>
      <c r="J6654" t="s">
        <v>130</v>
      </c>
      <c r="N6654" t="s">
        <v>13456</v>
      </c>
      <c r="O6654" t="s">
        <v>34</v>
      </c>
      <c r="P6654">
        <v>4</v>
      </c>
      <c r="Q6654">
        <v>202205</v>
      </c>
      <c r="R6654">
        <v>20220703</v>
      </c>
      <c r="S6654" t="s">
        <v>13457</v>
      </c>
      <c r="T6654">
        <v>20220825</v>
      </c>
      <c r="U6654" t="s">
        <v>236</v>
      </c>
      <c r="Z6654" t="s">
        <v>36</v>
      </c>
    </row>
    <row r="6655" spans="1:26" x14ac:dyDescent="0.25">
      <c r="A6655" t="s">
        <v>26</v>
      </c>
      <c r="B6655" t="s">
        <v>27</v>
      </c>
      <c r="C6655" t="s">
        <v>28</v>
      </c>
      <c r="D6655" t="s">
        <v>6142</v>
      </c>
      <c r="E6655" t="str">
        <f>"204TNUW2T366"</f>
        <v>204TNUW2T366</v>
      </c>
      <c r="F6655" t="s">
        <v>30</v>
      </c>
      <c r="I6655" t="s">
        <v>31</v>
      </c>
      <c r="J6655" t="s">
        <v>58</v>
      </c>
      <c r="N6655" t="s">
        <v>13458</v>
      </c>
      <c r="O6655" t="s">
        <v>34</v>
      </c>
      <c r="P6655">
        <v>5</v>
      </c>
      <c r="Q6655">
        <v>202204</v>
      </c>
      <c r="R6655">
        <v>20220709</v>
      </c>
      <c r="S6655" t="s">
        <v>13459</v>
      </c>
      <c r="T6655">
        <v>20220825</v>
      </c>
      <c r="Z6655" t="s">
        <v>36</v>
      </c>
    </row>
    <row r="6656" spans="1:26" x14ac:dyDescent="0.25">
      <c r="A6656" t="s">
        <v>26</v>
      </c>
      <c r="B6656" t="s">
        <v>27</v>
      </c>
      <c r="C6656" t="s">
        <v>28</v>
      </c>
      <c r="D6656" t="s">
        <v>380</v>
      </c>
      <c r="E6656" t="str">
        <f>"206TNSU0G822"</f>
        <v>206TNSU0G822</v>
      </c>
      <c r="F6656" t="s">
        <v>30</v>
      </c>
      <c r="I6656" t="s">
        <v>57</v>
      </c>
      <c r="J6656" t="s">
        <v>32</v>
      </c>
      <c r="N6656" t="s">
        <v>13460</v>
      </c>
      <c r="O6656" t="s">
        <v>34</v>
      </c>
      <c r="P6656">
        <v>3</v>
      </c>
      <c r="Q6656">
        <v>202206</v>
      </c>
      <c r="R6656">
        <v>20220710</v>
      </c>
      <c r="S6656" t="s">
        <v>13461</v>
      </c>
      <c r="T6656">
        <v>20220825</v>
      </c>
      <c r="Z6656" t="s">
        <v>36</v>
      </c>
    </row>
    <row r="6657" spans="1:26" x14ac:dyDescent="0.25">
      <c r="A6657" t="s">
        <v>26</v>
      </c>
      <c r="B6657" t="s">
        <v>27</v>
      </c>
      <c r="C6657" t="s">
        <v>28</v>
      </c>
      <c r="D6657" t="s">
        <v>115</v>
      </c>
      <c r="E6657" t="str">
        <f>"109TNGY2L247"</f>
        <v>109TNGY2L247</v>
      </c>
      <c r="F6657" t="s">
        <v>30</v>
      </c>
      <c r="I6657" t="s">
        <v>31</v>
      </c>
      <c r="J6657" t="s">
        <v>32</v>
      </c>
      <c r="N6657" t="s">
        <v>13462</v>
      </c>
      <c r="O6657" t="s">
        <v>34</v>
      </c>
      <c r="P6657">
        <v>12</v>
      </c>
      <c r="Q6657">
        <v>202109</v>
      </c>
      <c r="R6657">
        <v>20220120</v>
      </c>
      <c r="S6657" t="s">
        <v>13463</v>
      </c>
      <c r="T6657">
        <v>20220825</v>
      </c>
      <c r="Z6657" t="s">
        <v>36</v>
      </c>
    </row>
    <row r="6658" spans="1:26" x14ac:dyDescent="0.25">
      <c r="A6658" t="s">
        <v>26</v>
      </c>
      <c r="B6658" t="s">
        <v>27</v>
      </c>
      <c r="C6658" t="s">
        <v>28</v>
      </c>
      <c r="D6658" t="s">
        <v>115</v>
      </c>
      <c r="E6658" t="str">
        <f>"201TNVS11751"</f>
        <v>201TNVS11751</v>
      </c>
      <c r="F6658" t="s">
        <v>30</v>
      </c>
      <c r="I6658" t="s">
        <v>31</v>
      </c>
      <c r="J6658" t="s">
        <v>32</v>
      </c>
      <c r="N6658" t="s">
        <v>13464</v>
      </c>
      <c r="O6658" t="s">
        <v>34</v>
      </c>
      <c r="P6658">
        <v>8</v>
      </c>
      <c r="Q6658">
        <v>202201</v>
      </c>
      <c r="R6658">
        <v>20220410</v>
      </c>
      <c r="S6658" t="s">
        <v>13465</v>
      </c>
      <c r="T6658">
        <v>20220825</v>
      </c>
      <c r="Z6658" t="s">
        <v>36</v>
      </c>
    </row>
    <row r="6659" spans="1:26" x14ac:dyDescent="0.25">
      <c r="A6659" t="s">
        <v>26</v>
      </c>
      <c r="B6659" t="s">
        <v>27</v>
      </c>
      <c r="C6659" t="s">
        <v>28</v>
      </c>
      <c r="D6659" t="s">
        <v>7432</v>
      </c>
      <c r="E6659" t="str">
        <f>"204TNAB1U672"</f>
        <v>204TNAB1U672</v>
      </c>
      <c r="F6659" t="s">
        <v>30</v>
      </c>
      <c r="I6659" t="s">
        <v>38</v>
      </c>
      <c r="J6659" t="s">
        <v>58</v>
      </c>
      <c r="N6659" t="s">
        <v>13466</v>
      </c>
      <c r="O6659" t="s">
        <v>34</v>
      </c>
      <c r="P6659">
        <v>5</v>
      </c>
      <c r="Q6659">
        <v>202204</v>
      </c>
      <c r="R6659">
        <v>20220607</v>
      </c>
      <c r="S6659" t="s">
        <v>13467</v>
      </c>
      <c r="T6659">
        <v>20220825</v>
      </c>
      <c r="U6659" t="s">
        <v>56</v>
      </c>
      <c r="V6659" t="s">
        <v>680</v>
      </c>
      <c r="Z6659" t="s">
        <v>36</v>
      </c>
    </row>
    <row r="6660" spans="1:26" x14ac:dyDescent="0.25">
      <c r="A6660" t="s">
        <v>26</v>
      </c>
      <c r="B6660" t="s">
        <v>27</v>
      </c>
      <c r="C6660" t="s">
        <v>28</v>
      </c>
      <c r="D6660" t="s">
        <v>7160</v>
      </c>
      <c r="E6660" t="str">
        <f>"204TNTQ1C657"</f>
        <v>204TNTQ1C657</v>
      </c>
      <c r="F6660" t="s">
        <v>30</v>
      </c>
      <c r="I6660" t="s">
        <v>38</v>
      </c>
      <c r="J6660" t="s">
        <v>83</v>
      </c>
      <c r="N6660" t="s">
        <v>13468</v>
      </c>
      <c r="O6660" t="s">
        <v>34</v>
      </c>
      <c r="P6660">
        <v>5</v>
      </c>
      <c r="Q6660">
        <v>202204</v>
      </c>
      <c r="R6660">
        <v>20220612</v>
      </c>
      <c r="S6660" t="s">
        <v>13469</v>
      </c>
      <c r="T6660">
        <v>20220825</v>
      </c>
      <c r="Z6660" t="s">
        <v>36</v>
      </c>
    </row>
    <row r="6661" spans="1:26" x14ac:dyDescent="0.25">
      <c r="A6661" t="s">
        <v>26</v>
      </c>
      <c r="B6661" t="s">
        <v>27</v>
      </c>
      <c r="C6661" t="s">
        <v>28</v>
      </c>
      <c r="D6661" t="s">
        <v>64</v>
      </c>
      <c r="E6661" t="str">
        <f>"112TNSU13782"</f>
        <v>112TNSU13782</v>
      </c>
      <c r="F6661" t="s">
        <v>30</v>
      </c>
      <c r="I6661" t="s">
        <v>57</v>
      </c>
      <c r="J6661" t="s">
        <v>439</v>
      </c>
      <c r="N6661" t="s">
        <v>13470</v>
      </c>
      <c r="O6661" t="s">
        <v>34</v>
      </c>
      <c r="P6661">
        <v>9</v>
      </c>
      <c r="Q6661">
        <v>202112</v>
      </c>
      <c r="R6661">
        <v>20220716</v>
      </c>
      <c r="S6661" t="s">
        <v>13471</v>
      </c>
      <c r="T6661">
        <v>20220825</v>
      </c>
      <c r="Z6661" t="s">
        <v>36</v>
      </c>
    </row>
    <row r="6662" spans="1:26" x14ac:dyDescent="0.25">
      <c r="A6662" t="s">
        <v>26</v>
      </c>
      <c r="B6662" t="s">
        <v>27</v>
      </c>
      <c r="C6662" t="s">
        <v>28</v>
      </c>
      <c r="D6662" t="s">
        <v>380</v>
      </c>
      <c r="E6662" t="str">
        <f>"112TNSU1Q558"</f>
        <v>112TNSU1Q558</v>
      </c>
      <c r="F6662" t="s">
        <v>30</v>
      </c>
      <c r="I6662" t="s">
        <v>38</v>
      </c>
      <c r="J6662" t="s">
        <v>77</v>
      </c>
      <c r="N6662" t="s">
        <v>13472</v>
      </c>
      <c r="O6662" t="s">
        <v>34</v>
      </c>
      <c r="P6662">
        <v>9</v>
      </c>
      <c r="Q6662">
        <v>202112</v>
      </c>
      <c r="R6662">
        <v>20220208</v>
      </c>
      <c r="S6662" t="s">
        <v>13473</v>
      </c>
      <c r="T6662">
        <v>20220825</v>
      </c>
      <c r="Z6662" t="s">
        <v>36</v>
      </c>
    </row>
    <row r="6663" spans="1:26" x14ac:dyDescent="0.25">
      <c r="A6663" t="s">
        <v>26</v>
      </c>
      <c r="B6663" t="s">
        <v>27</v>
      </c>
      <c r="C6663" t="s">
        <v>28</v>
      </c>
      <c r="D6663" t="s">
        <v>166</v>
      </c>
      <c r="E6663" t="str">
        <f>"202TNYT24746"</f>
        <v>202TNYT24746</v>
      </c>
      <c r="F6663" t="s">
        <v>30</v>
      </c>
      <c r="I6663" t="s">
        <v>646</v>
      </c>
      <c r="J6663" t="s">
        <v>58</v>
      </c>
      <c r="N6663" t="s">
        <v>13474</v>
      </c>
      <c r="O6663" t="s">
        <v>34</v>
      </c>
      <c r="P6663">
        <v>7</v>
      </c>
      <c r="Q6663">
        <v>202202</v>
      </c>
      <c r="R6663">
        <v>20220815</v>
      </c>
      <c r="S6663" t="s">
        <v>13475</v>
      </c>
      <c r="T6663">
        <v>20220825</v>
      </c>
      <c r="U6663" t="s">
        <v>211</v>
      </c>
      <c r="Z6663" t="s">
        <v>36</v>
      </c>
    </row>
    <row r="6664" spans="1:26" x14ac:dyDescent="0.25">
      <c r="A6664" t="s">
        <v>26</v>
      </c>
      <c r="B6664" t="s">
        <v>27</v>
      </c>
      <c r="C6664" t="s">
        <v>28</v>
      </c>
      <c r="D6664" t="s">
        <v>6922</v>
      </c>
      <c r="E6664" t="str">
        <f>"207TNNH0B479"</f>
        <v>207TNNH0B479</v>
      </c>
      <c r="F6664" t="s">
        <v>30</v>
      </c>
      <c r="I6664" t="s">
        <v>38</v>
      </c>
      <c r="J6664" t="s">
        <v>83</v>
      </c>
      <c r="N6664" t="s">
        <v>13476</v>
      </c>
      <c r="O6664" t="s">
        <v>34</v>
      </c>
      <c r="P6664">
        <v>2</v>
      </c>
      <c r="Q6664">
        <v>202207</v>
      </c>
      <c r="R6664">
        <v>20220804</v>
      </c>
      <c r="S6664" t="s">
        <v>13477</v>
      </c>
      <c r="T6664">
        <v>20220825</v>
      </c>
      <c r="Z6664" t="s">
        <v>36</v>
      </c>
    </row>
    <row r="6665" spans="1:26" x14ac:dyDescent="0.25">
      <c r="A6665" t="s">
        <v>26</v>
      </c>
      <c r="B6665" t="s">
        <v>27</v>
      </c>
      <c r="C6665" t="s">
        <v>28</v>
      </c>
      <c r="D6665" t="s">
        <v>64</v>
      </c>
      <c r="E6665" t="str">
        <f>"204TNXR1N082"</f>
        <v>204TNXR1N082</v>
      </c>
      <c r="F6665" t="s">
        <v>30</v>
      </c>
      <c r="I6665" t="s">
        <v>31</v>
      </c>
      <c r="J6665" t="s">
        <v>58</v>
      </c>
      <c r="N6665" t="s">
        <v>13478</v>
      </c>
      <c r="O6665" t="s">
        <v>34</v>
      </c>
      <c r="P6665">
        <v>5</v>
      </c>
      <c r="Q6665">
        <v>202204</v>
      </c>
      <c r="R6665">
        <v>20220603</v>
      </c>
      <c r="S6665" t="s">
        <v>13479</v>
      </c>
      <c r="T6665">
        <v>20220825</v>
      </c>
      <c r="U6665" t="s">
        <v>144</v>
      </c>
      <c r="Z6665" t="s">
        <v>36</v>
      </c>
    </row>
    <row r="6666" spans="1:26" x14ac:dyDescent="0.25">
      <c r="A6666" t="s">
        <v>26</v>
      </c>
      <c r="B6666" t="s">
        <v>27</v>
      </c>
      <c r="C6666" t="s">
        <v>28</v>
      </c>
      <c r="D6666" t="s">
        <v>6142</v>
      </c>
      <c r="E6666" t="str">
        <f>"204TNJJ03636"</f>
        <v>204TNJJ03636</v>
      </c>
      <c r="F6666" t="s">
        <v>30</v>
      </c>
      <c r="I6666" t="s">
        <v>38</v>
      </c>
      <c r="J6666" t="s">
        <v>163</v>
      </c>
      <c r="N6666" t="s">
        <v>13480</v>
      </c>
      <c r="O6666" t="s">
        <v>34</v>
      </c>
      <c r="P6666">
        <v>5</v>
      </c>
      <c r="Q6666">
        <v>202204</v>
      </c>
      <c r="R6666">
        <v>20220819</v>
      </c>
      <c r="S6666" t="s">
        <v>13481</v>
      </c>
      <c r="T6666">
        <v>20220825</v>
      </c>
      <c r="Z6666" t="s">
        <v>36</v>
      </c>
    </row>
    <row r="6667" spans="1:26" x14ac:dyDescent="0.25">
      <c r="A6667" t="s">
        <v>26</v>
      </c>
      <c r="B6667" t="s">
        <v>27</v>
      </c>
      <c r="C6667" t="s">
        <v>28</v>
      </c>
      <c r="D6667" t="s">
        <v>380</v>
      </c>
      <c r="E6667" t="str">
        <f>"201TNNH1V015"</f>
        <v>201TNNH1V015</v>
      </c>
      <c r="F6667" t="s">
        <v>30</v>
      </c>
      <c r="I6667" t="s">
        <v>31</v>
      </c>
      <c r="J6667" t="s">
        <v>32</v>
      </c>
      <c r="N6667" t="s">
        <v>4622</v>
      </c>
      <c r="O6667" t="s">
        <v>34</v>
      </c>
      <c r="P6667">
        <v>8</v>
      </c>
      <c r="Q6667">
        <v>202201</v>
      </c>
      <c r="R6667">
        <v>20220129</v>
      </c>
      <c r="S6667" t="s">
        <v>13482</v>
      </c>
      <c r="T6667">
        <v>20220825</v>
      </c>
      <c r="Z6667" t="s">
        <v>36</v>
      </c>
    </row>
    <row r="6668" spans="1:26" x14ac:dyDescent="0.25">
      <c r="A6668" t="s">
        <v>26</v>
      </c>
      <c r="B6668" t="s">
        <v>27</v>
      </c>
      <c r="C6668" t="s">
        <v>28</v>
      </c>
      <c r="D6668" t="s">
        <v>6142</v>
      </c>
      <c r="E6668" t="str">
        <f>"205TNKF2V413"</f>
        <v>205TNKF2V413</v>
      </c>
      <c r="F6668" t="s">
        <v>30</v>
      </c>
      <c r="I6668" t="s">
        <v>38</v>
      </c>
      <c r="J6668" t="s">
        <v>130</v>
      </c>
      <c r="N6668" t="s">
        <v>13483</v>
      </c>
      <c r="O6668" t="s">
        <v>34</v>
      </c>
      <c r="P6668">
        <v>4</v>
      </c>
      <c r="Q6668">
        <v>202205</v>
      </c>
      <c r="R6668">
        <v>20220811</v>
      </c>
      <c r="S6668" t="s">
        <v>13484</v>
      </c>
      <c r="T6668">
        <v>20220825</v>
      </c>
      <c r="Z6668" t="s">
        <v>36</v>
      </c>
    </row>
    <row r="6669" spans="1:26" x14ac:dyDescent="0.25">
      <c r="A6669" t="s">
        <v>26</v>
      </c>
      <c r="B6669" t="s">
        <v>27</v>
      </c>
      <c r="C6669" t="s">
        <v>28</v>
      </c>
      <c r="D6669" t="s">
        <v>37</v>
      </c>
      <c r="E6669" t="str">
        <f>"109TNDV0D378"</f>
        <v>109TNDV0D378</v>
      </c>
      <c r="F6669" t="s">
        <v>30</v>
      </c>
      <c r="I6669" t="s">
        <v>302</v>
      </c>
      <c r="J6669" t="s">
        <v>58</v>
      </c>
      <c r="N6669" t="s">
        <v>13485</v>
      </c>
      <c r="O6669" t="s">
        <v>34</v>
      </c>
      <c r="P6669">
        <v>12</v>
      </c>
      <c r="Q6669">
        <v>202109</v>
      </c>
      <c r="R6669">
        <v>20211025</v>
      </c>
      <c r="S6669" t="s">
        <v>13486</v>
      </c>
      <c r="T6669">
        <v>20220825</v>
      </c>
      <c r="U6669" t="s">
        <v>151</v>
      </c>
      <c r="Z6669" t="s">
        <v>36</v>
      </c>
    </row>
    <row r="6670" spans="1:26" x14ac:dyDescent="0.25">
      <c r="A6670" t="s">
        <v>26</v>
      </c>
      <c r="B6670" t="s">
        <v>27</v>
      </c>
      <c r="C6670" t="s">
        <v>28</v>
      </c>
      <c r="D6670" t="s">
        <v>133</v>
      </c>
      <c r="E6670" t="str">
        <f>"010TNRL2C206"</f>
        <v>010TNRL2C206</v>
      </c>
      <c r="F6670" t="s">
        <v>30</v>
      </c>
      <c r="I6670" t="s">
        <v>123</v>
      </c>
      <c r="J6670" t="s">
        <v>90</v>
      </c>
      <c r="N6670" t="s">
        <v>13487</v>
      </c>
      <c r="O6670" t="s">
        <v>34</v>
      </c>
      <c r="P6670">
        <v>23</v>
      </c>
      <c r="Q6670">
        <v>202010</v>
      </c>
      <c r="R6670">
        <v>20220430</v>
      </c>
      <c r="S6670" t="s">
        <v>13488</v>
      </c>
      <c r="T6670">
        <v>20220825</v>
      </c>
      <c r="U6670" t="s">
        <v>206</v>
      </c>
      <c r="Z6670" t="s">
        <v>36</v>
      </c>
    </row>
    <row r="6671" spans="1:26" x14ac:dyDescent="0.25">
      <c r="A6671" t="s">
        <v>26</v>
      </c>
      <c r="B6671" t="s">
        <v>27</v>
      </c>
      <c r="C6671" t="s">
        <v>28</v>
      </c>
      <c r="D6671" t="s">
        <v>6922</v>
      </c>
      <c r="E6671" t="str">
        <f>"206TNKF10245"</f>
        <v>206TNKF10245</v>
      </c>
      <c r="F6671" t="s">
        <v>30</v>
      </c>
      <c r="I6671" t="s">
        <v>38</v>
      </c>
      <c r="J6671" t="s">
        <v>130</v>
      </c>
      <c r="N6671" t="s">
        <v>13489</v>
      </c>
      <c r="O6671" t="s">
        <v>34</v>
      </c>
      <c r="P6671">
        <v>3</v>
      </c>
      <c r="Q6671">
        <v>202206</v>
      </c>
      <c r="R6671">
        <v>20220811</v>
      </c>
      <c r="S6671" t="s">
        <v>13490</v>
      </c>
      <c r="T6671">
        <v>20220825</v>
      </c>
      <c r="Z6671" t="s">
        <v>36</v>
      </c>
    </row>
    <row r="6672" spans="1:26" x14ac:dyDescent="0.25">
      <c r="A6672" t="s">
        <v>26</v>
      </c>
      <c r="B6672" t="s">
        <v>27</v>
      </c>
      <c r="C6672" t="s">
        <v>28</v>
      </c>
      <c r="D6672" t="s">
        <v>133</v>
      </c>
      <c r="E6672" t="str">
        <f>"112TNKF0Q029"</f>
        <v>112TNKF0Q029</v>
      </c>
      <c r="F6672" t="s">
        <v>30</v>
      </c>
      <c r="I6672" t="s">
        <v>129</v>
      </c>
      <c r="J6672" t="s">
        <v>58</v>
      </c>
      <c r="N6672" t="s">
        <v>13491</v>
      </c>
      <c r="O6672" t="s">
        <v>34</v>
      </c>
      <c r="P6672">
        <v>9</v>
      </c>
      <c r="Q6672">
        <v>202112</v>
      </c>
      <c r="R6672">
        <v>20220114</v>
      </c>
      <c r="S6672" t="s">
        <v>13492</v>
      </c>
      <c r="T6672">
        <v>20220825</v>
      </c>
      <c r="U6672" t="s">
        <v>313</v>
      </c>
      <c r="Z6672" t="s">
        <v>36</v>
      </c>
    </row>
    <row r="6673" spans="1:26" x14ac:dyDescent="0.25">
      <c r="A6673" t="s">
        <v>26</v>
      </c>
      <c r="B6673" t="s">
        <v>27</v>
      </c>
      <c r="C6673" t="s">
        <v>28</v>
      </c>
      <c r="D6673" t="s">
        <v>46</v>
      </c>
      <c r="E6673" t="str">
        <f>"106TNZN0W245"</f>
        <v>106TNZN0W245</v>
      </c>
      <c r="F6673" t="s">
        <v>30</v>
      </c>
      <c r="I6673" t="s">
        <v>38</v>
      </c>
      <c r="J6673" t="s">
        <v>39</v>
      </c>
      <c r="N6673" t="s">
        <v>13493</v>
      </c>
      <c r="O6673" t="s">
        <v>34</v>
      </c>
      <c r="P6673">
        <v>15</v>
      </c>
      <c r="Q6673">
        <v>202106</v>
      </c>
      <c r="R6673">
        <v>20211124</v>
      </c>
      <c r="S6673" t="s">
        <v>13494</v>
      </c>
      <c r="T6673">
        <v>20220825</v>
      </c>
      <c r="Z6673" t="s">
        <v>36</v>
      </c>
    </row>
    <row r="6674" spans="1:26" x14ac:dyDescent="0.25">
      <c r="A6674" t="s">
        <v>26</v>
      </c>
      <c r="B6674" t="s">
        <v>27</v>
      </c>
      <c r="C6674" t="s">
        <v>28</v>
      </c>
      <c r="D6674" t="s">
        <v>115</v>
      </c>
      <c r="E6674" t="str">
        <f>"107TNXR0K794"</f>
        <v>107TNXR0K794</v>
      </c>
      <c r="F6674" t="s">
        <v>30</v>
      </c>
      <c r="I6674" t="s">
        <v>38</v>
      </c>
      <c r="J6674" t="s">
        <v>58</v>
      </c>
      <c r="N6674" t="s">
        <v>13495</v>
      </c>
      <c r="O6674" t="s">
        <v>34</v>
      </c>
      <c r="P6674">
        <v>14</v>
      </c>
      <c r="Q6674">
        <v>202107</v>
      </c>
      <c r="R6674">
        <v>20211006</v>
      </c>
      <c r="S6674" t="s">
        <v>13496</v>
      </c>
      <c r="T6674">
        <v>20220825</v>
      </c>
      <c r="U6674" t="s">
        <v>144</v>
      </c>
      <c r="Z6674" t="s">
        <v>36</v>
      </c>
    </row>
    <row r="6675" spans="1:26" x14ac:dyDescent="0.25">
      <c r="A6675" t="s">
        <v>26</v>
      </c>
      <c r="B6675" t="s">
        <v>27</v>
      </c>
      <c r="C6675" t="s">
        <v>28</v>
      </c>
      <c r="D6675" t="s">
        <v>29</v>
      </c>
      <c r="E6675" t="str">
        <f>"109TNCZ1J635"</f>
        <v>109TNCZ1J635</v>
      </c>
      <c r="F6675" t="s">
        <v>30</v>
      </c>
      <c r="I6675" t="s">
        <v>31</v>
      </c>
      <c r="J6675" t="s">
        <v>58</v>
      </c>
      <c r="N6675" t="s">
        <v>13497</v>
      </c>
      <c r="O6675" t="s">
        <v>34</v>
      </c>
      <c r="P6675">
        <v>12</v>
      </c>
      <c r="Q6675">
        <v>202109</v>
      </c>
      <c r="R6675">
        <v>20220401</v>
      </c>
      <c r="S6675" t="s">
        <v>13498</v>
      </c>
      <c r="T6675">
        <v>20220825</v>
      </c>
      <c r="U6675" t="s">
        <v>496</v>
      </c>
      <c r="V6675" t="s">
        <v>328</v>
      </c>
      <c r="W6675" t="s">
        <v>878</v>
      </c>
      <c r="X6675" t="s">
        <v>267</v>
      </c>
      <c r="Y6675" t="s">
        <v>313</v>
      </c>
      <c r="Z6675" t="s">
        <v>36</v>
      </c>
    </row>
    <row r="6676" spans="1:26" x14ac:dyDescent="0.25">
      <c r="A6676" t="s">
        <v>26</v>
      </c>
      <c r="B6676" t="s">
        <v>27</v>
      </c>
      <c r="C6676" t="s">
        <v>28</v>
      </c>
      <c r="D6676" t="s">
        <v>585</v>
      </c>
      <c r="E6676" t="str">
        <f>"205TNRL38830"</f>
        <v>205TNRL38830</v>
      </c>
      <c r="F6676" t="s">
        <v>30</v>
      </c>
      <c r="I6676" t="s">
        <v>82</v>
      </c>
      <c r="J6676" t="s">
        <v>1839</v>
      </c>
      <c r="N6676" t="s">
        <v>13499</v>
      </c>
      <c r="O6676" t="s">
        <v>34</v>
      </c>
      <c r="P6676">
        <v>4</v>
      </c>
      <c r="Q6676">
        <v>202205</v>
      </c>
      <c r="R6676">
        <v>20220629</v>
      </c>
      <c r="S6676" t="s">
        <v>13500</v>
      </c>
      <c r="T6676">
        <v>20220825</v>
      </c>
      <c r="Z6676" t="s">
        <v>36</v>
      </c>
    </row>
    <row r="6677" spans="1:26" x14ac:dyDescent="0.25">
      <c r="A6677" t="s">
        <v>26</v>
      </c>
      <c r="B6677" t="s">
        <v>27</v>
      </c>
      <c r="C6677" t="s">
        <v>28</v>
      </c>
      <c r="D6677" t="s">
        <v>7432</v>
      </c>
      <c r="E6677" t="str">
        <f>"202TNPC2J016"</f>
        <v>202TNPC2J016</v>
      </c>
      <c r="F6677" t="s">
        <v>30</v>
      </c>
      <c r="I6677" t="s">
        <v>82</v>
      </c>
      <c r="J6677" t="s">
        <v>83</v>
      </c>
      <c r="N6677" t="s">
        <v>13501</v>
      </c>
      <c r="O6677" t="s">
        <v>34</v>
      </c>
      <c r="P6677">
        <v>7</v>
      </c>
      <c r="Q6677">
        <v>202202</v>
      </c>
      <c r="R6677">
        <v>20220510</v>
      </c>
      <c r="S6677" t="s">
        <v>13502</v>
      </c>
      <c r="T6677">
        <v>20220825</v>
      </c>
      <c r="Z6677" t="s">
        <v>36</v>
      </c>
    </row>
    <row r="6678" spans="1:26" x14ac:dyDescent="0.25">
      <c r="A6678" t="s">
        <v>26</v>
      </c>
      <c r="B6678" t="s">
        <v>27</v>
      </c>
      <c r="C6678" t="s">
        <v>28</v>
      </c>
      <c r="D6678" t="s">
        <v>46</v>
      </c>
      <c r="E6678" t="str">
        <f>"110TNYT1C210"</f>
        <v>110TNYT1C210</v>
      </c>
      <c r="F6678" t="s">
        <v>30</v>
      </c>
      <c r="I6678" t="s">
        <v>82</v>
      </c>
      <c r="J6678" t="s">
        <v>83</v>
      </c>
      <c r="N6678" t="s">
        <v>13503</v>
      </c>
      <c r="O6678" t="s">
        <v>34</v>
      </c>
      <c r="P6678">
        <v>11</v>
      </c>
      <c r="Q6678">
        <v>202110</v>
      </c>
      <c r="R6678">
        <v>20220221</v>
      </c>
      <c r="S6678" t="s">
        <v>13504</v>
      </c>
      <c r="T6678">
        <v>20220825</v>
      </c>
      <c r="Z6678" t="s">
        <v>36</v>
      </c>
    </row>
    <row r="6679" spans="1:26" x14ac:dyDescent="0.25">
      <c r="A6679" t="s">
        <v>26</v>
      </c>
      <c r="B6679" t="s">
        <v>27</v>
      </c>
      <c r="C6679" t="s">
        <v>28</v>
      </c>
      <c r="D6679" t="s">
        <v>380</v>
      </c>
      <c r="E6679" t="str">
        <f>"111TNNH2V191"</f>
        <v>111TNNH2V191</v>
      </c>
      <c r="F6679" t="s">
        <v>30</v>
      </c>
      <c r="I6679" t="s">
        <v>82</v>
      </c>
      <c r="J6679" t="s">
        <v>39</v>
      </c>
      <c r="N6679" t="s">
        <v>13505</v>
      </c>
      <c r="O6679" t="s">
        <v>34</v>
      </c>
      <c r="P6679">
        <v>10</v>
      </c>
      <c r="Q6679">
        <v>202111</v>
      </c>
      <c r="R6679">
        <v>20220517</v>
      </c>
      <c r="S6679" t="s">
        <v>13506</v>
      </c>
      <c r="T6679">
        <v>20220825</v>
      </c>
      <c r="Z6679" t="s">
        <v>36</v>
      </c>
    </row>
    <row r="6680" spans="1:26" x14ac:dyDescent="0.25">
      <c r="A6680" t="s">
        <v>26</v>
      </c>
      <c r="B6680" t="s">
        <v>27</v>
      </c>
      <c r="C6680" t="s">
        <v>28</v>
      </c>
      <c r="D6680" t="s">
        <v>46</v>
      </c>
      <c r="E6680" t="str">
        <f>"201TNWG2S377"</f>
        <v>201TNWG2S377</v>
      </c>
      <c r="F6680" t="s">
        <v>30</v>
      </c>
      <c r="I6680" t="s">
        <v>57</v>
      </c>
      <c r="J6680" t="s">
        <v>43</v>
      </c>
      <c r="N6680" t="s">
        <v>13507</v>
      </c>
      <c r="O6680" t="s">
        <v>34</v>
      </c>
      <c r="P6680">
        <v>8</v>
      </c>
      <c r="Q6680">
        <v>202201</v>
      </c>
      <c r="R6680">
        <v>20220316</v>
      </c>
      <c r="S6680" t="s">
        <v>13508</v>
      </c>
      <c r="T6680">
        <v>20220825</v>
      </c>
      <c r="Z6680" t="s">
        <v>36</v>
      </c>
    </row>
    <row r="6681" spans="1:26" x14ac:dyDescent="0.25">
      <c r="A6681" t="s">
        <v>26</v>
      </c>
      <c r="B6681" t="s">
        <v>27</v>
      </c>
      <c r="C6681" t="s">
        <v>28</v>
      </c>
      <c r="D6681" t="s">
        <v>37</v>
      </c>
      <c r="E6681" t="str">
        <f>"108TNAB05984"</f>
        <v>108TNAB05984</v>
      </c>
      <c r="F6681" t="s">
        <v>30</v>
      </c>
      <c r="I6681" t="s">
        <v>38</v>
      </c>
      <c r="J6681" t="s">
        <v>77</v>
      </c>
      <c r="N6681" t="s">
        <v>13509</v>
      </c>
      <c r="O6681" t="s">
        <v>34</v>
      </c>
      <c r="P6681">
        <v>13</v>
      </c>
      <c r="Q6681">
        <v>202108</v>
      </c>
      <c r="R6681">
        <v>20211115</v>
      </c>
      <c r="S6681" t="s">
        <v>13510</v>
      </c>
      <c r="T6681">
        <v>20220825</v>
      </c>
      <c r="Z6681" t="s">
        <v>36</v>
      </c>
    </row>
    <row r="6682" spans="1:26" x14ac:dyDescent="0.25">
      <c r="A6682" t="s">
        <v>26</v>
      </c>
      <c r="B6682" t="s">
        <v>27</v>
      </c>
      <c r="C6682" t="s">
        <v>28</v>
      </c>
      <c r="D6682" t="s">
        <v>6922</v>
      </c>
      <c r="E6682" t="str">
        <f>"205TNDV0W082"</f>
        <v>205TNDV0W082</v>
      </c>
      <c r="F6682" t="s">
        <v>30</v>
      </c>
      <c r="I6682" t="s">
        <v>129</v>
      </c>
      <c r="J6682" t="s">
        <v>77</v>
      </c>
      <c r="N6682" t="s">
        <v>13511</v>
      </c>
      <c r="O6682" t="s">
        <v>34</v>
      </c>
      <c r="P6682">
        <v>4</v>
      </c>
      <c r="Q6682">
        <v>202205</v>
      </c>
      <c r="R6682">
        <v>20220816</v>
      </c>
      <c r="S6682" t="s">
        <v>13512</v>
      </c>
      <c r="T6682">
        <v>20220825</v>
      </c>
      <c r="Z6682" t="s">
        <v>36</v>
      </c>
    </row>
    <row r="6683" spans="1:26" x14ac:dyDescent="0.25">
      <c r="A6683" t="s">
        <v>2403</v>
      </c>
      <c r="B6683" t="s">
        <v>27</v>
      </c>
      <c r="C6683" t="s">
        <v>28</v>
      </c>
      <c r="D6683" t="s">
        <v>29</v>
      </c>
      <c r="E6683" t="str">
        <f>"111TNPC2S192"</f>
        <v>111TNPC2S192</v>
      </c>
      <c r="F6683" t="s">
        <v>2404</v>
      </c>
      <c r="N6683" t="s">
        <v>13513</v>
      </c>
      <c r="O6683" t="s">
        <v>34</v>
      </c>
      <c r="P6683">
        <v>10</v>
      </c>
      <c r="Q6683">
        <v>202111</v>
      </c>
      <c r="S6683">
        <v>917597773</v>
      </c>
      <c r="T6683">
        <v>20220826</v>
      </c>
      <c r="U6683" t="s">
        <v>2406</v>
      </c>
      <c r="V6683" t="s">
        <v>3583</v>
      </c>
      <c r="W6683" t="s">
        <v>2408</v>
      </c>
      <c r="X6683" t="s">
        <v>6398</v>
      </c>
      <c r="Y6683" t="s">
        <v>6399</v>
      </c>
      <c r="Z6683" t="s">
        <v>36</v>
      </c>
    </row>
    <row r="6684" spans="1:26" x14ac:dyDescent="0.25">
      <c r="A6684" t="s">
        <v>26</v>
      </c>
      <c r="B6684" t="s">
        <v>27</v>
      </c>
      <c r="C6684" t="s">
        <v>28</v>
      </c>
      <c r="D6684" t="s">
        <v>6922</v>
      </c>
      <c r="E6684" t="str">
        <f>"204TNVS0X991"</f>
        <v>204TNVS0X991</v>
      </c>
      <c r="F6684" t="s">
        <v>30</v>
      </c>
      <c r="I6684" t="s">
        <v>38</v>
      </c>
      <c r="J6684" t="s">
        <v>90</v>
      </c>
      <c r="N6684" t="s">
        <v>13514</v>
      </c>
      <c r="O6684" t="s">
        <v>34</v>
      </c>
      <c r="P6684">
        <v>5</v>
      </c>
      <c r="Q6684">
        <v>202204</v>
      </c>
      <c r="R6684">
        <v>20220601</v>
      </c>
      <c r="S6684" t="s">
        <v>13515</v>
      </c>
      <c r="T6684">
        <v>20220826</v>
      </c>
      <c r="U6684" t="s">
        <v>9761</v>
      </c>
      <c r="V6684" t="s">
        <v>9761</v>
      </c>
      <c r="Z6684" t="s">
        <v>36</v>
      </c>
    </row>
    <row r="6685" spans="1:26" x14ac:dyDescent="0.25">
      <c r="A6685" t="s">
        <v>26</v>
      </c>
      <c r="B6685" t="s">
        <v>27</v>
      </c>
      <c r="C6685" t="s">
        <v>28</v>
      </c>
      <c r="D6685" t="s">
        <v>115</v>
      </c>
      <c r="E6685" t="str">
        <f>"009TNKF0B957"</f>
        <v>009TNKF0B957</v>
      </c>
      <c r="F6685" t="s">
        <v>30</v>
      </c>
      <c r="I6685" t="s">
        <v>38</v>
      </c>
      <c r="J6685" t="s">
        <v>58</v>
      </c>
      <c r="N6685" t="s">
        <v>13516</v>
      </c>
      <c r="O6685" t="s">
        <v>34</v>
      </c>
      <c r="P6685">
        <v>24</v>
      </c>
      <c r="Q6685">
        <v>202009</v>
      </c>
      <c r="R6685">
        <v>20220607</v>
      </c>
      <c r="S6685" t="s">
        <v>13517</v>
      </c>
      <c r="T6685">
        <v>20220826</v>
      </c>
      <c r="U6685" t="s">
        <v>1537</v>
      </c>
      <c r="Z6685" t="s">
        <v>36</v>
      </c>
    </row>
    <row r="6686" spans="1:26" x14ac:dyDescent="0.25">
      <c r="A6686" t="s">
        <v>26</v>
      </c>
      <c r="B6686" t="s">
        <v>27</v>
      </c>
      <c r="C6686" t="s">
        <v>28</v>
      </c>
      <c r="D6686" t="s">
        <v>29</v>
      </c>
      <c r="E6686" t="str">
        <f>"105TNPC2R400"</f>
        <v>105TNPC2R400</v>
      </c>
      <c r="F6686" t="s">
        <v>30</v>
      </c>
      <c r="I6686" t="s">
        <v>162</v>
      </c>
      <c r="J6686" t="s">
        <v>90</v>
      </c>
      <c r="N6686" t="s">
        <v>13518</v>
      </c>
      <c r="O6686" t="s">
        <v>34</v>
      </c>
      <c r="P6686">
        <v>16</v>
      </c>
      <c r="Q6686">
        <v>202105</v>
      </c>
      <c r="R6686">
        <v>20220301</v>
      </c>
      <c r="S6686" t="s">
        <v>13519</v>
      </c>
      <c r="T6686">
        <v>20220826</v>
      </c>
      <c r="U6686" t="s">
        <v>179</v>
      </c>
      <c r="V6686" t="s">
        <v>128</v>
      </c>
      <c r="W6686" t="s">
        <v>75</v>
      </c>
      <c r="Z6686" t="s">
        <v>36</v>
      </c>
    </row>
    <row r="6687" spans="1:26" x14ac:dyDescent="0.25">
      <c r="A6687" t="s">
        <v>26</v>
      </c>
      <c r="B6687" t="s">
        <v>27</v>
      </c>
      <c r="C6687" t="s">
        <v>28</v>
      </c>
      <c r="D6687" t="s">
        <v>29</v>
      </c>
      <c r="E6687" t="str">
        <f>"201TNLE0D392"</f>
        <v>201TNLE0D392</v>
      </c>
      <c r="F6687" t="s">
        <v>30</v>
      </c>
      <c r="I6687" t="s">
        <v>76</v>
      </c>
      <c r="J6687" t="s">
        <v>58</v>
      </c>
      <c r="N6687" t="s">
        <v>13520</v>
      </c>
      <c r="O6687" t="s">
        <v>34</v>
      </c>
      <c r="P6687">
        <v>8</v>
      </c>
      <c r="Q6687">
        <v>202201</v>
      </c>
      <c r="R6687">
        <v>20220505</v>
      </c>
      <c r="S6687" t="s">
        <v>13521</v>
      </c>
      <c r="T6687">
        <v>20220826</v>
      </c>
      <c r="U6687" t="s">
        <v>111</v>
      </c>
      <c r="Z6687" t="s">
        <v>36</v>
      </c>
    </row>
    <row r="6688" spans="1:26" x14ac:dyDescent="0.25">
      <c r="A6688" t="s">
        <v>26</v>
      </c>
      <c r="B6688" t="s">
        <v>27</v>
      </c>
      <c r="C6688" t="s">
        <v>28</v>
      </c>
      <c r="D6688" t="s">
        <v>6142</v>
      </c>
      <c r="E6688" t="str">
        <f>"203TNVS1K519"</f>
        <v>203TNVS1K519</v>
      </c>
      <c r="F6688" t="s">
        <v>30</v>
      </c>
      <c r="I6688" t="s">
        <v>82</v>
      </c>
      <c r="J6688" t="s">
        <v>58</v>
      </c>
      <c r="N6688" t="s">
        <v>13522</v>
      </c>
      <c r="O6688" t="s">
        <v>34</v>
      </c>
      <c r="P6688">
        <v>6</v>
      </c>
      <c r="Q6688">
        <v>202203</v>
      </c>
      <c r="R6688">
        <v>20220706</v>
      </c>
      <c r="S6688" t="s">
        <v>13523</v>
      </c>
      <c r="T6688">
        <v>20220826</v>
      </c>
      <c r="U6688" t="s">
        <v>211</v>
      </c>
      <c r="Z6688" t="s">
        <v>36</v>
      </c>
    </row>
    <row r="6689" spans="1:26" x14ac:dyDescent="0.25">
      <c r="A6689" t="s">
        <v>26</v>
      </c>
      <c r="B6689" t="s">
        <v>27</v>
      </c>
      <c r="C6689" t="s">
        <v>28</v>
      </c>
      <c r="D6689" t="s">
        <v>29</v>
      </c>
      <c r="E6689" t="str">
        <f>"103TNBK2D429"</f>
        <v>103TNBK2D429</v>
      </c>
      <c r="F6689" t="s">
        <v>30</v>
      </c>
      <c r="I6689" t="s">
        <v>47</v>
      </c>
      <c r="J6689" t="s">
        <v>90</v>
      </c>
      <c r="N6689" t="s">
        <v>13524</v>
      </c>
      <c r="O6689" t="s">
        <v>34</v>
      </c>
      <c r="P6689">
        <v>18</v>
      </c>
      <c r="Q6689">
        <v>202103</v>
      </c>
      <c r="R6689">
        <v>20220501</v>
      </c>
      <c r="S6689" t="s">
        <v>13525</v>
      </c>
      <c r="T6689">
        <v>20220826</v>
      </c>
      <c r="U6689" t="s">
        <v>75</v>
      </c>
      <c r="V6689" t="s">
        <v>144</v>
      </c>
      <c r="Z6689" t="s">
        <v>36</v>
      </c>
    </row>
    <row r="6690" spans="1:26" x14ac:dyDescent="0.25">
      <c r="A6690" t="s">
        <v>26</v>
      </c>
      <c r="B6690" t="s">
        <v>27</v>
      </c>
      <c r="C6690" t="s">
        <v>28</v>
      </c>
      <c r="D6690" t="s">
        <v>115</v>
      </c>
      <c r="E6690" t="str">
        <f>"109TNEP28116"</f>
        <v>109TNEP28116</v>
      </c>
      <c r="F6690" t="s">
        <v>30</v>
      </c>
      <c r="I6690" t="s">
        <v>31</v>
      </c>
      <c r="J6690" t="s">
        <v>32</v>
      </c>
      <c r="N6690" t="s">
        <v>13526</v>
      </c>
      <c r="O6690" t="s">
        <v>34</v>
      </c>
      <c r="P6690">
        <v>12</v>
      </c>
      <c r="Q6690">
        <v>202109</v>
      </c>
      <c r="R6690">
        <v>20220129</v>
      </c>
      <c r="S6690" t="s">
        <v>13527</v>
      </c>
      <c r="T6690">
        <v>20220826</v>
      </c>
      <c r="Z6690" t="s">
        <v>36</v>
      </c>
    </row>
    <row r="6691" spans="1:26" x14ac:dyDescent="0.25">
      <c r="A6691" t="s">
        <v>26</v>
      </c>
      <c r="B6691" t="s">
        <v>27</v>
      </c>
      <c r="C6691" t="s">
        <v>28</v>
      </c>
      <c r="D6691" t="s">
        <v>29</v>
      </c>
      <c r="E6691" t="str">
        <f>"105TNMX14163"</f>
        <v>105TNMX14163</v>
      </c>
      <c r="F6691" t="s">
        <v>30</v>
      </c>
      <c r="I6691" t="s">
        <v>38</v>
      </c>
      <c r="J6691" t="s">
        <v>58</v>
      </c>
      <c r="N6691" t="s">
        <v>13528</v>
      </c>
      <c r="O6691" t="s">
        <v>34</v>
      </c>
      <c r="P6691">
        <v>16</v>
      </c>
      <c r="Q6691">
        <v>202105</v>
      </c>
      <c r="R6691">
        <v>20211108</v>
      </c>
      <c r="S6691" t="s">
        <v>13529</v>
      </c>
      <c r="T6691">
        <v>20220826</v>
      </c>
      <c r="U6691" t="s">
        <v>211</v>
      </c>
      <c r="V6691" t="s">
        <v>3950</v>
      </c>
      <c r="Z6691" t="s">
        <v>36</v>
      </c>
    </row>
    <row r="6692" spans="1:26" x14ac:dyDescent="0.25">
      <c r="A6692" t="s">
        <v>26</v>
      </c>
      <c r="B6692" t="s">
        <v>27</v>
      </c>
      <c r="C6692" t="s">
        <v>28</v>
      </c>
      <c r="D6692" t="s">
        <v>7432</v>
      </c>
      <c r="E6692" t="str">
        <f>"203TNCZ13067"</f>
        <v>203TNCZ13067</v>
      </c>
      <c r="F6692" t="s">
        <v>30</v>
      </c>
      <c r="I6692" t="s">
        <v>57</v>
      </c>
      <c r="J6692" t="s">
        <v>116</v>
      </c>
      <c r="N6692" t="s">
        <v>13530</v>
      </c>
      <c r="O6692" t="s">
        <v>34</v>
      </c>
      <c r="P6692">
        <v>6</v>
      </c>
      <c r="Q6692">
        <v>202203</v>
      </c>
      <c r="R6692">
        <v>20220801</v>
      </c>
      <c r="S6692" t="s">
        <v>13531</v>
      </c>
      <c r="T6692">
        <v>20220826</v>
      </c>
      <c r="Z6692" t="s">
        <v>36</v>
      </c>
    </row>
    <row r="6693" spans="1:26" x14ac:dyDescent="0.25">
      <c r="A6693" t="s">
        <v>26</v>
      </c>
      <c r="B6693" t="s">
        <v>27</v>
      </c>
      <c r="C6693" t="s">
        <v>28</v>
      </c>
      <c r="D6693" t="s">
        <v>115</v>
      </c>
      <c r="E6693" t="str">
        <f>"103TNZN1W709"</f>
        <v>103TNZN1W709</v>
      </c>
      <c r="F6693" t="s">
        <v>30</v>
      </c>
      <c r="I6693" t="s">
        <v>38</v>
      </c>
      <c r="J6693" t="s">
        <v>58</v>
      </c>
      <c r="N6693" t="s">
        <v>13532</v>
      </c>
      <c r="O6693" t="s">
        <v>34</v>
      </c>
      <c r="P6693">
        <v>18</v>
      </c>
      <c r="Q6693">
        <v>202103</v>
      </c>
      <c r="R6693">
        <v>20211107</v>
      </c>
      <c r="S6693" t="s">
        <v>13533</v>
      </c>
      <c r="T6693">
        <v>20220826</v>
      </c>
      <c r="U6693" t="s">
        <v>463</v>
      </c>
      <c r="Z6693" t="s">
        <v>36</v>
      </c>
    </row>
    <row r="6694" spans="1:26" x14ac:dyDescent="0.25">
      <c r="A6694" t="s">
        <v>26</v>
      </c>
      <c r="B6694" t="s">
        <v>27</v>
      </c>
      <c r="C6694" t="s">
        <v>28</v>
      </c>
      <c r="D6694" t="s">
        <v>115</v>
      </c>
      <c r="E6694" t="str">
        <f>"110TNFA17859"</f>
        <v>110TNFA17859</v>
      </c>
      <c r="F6694" t="s">
        <v>30</v>
      </c>
      <c r="I6694" t="s">
        <v>31</v>
      </c>
      <c r="J6694" t="s">
        <v>58</v>
      </c>
      <c r="N6694" t="s">
        <v>13534</v>
      </c>
      <c r="O6694" t="s">
        <v>34</v>
      </c>
      <c r="P6694">
        <v>11</v>
      </c>
      <c r="Q6694">
        <v>202110</v>
      </c>
      <c r="R6694">
        <v>20220206</v>
      </c>
      <c r="S6694" t="s">
        <v>13535</v>
      </c>
      <c r="T6694">
        <v>20220826</v>
      </c>
      <c r="U6694" t="s">
        <v>339</v>
      </c>
      <c r="V6694" t="s">
        <v>1037</v>
      </c>
      <c r="W6694" t="s">
        <v>226</v>
      </c>
      <c r="X6694" t="s">
        <v>206</v>
      </c>
      <c r="Z6694" t="s">
        <v>36</v>
      </c>
    </row>
    <row r="6695" spans="1:26" x14ac:dyDescent="0.25">
      <c r="A6695" t="s">
        <v>26</v>
      </c>
      <c r="B6695" t="s">
        <v>27</v>
      </c>
      <c r="C6695" t="s">
        <v>28</v>
      </c>
      <c r="D6695" t="s">
        <v>6142</v>
      </c>
      <c r="E6695" t="str">
        <f>"204TNEP0E084"</f>
        <v>204TNEP0E084</v>
      </c>
      <c r="F6695" t="s">
        <v>30</v>
      </c>
      <c r="I6695" t="s">
        <v>38</v>
      </c>
      <c r="J6695" t="s">
        <v>58</v>
      </c>
      <c r="N6695" t="s">
        <v>13536</v>
      </c>
      <c r="O6695" t="s">
        <v>34</v>
      </c>
      <c r="P6695">
        <v>5</v>
      </c>
      <c r="Q6695">
        <v>202204</v>
      </c>
      <c r="R6695">
        <v>20220517</v>
      </c>
      <c r="S6695" t="s">
        <v>13537</v>
      </c>
      <c r="T6695">
        <v>20220826</v>
      </c>
      <c r="U6695" t="s">
        <v>680</v>
      </c>
      <c r="Z6695" t="s">
        <v>36</v>
      </c>
    </row>
    <row r="6696" spans="1:26" x14ac:dyDescent="0.25">
      <c r="A6696" t="s">
        <v>26</v>
      </c>
      <c r="B6696" t="s">
        <v>27</v>
      </c>
      <c r="C6696" t="s">
        <v>28</v>
      </c>
      <c r="D6696" t="s">
        <v>64</v>
      </c>
      <c r="E6696" t="str">
        <f>"206TNVS1G175"</f>
        <v>206TNVS1G175</v>
      </c>
      <c r="F6696" t="s">
        <v>30</v>
      </c>
      <c r="I6696" t="s">
        <v>31</v>
      </c>
      <c r="J6696" t="s">
        <v>32</v>
      </c>
      <c r="N6696" t="s">
        <v>13538</v>
      </c>
      <c r="O6696" t="s">
        <v>34</v>
      </c>
      <c r="P6696">
        <v>3</v>
      </c>
      <c r="Q6696">
        <v>202206</v>
      </c>
      <c r="R6696">
        <v>20220701</v>
      </c>
      <c r="S6696" t="s">
        <v>13539</v>
      </c>
      <c r="T6696">
        <v>20220826</v>
      </c>
      <c r="Z6696" t="s">
        <v>36</v>
      </c>
    </row>
    <row r="6697" spans="1:26" x14ac:dyDescent="0.25">
      <c r="A6697" t="s">
        <v>26</v>
      </c>
      <c r="B6697" t="s">
        <v>27</v>
      </c>
      <c r="C6697" t="s">
        <v>28</v>
      </c>
      <c r="D6697" t="s">
        <v>29</v>
      </c>
      <c r="E6697" t="str">
        <f>"107TNKF1P677"</f>
        <v>107TNKF1P677</v>
      </c>
      <c r="F6697" t="s">
        <v>30</v>
      </c>
      <c r="I6697" t="s">
        <v>38</v>
      </c>
      <c r="J6697" t="s">
        <v>58</v>
      </c>
      <c r="N6697" t="s">
        <v>13540</v>
      </c>
      <c r="O6697" t="s">
        <v>34</v>
      </c>
      <c r="P6697">
        <v>14</v>
      </c>
      <c r="Q6697">
        <v>202107</v>
      </c>
      <c r="R6697">
        <v>20211116</v>
      </c>
      <c r="S6697" t="s">
        <v>13541</v>
      </c>
      <c r="T6697">
        <v>20220826</v>
      </c>
      <c r="U6697" t="s">
        <v>3950</v>
      </c>
      <c r="V6697" t="s">
        <v>144</v>
      </c>
      <c r="Z6697" t="s">
        <v>36</v>
      </c>
    </row>
    <row r="6698" spans="1:26" x14ac:dyDescent="0.25">
      <c r="A6698" t="s">
        <v>26</v>
      </c>
      <c r="B6698" t="s">
        <v>27</v>
      </c>
      <c r="C6698" t="s">
        <v>28</v>
      </c>
      <c r="D6698" t="s">
        <v>115</v>
      </c>
      <c r="E6698" t="str">
        <f>"109TNSU0B622"</f>
        <v>109TNSU0B622</v>
      </c>
      <c r="F6698" t="s">
        <v>30</v>
      </c>
      <c r="I6698" t="s">
        <v>31</v>
      </c>
      <c r="J6698" t="s">
        <v>58</v>
      </c>
      <c r="N6698" t="s">
        <v>13542</v>
      </c>
      <c r="O6698" t="s">
        <v>34</v>
      </c>
      <c r="P6698">
        <v>12</v>
      </c>
      <c r="Q6698">
        <v>202109</v>
      </c>
      <c r="R6698">
        <v>20220101</v>
      </c>
      <c r="S6698" t="s">
        <v>13543</v>
      </c>
      <c r="T6698">
        <v>20220826</v>
      </c>
      <c r="U6698" t="s">
        <v>205</v>
      </c>
      <c r="Z6698" t="s">
        <v>36</v>
      </c>
    </row>
    <row r="6699" spans="1:26" x14ac:dyDescent="0.25">
      <c r="A6699" t="s">
        <v>26</v>
      </c>
      <c r="B6699" t="s">
        <v>27</v>
      </c>
      <c r="C6699" t="s">
        <v>28</v>
      </c>
      <c r="D6699" t="s">
        <v>166</v>
      </c>
      <c r="E6699" t="str">
        <f>"110TNVS25063"</f>
        <v>110TNVS25063</v>
      </c>
      <c r="F6699" t="s">
        <v>30</v>
      </c>
      <c r="I6699" t="s">
        <v>38</v>
      </c>
      <c r="J6699" t="s">
        <v>77</v>
      </c>
      <c r="N6699" t="s">
        <v>13544</v>
      </c>
      <c r="O6699" t="s">
        <v>34</v>
      </c>
      <c r="P6699">
        <v>11</v>
      </c>
      <c r="Q6699">
        <v>202110</v>
      </c>
      <c r="R6699">
        <v>20220215</v>
      </c>
      <c r="S6699" t="s">
        <v>13545</v>
      </c>
      <c r="T6699">
        <v>20220826</v>
      </c>
      <c r="Z6699" t="s">
        <v>36</v>
      </c>
    </row>
    <row r="6700" spans="1:26" x14ac:dyDescent="0.25">
      <c r="A6700" t="s">
        <v>26</v>
      </c>
      <c r="B6700" t="s">
        <v>27</v>
      </c>
      <c r="C6700" t="s">
        <v>28</v>
      </c>
      <c r="D6700" t="s">
        <v>166</v>
      </c>
      <c r="E6700" t="str">
        <f>"203TNHM2F273"</f>
        <v>203TNHM2F273</v>
      </c>
      <c r="F6700" t="s">
        <v>30</v>
      </c>
      <c r="I6700" t="s">
        <v>129</v>
      </c>
      <c r="J6700" t="s">
        <v>77</v>
      </c>
      <c r="N6700" t="s">
        <v>13546</v>
      </c>
      <c r="O6700" t="s">
        <v>34</v>
      </c>
      <c r="P6700">
        <v>6</v>
      </c>
      <c r="Q6700">
        <v>202203</v>
      </c>
      <c r="R6700">
        <v>20220704</v>
      </c>
      <c r="S6700" t="s">
        <v>13547</v>
      </c>
      <c r="T6700">
        <v>20220826</v>
      </c>
      <c r="Z6700" t="s">
        <v>36</v>
      </c>
    </row>
    <row r="6701" spans="1:26" x14ac:dyDescent="0.25">
      <c r="A6701" t="s">
        <v>26</v>
      </c>
      <c r="B6701" t="s">
        <v>27</v>
      </c>
      <c r="C6701" t="s">
        <v>28</v>
      </c>
      <c r="D6701" t="s">
        <v>133</v>
      </c>
      <c r="E6701" t="str">
        <f>"109TNFA10435"</f>
        <v>109TNFA10435</v>
      </c>
      <c r="F6701" t="s">
        <v>30</v>
      </c>
      <c r="I6701" t="s">
        <v>123</v>
      </c>
      <c r="J6701" t="s">
        <v>90</v>
      </c>
      <c r="N6701" t="s">
        <v>13548</v>
      </c>
      <c r="O6701" t="s">
        <v>34</v>
      </c>
      <c r="P6701">
        <v>12</v>
      </c>
      <c r="Q6701">
        <v>202109</v>
      </c>
      <c r="R6701">
        <v>20211019</v>
      </c>
      <c r="S6701" t="s">
        <v>13549</v>
      </c>
      <c r="T6701">
        <v>20220826</v>
      </c>
      <c r="U6701" t="s">
        <v>211</v>
      </c>
      <c r="Z6701" t="s">
        <v>36</v>
      </c>
    </row>
    <row r="6702" spans="1:26" x14ac:dyDescent="0.25">
      <c r="A6702" t="s">
        <v>26</v>
      </c>
      <c r="B6702" t="s">
        <v>27</v>
      </c>
      <c r="C6702" t="s">
        <v>28</v>
      </c>
      <c r="D6702" t="s">
        <v>166</v>
      </c>
      <c r="E6702" t="str">
        <f>"207TNWG1B729"</f>
        <v>207TNWG1B729</v>
      </c>
      <c r="F6702" t="s">
        <v>30</v>
      </c>
      <c r="I6702" t="s">
        <v>38</v>
      </c>
      <c r="J6702" t="s">
        <v>86</v>
      </c>
      <c r="N6702" t="s">
        <v>13550</v>
      </c>
      <c r="O6702" t="s">
        <v>34</v>
      </c>
      <c r="P6702">
        <v>2</v>
      </c>
      <c r="Q6702">
        <v>202207</v>
      </c>
      <c r="R6702">
        <v>20220814</v>
      </c>
      <c r="S6702" t="s">
        <v>13551</v>
      </c>
      <c r="T6702">
        <v>20220826</v>
      </c>
      <c r="Z6702" t="s">
        <v>36</v>
      </c>
    </row>
    <row r="6703" spans="1:26" x14ac:dyDescent="0.25">
      <c r="A6703" t="s">
        <v>26</v>
      </c>
      <c r="B6703" t="s">
        <v>27</v>
      </c>
      <c r="C6703" t="s">
        <v>28</v>
      </c>
      <c r="D6703" t="s">
        <v>6142</v>
      </c>
      <c r="E6703" t="str">
        <f>"202TNVS2H055"</f>
        <v>202TNVS2H055</v>
      </c>
      <c r="F6703" t="s">
        <v>30</v>
      </c>
      <c r="I6703" t="s">
        <v>129</v>
      </c>
      <c r="J6703" t="s">
        <v>39</v>
      </c>
      <c r="N6703" t="s">
        <v>13552</v>
      </c>
      <c r="O6703" t="s">
        <v>34</v>
      </c>
      <c r="P6703">
        <v>7</v>
      </c>
      <c r="Q6703">
        <v>202202</v>
      </c>
      <c r="R6703">
        <v>20220202</v>
      </c>
      <c r="S6703" t="s">
        <v>13553</v>
      </c>
      <c r="T6703">
        <v>20220826</v>
      </c>
      <c r="Z6703" t="s">
        <v>36</v>
      </c>
    </row>
    <row r="6704" spans="1:26" x14ac:dyDescent="0.25">
      <c r="A6704" t="s">
        <v>26</v>
      </c>
      <c r="B6704" t="s">
        <v>27</v>
      </c>
      <c r="C6704" t="s">
        <v>28</v>
      </c>
      <c r="D6704" t="s">
        <v>42</v>
      </c>
      <c r="E6704" t="str">
        <f>"107TNQD10020"</f>
        <v>107TNQD10020</v>
      </c>
      <c r="F6704" t="s">
        <v>30</v>
      </c>
      <c r="I6704" t="s">
        <v>157</v>
      </c>
      <c r="J6704" t="s">
        <v>439</v>
      </c>
      <c r="N6704" t="s">
        <v>13554</v>
      </c>
      <c r="O6704" t="s">
        <v>34</v>
      </c>
      <c r="P6704">
        <v>14</v>
      </c>
      <c r="Q6704">
        <v>202107</v>
      </c>
      <c r="R6704">
        <v>20211203</v>
      </c>
      <c r="S6704" t="s">
        <v>13555</v>
      </c>
      <c r="T6704">
        <v>20220826</v>
      </c>
      <c r="Z6704" t="s">
        <v>36</v>
      </c>
    </row>
    <row r="6705" spans="1:26" x14ac:dyDescent="0.25">
      <c r="A6705" t="s">
        <v>26</v>
      </c>
      <c r="B6705" t="s">
        <v>27</v>
      </c>
      <c r="C6705" t="s">
        <v>28</v>
      </c>
      <c r="D6705" t="s">
        <v>37</v>
      </c>
      <c r="E6705" t="str">
        <f>"106TNNH2D327"</f>
        <v>106TNNH2D327</v>
      </c>
      <c r="F6705" t="s">
        <v>30</v>
      </c>
      <c r="I6705" t="s">
        <v>31</v>
      </c>
      <c r="J6705" t="s">
        <v>58</v>
      </c>
      <c r="N6705" t="s">
        <v>13556</v>
      </c>
      <c r="O6705" t="s">
        <v>34</v>
      </c>
      <c r="P6705">
        <v>15</v>
      </c>
      <c r="Q6705">
        <v>202106</v>
      </c>
      <c r="R6705">
        <v>20220401</v>
      </c>
      <c r="S6705" t="s">
        <v>13557</v>
      </c>
      <c r="T6705">
        <v>20220826</v>
      </c>
      <c r="U6705" t="s">
        <v>5837</v>
      </c>
      <c r="Z6705" t="s">
        <v>36</v>
      </c>
    </row>
    <row r="6706" spans="1:26" x14ac:dyDescent="0.25">
      <c r="A6706" t="s">
        <v>26</v>
      </c>
      <c r="B6706" t="s">
        <v>27</v>
      </c>
      <c r="C6706" t="s">
        <v>28</v>
      </c>
      <c r="D6706" t="s">
        <v>8170</v>
      </c>
      <c r="E6706" t="str">
        <f>"204TNGY1W127"</f>
        <v>204TNGY1W127</v>
      </c>
      <c r="F6706" t="s">
        <v>30</v>
      </c>
      <c r="I6706" t="s">
        <v>31</v>
      </c>
      <c r="J6706" t="s">
        <v>32</v>
      </c>
      <c r="N6706" t="s">
        <v>13558</v>
      </c>
      <c r="O6706" t="s">
        <v>34</v>
      </c>
      <c r="P6706">
        <v>5</v>
      </c>
      <c r="Q6706">
        <v>202204</v>
      </c>
      <c r="R6706">
        <v>20220523</v>
      </c>
      <c r="S6706" t="s">
        <v>13559</v>
      </c>
      <c r="T6706">
        <v>20220826</v>
      </c>
      <c r="Z6706" t="s">
        <v>36</v>
      </c>
    </row>
    <row r="6707" spans="1:26" x14ac:dyDescent="0.25">
      <c r="A6707" t="s">
        <v>26</v>
      </c>
      <c r="B6707" t="s">
        <v>27</v>
      </c>
      <c r="C6707" t="s">
        <v>28</v>
      </c>
      <c r="D6707" t="s">
        <v>64</v>
      </c>
      <c r="E6707" t="str">
        <f>"204TNFA1F699"</f>
        <v>204TNFA1F699</v>
      </c>
      <c r="F6707" t="s">
        <v>30</v>
      </c>
      <c r="I6707" t="s">
        <v>57</v>
      </c>
      <c r="J6707" t="s">
        <v>58</v>
      </c>
      <c r="N6707" t="s">
        <v>13560</v>
      </c>
      <c r="O6707" t="s">
        <v>34</v>
      </c>
      <c r="P6707">
        <v>5</v>
      </c>
      <c r="Q6707">
        <v>202204</v>
      </c>
      <c r="R6707">
        <v>20220510</v>
      </c>
      <c r="S6707" t="s">
        <v>13561</v>
      </c>
      <c r="T6707">
        <v>20220826</v>
      </c>
      <c r="U6707" t="s">
        <v>211</v>
      </c>
      <c r="V6707" t="s">
        <v>61</v>
      </c>
      <c r="W6707" t="s">
        <v>1846</v>
      </c>
      <c r="Z6707" t="s">
        <v>36</v>
      </c>
    </row>
    <row r="6708" spans="1:26" x14ac:dyDescent="0.25">
      <c r="A6708" t="s">
        <v>26</v>
      </c>
      <c r="B6708" t="s">
        <v>27</v>
      </c>
      <c r="C6708" t="s">
        <v>28</v>
      </c>
      <c r="D6708" t="s">
        <v>115</v>
      </c>
      <c r="E6708" t="str">
        <f>"107TNXR1S986"</f>
        <v>107TNXR1S986</v>
      </c>
      <c r="F6708" t="s">
        <v>30</v>
      </c>
      <c r="I6708" t="s">
        <v>31</v>
      </c>
      <c r="J6708" t="s">
        <v>90</v>
      </c>
      <c r="N6708" t="s">
        <v>13562</v>
      </c>
      <c r="O6708" t="s">
        <v>34</v>
      </c>
      <c r="P6708">
        <v>14</v>
      </c>
      <c r="Q6708">
        <v>202107</v>
      </c>
      <c r="R6708">
        <v>20211101</v>
      </c>
      <c r="S6708" t="s">
        <v>13563</v>
      </c>
      <c r="T6708">
        <v>20220826</v>
      </c>
      <c r="U6708" t="s">
        <v>5168</v>
      </c>
      <c r="V6708" t="s">
        <v>206</v>
      </c>
      <c r="Z6708" t="s">
        <v>36</v>
      </c>
    </row>
    <row r="6709" spans="1:26" x14ac:dyDescent="0.25">
      <c r="A6709" t="s">
        <v>26</v>
      </c>
      <c r="B6709" t="s">
        <v>27</v>
      </c>
      <c r="C6709" t="s">
        <v>28</v>
      </c>
      <c r="D6709" t="s">
        <v>29</v>
      </c>
      <c r="E6709" t="str">
        <f>"201TNGY0A703"</f>
        <v>201TNGY0A703</v>
      </c>
      <c r="F6709" t="s">
        <v>30</v>
      </c>
      <c r="I6709" t="s">
        <v>38</v>
      </c>
      <c r="J6709" t="s">
        <v>39</v>
      </c>
      <c r="N6709" t="s">
        <v>13564</v>
      </c>
      <c r="O6709" t="s">
        <v>34</v>
      </c>
      <c r="P6709">
        <v>8</v>
      </c>
      <c r="Q6709">
        <v>202201</v>
      </c>
      <c r="R6709">
        <v>20220210</v>
      </c>
      <c r="S6709" t="s">
        <v>13565</v>
      </c>
      <c r="T6709">
        <v>20220826</v>
      </c>
      <c r="Z6709" t="s">
        <v>36</v>
      </c>
    </row>
    <row r="6710" spans="1:26" x14ac:dyDescent="0.25">
      <c r="A6710" t="s">
        <v>26</v>
      </c>
      <c r="B6710" t="s">
        <v>27</v>
      </c>
      <c r="C6710" t="s">
        <v>28</v>
      </c>
      <c r="D6710" t="s">
        <v>7160</v>
      </c>
      <c r="E6710" t="str">
        <f>"204TNBK1C669"</f>
        <v>204TNBK1C669</v>
      </c>
      <c r="F6710" t="s">
        <v>30</v>
      </c>
      <c r="I6710" t="s">
        <v>38</v>
      </c>
      <c r="J6710" t="s">
        <v>163</v>
      </c>
      <c r="N6710" t="s">
        <v>13566</v>
      </c>
      <c r="O6710" t="s">
        <v>34</v>
      </c>
      <c r="P6710">
        <v>5</v>
      </c>
      <c r="Q6710">
        <v>202204</v>
      </c>
      <c r="R6710">
        <v>20220511</v>
      </c>
      <c r="S6710" t="s">
        <v>13567</v>
      </c>
      <c r="T6710">
        <v>20220826</v>
      </c>
      <c r="Z6710" t="s">
        <v>36</v>
      </c>
    </row>
    <row r="6711" spans="1:26" x14ac:dyDescent="0.25">
      <c r="A6711" t="s">
        <v>26</v>
      </c>
      <c r="B6711" t="s">
        <v>27</v>
      </c>
      <c r="C6711" t="s">
        <v>28</v>
      </c>
      <c r="D6711" t="s">
        <v>64</v>
      </c>
      <c r="E6711" t="str">
        <f>"110TNJJ25924"</f>
        <v>110TNJJ25924</v>
      </c>
      <c r="F6711" t="s">
        <v>30</v>
      </c>
      <c r="I6711" t="s">
        <v>129</v>
      </c>
      <c r="J6711" t="s">
        <v>163</v>
      </c>
      <c r="N6711" t="s">
        <v>13568</v>
      </c>
      <c r="O6711" t="s">
        <v>34</v>
      </c>
      <c r="P6711">
        <v>11</v>
      </c>
      <c r="Q6711">
        <v>202110</v>
      </c>
      <c r="R6711">
        <v>20220820</v>
      </c>
      <c r="S6711" t="s">
        <v>13569</v>
      </c>
      <c r="T6711">
        <v>20220826</v>
      </c>
      <c r="Z6711" t="s">
        <v>36</v>
      </c>
    </row>
    <row r="6712" spans="1:26" x14ac:dyDescent="0.25">
      <c r="A6712" t="s">
        <v>26</v>
      </c>
      <c r="B6712" t="s">
        <v>27</v>
      </c>
      <c r="C6712" t="s">
        <v>28</v>
      </c>
      <c r="D6712" t="s">
        <v>166</v>
      </c>
      <c r="E6712" t="str">
        <f>"206TNKF0G037"</f>
        <v>206TNKF0G037</v>
      </c>
      <c r="F6712" t="s">
        <v>30</v>
      </c>
      <c r="I6712" t="s">
        <v>89</v>
      </c>
      <c r="J6712" t="s">
        <v>39</v>
      </c>
      <c r="N6712" t="s">
        <v>13570</v>
      </c>
      <c r="O6712" t="s">
        <v>34</v>
      </c>
      <c r="P6712">
        <v>3</v>
      </c>
      <c r="Q6712">
        <v>202206</v>
      </c>
      <c r="R6712">
        <v>20220714</v>
      </c>
      <c r="S6712" t="s">
        <v>13571</v>
      </c>
      <c r="T6712">
        <v>20220826</v>
      </c>
      <c r="Z6712" t="s">
        <v>36</v>
      </c>
    </row>
    <row r="6713" spans="1:26" x14ac:dyDescent="0.25">
      <c r="A6713" t="s">
        <v>26</v>
      </c>
      <c r="B6713" t="s">
        <v>27</v>
      </c>
      <c r="C6713" t="s">
        <v>28</v>
      </c>
      <c r="D6713" t="s">
        <v>64</v>
      </c>
      <c r="E6713" t="str">
        <f>"108TNLE2K328"</f>
        <v>108TNLE2K328</v>
      </c>
      <c r="F6713" t="s">
        <v>30</v>
      </c>
      <c r="I6713" t="s">
        <v>31</v>
      </c>
      <c r="J6713" t="s">
        <v>90</v>
      </c>
      <c r="N6713" t="s">
        <v>13572</v>
      </c>
      <c r="O6713" t="s">
        <v>34</v>
      </c>
      <c r="P6713">
        <v>13</v>
      </c>
      <c r="Q6713">
        <v>202108</v>
      </c>
      <c r="R6713">
        <v>20211101</v>
      </c>
      <c r="S6713" t="s">
        <v>13573</v>
      </c>
      <c r="T6713">
        <v>20220826</v>
      </c>
      <c r="U6713" t="s">
        <v>149</v>
      </c>
      <c r="Z6713" t="s">
        <v>36</v>
      </c>
    </row>
    <row r="6714" spans="1:26" x14ac:dyDescent="0.25">
      <c r="A6714" t="s">
        <v>26</v>
      </c>
      <c r="B6714" t="s">
        <v>27</v>
      </c>
      <c r="C6714" t="s">
        <v>28</v>
      </c>
      <c r="D6714" t="s">
        <v>585</v>
      </c>
      <c r="E6714" t="str">
        <f>"205TNPC1Q456"</f>
        <v>205TNPC1Q456</v>
      </c>
      <c r="F6714" t="s">
        <v>30</v>
      </c>
      <c r="I6714" t="s">
        <v>89</v>
      </c>
      <c r="J6714" t="s">
        <v>90</v>
      </c>
      <c r="N6714" t="s">
        <v>13574</v>
      </c>
      <c r="O6714" t="s">
        <v>34</v>
      </c>
      <c r="P6714">
        <v>4</v>
      </c>
      <c r="Q6714">
        <v>202205</v>
      </c>
      <c r="R6714">
        <v>20220515</v>
      </c>
      <c r="S6714" t="s">
        <v>13575</v>
      </c>
      <c r="T6714">
        <v>20220826</v>
      </c>
      <c r="U6714" t="s">
        <v>4637</v>
      </c>
      <c r="Z6714" t="s">
        <v>36</v>
      </c>
    </row>
    <row r="6715" spans="1:26" x14ac:dyDescent="0.25">
      <c r="A6715" t="s">
        <v>26</v>
      </c>
      <c r="B6715" t="s">
        <v>27</v>
      </c>
      <c r="C6715" t="s">
        <v>28</v>
      </c>
      <c r="D6715" t="s">
        <v>64</v>
      </c>
      <c r="E6715" t="str">
        <f>"112TNFA1J699"</f>
        <v>112TNFA1J699</v>
      </c>
      <c r="F6715" t="s">
        <v>30</v>
      </c>
      <c r="I6715" t="s">
        <v>38</v>
      </c>
      <c r="J6715" t="s">
        <v>58</v>
      </c>
      <c r="N6715" t="s">
        <v>13576</v>
      </c>
      <c r="O6715" t="s">
        <v>34</v>
      </c>
      <c r="P6715">
        <v>9</v>
      </c>
      <c r="Q6715">
        <v>202112</v>
      </c>
      <c r="R6715">
        <v>20220206</v>
      </c>
      <c r="S6715" t="s">
        <v>13577</v>
      </c>
      <c r="T6715">
        <v>20220826</v>
      </c>
      <c r="U6715" t="s">
        <v>267</v>
      </c>
      <c r="Z6715" t="s">
        <v>36</v>
      </c>
    </row>
    <row r="6716" spans="1:26" x14ac:dyDescent="0.25">
      <c r="A6716" t="s">
        <v>26</v>
      </c>
      <c r="B6716" t="s">
        <v>27</v>
      </c>
      <c r="C6716" t="s">
        <v>28</v>
      </c>
      <c r="D6716" t="s">
        <v>7160</v>
      </c>
      <c r="E6716" t="str">
        <f>"205TNLE34256"</f>
        <v>205TNLE34256</v>
      </c>
      <c r="F6716" t="s">
        <v>30</v>
      </c>
      <c r="I6716" t="s">
        <v>129</v>
      </c>
      <c r="J6716" t="s">
        <v>39</v>
      </c>
      <c r="N6716" t="s">
        <v>13578</v>
      </c>
      <c r="O6716" t="s">
        <v>34</v>
      </c>
      <c r="P6716">
        <v>4</v>
      </c>
      <c r="Q6716">
        <v>202205</v>
      </c>
      <c r="R6716">
        <v>20220810</v>
      </c>
      <c r="S6716" t="s">
        <v>13579</v>
      </c>
      <c r="T6716">
        <v>20220826</v>
      </c>
      <c r="Z6716" t="s">
        <v>36</v>
      </c>
    </row>
    <row r="6717" spans="1:26" x14ac:dyDescent="0.25">
      <c r="A6717" t="s">
        <v>26</v>
      </c>
      <c r="B6717" t="s">
        <v>27</v>
      </c>
      <c r="C6717" t="s">
        <v>28</v>
      </c>
      <c r="D6717" t="s">
        <v>42</v>
      </c>
      <c r="E6717" t="str">
        <f>"111TNPC0E456"</f>
        <v>111TNPC0E456</v>
      </c>
      <c r="F6717" t="s">
        <v>30</v>
      </c>
      <c r="I6717" t="s">
        <v>1927</v>
      </c>
      <c r="J6717" t="s">
        <v>39</v>
      </c>
      <c r="N6717" t="s">
        <v>13580</v>
      </c>
      <c r="O6717" t="s">
        <v>34</v>
      </c>
      <c r="P6717">
        <v>10</v>
      </c>
      <c r="Q6717">
        <v>202111</v>
      </c>
      <c r="R6717">
        <v>20220103</v>
      </c>
      <c r="S6717" t="s">
        <v>13581</v>
      </c>
      <c r="T6717">
        <v>20220826</v>
      </c>
      <c r="U6717" t="s">
        <v>211</v>
      </c>
      <c r="Z6717" t="s">
        <v>36</v>
      </c>
    </row>
    <row r="6718" spans="1:26" x14ac:dyDescent="0.25">
      <c r="A6718" t="s">
        <v>26</v>
      </c>
      <c r="B6718" t="s">
        <v>27</v>
      </c>
      <c r="C6718" t="s">
        <v>28</v>
      </c>
      <c r="D6718" t="s">
        <v>8170</v>
      </c>
      <c r="E6718" t="str">
        <f>"205TNSU2N254"</f>
        <v>205TNSU2N254</v>
      </c>
      <c r="F6718" t="s">
        <v>30</v>
      </c>
      <c r="I6718" t="s">
        <v>57</v>
      </c>
      <c r="J6718" t="s">
        <v>58</v>
      </c>
      <c r="N6718" t="s">
        <v>13582</v>
      </c>
      <c r="O6718" t="s">
        <v>34</v>
      </c>
      <c r="P6718">
        <v>4</v>
      </c>
      <c r="Q6718">
        <v>202205</v>
      </c>
      <c r="R6718">
        <v>20220723</v>
      </c>
      <c r="S6718" t="s">
        <v>13583</v>
      </c>
      <c r="T6718">
        <v>20220826</v>
      </c>
      <c r="U6718" t="s">
        <v>2651</v>
      </c>
      <c r="V6718" t="s">
        <v>61</v>
      </c>
      <c r="Z6718" t="s">
        <v>36</v>
      </c>
    </row>
    <row r="6719" spans="1:26" x14ac:dyDescent="0.25">
      <c r="A6719" t="s">
        <v>26</v>
      </c>
      <c r="B6719" t="s">
        <v>27</v>
      </c>
      <c r="C6719" t="s">
        <v>28</v>
      </c>
      <c r="D6719" t="s">
        <v>42</v>
      </c>
      <c r="E6719" t="str">
        <f>"104TNKF03837"</f>
        <v>104TNKF03837</v>
      </c>
      <c r="F6719" t="s">
        <v>30</v>
      </c>
      <c r="I6719" t="s">
        <v>129</v>
      </c>
      <c r="J6719" t="s">
        <v>90</v>
      </c>
      <c r="N6719" t="s">
        <v>13584</v>
      </c>
      <c r="O6719" t="s">
        <v>34</v>
      </c>
      <c r="P6719">
        <v>17</v>
      </c>
      <c r="Q6719">
        <v>202104</v>
      </c>
      <c r="R6719">
        <v>20211105</v>
      </c>
      <c r="S6719" t="s">
        <v>13585</v>
      </c>
      <c r="T6719">
        <v>20220826</v>
      </c>
      <c r="U6719" t="s">
        <v>151</v>
      </c>
      <c r="Z6719" t="s">
        <v>36</v>
      </c>
    </row>
    <row r="6720" spans="1:26" x14ac:dyDescent="0.25">
      <c r="A6720" t="s">
        <v>26</v>
      </c>
      <c r="B6720" t="s">
        <v>27</v>
      </c>
      <c r="C6720" t="s">
        <v>28</v>
      </c>
      <c r="D6720" t="s">
        <v>64</v>
      </c>
      <c r="E6720" t="str">
        <f>"206TNHM0F113"</f>
        <v>206TNHM0F113</v>
      </c>
      <c r="F6720" t="s">
        <v>30</v>
      </c>
      <c r="I6720" t="s">
        <v>89</v>
      </c>
      <c r="J6720" t="s">
        <v>77</v>
      </c>
      <c r="N6720" t="s">
        <v>13586</v>
      </c>
      <c r="O6720" t="s">
        <v>34</v>
      </c>
      <c r="P6720">
        <v>3</v>
      </c>
      <c r="Q6720">
        <v>202206</v>
      </c>
      <c r="R6720">
        <v>20220703</v>
      </c>
      <c r="S6720" t="s">
        <v>13587</v>
      </c>
      <c r="T6720">
        <v>20220826</v>
      </c>
      <c r="Z6720" t="s">
        <v>36</v>
      </c>
    </row>
    <row r="6721" spans="1:26" x14ac:dyDescent="0.25">
      <c r="A6721" t="s">
        <v>26</v>
      </c>
      <c r="B6721" t="s">
        <v>27</v>
      </c>
      <c r="C6721" t="s">
        <v>28</v>
      </c>
      <c r="D6721" t="s">
        <v>380</v>
      </c>
      <c r="E6721" t="str">
        <f>"204TNPC2U976"</f>
        <v>204TNPC2U976</v>
      </c>
      <c r="F6721" t="s">
        <v>30</v>
      </c>
      <c r="I6721" t="s">
        <v>129</v>
      </c>
      <c r="J6721" t="s">
        <v>271</v>
      </c>
      <c r="N6721" t="s">
        <v>13588</v>
      </c>
      <c r="O6721" t="s">
        <v>34</v>
      </c>
      <c r="P6721">
        <v>5</v>
      </c>
      <c r="Q6721">
        <v>202204</v>
      </c>
      <c r="R6721">
        <v>20220727</v>
      </c>
      <c r="S6721" t="s">
        <v>13589</v>
      </c>
      <c r="T6721">
        <v>20220826</v>
      </c>
      <c r="Z6721" t="s">
        <v>36</v>
      </c>
    </row>
    <row r="6722" spans="1:26" x14ac:dyDescent="0.25">
      <c r="A6722" t="s">
        <v>26</v>
      </c>
      <c r="B6722" t="s">
        <v>27</v>
      </c>
      <c r="C6722" t="s">
        <v>28</v>
      </c>
      <c r="D6722" t="s">
        <v>7160</v>
      </c>
      <c r="E6722" t="str">
        <f>"205TNWG0F889"</f>
        <v>205TNWG0F889</v>
      </c>
      <c r="F6722" t="s">
        <v>30</v>
      </c>
      <c r="I6722" t="s">
        <v>31</v>
      </c>
      <c r="J6722" t="s">
        <v>58</v>
      </c>
      <c r="N6722" t="s">
        <v>13590</v>
      </c>
      <c r="O6722" t="s">
        <v>34</v>
      </c>
      <c r="P6722">
        <v>4</v>
      </c>
      <c r="Q6722">
        <v>202205</v>
      </c>
      <c r="R6722">
        <v>20220716</v>
      </c>
      <c r="S6722" t="s">
        <v>13591</v>
      </c>
      <c r="T6722">
        <v>20220826</v>
      </c>
      <c r="U6722" t="s">
        <v>236</v>
      </c>
      <c r="Z6722" t="s">
        <v>36</v>
      </c>
    </row>
    <row r="6723" spans="1:26" x14ac:dyDescent="0.25">
      <c r="A6723" t="s">
        <v>26</v>
      </c>
      <c r="B6723" t="s">
        <v>27</v>
      </c>
      <c r="C6723" t="s">
        <v>28</v>
      </c>
      <c r="D6723" t="s">
        <v>46</v>
      </c>
      <c r="E6723" t="str">
        <f>"107TNVS0R447"</f>
        <v>107TNVS0R447</v>
      </c>
      <c r="F6723" t="s">
        <v>30</v>
      </c>
      <c r="I6723" t="s">
        <v>38</v>
      </c>
      <c r="J6723" t="s">
        <v>39</v>
      </c>
      <c r="N6723" t="s">
        <v>13592</v>
      </c>
      <c r="O6723" t="s">
        <v>34</v>
      </c>
      <c r="P6723">
        <v>14</v>
      </c>
      <c r="Q6723">
        <v>202107</v>
      </c>
      <c r="R6723">
        <v>20220821</v>
      </c>
      <c r="S6723" t="s">
        <v>13593</v>
      </c>
      <c r="T6723">
        <v>20220826</v>
      </c>
      <c r="Z6723" t="s">
        <v>36</v>
      </c>
    </row>
    <row r="6724" spans="1:26" x14ac:dyDescent="0.25">
      <c r="A6724" t="s">
        <v>26</v>
      </c>
      <c r="B6724" t="s">
        <v>27</v>
      </c>
      <c r="C6724" t="s">
        <v>28</v>
      </c>
      <c r="D6724" t="s">
        <v>133</v>
      </c>
      <c r="E6724" t="str">
        <f>"106TNWG26201"</f>
        <v>106TNWG26201</v>
      </c>
      <c r="F6724" t="s">
        <v>30</v>
      </c>
      <c r="I6724" t="s">
        <v>38</v>
      </c>
      <c r="J6724" t="s">
        <v>58</v>
      </c>
      <c r="N6724" t="s">
        <v>13594</v>
      </c>
      <c r="O6724" t="s">
        <v>34</v>
      </c>
      <c r="P6724">
        <v>15</v>
      </c>
      <c r="Q6724">
        <v>202106</v>
      </c>
      <c r="R6724">
        <v>20220810</v>
      </c>
      <c r="S6724" t="s">
        <v>13595</v>
      </c>
      <c r="T6724">
        <v>20220826</v>
      </c>
      <c r="U6724" t="s">
        <v>211</v>
      </c>
      <c r="Z6724" t="s">
        <v>36</v>
      </c>
    </row>
    <row r="6725" spans="1:26" x14ac:dyDescent="0.25">
      <c r="A6725" t="s">
        <v>26</v>
      </c>
      <c r="B6725" t="s">
        <v>27</v>
      </c>
      <c r="C6725" t="s">
        <v>28</v>
      </c>
      <c r="D6725" t="s">
        <v>37</v>
      </c>
      <c r="E6725" t="str">
        <f>"107TNTQ24329"</f>
        <v>107TNTQ24329</v>
      </c>
      <c r="F6725" t="s">
        <v>30</v>
      </c>
      <c r="I6725" t="s">
        <v>38</v>
      </c>
      <c r="J6725" t="s">
        <v>90</v>
      </c>
      <c r="N6725" t="s">
        <v>13596</v>
      </c>
      <c r="O6725" t="s">
        <v>34</v>
      </c>
      <c r="P6725">
        <v>14</v>
      </c>
      <c r="Q6725">
        <v>202107</v>
      </c>
      <c r="R6725">
        <v>20211205</v>
      </c>
      <c r="S6725" t="s">
        <v>13597</v>
      </c>
      <c r="T6725">
        <v>20220826</v>
      </c>
      <c r="U6725" t="s">
        <v>144</v>
      </c>
      <c r="Z6725" t="s">
        <v>36</v>
      </c>
    </row>
    <row r="6726" spans="1:26" x14ac:dyDescent="0.25">
      <c r="A6726" t="s">
        <v>26</v>
      </c>
      <c r="B6726" t="s">
        <v>27</v>
      </c>
      <c r="C6726" t="s">
        <v>28</v>
      </c>
      <c r="D6726" t="s">
        <v>7432</v>
      </c>
      <c r="E6726" t="str">
        <f>"204TNNH2Q279"</f>
        <v>204TNNH2Q279</v>
      </c>
      <c r="F6726" t="s">
        <v>30</v>
      </c>
      <c r="I6726" t="s">
        <v>38</v>
      </c>
      <c r="J6726" t="s">
        <v>90</v>
      </c>
      <c r="N6726" t="s">
        <v>13598</v>
      </c>
      <c r="O6726" t="s">
        <v>34</v>
      </c>
      <c r="P6726">
        <v>5</v>
      </c>
      <c r="Q6726">
        <v>202204</v>
      </c>
      <c r="R6726">
        <v>20220509</v>
      </c>
      <c r="S6726" t="s">
        <v>13599</v>
      </c>
      <c r="T6726">
        <v>20220826</v>
      </c>
      <c r="U6726" t="s">
        <v>144</v>
      </c>
      <c r="Z6726" t="s">
        <v>36</v>
      </c>
    </row>
    <row r="6727" spans="1:26" x14ac:dyDescent="0.25">
      <c r="A6727" t="s">
        <v>26</v>
      </c>
      <c r="B6727" t="s">
        <v>27</v>
      </c>
      <c r="C6727" t="s">
        <v>28</v>
      </c>
      <c r="D6727" t="s">
        <v>6922</v>
      </c>
      <c r="E6727" t="str">
        <f>"206TNWG02833"</f>
        <v>206TNWG02833</v>
      </c>
      <c r="F6727" t="s">
        <v>30</v>
      </c>
      <c r="I6727" t="s">
        <v>646</v>
      </c>
      <c r="J6727" t="s">
        <v>77</v>
      </c>
      <c r="N6727" t="s">
        <v>13600</v>
      </c>
      <c r="O6727" t="s">
        <v>34</v>
      </c>
      <c r="P6727">
        <v>3</v>
      </c>
      <c r="Q6727">
        <v>202206</v>
      </c>
      <c r="R6727">
        <v>20220815</v>
      </c>
      <c r="S6727" t="s">
        <v>13601</v>
      </c>
      <c r="T6727">
        <v>20220826</v>
      </c>
      <c r="Z6727" t="s">
        <v>36</v>
      </c>
    </row>
    <row r="6728" spans="1:26" x14ac:dyDescent="0.25">
      <c r="A6728" t="s">
        <v>26</v>
      </c>
      <c r="B6728" t="s">
        <v>27</v>
      </c>
      <c r="C6728" t="s">
        <v>28</v>
      </c>
      <c r="D6728" t="s">
        <v>37</v>
      </c>
      <c r="E6728" t="str">
        <f>"108TNBK0A501"</f>
        <v>108TNBK0A501</v>
      </c>
      <c r="F6728" t="s">
        <v>30</v>
      </c>
      <c r="I6728" t="s">
        <v>134</v>
      </c>
      <c r="J6728" t="s">
        <v>48</v>
      </c>
      <c r="N6728" t="s">
        <v>13602</v>
      </c>
      <c r="O6728" t="s">
        <v>34</v>
      </c>
      <c r="P6728">
        <v>13</v>
      </c>
      <c r="Q6728">
        <v>202108</v>
      </c>
      <c r="R6728">
        <v>20220128</v>
      </c>
      <c r="S6728" t="s">
        <v>13603</v>
      </c>
      <c r="T6728">
        <v>20220826</v>
      </c>
      <c r="Z6728" t="s">
        <v>36</v>
      </c>
    </row>
    <row r="6729" spans="1:26" x14ac:dyDescent="0.25">
      <c r="A6729" t="s">
        <v>26</v>
      </c>
      <c r="B6729" t="s">
        <v>27</v>
      </c>
      <c r="C6729" t="s">
        <v>28</v>
      </c>
      <c r="D6729" t="s">
        <v>46</v>
      </c>
      <c r="E6729" t="str">
        <f>"108TNPC1K456"</f>
        <v>108TNPC1K456</v>
      </c>
      <c r="F6729" t="s">
        <v>30</v>
      </c>
      <c r="I6729" t="s">
        <v>71</v>
      </c>
      <c r="J6729" t="s">
        <v>90</v>
      </c>
      <c r="N6729" t="s">
        <v>13604</v>
      </c>
      <c r="O6729" t="s">
        <v>34</v>
      </c>
      <c r="P6729">
        <v>13</v>
      </c>
      <c r="Q6729">
        <v>202108</v>
      </c>
      <c r="R6729">
        <v>20211111</v>
      </c>
      <c r="S6729" t="s">
        <v>13605</v>
      </c>
      <c r="T6729">
        <v>20220826</v>
      </c>
      <c r="U6729" t="s">
        <v>3950</v>
      </c>
      <c r="Z6729" t="s">
        <v>36</v>
      </c>
    </row>
    <row r="6730" spans="1:26" x14ac:dyDescent="0.25">
      <c r="A6730" t="s">
        <v>26</v>
      </c>
      <c r="B6730" t="s">
        <v>27</v>
      </c>
      <c r="C6730" t="s">
        <v>28</v>
      </c>
      <c r="D6730" t="s">
        <v>6922</v>
      </c>
      <c r="E6730" t="str">
        <f>"205TNTQ05745"</f>
        <v>205TNTQ05745</v>
      </c>
      <c r="F6730" t="s">
        <v>30</v>
      </c>
      <c r="I6730" t="s">
        <v>38</v>
      </c>
      <c r="J6730" t="s">
        <v>58</v>
      </c>
      <c r="N6730" t="s">
        <v>13606</v>
      </c>
      <c r="O6730" t="s">
        <v>34</v>
      </c>
      <c r="P6730">
        <v>4</v>
      </c>
      <c r="Q6730">
        <v>202205</v>
      </c>
      <c r="R6730">
        <v>20220723</v>
      </c>
      <c r="S6730" t="s">
        <v>13607</v>
      </c>
      <c r="T6730">
        <v>20220826</v>
      </c>
      <c r="Z6730" t="s">
        <v>36</v>
      </c>
    </row>
    <row r="6731" spans="1:26" x14ac:dyDescent="0.25">
      <c r="A6731" t="s">
        <v>26</v>
      </c>
      <c r="B6731" t="s">
        <v>27</v>
      </c>
      <c r="C6731" t="s">
        <v>28</v>
      </c>
      <c r="D6731" t="s">
        <v>42</v>
      </c>
      <c r="E6731" t="str">
        <f>"202TNMX05291"</f>
        <v>202TNMX05291</v>
      </c>
      <c r="F6731" t="s">
        <v>30</v>
      </c>
      <c r="I6731" t="s">
        <v>97</v>
      </c>
      <c r="J6731" t="s">
        <v>39</v>
      </c>
      <c r="N6731" t="s">
        <v>13608</v>
      </c>
      <c r="O6731" t="s">
        <v>34</v>
      </c>
      <c r="P6731">
        <v>7</v>
      </c>
      <c r="Q6731">
        <v>202202</v>
      </c>
      <c r="R6731">
        <v>20220511</v>
      </c>
      <c r="S6731" t="s">
        <v>13609</v>
      </c>
      <c r="T6731">
        <v>20220826</v>
      </c>
      <c r="Z6731" t="s">
        <v>36</v>
      </c>
    </row>
    <row r="6732" spans="1:26" x14ac:dyDescent="0.25">
      <c r="A6732" t="s">
        <v>26</v>
      </c>
      <c r="B6732" t="s">
        <v>27</v>
      </c>
      <c r="C6732" t="s">
        <v>28</v>
      </c>
      <c r="D6732" t="s">
        <v>115</v>
      </c>
      <c r="E6732" t="str">
        <f>"107TNLE20968"</f>
        <v>107TNLE20968</v>
      </c>
      <c r="F6732" t="s">
        <v>30</v>
      </c>
      <c r="I6732" t="s">
        <v>38</v>
      </c>
      <c r="J6732" t="s">
        <v>58</v>
      </c>
      <c r="N6732" t="s">
        <v>13610</v>
      </c>
      <c r="O6732" t="s">
        <v>34</v>
      </c>
      <c r="P6732">
        <v>14</v>
      </c>
      <c r="Q6732">
        <v>202107</v>
      </c>
      <c r="R6732">
        <v>20220809</v>
      </c>
      <c r="S6732" t="s">
        <v>13611</v>
      </c>
      <c r="T6732">
        <v>20220826</v>
      </c>
      <c r="U6732" t="s">
        <v>144</v>
      </c>
      <c r="Z6732" t="s">
        <v>36</v>
      </c>
    </row>
    <row r="6733" spans="1:26" x14ac:dyDescent="0.25">
      <c r="A6733" t="s">
        <v>26</v>
      </c>
      <c r="B6733" t="s">
        <v>27</v>
      </c>
      <c r="C6733" t="s">
        <v>28</v>
      </c>
      <c r="D6733" t="s">
        <v>42</v>
      </c>
      <c r="E6733" t="str">
        <f>"012TNWG0J585"</f>
        <v>012TNWG0J585</v>
      </c>
      <c r="F6733" t="s">
        <v>30</v>
      </c>
      <c r="I6733" t="s">
        <v>97</v>
      </c>
      <c r="J6733" t="s">
        <v>83</v>
      </c>
      <c r="N6733" t="s">
        <v>13612</v>
      </c>
      <c r="O6733" t="s">
        <v>34</v>
      </c>
      <c r="P6733">
        <v>21</v>
      </c>
      <c r="Q6733">
        <v>202012</v>
      </c>
      <c r="R6733">
        <v>20220222</v>
      </c>
      <c r="S6733" t="s">
        <v>13613</v>
      </c>
      <c r="T6733">
        <v>20220826</v>
      </c>
      <c r="Z6733" t="s">
        <v>36</v>
      </c>
    </row>
    <row r="6734" spans="1:26" x14ac:dyDescent="0.25">
      <c r="A6734" t="s">
        <v>26</v>
      </c>
      <c r="B6734" t="s">
        <v>27</v>
      </c>
      <c r="C6734" t="s">
        <v>28</v>
      </c>
      <c r="D6734" t="s">
        <v>29</v>
      </c>
      <c r="E6734" t="str">
        <f>"010TNNH0P351"</f>
        <v>010TNNH0P351</v>
      </c>
      <c r="F6734" t="s">
        <v>30</v>
      </c>
      <c r="I6734" t="s">
        <v>97</v>
      </c>
      <c r="J6734" t="s">
        <v>58</v>
      </c>
      <c r="N6734" t="s">
        <v>13614</v>
      </c>
      <c r="O6734" t="s">
        <v>34</v>
      </c>
      <c r="P6734">
        <v>23</v>
      </c>
      <c r="Q6734">
        <v>202010</v>
      </c>
      <c r="R6734">
        <v>20220505</v>
      </c>
      <c r="S6734" t="s">
        <v>13615</v>
      </c>
      <c r="T6734">
        <v>20220826</v>
      </c>
      <c r="U6734" t="s">
        <v>6244</v>
      </c>
      <c r="Z6734" t="s">
        <v>36</v>
      </c>
    </row>
    <row r="6735" spans="1:26" x14ac:dyDescent="0.25">
      <c r="A6735" t="s">
        <v>26</v>
      </c>
      <c r="B6735" t="s">
        <v>27</v>
      </c>
      <c r="C6735" t="s">
        <v>28</v>
      </c>
      <c r="D6735" t="s">
        <v>6142</v>
      </c>
      <c r="E6735" t="str">
        <f>"203TNSU1X806"</f>
        <v>203TNSU1X806</v>
      </c>
      <c r="F6735" t="s">
        <v>30</v>
      </c>
      <c r="I6735" t="s">
        <v>97</v>
      </c>
      <c r="J6735" t="s">
        <v>39</v>
      </c>
      <c r="N6735" t="s">
        <v>13616</v>
      </c>
      <c r="O6735" t="s">
        <v>34</v>
      </c>
      <c r="P6735">
        <v>6</v>
      </c>
      <c r="Q6735">
        <v>202203</v>
      </c>
      <c r="R6735">
        <v>20220627</v>
      </c>
      <c r="S6735" t="s">
        <v>13617</v>
      </c>
      <c r="T6735">
        <v>20220826</v>
      </c>
      <c r="Z6735" t="s">
        <v>36</v>
      </c>
    </row>
    <row r="6736" spans="1:26" x14ac:dyDescent="0.25">
      <c r="A6736" t="s">
        <v>26</v>
      </c>
      <c r="B6736" t="s">
        <v>27</v>
      </c>
      <c r="C6736" t="s">
        <v>28</v>
      </c>
      <c r="D6736" t="s">
        <v>380</v>
      </c>
      <c r="E6736" t="str">
        <f>"203TNSU07982"</f>
        <v>203TNSU07982</v>
      </c>
      <c r="F6736" t="s">
        <v>30</v>
      </c>
      <c r="I6736" t="s">
        <v>97</v>
      </c>
      <c r="J6736" t="s">
        <v>83</v>
      </c>
      <c r="N6736" t="s">
        <v>13618</v>
      </c>
      <c r="O6736" t="s">
        <v>34</v>
      </c>
      <c r="P6736">
        <v>6</v>
      </c>
      <c r="Q6736">
        <v>202203</v>
      </c>
      <c r="R6736">
        <v>20220526</v>
      </c>
      <c r="S6736" t="s">
        <v>13619</v>
      </c>
      <c r="T6736">
        <v>20220826</v>
      </c>
      <c r="Z6736" t="s">
        <v>36</v>
      </c>
    </row>
    <row r="6737" spans="1:26" x14ac:dyDescent="0.25">
      <c r="A6737" t="s">
        <v>26</v>
      </c>
      <c r="B6737" t="s">
        <v>27</v>
      </c>
      <c r="C6737" t="s">
        <v>28</v>
      </c>
      <c r="D6737" t="s">
        <v>133</v>
      </c>
      <c r="E6737" t="str">
        <f>"201TNRL0R070"</f>
        <v>201TNRL0R070</v>
      </c>
      <c r="F6737" t="s">
        <v>30</v>
      </c>
      <c r="I6737" t="s">
        <v>97</v>
      </c>
      <c r="J6737" t="s">
        <v>58</v>
      </c>
      <c r="N6737" t="s">
        <v>13620</v>
      </c>
      <c r="O6737" t="s">
        <v>34</v>
      </c>
      <c r="P6737">
        <v>8</v>
      </c>
      <c r="Q6737">
        <v>202201</v>
      </c>
      <c r="R6737">
        <v>20220201</v>
      </c>
      <c r="S6737" t="s">
        <v>13621</v>
      </c>
      <c r="T6737">
        <v>20220826</v>
      </c>
      <c r="U6737" t="s">
        <v>211</v>
      </c>
      <c r="Z6737" t="s">
        <v>36</v>
      </c>
    </row>
    <row r="6738" spans="1:26" x14ac:dyDescent="0.25">
      <c r="A6738" t="s">
        <v>26</v>
      </c>
      <c r="B6738" t="s">
        <v>27</v>
      </c>
      <c r="C6738" t="s">
        <v>28</v>
      </c>
      <c r="D6738" t="s">
        <v>42</v>
      </c>
      <c r="E6738" t="str">
        <f>"012TNUW14814"</f>
        <v>012TNUW14814</v>
      </c>
      <c r="F6738" t="s">
        <v>30</v>
      </c>
      <c r="I6738" t="s">
        <v>97</v>
      </c>
      <c r="J6738" t="s">
        <v>83</v>
      </c>
      <c r="N6738" t="s">
        <v>13622</v>
      </c>
      <c r="O6738" t="s">
        <v>34</v>
      </c>
      <c r="P6738">
        <v>21</v>
      </c>
      <c r="Q6738">
        <v>202012</v>
      </c>
      <c r="R6738">
        <v>20220814</v>
      </c>
      <c r="S6738" t="s">
        <v>13623</v>
      </c>
      <c r="T6738">
        <v>20220826</v>
      </c>
      <c r="Z6738" t="s">
        <v>36</v>
      </c>
    </row>
    <row r="6739" spans="1:26" x14ac:dyDescent="0.25">
      <c r="A6739" t="s">
        <v>26</v>
      </c>
      <c r="B6739" t="s">
        <v>27</v>
      </c>
      <c r="C6739" t="s">
        <v>28</v>
      </c>
      <c r="D6739" t="s">
        <v>42</v>
      </c>
      <c r="E6739" t="str">
        <f>"109TNHM24097"</f>
        <v>109TNHM24097</v>
      </c>
      <c r="F6739" t="s">
        <v>30</v>
      </c>
      <c r="I6739" t="s">
        <v>97</v>
      </c>
      <c r="J6739" t="s">
        <v>39</v>
      </c>
      <c r="N6739" t="s">
        <v>13624</v>
      </c>
      <c r="O6739" t="s">
        <v>34</v>
      </c>
      <c r="P6739">
        <v>12</v>
      </c>
      <c r="Q6739">
        <v>202109</v>
      </c>
      <c r="R6739">
        <v>20211106</v>
      </c>
      <c r="S6739" t="s">
        <v>13625</v>
      </c>
      <c r="T6739">
        <v>20220826</v>
      </c>
      <c r="Z6739" t="s">
        <v>36</v>
      </c>
    </row>
    <row r="6740" spans="1:26" x14ac:dyDescent="0.25">
      <c r="A6740" t="s">
        <v>26</v>
      </c>
      <c r="B6740" t="s">
        <v>27</v>
      </c>
      <c r="C6740" t="s">
        <v>28</v>
      </c>
      <c r="D6740" t="s">
        <v>64</v>
      </c>
      <c r="E6740" t="str">
        <f>"205TNDV00802"</f>
        <v>205TNDV00802</v>
      </c>
      <c r="F6740" t="s">
        <v>30</v>
      </c>
      <c r="I6740" t="s">
        <v>31</v>
      </c>
      <c r="J6740" t="s">
        <v>163</v>
      </c>
      <c r="N6740" t="s">
        <v>13626</v>
      </c>
      <c r="O6740" t="s">
        <v>34</v>
      </c>
      <c r="P6740">
        <v>4</v>
      </c>
      <c r="Q6740">
        <v>202205</v>
      </c>
      <c r="R6740">
        <v>20220712</v>
      </c>
      <c r="S6740" t="s">
        <v>13627</v>
      </c>
      <c r="T6740">
        <v>20220826</v>
      </c>
      <c r="Z6740" t="s">
        <v>36</v>
      </c>
    </row>
    <row r="6741" spans="1:26" x14ac:dyDescent="0.25">
      <c r="A6741" t="s">
        <v>26</v>
      </c>
      <c r="B6741" t="s">
        <v>27</v>
      </c>
      <c r="C6741" t="s">
        <v>28</v>
      </c>
      <c r="D6741" t="s">
        <v>64</v>
      </c>
      <c r="E6741" t="str">
        <f>"206TNPCOY464"</f>
        <v>206TNPCOY464</v>
      </c>
      <c r="F6741" t="s">
        <v>30</v>
      </c>
      <c r="I6741" t="s">
        <v>31</v>
      </c>
      <c r="J6741" t="s">
        <v>39</v>
      </c>
      <c r="N6741" t="s">
        <v>13628</v>
      </c>
      <c r="O6741" t="s">
        <v>34</v>
      </c>
      <c r="P6741">
        <v>3</v>
      </c>
      <c r="Q6741">
        <v>202206</v>
      </c>
      <c r="R6741">
        <v>20220601</v>
      </c>
      <c r="S6741" t="s">
        <v>13629</v>
      </c>
      <c r="T6741">
        <v>20220826</v>
      </c>
      <c r="Z6741" t="s">
        <v>36</v>
      </c>
    </row>
    <row r="6742" spans="1:26" x14ac:dyDescent="0.25">
      <c r="A6742" t="s">
        <v>26</v>
      </c>
      <c r="B6742" t="s">
        <v>27</v>
      </c>
      <c r="C6742" t="s">
        <v>28</v>
      </c>
      <c r="D6742" t="s">
        <v>133</v>
      </c>
      <c r="E6742" t="str">
        <f>"108TNFA0D475"</f>
        <v>108TNFA0D475</v>
      </c>
      <c r="F6742" t="s">
        <v>30</v>
      </c>
      <c r="I6742" t="s">
        <v>31</v>
      </c>
      <c r="J6742" t="s">
        <v>39</v>
      </c>
      <c r="N6742" t="s">
        <v>13630</v>
      </c>
      <c r="O6742" t="s">
        <v>34</v>
      </c>
      <c r="P6742">
        <v>13</v>
      </c>
      <c r="Q6742">
        <v>202108</v>
      </c>
      <c r="R6742">
        <v>20211222</v>
      </c>
      <c r="S6742" t="s">
        <v>13631</v>
      </c>
      <c r="T6742">
        <v>20220826</v>
      </c>
      <c r="Z6742" t="s">
        <v>36</v>
      </c>
    </row>
    <row r="6743" spans="1:26" x14ac:dyDescent="0.25">
      <c r="A6743" t="s">
        <v>26</v>
      </c>
      <c r="B6743" t="s">
        <v>27</v>
      </c>
      <c r="C6743" t="s">
        <v>28</v>
      </c>
      <c r="D6743" t="s">
        <v>7160</v>
      </c>
      <c r="E6743" t="str">
        <f>"203TNKF1E397"</f>
        <v>203TNKF1E397</v>
      </c>
      <c r="F6743" t="s">
        <v>30</v>
      </c>
      <c r="I6743" t="s">
        <v>38</v>
      </c>
      <c r="J6743" t="s">
        <v>39</v>
      </c>
      <c r="N6743" t="s">
        <v>13632</v>
      </c>
      <c r="O6743" t="s">
        <v>34</v>
      </c>
      <c r="P6743">
        <v>6</v>
      </c>
      <c r="Q6743">
        <v>202203</v>
      </c>
      <c r="R6743">
        <v>20220401</v>
      </c>
      <c r="S6743" t="s">
        <v>13633</v>
      </c>
      <c r="T6743">
        <v>20220827</v>
      </c>
      <c r="U6743" t="s">
        <v>496</v>
      </c>
      <c r="V6743" t="s">
        <v>878</v>
      </c>
      <c r="Z6743" t="s">
        <v>36</v>
      </c>
    </row>
    <row r="6744" spans="1:26" x14ac:dyDescent="0.25">
      <c r="A6744" t="s">
        <v>26</v>
      </c>
      <c r="B6744" t="s">
        <v>27</v>
      </c>
      <c r="C6744" t="s">
        <v>28</v>
      </c>
      <c r="D6744" t="s">
        <v>46</v>
      </c>
      <c r="E6744" t="str">
        <f>"202TNNH11751"</f>
        <v>202TNNH11751</v>
      </c>
      <c r="F6744" t="s">
        <v>30</v>
      </c>
      <c r="I6744" t="s">
        <v>123</v>
      </c>
      <c r="J6744" t="s">
        <v>32</v>
      </c>
      <c r="N6744" t="s">
        <v>13634</v>
      </c>
      <c r="O6744" t="s">
        <v>34</v>
      </c>
      <c r="P6744">
        <v>7</v>
      </c>
      <c r="Q6744">
        <v>202202</v>
      </c>
      <c r="R6744">
        <v>20220320</v>
      </c>
      <c r="S6744" t="s">
        <v>13635</v>
      </c>
      <c r="T6744">
        <v>20220827</v>
      </c>
      <c r="U6744" t="s">
        <v>151</v>
      </c>
      <c r="V6744" t="s">
        <v>211</v>
      </c>
      <c r="W6744" t="s">
        <v>4845</v>
      </c>
      <c r="X6744" t="s">
        <v>13636</v>
      </c>
      <c r="Z6744" t="s">
        <v>36</v>
      </c>
    </row>
    <row r="6745" spans="1:26" x14ac:dyDescent="0.25">
      <c r="A6745" t="s">
        <v>2403</v>
      </c>
      <c r="B6745" t="s">
        <v>27</v>
      </c>
      <c r="C6745" t="s">
        <v>28</v>
      </c>
      <c r="D6745" t="s">
        <v>42</v>
      </c>
      <c r="E6745" t="str">
        <f>"202TNBK0L461"</f>
        <v>202TNBK0L461</v>
      </c>
      <c r="F6745" t="s">
        <v>2404</v>
      </c>
      <c r="N6745" t="s">
        <v>13637</v>
      </c>
      <c r="O6745" t="s">
        <v>34</v>
      </c>
      <c r="P6745">
        <v>7</v>
      </c>
      <c r="Q6745">
        <v>202202</v>
      </c>
      <c r="S6745">
        <v>917595155</v>
      </c>
      <c r="T6745">
        <v>20220829</v>
      </c>
      <c r="U6745" t="s">
        <v>2406</v>
      </c>
      <c r="V6745" t="s">
        <v>3583</v>
      </c>
      <c r="W6745" t="s">
        <v>2408</v>
      </c>
      <c r="X6745" t="s">
        <v>11001</v>
      </c>
      <c r="Y6745" t="s">
        <v>11002</v>
      </c>
      <c r="Z6745" t="s">
        <v>36</v>
      </c>
    </row>
    <row r="6746" spans="1:26" x14ac:dyDescent="0.25">
      <c r="A6746" t="s">
        <v>2403</v>
      </c>
      <c r="B6746" t="s">
        <v>27</v>
      </c>
      <c r="C6746" t="s">
        <v>28</v>
      </c>
      <c r="D6746" t="s">
        <v>64</v>
      </c>
      <c r="E6746" t="str">
        <f>"202TNPC2L744"</f>
        <v>202TNPC2L744</v>
      </c>
      <c r="F6746" t="s">
        <v>2404</v>
      </c>
      <c r="N6746" t="s">
        <v>13638</v>
      </c>
      <c r="O6746" t="s">
        <v>34</v>
      </c>
      <c r="P6746">
        <v>7</v>
      </c>
      <c r="Q6746">
        <v>202202</v>
      </c>
      <c r="S6746">
        <v>917598163</v>
      </c>
      <c r="T6746">
        <v>20220829</v>
      </c>
      <c r="U6746" t="s">
        <v>2406</v>
      </c>
      <c r="V6746" t="s">
        <v>3583</v>
      </c>
      <c r="W6746" t="s">
        <v>2408</v>
      </c>
      <c r="X6746" t="s">
        <v>2409</v>
      </c>
      <c r="Y6746" t="s">
        <v>2410</v>
      </c>
      <c r="Z6746" t="s">
        <v>36</v>
      </c>
    </row>
    <row r="6747" spans="1:26" x14ac:dyDescent="0.25">
      <c r="A6747" t="s">
        <v>26</v>
      </c>
      <c r="B6747" t="s">
        <v>27</v>
      </c>
      <c r="C6747" t="s">
        <v>28</v>
      </c>
      <c r="D6747" t="s">
        <v>115</v>
      </c>
      <c r="E6747" t="str">
        <f>"107TNXR0G090"</f>
        <v>107TNXR0G090</v>
      </c>
      <c r="F6747" t="s">
        <v>30</v>
      </c>
      <c r="I6747" t="s">
        <v>31</v>
      </c>
      <c r="J6747" t="s">
        <v>32</v>
      </c>
      <c r="N6747" t="s">
        <v>13639</v>
      </c>
      <c r="O6747" t="s">
        <v>34</v>
      </c>
      <c r="P6747">
        <v>14</v>
      </c>
      <c r="Q6747">
        <v>202107</v>
      </c>
      <c r="R6747">
        <v>20211209</v>
      </c>
      <c r="S6747" t="s">
        <v>13640</v>
      </c>
      <c r="T6747">
        <v>20220829</v>
      </c>
      <c r="Z6747" t="s">
        <v>36</v>
      </c>
    </row>
    <row r="6748" spans="1:26" x14ac:dyDescent="0.25">
      <c r="A6748" t="s">
        <v>26</v>
      </c>
      <c r="B6748" t="s">
        <v>27</v>
      </c>
      <c r="C6748" t="s">
        <v>28</v>
      </c>
      <c r="D6748" t="s">
        <v>585</v>
      </c>
      <c r="E6748" t="str">
        <f>"205TNPC37056"</f>
        <v>205TNPC37056</v>
      </c>
      <c r="F6748" t="s">
        <v>30</v>
      </c>
      <c r="I6748" t="s">
        <v>31</v>
      </c>
      <c r="J6748" t="s">
        <v>58</v>
      </c>
      <c r="N6748" t="s">
        <v>13641</v>
      </c>
      <c r="O6748" t="s">
        <v>34</v>
      </c>
      <c r="P6748">
        <v>4</v>
      </c>
      <c r="Q6748">
        <v>202205</v>
      </c>
      <c r="R6748">
        <v>20220612</v>
      </c>
      <c r="S6748" t="s">
        <v>13642</v>
      </c>
      <c r="T6748">
        <v>20220829</v>
      </c>
      <c r="U6748" t="s">
        <v>8813</v>
      </c>
      <c r="Z6748" t="s">
        <v>36</v>
      </c>
    </row>
    <row r="6749" spans="1:26" x14ac:dyDescent="0.25">
      <c r="A6749" t="s">
        <v>26</v>
      </c>
      <c r="B6749" t="s">
        <v>27</v>
      </c>
      <c r="C6749" t="s">
        <v>28</v>
      </c>
      <c r="D6749" t="s">
        <v>585</v>
      </c>
      <c r="E6749" t="str">
        <f>"205TNWG3D217"</f>
        <v>205TNWG3D217</v>
      </c>
      <c r="F6749" t="s">
        <v>30</v>
      </c>
      <c r="I6749" t="s">
        <v>38</v>
      </c>
      <c r="J6749" t="s">
        <v>58</v>
      </c>
      <c r="N6749" t="s">
        <v>13643</v>
      </c>
      <c r="O6749" t="s">
        <v>34</v>
      </c>
      <c r="P6749">
        <v>4</v>
      </c>
      <c r="Q6749">
        <v>202205</v>
      </c>
      <c r="R6749">
        <v>20220622</v>
      </c>
      <c r="S6749" t="s">
        <v>13644</v>
      </c>
      <c r="T6749">
        <v>20220829</v>
      </c>
      <c r="U6749" t="s">
        <v>497</v>
      </c>
      <c r="Z6749" t="s">
        <v>36</v>
      </c>
    </row>
    <row r="6750" spans="1:26" x14ac:dyDescent="0.25">
      <c r="A6750" t="s">
        <v>26</v>
      </c>
      <c r="B6750" t="s">
        <v>27</v>
      </c>
      <c r="C6750" t="s">
        <v>28</v>
      </c>
      <c r="D6750" t="s">
        <v>64</v>
      </c>
      <c r="E6750" t="str">
        <f>"203TNRL1Y950"</f>
        <v>203TNRL1Y950</v>
      </c>
      <c r="F6750" t="s">
        <v>30</v>
      </c>
      <c r="I6750" t="s">
        <v>31</v>
      </c>
      <c r="J6750" t="s">
        <v>32</v>
      </c>
      <c r="N6750" t="s">
        <v>13645</v>
      </c>
      <c r="O6750" t="s">
        <v>34</v>
      </c>
      <c r="P6750">
        <v>6</v>
      </c>
      <c r="Q6750">
        <v>202203</v>
      </c>
      <c r="R6750">
        <v>20220519</v>
      </c>
      <c r="S6750" t="s">
        <v>13646</v>
      </c>
      <c r="T6750">
        <v>20220829</v>
      </c>
      <c r="Z6750" t="s">
        <v>36</v>
      </c>
    </row>
    <row r="6751" spans="1:26" x14ac:dyDescent="0.25">
      <c r="A6751" t="s">
        <v>26</v>
      </c>
      <c r="B6751" t="s">
        <v>27</v>
      </c>
      <c r="C6751" t="s">
        <v>28</v>
      </c>
      <c r="D6751" t="s">
        <v>29</v>
      </c>
      <c r="E6751" t="str">
        <f>"105TNUW0P414"</f>
        <v>105TNUW0P414</v>
      </c>
      <c r="F6751" t="s">
        <v>30</v>
      </c>
      <c r="I6751" t="s">
        <v>57</v>
      </c>
      <c r="J6751" t="s">
        <v>58</v>
      </c>
      <c r="N6751" t="s">
        <v>13647</v>
      </c>
      <c r="O6751" t="s">
        <v>34</v>
      </c>
      <c r="P6751">
        <v>16</v>
      </c>
      <c r="Q6751">
        <v>202105</v>
      </c>
      <c r="R6751">
        <v>20220313</v>
      </c>
      <c r="S6751" t="s">
        <v>13648</v>
      </c>
      <c r="T6751">
        <v>20220829</v>
      </c>
      <c r="U6751" t="s">
        <v>61</v>
      </c>
      <c r="Z6751" t="s">
        <v>36</v>
      </c>
    </row>
    <row r="6752" spans="1:26" x14ac:dyDescent="0.25">
      <c r="A6752" t="s">
        <v>26</v>
      </c>
      <c r="B6752" t="s">
        <v>27</v>
      </c>
      <c r="C6752" t="s">
        <v>28</v>
      </c>
      <c r="D6752" t="s">
        <v>46</v>
      </c>
      <c r="E6752" t="str">
        <f>"106TNJJ1C484"</f>
        <v>106TNJJ1C484</v>
      </c>
      <c r="F6752" t="s">
        <v>30</v>
      </c>
      <c r="I6752" t="s">
        <v>38</v>
      </c>
      <c r="J6752" t="s">
        <v>58</v>
      </c>
      <c r="N6752" t="s">
        <v>13649</v>
      </c>
      <c r="O6752" t="s">
        <v>34</v>
      </c>
      <c r="P6752">
        <v>15</v>
      </c>
      <c r="Q6752">
        <v>202106</v>
      </c>
      <c r="R6752">
        <v>20211205</v>
      </c>
      <c r="S6752" t="s">
        <v>13650</v>
      </c>
      <c r="T6752">
        <v>20220829</v>
      </c>
      <c r="U6752" t="s">
        <v>144</v>
      </c>
      <c r="Z6752" t="s">
        <v>36</v>
      </c>
    </row>
    <row r="6753" spans="1:26" x14ac:dyDescent="0.25">
      <c r="A6753" t="s">
        <v>26</v>
      </c>
      <c r="B6753" t="s">
        <v>27</v>
      </c>
      <c r="C6753" t="s">
        <v>28</v>
      </c>
      <c r="D6753" t="s">
        <v>6142</v>
      </c>
      <c r="E6753" t="str">
        <f>"205TNZN0T229"</f>
        <v>205TNZN0T229</v>
      </c>
      <c r="F6753" t="s">
        <v>30</v>
      </c>
      <c r="I6753" t="s">
        <v>31</v>
      </c>
      <c r="J6753" t="s">
        <v>58</v>
      </c>
      <c r="N6753" t="s">
        <v>13651</v>
      </c>
      <c r="O6753" t="s">
        <v>34</v>
      </c>
      <c r="P6753">
        <v>4</v>
      </c>
      <c r="Q6753">
        <v>202205</v>
      </c>
      <c r="R6753">
        <v>20220627</v>
      </c>
      <c r="S6753" t="s">
        <v>13652</v>
      </c>
      <c r="T6753">
        <v>20220829</v>
      </c>
      <c r="U6753" t="s">
        <v>8014</v>
      </c>
      <c r="Z6753" t="s">
        <v>36</v>
      </c>
    </row>
    <row r="6754" spans="1:26" x14ac:dyDescent="0.25">
      <c r="A6754" t="s">
        <v>26</v>
      </c>
      <c r="B6754" t="s">
        <v>27</v>
      </c>
      <c r="C6754" t="s">
        <v>28</v>
      </c>
      <c r="D6754" t="s">
        <v>29</v>
      </c>
      <c r="E6754" t="str">
        <f>"201TNPCOL720"</f>
        <v>201TNPCOL720</v>
      </c>
      <c r="F6754" t="s">
        <v>30</v>
      </c>
      <c r="I6754" t="s">
        <v>31</v>
      </c>
      <c r="J6754" t="s">
        <v>58</v>
      </c>
      <c r="N6754" t="s">
        <v>13653</v>
      </c>
      <c r="O6754" t="s">
        <v>34</v>
      </c>
      <c r="P6754">
        <v>8</v>
      </c>
      <c r="Q6754">
        <v>202201</v>
      </c>
      <c r="R6754">
        <v>20220324</v>
      </c>
      <c r="S6754" t="s">
        <v>13654</v>
      </c>
      <c r="T6754">
        <v>20220829</v>
      </c>
      <c r="U6754" t="s">
        <v>111</v>
      </c>
      <c r="Z6754" t="s">
        <v>36</v>
      </c>
    </row>
    <row r="6755" spans="1:26" x14ac:dyDescent="0.25">
      <c r="A6755" t="s">
        <v>26</v>
      </c>
      <c r="B6755" t="s">
        <v>27</v>
      </c>
      <c r="C6755" t="s">
        <v>28</v>
      </c>
      <c r="D6755" t="s">
        <v>42</v>
      </c>
      <c r="E6755" t="str">
        <f>"202TNZN05309"</f>
        <v>202TNZN05309</v>
      </c>
      <c r="F6755" t="s">
        <v>30</v>
      </c>
      <c r="I6755" t="s">
        <v>38</v>
      </c>
      <c r="J6755" t="s">
        <v>58</v>
      </c>
      <c r="N6755" t="s">
        <v>13655</v>
      </c>
      <c r="O6755" t="s">
        <v>34</v>
      </c>
      <c r="P6755">
        <v>7</v>
      </c>
      <c r="Q6755">
        <v>202202</v>
      </c>
      <c r="R6755">
        <v>20220312</v>
      </c>
      <c r="S6755" t="s">
        <v>13656</v>
      </c>
      <c r="T6755">
        <v>20220829</v>
      </c>
      <c r="Z6755" t="s">
        <v>36</v>
      </c>
    </row>
    <row r="6756" spans="1:26" x14ac:dyDescent="0.25">
      <c r="A6756" t="s">
        <v>26</v>
      </c>
      <c r="B6756" t="s">
        <v>27</v>
      </c>
      <c r="C6756" t="s">
        <v>28</v>
      </c>
      <c r="D6756" t="s">
        <v>46</v>
      </c>
      <c r="E6756" t="str">
        <f>"201TNXR1Y906"</f>
        <v>201TNXR1Y906</v>
      </c>
      <c r="F6756" t="s">
        <v>30</v>
      </c>
      <c r="I6756" t="s">
        <v>71</v>
      </c>
      <c r="J6756" t="s">
        <v>90</v>
      </c>
      <c r="N6756" t="s">
        <v>13657</v>
      </c>
      <c r="O6756" t="s">
        <v>34</v>
      </c>
      <c r="P6756">
        <v>8</v>
      </c>
      <c r="Q6756">
        <v>202201</v>
      </c>
      <c r="R6756">
        <v>20220127</v>
      </c>
      <c r="S6756" t="s">
        <v>13658</v>
      </c>
      <c r="T6756">
        <v>20220829</v>
      </c>
      <c r="U6756" t="s">
        <v>329</v>
      </c>
      <c r="V6756" t="s">
        <v>3950</v>
      </c>
      <c r="Z6756" t="s">
        <v>36</v>
      </c>
    </row>
    <row r="6757" spans="1:26" x14ac:dyDescent="0.25">
      <c r="A6757" t="s">
        <v>26</v>
      </c>
      <c r="B6757" t="s">
        <v>27</v>
      </c>
      <c r="C6757" t="s">
        <v>28</v>
      </c>
      <c r="D6757" t="s">
        <v>6922</v>
      </c>
      <c r="E6757" t="str">
        <f>"204TNBK2N285"</f>
        <v>204TNBK2N285</v>
      </c>
      <c r="F6757" t="s">
        <v>30</v>
      </c>
      <c r="I6757" t="s">
        <v>31</v>
      </c>
      <c r="J6757" t="s">
        <v>58</v>
      </c>
      <c r="N6757" t="s">
        <v>13659</v>
      </c>
      <c r="O6757" t="s">
        <v>34</v>
      </c>
      <c r="P6757">
        <v>5</v>
      </c>
      <c r="Q6757">
        <v>202204</v>
      </c>
      <c r="R6757">
        <v>20220730</v>
      </c>
      <c r="S6757" t="s">
        <v>13660</v>
      </c>
      <c r="T6757">
        <v>20220829</v>
      </c>
      <c r="U6757" t="s">
        <v>114</v>
      </c>
      <c r="Z6757" t="s">
        <v>36</v>
      </c>
    </row>
    <row r="6758" spans="1:26" x14ac:dyDescent="0.25">
      <c r="A6758" t="s">
        <v>26</v>
      </c>
      <c r="B6758" t="s">
        <v>27</v>
      </c>
      <c r="C6758" t="s">
        <v>28</v>
      </c>
      <c r="D6758" t="s">
        <v>115</v>
      </c>
      <c r="E6758" t="str">
        <f>"110TNAB0C888"</f>
        <v>110TNAB0C888</v>
      </c>
      <c r="F6758" t="s">
        <v>30</v>
      </c>
      <c r="I6758" t="s">
        <v>57</v>
      </c>
      <c r="J6758" t="s">
        <v>90</v>
      </c>
      <c r="N6758" t="s">
        <v>13661</v>
      </c>
      <c r="O6758" t="s">
        <v>34</v>
      </c>
      <c r="P6758">
        <v>11</v>
      </c>
      <c r="Q6758">
        <v>202110</v>
      </c>
      <c r="R6758">
        <v>20220810</v>
      </c>
      <c r="S6758" t="s">
        <v>13662</v>
      </c>
      <c r="T6758">
        <v>20220829</v>
      </c>
      <c r="U6758" t="s">
        <v>144</v>
      </c>
      <c r="Z6758" t="s">
        <v>36</v>
      </c>
    </row>
    <row r="6759" spans="1:26" x14ac:dyDescent="0.25">
      <c r="A6759" t="s">
        <v>26</v>
      </c>
      <c r="B6759" t="s">
        <v>27</v>
      </c>
      <c r="C6759" t="s">
        <v>28</v>
      </c>
      <c r="D6759" t="s">
        <v>115</v>
      </c>
      <c r="E6759" t="str">
        <f>"108TNUW0A470"</f>
        <v>108TNUW0A470</v>
      </c>
      <c r="F6759" t="s">
        <v>30</v>
      </c>
      <c r="I6759" t="s">
        <v>38</v>
      </c>
      <c r="J6759" t="s">
        <v>90</v>
      </c>
      <c r="N6759" t="s">
        <v>13663</v>
      </c>
      <c r="O6759" t="s">
        <v>34</v>
      </c>
      <c r="P6759">
        <v>13</v>
      </c>
      <c r="Q6759">
        <v>202108</v>
      </c>
      <c r="R6759">
        <v>20211130</v>
      </c>
      <c r="S6759" t="s">
        <v>13664</v>
      </c>
      <c r="T6759">
        <v>20220829</v>
      </c>
      <c r="U6759" t="s">
        <v>144</v>
      </c>
      <c r="Z6759" t="s">
        <v>36</v>
      </c>
    </row>
    <row r="6760" spans="1:26" x14ac:dyDescent="0.25">
      <c r="A6760" t="s">
        <v>26</v>
      </c>
      <c r="B6760" t="s">
        <v>27</v>
      </c>
      <c r="C6760" t="s">
        <v>28</v>
      </c>
      <c r="D6760" t="s">
        <v>6142</v>
      </c>
      <c r="E6760" t="str">
        <f>"204TNZN04461"</f>
        <v>204TNZN04461</v>
      </c>
      <c r="F6760" t="s">
        <v>30</v>
      </c>
      <c r="I6760" t="s">
        <v>31</v>
      </c>
      <c r="J6760" t="s">
        <v>32</v>
      </c>
      <c r="N6760" t="s">
        <v>13665</v>
      </c>
      <c r="O6760" t="s">
        <v>34</v>
      </c>
      <c r="P6760">
        <v>5</v>
      </c>
      <c r="Q6760">
        <v>202204</v>
      </c>
      <c r="R6760">
        <v>20220807</v>
      </c>
      <c r="S6760" t="s">
        <v>13666</v>
      </c>
      <c r="T6760">
        <v>20220829</v>
      </c>
      <c r="Z6760" t="s">
        <v>36</v>
      </c>
    </row>
    <row r="6761" spans="1:26" x14ac:dyDescent="0.25">
      <c r="A6761" t="s">
        <v>26</v>
      </c>
      <c r="B6761" t="s">
        <v>27</v>
      </c>
      <c r="C6761" t="s">
        <v>28</v>
      </c>
      <c r="D6761" t="s">
        <v>6142</v>
      </c>
      <c r="E6761" t="str">
        <f>"204TNNH0F639"</f>
        <v>204TNNH0F639</v>
      </c>
      <c r="F6761" t="s">
        <v>30</v>
      </c>
      <c r="I6761" t="s">
        <v>38</v>
      </c>
      <c r="J6761" t="s">
        <v>58</v>
      </c>
      <c r="N6761" t="s">
        <v>13667</v>
      </c>
      <c r="O6761" t="s">
        <v>34</v>
      </c>
      <c r="P6761">
        <v>5</v>
      </c>
      <c r="Q6761">
        <v>202204</v>
      </c>
      <c r="R6761">
        <v>20220801</v>
      </c>
      <c r="S6761" t="s">
        <v>13668</v>
      </c>
      <c r="T6761">
        <v>20220829</v>
      </c>
      <c r="U6761" t="s">
        <v>278</v>
      </c>
      <c r="Z6761" t="s">
        <v>36</v>
      </c>
    </row>
    <row r="6762" spans="1:26" x14ac:dyDescent="0.25">
      <c r="A6762" t="s">
        <v>26</v>
      </c>
      <c r="B6762" t="s">
        <v>27</v>
      </c>
      <c r="C6762" t="s">
        <v>28</v>
      </c>
      <c r="D6762" t="s">
        <v>7432</v>
      </c>
      <c r="E6762" t="str">
        <f>"206TNQD1A820"</f>
        <v>206TNQD1A820</v>
      </c>
      <c r="F6762" t="s">
        <v>30</v>
      </c>
      <c r="I6762" t="s">
        <v>38</v>
      </c>
      <c r="J6762" t="s">
        <v>39</v>
      </c>
      <c r="N6762" t="s">
        <v>13669</v>
      </c>
      <c r="O6762" t="s">
        <v>34</v>
      </c>
      <c r="P6762">
        <v>3</v>
      </c>
      <c r="Q6762">
        <v>202206</v>
      </c>
      <c r="R6762">
        <v>20220816</v>
      </c>
      <c r="S6762" t="s">
        <v>13670</v>
      </c>
      <c r="T6762">
        <v>20220829</v>
      </c>
      <c r="Z6762" t="s">
        <v>36</v>
      </c>
    </row>
    <row r="6763" spans="1:26" x14ac:dyDescent="0.25">
      <c r="A6763" t="s">
        <v>26</v>
      </c>
      <c r="B6763" t="s">
        <v>27</v>
      </c>
      <c r="C6763" t="s">
        <v>28</v>
      </c>
      <c r="D6763" t="s">
        <v>46</v>
      </c>
      <c r="E6763" t="str">
        <f>"111TNTQ1K345"</f>
        <v>111TNTQ1K345</v>
      </c>
      <c r="F6763" t="s">
        <v>30</v>
      </c>
      <c r="I6763" t="s">
        <v>157</v>
      </c>
      <c r="J6763" t="s">
        <v>58</v>
      </c>
      <c r="N6763" t="s">
        <v>13671</v>
      </c>
      <c r="O6763" t="s">
        <v>34</v>
      </c>
      <c r="P6763">
        <v>10</v>
      </c>
      <c r="Q6763">
        <v>202111</v>
      </c>
      <c r="R6763">
        <v>20220427</v>
      </c>
      <c r="S6763" t="s">
        <v>13672</v>
      </c>
      <c r="T6763">
        <v>20220829</v>
      </c>
      <c r="U6763" t="s">
        <v>264</v>
      </c>
      <c r="V6763" t="s">
        <v>328</v>
      </c>
      <c r="W6763" t="s">
        <v>8053</v>
      </c>
      <c r="Z6763" t="s">
        <v>36</v>
      </c>
    </row>
    <row r="6764" spans="1:26" x14ac:dyDescent="0.25">
      <c r="A6764" t="s">
        <v>26</v>
      </c>
      <c r="B6764" t="s">
        <v>27</v>
      </c>
      <c r="C6764" t="s">
        <v>28</v>
      </c>
      <c r="D6764" t="s">
        <v>133</v>
      </c>
      <c r="E6764" t="str">
        <f>"106TNEP2K916"</f>
        <v>106TNEP2K916</v>
      </c>
      <c r="F6764" t="s">
        <v>30</v>
      </c>
      <c r="I6764" t="s">
        <v>31</v>
      </c>
      <c r="J6764" t="s">
        <v>90</v>
      </c>
      <c r="N6764" t="s">
        <v>13673</v>
      </c>
      <c r="O6764" t="s">
        <v>34</v>
      </c>
      <c r="P6764">
        <v>15</v>
      </c>
      <c r="Q6764">
        <v>202106</v>
      </c>
      <c r="R6764">
        <v>20211023</v>
      </c>
      <c r="S6764" t="s">
        <v>13674</v>
      </c>
      <c r="T6764">
        <v>20220829</v>
      </c>
      <c r="U6764" t="s">
        <v>211</v>
      </c>
      <c r="Z6764" t="s">
        <v>36</v>
      </c>
    </row>
    <row r="6765" spans="1:26" x14ac:dyDescent="0.25">
      <c r="A6765" t="s">
        <v>26</v>
      </c>
      <c r="B6765" t="s">
        <v>27</v>
      </c>
      <c r="C6765" t="s">
        <v>28</v>
      </c>
      <c r="D6765" t="s">
        <v>7432</v>
      </c>
      <c r="E6765" t="str">
        <f>"206TNNH01151"</f>
        <v>206TNNH01151</v>
      </c>
      <c r="F6765" t="s">
        <v>30</v>
      </c>
      <c r="I6765" t="s">
        <v>38</v>
      </c>
      <c r="J6765" t="s">
        <v>90</v>
      </c>
      <c r="N6765" t="s">
        <v>13675</v>
      </c>
      <c r="O6765" t="s">
        <v>34</v>
      </c>
      <c r="P6765">
        <v>3</v>
      </c>
      <c r="Q6765">
        <v>202206</v>
      </c>
      <c r="R6765">
        <v>20220615</v>
      </c>
      <c r="S6765" t="s">
        <v>13676</v>
      </c>
      <c r="T6765">
        <v>20220829</v>
      </c>
      <c r="U6765" t="s">
        <v>205</v>
      </c>
      <c r="Z6765" t="s">
        <v>36</v>
      </c>
    </row>
    <row r="6766" spans="1:26" x14ac:dyDescent="0.25">
      <c r="A6766" t="s">
        <v>26</v>
      </c>
      <c r="B6766" t="s">
        <v>27</v>
      </c>
      <c r="C6766" t="s">
        <v>28</v>
      </c>
      <c r="D6766" t="s">
        <v>115</v>
      </c>
      <c r="E6766" t="str">
        <f>"109TNXR27930"</f>
        <v>109TNXR27930</v>
      </c>
      <c r="F6766" t="s">
        <v>30</v>
      </c>
      <c r="I6766" t="s">
        <v>38</v>
      </c>
      <c r="J6766" t="s">
        <v>39</v>
      </c>
      <c r="N6766" t="s">
        <v>13677</v>
      </c>
      <c r="O6766" t="s">
        <v>34</v>
      </c>
      <c r="P6766">
        <v>12</v>
      </c>
      <c r="Q6766">
        <v>202109</v>
      </c>
      <c r="R6766">
        <v>20220215</v>
      </c>
      <c r="S6766" t="s">
        <v>13678</v>
      </c>
      <c r="T6766">
        <v>20220829</v>
      </c>
      <c r="Z6766" t="s">
        <v>36</v>
      </c>
    </row>
    <row r="6767" spans="1:26" x14ac:dyDescent="0.25">
      <c r="A6767" t="s">
        <v>26</v>
      </c>
      <c r="B6767" t="s">
        <v>27</v>
      </c>
      <c r="C6767" t="s">
        <v>28</v>
      </c>
      <c r="D6767" t="s">
        <v>37</v>
      </c>
      <c r="E6767" t="str">
        <f>"111TNQD2E572"</f>
        <v>111TNQD2E572</v>
      </c>
      <c r="F6767" t="s">
        <v>30</v>
      </c>
      <c r="I6767" t="s">
        <v>129</v>
      </c>
      <c r="J6767" t="s">
        <v>77</v>
      </c>
      <c r="N6767" t="s">
        <v>13679</v>
      </c>
      <c r="O6767" t="s">
        <v>34</v>
      </c>
      <c r="P6767">
        <v>10</v>
      </c>
      <c r="Q6767">
        <v>202111</v>
      </c>
      <c r="R6767">
        <v>20220517</v>
      </c>
      <c r="S6767" t="s">
        <v>13680</v>
      </c>
      <c r="T6767">
        <v>20220829</v>
      </c>
      <c r="Z6767" t="s">
        <v>36</v>
      </c>
    </row>
    <row r="6768" spans="1:26" x14ac:dyDescent="0.25">
      <c r="A6768" t="s">
        <v>26</v>
      </c>
      <c r="B6768" t="s">
        <v>27</v>
      </c>
      <c r="C6768" t="s">
        <v>28</v>
      </c>
      <c r="D6768" t="s">
        <v>7432</v>
      </c>
      <c r="E6768" t="str">
        <f>"204TNFA27227"</f>
        <v>204TNFA27227</v>
      </c>
      <c r="F6768" t="s">
        <v>30</v>
      </c>
      <c r="I6768" t="s">
        <v>38</v>
      </c>
      <c r="J6768" t="s">
        <v>39</v>
      </c>
      <c r="N6768" t="s">
        <v>13681</v>
      </c>
      <c r="O6768" t="s">
        <v>34</v>
      </c>
      <c r="P6768">
        <v>5</v>
      </c>
      <c r="Q6768">
        <v>202204</v>
      </c>
      <c r="R6768">
        <v>20220819</v>
      </c>
      <c r="S6768" t="s">
        <v>13682</v>
      </c>
      <c r="T6768">
        <v>20220829</v>
      </c>
      <c r="Z6768" t="s">
        <v>36</v>
      </c>
    </row>
    <row r="6769" spans="1:26" x14ac:dyDescent="0.25">
      <c r="A6769" t="s">
        <v>26</v>
      </c>
      <c r="B6769" t="s">
        <v>27</v>
      </c>
      <c r="C6769" t="s">
        <v>28</v>
      </c>
      <c r="D6769" t="s">
        <v>37</v>
      </c>
      <c r="E6769" t="str">
        <f>"201TNLE1H360"</f>
        <v>201TNLE1H360</v>
      </c>
      <c r="F6769" t="s">
        <v>30</v>
      </c>
      <c r="I6769" t="s">
        <v>302</v>
      </c>
      <c r="J6769" t="s">
        <v>39</v>
      </c>
      <c r="N6769" t="s">
        <v>13683</v>
      </c>
      <c r="O6769" t="s">
        <v>34</v>
      </c>
      <c r="P6769">
        <v>8</v>
      </c>
      <c r="Q6769">
        <v>202201</v>
      </c>
      <c r="R6769">
        <v>20220227</v>
      </c>
      <c r="S6769" t="s">
        <v>13684</v>
      </c>
      <c r="T6769">
        <v>20220829</v>
      </c>
      <c r="Z6769" t="s">
        <v>36</v>
      </c>
    </row>
    <row r="6770" spans="1:26" x14ac:dyDescent="0.25">
      <c r="A6770" t="s">
        <v>26</v>
      </c>
      <c r="B6770" t="s">
        <v>27</v>
      </c>
      <c r="C6770" t="s">
        <v>28</v>
      </c>
      <c r="D6770" t="s">
        <v>64</v>
      </c>
      <c r="E6770" t="str">
        <f>"106TNJJ1Q716"</f>
        <v>106TNJJ1Q716</v>
      </c>
      <c r="F6770" t="s">
        <v>30</v>
      </c>
      <c r="I6770" t="s">
        <v>162</v>
      </c>
      <c r="J6770" t="s">
        <v>39</v>
      </c>
      <c r="N6770" t="s">
        <v>13685</v>
      </c>
      <c r="O6770" t="s">
        <v>34</v>
      </c>
      <c r="P6770">
        <v>15</v>
      </c>
      <c r="Q6770">
        <v>202106</v>
      </c>
      <c r="R6770">
        <v>20220501</v>
      </c>
      <c r="S6770" t="s">
        <v>13686</v>
      </c>
      <c r="T6770">
        <v>20220829</v>
      </c>
      <c r="Z6770" t="s">
        <v>36</v>
      </c>
    </row>
    <row r="6771" spans="1:26" x14ac:dyDescent="0.25">
      <c r="A6771" t="s">
        <v>26</v>
      </c>
      <c r="B6771" t="s">
        <v>27</v>
      </c>
      <c r="C6771" t="s">
        <v>28</v>
      </c>
      <c r="D6771" t="s">
        <v>133</v>
      </c>
      <c r="E6771" t="str">
        <f>"103TNMX2S787"</f>
        <v>103TNMX2S787</v>
      </c>
      <c r="F6771" t="s">
        <v>30</v>
      </c>
      <c r="I6771" t="s">
        <v>38</v>
      </c>
      <c r="J6771" t="s">
        <v>271</v>
      </c>
      <c r="N6771" t="s">
        <v>13687</v>
      </c>
      <c r="O6771" t="s">
        <v>34</v>
      </c>
      <c r="P6771">
        <v>18</v>
      </c>
      <c r="Q6771">
        <v>202103</v>
      </c>
      <c r="R6771">
        <v>20211226</v>
      </c>
      <c r="S6771" t="s">
        <v>13688</v>
      </c>
      <c r="T6771">
        <v>20220829</v>
      </c>
      <c r="Z6771" t="s">
        <v>36</v>
      </c>
    </row>
    <row r="6772" spans="1:26" x14ac:dyDescent="0.25">
      <c r="A6772" t="s">
        <v>26</v>
      </c>
      <c r="B6772" t="s">
        <v>27</v>
      </c>
      <c r="C6772" t="s">
        <v>28</v>
      </c>
      <c r="D6772" t="s">
        <v>29</v>
      </c>
      <c r="E6772" t="str">
        <f>"105TNKF0P509"</f>
        <v>105TNKF0P509</v>
      </c>
      <c r="F6772" t="s">
        <v>30</v>
      </c>
      <c r="I6772" t="s">
        <v>71</v>
      </c>
      <c r="J6772" t="s">
        <v>90</v>
      </c>
      <c r="N6772" t="s">
        <v>13689</v>
      </c>
      <c r="O6772" t="s">
        <v>34</v>
      </c>
      <c r="P6772">
        <v>16</v>
      </c>
      <c r="Q6772">
        <v>202105</v>
      </c>
      <c r="R6772">
        <v>20211212</v>
      </c>
      <c r="S6772" t="s">
        <v>13690</v>
      </c>
      <c r="T6772">
        <v>20220829</v>
      </c>
      <c r="U6772" t="s">
        <v>1796</v>
      </c>
      <c r="V6772" t="s">
        <v>3950</v>
      </c>
      <c r="Z6772" t="s">
        <v>36</v>
      </c>
    </row>
    <row r="6773" spans="1:26" x14ac:dyDescent="0.25">
      <c r="A6773" t="s">
        <v>26</v>
      </c>
      <c r="B6773" t="s">
        <v>27</v>
      </c>
      <c r="C6773" t="s">
        <v>28</v>
      </c>
      <c r="D6773" t="s">
        <v>64</v>
      </c>
      <c r="E6773" t="str">
        <f>"206TNZN2Q213"</f>
        <v>206TNZN2Q213</v>
      </c>
      <c r="F6773" t="s">
        <v>30</v>
      </c>
      <c r="I6773" t="s">
        <v>38</v>
      </c>
      <c r="J6773" t="s">
        <v>58</v>
      </c>
      <c r="N6773" t="s">
        <v>13691</v>
      </c>
      <c r="O6773" t="s">
        <v>34</v>
      </c>
      <c r="P6773">
        <v>3</v>
      </c>
      <c r="Q6773">
        <v>202206</v>
      </c>
      <c r="R6773">
        <v>20220726</v>
      </c>
      <c r="S6773" t="s">
        <v>13692</v>
      </c>
      <c r="T6773">
        <v>20220829</v>
      </c>
      <c r="Z6773" t="s">
        <v>36</v>
      </c>
    </row>
    <row r="6774" spans="1:26" x14ac:dyDescent="0.25">
      <c r="A6774" t="s">
        <v>26</v>
      </c>
      <c r="B6774" t="s">
        <v>27</v>
      </c>
      <c r="C6774" t="s">
        <v>28</v>
      </c>
      <c r="D6774" t="s">
        <v>37</v>
      </c>
      <c r="E6774" t="str">
        <f>"104TNBK26909"</f>
        <v>104TNBK26909</v>
      </c>
      <c r="F6774" t="s">
        <v>30</v>
      </c>
      <c r="I6774" t="s">
        <v>475</v>
      </c>
      <c r="J6774" t="s">
        <v>90</v>
      </c>
      <c r="N6774" t="s">
        <v>13693</v>
      </c>
      <c r="O6774" t="s">
        <v>34</v>
      </c>
      <c r="P6774">
        <v>17</v>
      </c>
      <c r="Q6774">
        <v>202104</v>
      </c>
      <c r="R6774">
        <v>20220728</v>
      </c>
      <c r="S6774" t="s">
        <v>13694</v>
      </c>
      <c r="T6774">
        <v>20220829</v>
      </c>
      <c r="U6774" t="s">
        <v>180</v>
      </c>
      <c r="V6774" t="s">
        <v>1199</v>
      </c>
      <c r="W6774" t="s">
        <v>4400</v>
      </c>
      <c r="X6774" t="s">
        <v>2032</v>
      </c>
      <c r="Y6774" t="s">
        <v>13695</v>
      </c>
      <c r="Z6774" t="s">
        <v>36</v>
      </c>
    </row>
    <row r="6775" spans="1:26" x14ac:dyDescent="0.25">
      <c r="A6775" t="s">
        <v>26</v>
      </c>
      <c r="B6775" t="s">
        <v>27</v>
      </c>
      <c r="C6775" t="s">
        <v>28</v>
      </c>
      <c r="D6775" t="s">
        <v>133</v>
      </c>
      <c r="E6775" t="str">
        <f>"106TNKF2L421"</f>
        <v>106TNKF2L421</v>
      </c>
      <c r="F6775" t="s">
        <v>30</v>
      </c>
      <c r="I6775" t="s">
        <v>89</v>
      </c>
      <c r="J6775" t="s">
        <v>90</v>
      </c>
      <c r="N6775" t="s">
        <v>13696</v>
      </c>
      <c r="O6775" t="s">
        <v>34</v>
      </c>
      <c r="P6775">
        <v>15</v>
      </c>
      <c r="Q6775">
        <v>202106</v>
      </c>
      <c r="R6775">
        <v>20220301</v>
      </c>
      <c r="S6775" t="s">
        <v>13697</v>
      </c>
      <c r="T6775">
        <v>20220829</v>
      </c>
      <c r="U6775" t="s">
        <v>144</v>
      </c>
      <c r="V6775" t="s">
        <v>128</v>
      </c>
      <c r="Z6775" t="s">
        <v>36</v>
      </c>
    </row>
    <row r="6776" spans="1:26" x14ac:dyDescent="0.25">
      <c r="A6776" t="s">
        <v>26</v>
      </c>
      <c r="B6776" t="s">
        <v>27</v>
      </c>
      <c r="C6776" t="s">
        <v>28</v>
      </c>
      <c r="D6776" t="s">
        <v>42</v>
      </c>
      <c r="E6776" t="str">
        <f>"110TNNH2J927"</f>
        <v>110TNNH2J927</v>
      </c>
      <c r="F6776" t="s">
        <v>30</v>
      </c>
      <c r="I6776" t="s">
        <v>89</v>
      </c>
      <c r="J6776" t="s">
        <v>77</v>
      </c>
      <c r="N6776" t="s">
        <v>13698</v>
      </c>
      <c r="O6776" t="s">
        <v>34</v>
      </c>
      <c r="P6776">
        <v>11</v>
      </c>
      <c r="Q6776">
        <v>202110</v>
      </c>
      <c r="R6776">
        <v>20220614</v>
      </c>
      <c r="S6776" t="s">
        <v>13699</v>
      </c>
      <c r="T6776">
        <v>20220829</v>
      </c>
      <c r="Z6776" t="s">
        <v>36</v>
      </c>
    </row>
    <row r="6777" spans="1:26" x14ac:dyDescent="0.25">
      <c r="A6777" t="s">
        <v>26</v>
      </c>
      <c r="B6777" t="s">
        <v>27</v>
      </c>
      <c r="C6777" t="s">
        <v>28</v>
      </c>
      <c r="D6777" t="s">
        <v>6922</v>
      </c>
      <c r="E6777" t="str">
        <f>"206TNAB1B384"</f>
        <v>206TNAB1B384</v>
      </c>
      <c r="F6777" t="s">
        <v>30</v>
      </c>
      <c r="I6777" t="s">
        <v>89</v>
      </c>
      <c r="J6777" t="s">
        <v>90</v>
      </c>
      <c r="N6777" t="s">
        <v>13700</v>
      </c>
      <c r="O6777" t="s">
        <v>34</v>
      </c>
      <c r="P6777">
        <v>3</v>
      </c>
      <c r="Q6777">
        <v>202206</v>
      </c>
      <c r="R6777">
        <v>20220809</v>
      </c>
      <c r="S6777" t="s">
        <v>13701</v>
      </c>
      <c r="T6777">
        <v>20220829</v>
      </c>
      <c r="U6777" t="s">
        <v>128</v>
      </c>
      <c r="Z6777" t="s">
        <v>36</v>
      </c>
    </row>
    <row r="6778" spans="1:26" x14ac:dyDescent="0.25">
      <c r="A6778" t="s">
        <v>26</v>
      </c>
      <c r="B6778" t="s">
        <v>27</v>
      </c>
      <c r="C6778" t="s">
        <v>28</v>
      </c>
      <c r="D6778" t="s">
        <v>6142</v>
      </c>
      <c r="E6778" t="str">
        <f>"205TNWG39569"</f>
        <v>205TNWG39569</v>
      </c>
      <c r="F6778" t="s">
        <v>30</v>
      </c>
      <c r="I6778" t="s">
        <v>31</v>
      </c>
      <c r="J6778" t="s">
        <v>32</v>
      </c>
      <c r="N6778" t="s">
        <v>13702</v>
      </c>
      <c r="O6778" t="s">
        <v>34</v>
      </c>
      <c r="P6778">
        <v>4</v>
      </c>
      <c r="Q6778">
        <v>202205</v>
      </c>
      <c r="R6778">
        <v>20220618</v>
      </c>
      <c r="S6778" t="s">
        <v>13703</v>
      </c>
      <c r="T6778">
        <v>20220829</v>
      </c>
      <c r="Z6778" t="s">
        <v>36</v>
      </c>
    </row>
    <row r="6779" spans="1:26" x14ac:dyDescent="0.25">
      <c r="A6779" t="s">
        <v>26</v>
      </c>
      <c r="B6779" t="s">
        <v>27</v>
      </c>
      <c r="C6779" t="s">
        <v>28</v>
      </c>
      <c r="D6779" t="s">
        <v>29</v>
      </c>
      <c r="E6779" t="str">
        <f>"111TNAB1J016"</f>
        <v>111TNAB1J016</v>
      </c>
      <c r="F6779" t="s">
        <v>30</v>
      </c>
      <c r="I6779" t="s">
        <v>31</v>
      </c>
      <c r="J6779" t="s">
        <v>32</v>
      </c>
      <c r="N6779" t="s">
        <v>13704</v>
      </c>
      <c r="O6779" t="s">
        <v>34</v>
      </c>
      <c r="P6779">
        <v>10</v>
      </c>
      <c r="Q6779">
        <v>202111</v>
      </c>
      <c r="R6779">
        <v>20220815</v>
      </c>
      <c r="S6779" t="s">
        <v>13705</v>
      </c>
      <c r="T6779">
        <v>20220829</v>
      </c>
      <c r="Z6779" t="s">
        <v>36</v>
      </c>
    </row>
    <row r="6780" spans="1:26" x14ac:dyDescent="0.25">
      <c r="A6780" t="s">
        <v>26</v>
      </c>
      <c r="B6780" t="s">
        <v>27</v>
      </c>
      <c r="C6780" t="s">
        <v>28</v>
      </c>
      <c r="D6780" t="s">
        <v>29</v>
      </c>
      <c r="E6780" t="str">
        <f>"111TNSU0Q014"</f>
        <v>111TNSU0Q014</v>
      </c>
      <c r="F6780" t="s">
        <v>30</v>
      </c>
      <c r="I6780" t="s">
        <v>57</v>
      </c>
      <c r="J6780" t="s">
        <v>77</v>
      </c>
      <c r="N6780" t="s">
        <v>13706</v>
      </c>
      <c r="O6780" t="s">
        <v>34</v>
      </c>
      <c r="P6780">
        <v>10</v>
      </c>
      <c r="Q6780">
        <v>202111</v>
      </c>
      <c r="R6780">
        <v>20220701</v>
      </c>
      <c r="S6780" t="s">
        <v>13707</v>
      </c>
      <c r="T6780">
        <v>20220829</v>
      </c>
      <c r="Z6780" t="s">
        <v>36</v>
      </c>
    </row>
    <row r="6781" spans="1:26" x14ac:dyDescent="0.25">
      <c r="A6781" t="s">
        <v>26</v>
      </c>
      <c r="B6781" t="s">
        <v>27</v>
      </c>
      <c r="C6781" t="s">
        <v>28</v>
      </c>
      <c r="D6781" t="s">
        <v>585</v>
      </c>
      <c r="E6781" t="str">
        <f>"207TNWG18705"</f>
        <v>207TNWG18705</v>
      </c>
      <c r="F6781" t="s">
        <v>30</v>
      </c>
      <c r="I6781" t="s">
        <v>31</v>
      </c>
      <c r="J6781" t="s">
        <v>32</v>
      </c>
      <c r="N6781" t="s">
        <v>13708</v>
      </c>
      <c r="O6781" t="s">
        <v>34</v>
      </c>
      <c r="P6781">
        <v>2</v>
      </c>
      <c r="Q6781">
        <v>202207</v>
      </c>
      <c r="R6781">
        <v>20220812</v>
      </c>
      <c r="S6781" t="s">
        <v>13709</v>
      </c>
      <c r="T6781">
        <v>20220829</v>
      </c>
      <c r="Z6781" t="s">
        <v>36</v>
      </c>
    </row>
    <row r="6782" spans="1:26" x14ac:dyDescent="0.25">
      <c r="A6782" t="s">
        <v>26</v>
      </c>
      <c r="B6782" t="s">
        <v>27</v>
      </c>
      <c r="C6782" t="s">
        <v>28</v>
      </c>
      <c r="D6782" t="s">
        <v>6142</v>
      </c>
      <c r="E6782" t="str">
        <f>"205TNYT17138"</f>
        <v>205TNYT17138</v>
      </c>
      <c r="F6782" t="s">
        <v>30</v>
      </c>
      <c r="I6782" t="s">
        <v>31</v>
      </c>
      <c r="J6782" t="s">
        <v>32</v>
      </c>
      <c r="N6782" t="s">
        <v>13710</v>
      </c>
      <c r="O6782" t="s">
        <v>34</v>
      </c>
      <c r="P6782">
        <v>4</v>
      </c>
      <c r="Q6782">
        <v>202205</v>
      </c>
      <c r="R6782">
        <v>20220629</v>
      </c>
      <c r="S6782" t="s">
        <v>13711</v>
      </c>
      <c r="T6782">
        <v>20220829</v>
      </c>
      <c r="Z6782" t="s">
        <v>36</v>
      </c>
    </row>
    <row r="6783" spans="1:26" x14ac:dyDescent="0.25">
      <c r="A6783" t="s">
        <v>26</v>
      </c>
      <c r="B6783" t="s">
        <v>27</v>
      </c>
      <c r="C6783" t="s">
        <v>28</v>
      </c>
      <c r="D6783" t="s">
        <v>166</v>
      </c>
      <c r="E6783" t="str">
        <f>"207TNLE1B624"</f>
        <v>207TNLE1B624</v>
      </c>
      <c r="F6783" t="s">
        <v>30</v>
      </c>
      <c r="I6783" t="s">
        <v>38</v>
      </c>
      <c r="J6783" t="s">
        <v>83</v>
      </c>
      <c r="N6783" t="s">
        <v>13712</v>
      </c>
      <c r="O6783" t="s">
        <v>34</v>
      </c>
      <c r="P6783">
        <v>2</v>
      </c>
      <c r="Q6783">
        <v>202207</v>
      </c>
      <c r="R6783">
        <v>20220809</v>
      </c>
      <c r="S6783" t="s">
        <v>13713</v>
      </c>
      <c r="T6783">
        <v>20220829</v>
      </c>
      <c r="U6783" t="s">
        <v>793</v>
      </c>
      <c r="Z6783" t="s">
        <v>36</v>
      </c>
    </row>
    <row r="6784" spans="1:26" x14ac:dyDescent="0.25">
      <c r="A6784" t="s">
        <v>26</v>
      </c>
      <c r="B6784" t="s">
        <v>27</v>
      </c>
      <c r="C6784" t="s">
        <v>28</v>
      </c>
      <c r="D6784" t="s">
        <v>6142</v>
      </c>
      <c r="E6784" t="str">
        <f>"205TNBK2D573"</f>
        <v>205TNBK2D573</v>
      </c>
      <c r="F6784" t="s">
        <v>30</v>
      </c>
      <c r="I6784" t="s">
        <v>31</v>
      </c>
      <c r="J6784" t="s">
        <v>32</v>
      </c>
      <c r="N6784" t="s">
        <v>13714</v>
      </c>
      <c r="O6784" t="s">
        <v>34</v>
      </c>
      <c r="P6784">
        <v>4</v>
      </c>
      <c r="Q6784">
        <v>202205</v>
      </c>
      <c r="R6784">
        <v>20220525</v>
      </c>
      <c r="S6784" t="s">
        <v>13715</v>
      </c>
      <c r="T6784">
        <v>20220829</v>
      </c>
      <c r="Z6784" t="s">
        <v>36</v>
      </c>
    </row>
    <row r="6785" spans="1:26" x14ac:dyDescent="0.25">
      <c r="A6785" t="s">
        <v>26</v>
      </c>
      <c r="B6785" t="s">
        <v>27</v>
      </c>
      <c r="C6785" t="s">
        <v>28</v>
      </c>
      <c r="D6785" t="s">
        <v>64</v>
      </c>
      <c r="E6785" t="str">
        <f>"201TNQD0C524"</f>
        <v>201TNQD0C524</v>
      </c>
      <c r="F6785" t="s">
        <v>30</v>
      </c>
      <c r="I6785" t="s">
        <v>38</v>
      </c>
      <c r="J6785" t="s">
        <v>58</v>
      </c>
      <c r="N6785" t="s">
        <v>13716</v>
      </c>
      <c r="O6785" t="s">
        <v>34</v>
      </c>
      <c r="P6785">
        <v>8</v>
      </c>
      <c r="Q6785">
        <v>202201</v>
      </c>
      <c r="R6785">
        <v>20220316</v>
      </c>
      <c r="S6785" t="s">
        <v>13717</v>
      </c>
      <c r="T6785">
        <v>20220829</v>
      </c>
      <c r="U6785" t="s">
        <v>211</v>
      </c>
      <c r="Z6785" t="s">
        <v>36</v>
      </c>
    </row>
    <row r="6786" spans="1:26" x14ac:dyDescent="0.25">
      <c r="A6786" t="s">
        <v>26</v>
      </c>
      <c r="B6786" t="s">
        <v>27</v>
      </c>
      <c r="C6786" t="s">
        <v>28</v>
      </c>
      <c r="D6786" t="s">
        <v>6142</v>
      </c>
      <c r="E6786" t="str">
        <f>"205TNCZ39219"</f>
        <v>205TNCZ39219</v>
      </c>
      <c r="F6786" t="s">
        <v>30</v>
      </c>
      <c r="I6786" t="s">
        <v>157</v>
      </c>
      <c r="J6786" t="s">
        <v>271</v>
      </c>
      <c r="N6786" t="s">
        <v>13718</v>
      </c>
      <c r="O6786" t="s">
        <v>34</v>
      </c>
      <c r="P6786">
        <v>4</v>
      </c>
      <c r="Q6786">
        <v>202205</v>
      </c>
      <c r="R6786">
        <v>20220630</v>
      </c>
      <c r="S6786" t="s">
        <v>13719</v>
      </c>
      <c r="T6786">
        <v>20220829</v>
      </c>
      <c r="Z6786" t="s">
        <v>36</v>
      </c>
    </row>
    <row r="6787" spans="1:26" x14ac:dyDescent="0.25">
      <c r="A6787" t="s">
        <v>26</v>
      </c>
      <c r="B6787" t="s">
        <v>27</v>
      </c>
      <c r="C6787" t="s">
        <v>28</v>
      </c>
      <c r="D6787" t="s">
        <v>29</v>
      </c>
      <c r="E6787" t="str">
        <f>"108TNAB0C248"</f>
        <v>108TNAB0C248</v>
      </c>
      <c r="F6787" t="s">
        <v>30</v>
      </c>
      <c r="I6787" t="s">
        <v>38</v>
      </c>
      <c r="J6787" t="s">
        <v>58</v>
      </c>
      <c r="N6787" t="s">
        <v>13720</v>
      </c>
      <c r="O6787" t="s">
        <v>34</v>
      </c>
      <c r="P6787">
        <v>13</v>
      </c>
      <c r="Q6787">
        <v>202108</v>
      </c>
      <c r="R6787">
        <v>20211009</v>
      </c>
      <c r="S6787" t="s">
        <v>13721</v>
      </c>
      <c r="T6787">
        <v>20220829</v>
      </c>
      <c r="U6787" t="s">
        <v>793</v>
      </c>
      <c r="V6787" t="s">
        <v>2294</v>
      </c>
      <c r="W6787" t="s">
        <v>2295</v>
      </c>
      <c r="Z6787" t="s">
        <v>36</v>
      </c>
    </row>
    <row r="6788" spans="1:26" x14ac:dyDescent="0.25">
      <c r="A6788" t="s">
        <v>26</v>
      </c>
      <c r="B6788" t="s">
        <v>27</v>
      </c>
      <c r="C6788" t="s">
        <v>28</v>
      </c>
      <c r="D6788" t="s">
        <v>29</v>
      </c>
      <c r="E6788" t="str">
        <f>"202TNFA09787"</f>
        <v>202TNFA09787</v>
      </c>
      <c r="F6788" t="s">
        <v>30</v>
      </c>
      <c r="I6788" t="s">
        <v>38</v>
      </c>
      <c r="J6788" t="s">
        <v>90</v>
      </c>
      <c r="N6788" t="s">
        <v>13722</v>
      </c>
      <c r="O6788" t="s">
        <v>34</v>
      </c>
      <c r="P6788">
        <v>7</v>
      </c>
      <c r="Q6788">
        <v>202202</v>
      </c>
      <c r="R6788">
        <v>20220321</v>
      </c>
      <c r="S6788" t="s">
        <v>13723</v>
      </c>
      <c r="T6788">
        <v>20220829</v>
      </c>
      <c r="U6788" t="s">
        <v>3950</v>
      </c>
      <c r="V6788" t="s">
        <v>211</v>
      </c>
      <c r="Z6788" t="s">
        <v>36</v>
      </c>
    </row>
    <row r="6789" spans="1:26" x14ac:dyDescent="0.25">
      <c r="A6789" t="s">
        <v>26</v>
      </c>
      <c r="B6789" t="s">
        <v>27</v>
      </c>
      <c r="C6789" t="s">
        <v>28</v>
      </c>
      <c r="D6789" t="s">
        <v>29</v>
      </c>
      <c r="E6789" t="str">
        <f>"110TNYT0B842"</f>
        <v>110TNYT0B842</v>
      </c>
      <c r="F6789" t="s">
        <v>30</v>
      </c>
      <c r="I6789" t="s">
        <v>31</v>
      </c>
      <c r="J6789" t="s">
        <v>116</v>
      </c>
      <c r="N6789" t="s">
        <v>13724</v>
      </c>
      <c r="O6789" t="s">
        <v>34</v>
      </c>
      <c r="P6789">
        <v>11</v>
      </c>
      <c r="Q6789">
        <v>202110</v>
      </c>
      <c r="R6789">
        <v>20211129</v>
      </c>
      <c r="S6789" t="s">
        <v>13725</v>
      </c>
      <c r="T6789">
        <v>20220829</v>
      </c>
      <c r="Z6789" t="s">
        <v>36</v>
      </c>
    </row>
    <row r="6790" spans="1:26" x14ac:dyDescent="0.25">
      <c r="A6790" t="s">
        <v>26</v>
      </c>
      <c r="B6790" t="s">
        <v>27</v>
      </c>
      <c r="C6790" t="s">
        <v>28</v>
      </c>
      <c r="D6790" t="s">
        <v>6922</v>
      </c>
      <c r="E6790" t="str">
        <f>"206TNQD10020"</f>
        <v>206TNQD10020</v>
      </c>
      <c r="F6790" t="s">
        <v>30</v>
      </c>
      <c r="I6790" t="s">
        <v>38</v>
      </c>
      <c r="J6790" t="s">
        <v>58</v>
      </c>
      <c r="N6790" t="s">
        <v>13726</v>
      </c>
      <c r="O6790" t="s">
        <v>34</v>
      </c>
      <c r="P6790">
        <v>3</v>
      </c>
      <c r="Q6790">
        <v>202206</v>
      </c>
      <c r="R6790">
        <v>20220601</v>
      </c>
      <c r="S6790" t="s">
        <v>13727</v>
      </c>
      <c r="T6790">
        <v>20220829</v>
      </c>
      <c r="U6790" t="s">
        <v>236</v>
      </c>
      <c r="Z6790" t="s">
        <v>36</v>
      </c>
    </row>
    <row r="6791" spans="1:26" x14ac:dyDescent="0.25">
      <c r="A6791" t="s">
        <v>26</v>
      </c>
      <c r="B6791" t="s">
        <v>27</v>
      </c>
      <c r="C6791" t="s">
        <v>28</v>
      </c>
      <c r="D6791" t="s">
        <v>29</v>
      </c>
      <c r="E6791" t="str">
        <f>"112TNXR0S610"</f>
        <v>112TNXR0S610</v>
      </c>
      <c r="F6791" t="s">
        <v>30</v>
      </c>
      <c r="I6791" t="s">
        <v>57</v>
      </c>
      <c r="J6791" t="s">
        <v>43</v>
      </c>
      <c r="N6791" t="s">
        <v>13728</v>
      </c>
      <c r="O6791" t="s">
        <v>34</v>
      </c>
      <c r="P6791">
        <v>99</v>
      </c>
      <c r="Q6791">
        <v>201112</v>
      </c>
      <c r="R6791">
        <v>20211124</v>
      </c>
      <c r="S6791" t="s">
        <v>13729</v>
      </c>
      <c r="T6791">
        <v>20220829</v>
      </c>
      <c r="Z6791" t="s">
        <v>36</v>
      </c>
    </row>
    <row r="6792" spans="1:26" x14ac:dyDescent="0.25">
      <c r="A6792" t="s">
        <v>26</v>
      </c>
      <c r="B6792" t="s">
        <v>27</v>
      </c>
      <c r="C6792" t="s">
        <v>28</v>
      </c>
      <c r="D6792" t="s">
        <v>46</v>
      </c>
      <c r="E6792" t="str">
        <f>"110TNZN1H205"</f>
        <v>110TNZN1H205</v>
      </c>
      <c r="F6792" t="s">
        <v>30</v>
      </c>
      <c r="I6792" t="s">
        <v>57</v>
      </c>
      <c r="J6792" t="s">
        <v>43</v>
      </c>
      <c r="N6792" t="s">
        <v>13730</v>
      </c>
      <c r="O6792" t="s">
        <v>34</v>
      </c>
      <c r="P6792">
        <v>11</v>
      </c>
      <c r="Q6792">
        <v>202110</v>
      </c>
      <c r="R6792">
        <v>20220328</v>
      </c>
      <c r="S6792" t="s">
        <v>13731</v>
      </c>
      <c r="T6792">
        <v>20220829</v>
      </c>
      <c r="Z6792" t="s">
        <v>36</v>
      </c>
    </row>
    <row r="6793" spans="1:26" x14ac:dyDescent="0.25">
      <c r="A6793" t="s">
        <v>26</v>
      </c>
      <c r="B6793" t="s">
        <v>27</v>
      </c>
      <c r="C6793" t="s">
        <v>28</v>
      </c>
      <c r="D6793" t="s">
        <v>37</v>
      </c>
      <c r="E6793" t="str">
        <f>"109TNZN0W509"</f>
        <v>109TNZN0W509</v>
      </c>
      <c r="F6793" t="s">
        <v>30</v>
      </c>
      <c r="I6793" t="s">
        <v>31</v>
      </c>
      <c r="J6793" t="s">
        <v>32</v>
      </c>
      <c r="N6793" t="s">
        <v>13732</v>
      </c>
      <c r="O6793" t="s">
        <v>34</v>
      </c>
      <c r="P6793">
        <v>12</v>
      </c>
      <c r="Q6793">
        <v>202109</v>
      </c>
      <c r="R6793">
        <v>20220201</v>
      </c>
      <c r="S6793" t="s">
        <v>13733</v>
      </c>
      <c r="T6793">
        <v>20220829</v>
      </c>
      <c r="Z6793" t="s">
        <v>36</v>
      </c>
    </row>
    <row r="6794" spans="1:26" x14ac:dyDescent="0.25">
      <c r="A6794" t="s">
        <v>26</v>
      </c>
      <c r="B6794" t="s">
        <v>27</v>
      </c>
      <c r="C6794" t="s">
        <v>28</v>
      </c>
      <c r="D6794" t="s">
        <v>29</v>
      </c>
      <c r="E6794" t="str">
        <f>"107TNTQ07361"</f>
        <v>107TNTQ07361</v>
      </c>
      <c r="F6794" t="s">
        <v>30</v>
      </c>
      <c r="I6794" t="s">
        <v>38</v>
      </c>
      <c r="J6794" t="s">
        <v>163</v>
      </c>
      <c r="N6794" t="s">
        <v>13734</v>
      </c>
      <c r="O6794" t="s">
        <v>34</v>
      </c>
      <c r="P6794">
        <v>14</v>
      </c>
      <c r="Q6794">
        <v>202107</v>
      </c>
      <c r="R6794">
        <v>20220301</v>
      </c>
      <c r="S6794" t="s">
        <v>13735</v>
      </c>
      <c r="T6794">
        <v>20220829</v>
      </c>
      <c r="Z6794" t="s">
        <v>36</v>
      </c>
    </row>
    <row r="6795" spans="1:26" x14ac:dyDescent="0.25">
      <c r="A6795" t="s">
        <v>26</v>
      </c>
      <c r="B6795" t="s">
        <v>27</v>
      </c>
      <c r="C6795" t="s">
        <v>28</v>
      </c>
      <c r="D6795" t="s">
        <v>64</v>
      </c>
      <c r="E6795" t="str">
        <f>"202TNFA2L403"</f>
        <v>202TNFA2L403</v>
      </c>
      <c r="F6795" t="s">
        <v>30</v>
      </c>
      <c r="I6795" t="s">
        <v>38</v>
      </c>
      <c r="J6795" t="s">
        <v>39</v>
      </c>
      <c r="N6795" t="s">
        <v>13736</v>
      </c>
      <c r="O6795" t="s">
        <v>34</v>
      </c>
      <c r="P6795">
        <v>7</v>
      </c>
      <c r="Q6795">
        <v>202202</v>
      </c>
      <c r="R6795">
        <v>20220707</v>
      </c>
      <c r="S6795" t="s">
        <v>13737</v>
      </c>
      <c r="T6795">
        <v>20220829</v>
      </c>
      <c r="Z6795" t="s">
        <v>36</v>
      </c>
    </row>
    <row r="6796" spans="1:26" x14ac:dyDescent="0.25">
      <c r="A6796" t="s">
        <v>26</v>
      </c>
      <c r="B6796" t="s">
        <v>27</v>
      </c>
      <c r="C6796" t="s">
        <v>28</v>
      </c>
      <c r="D6796" t="s">
        <v>8170</v>
      </c>
      <c r="E6796" t="str">
        <f>"204TNNH2B111"</f>
        <v>204TNNH2B111</v>
      </c>
      <c r="F6796" t="s">
        <v>30</v>
      </c>
      <c r="I6796" t="s">
        <v>71</v>
      </c>
      <c r="J6796" t="s">
        <v>90</v>
      </c>
      <c r="N6796" t="s">
        <v>13738</v>
      </c>
      <c r="O6796" t="s">
        <v>34</v>
      </c>
      <c r="P6796">
        <v>5</v>
      </c>
      <c r="Q6796">
        <v>202204</v>
      </c>
      <c r="R6796">
        <v>20220710</v>
      </c>
      <c r="S6796" t="s">
        <v>13739</v>
      </c>
      <c r="T6796">
        <v>20220829</v>
      </c>
      <c r="Z6796" t="s">
        <v>36</v>
      </c>
    </row>
    <row r="6797" spans="1:26" x14ac:dyDescent="0.25">
      <c r="A6797" t="s">
        <v>26</v>
      </c>
      <c r="B6797" t="s">
        <v>27</v>
      </c>
      <c r="C6797" t="s">
        <v>28</v>
      </c>
      <c r="D6797" t="s">
        <v>42</v>
      </c>
      <c r="E6797" t="str">
        <f>"202TNKF02293"</f>
        <v>202TNKF02293</v>
      </c>
      <c r="F6797" t="s">
        <v>30</v>
      </c>
      <c r="I6797" t="s">
        <v>129</v>
      </c>
      <c r="J6797" t="s">
        <v>39</v>
      </c>
      <c r="N6797" t="s">
        <v>13740</v>
      </c>
      <c r="O6797" t="s">
        <v>34</v>
      </c>
      <c r="P6797">
        <v>7</v>
      </c>
      <c r="Q6797">
        <v>202202</v>
      </c>
      <c r="R6797">
        <v>20220819</v>
      </c>
      <c r="S6797" t="s">
        <v>13741</v>
      </c>
      <c r="T6797">
        <v>20220829</v>
      </c>
      <c r="Z6797" t="s">
        <v>36</v>
      </c>
    </row>
    <row r="6798" spans="1:26" x14ac:dyDescent="0.25">
      <c r="A6798" t="s">
        <v>26</v>
      </c>
      <c r="B6798" t="s">
        <v>27</v>
      </c>
      <c r="C6798" t="s">
        <v>28</v>
      </c>
      <c r="D6798" t="s">
        <v>115</v>
      </c>
      <c r="E6798" t="str">
        <f>"108TNCZ2A643"</f>
        <v>108TNCZ2A643</v>
      </c>
      <c r="F6798" t="s">
        <v>30</v>
      </c>
      <c r="I6798" t="s">
        <v>38</v>
      </c>
      <c r="J6798" t="s">
        <v>52</v>
      </c>
      <c r="N6798" t="s">
        <v>13742</v>
      </c>
      <c r="O6798" t="s">
        <v>34</v>
      </c>
      <c r="P6798">
        <v>13</v>
      </c>
      <c r="Q6798">
        <v>202108</v>
      </c>
      <c r="R6798">
        <v>20220524</v>
      </c>
      <c r="S6798" t="s">
        <v>13743</v>
      </c>
      <c r="T6798">
        <v>20220829</v>
      </c>
      <c r="Z6798" t="s">
        <v>36</v>
      </c>
    </row>
    <row r="6799" spans="1:26" x14ac:dyDescent="0.25">
      <c r="A6799" t="s">
        <v>26</v>
      </c>
      <c r="B6799" t="s">
        <v>27</v>
      </c>
      <c r="C6799" t="s">
        <v>28</v>
      </c>
      <c r="D6799" t="s">
        <v>29</v>
      </c>
      <c r="E6799" t="str">
        <f>"111TNCZ0P979"</f>
        <v>111TNCZ0P979</v>
      </c>
      <c r="F6799" t="s">
        <v>30</v>
      </c>
      <c r="I6799" t="s">
        <v>82</v>
      </c>
      <c r="J6799" t="s">
        <v>58</v>
      </c>
      <c r="N6799" t="s">
        <v>13744</v>
      </c>
      <c r="O6799" t="s">
        <v>34</v>
      </c>
      <c r="P6799">
        <v>10</v>
      </c>
      <c r="Q6799">
        <v>202111</v>
      </c>
      <c r="R6799">
        <v>20220507</v>
      </c>
      <c r="S6799" t="s">
        <v>13745</v>
      </c>
      <c r="T6799">
        <v>20220829</v>
      </c>
      <c r="U6799" t="s">
        <v>328</v>
      </c>
      <c r="V6799" t="s">
        <v>496</v>
      </c>
      <c r="W6799" t="s">
        <v>878</v>
      </c>
      <c r="X6799" t="s">
        <v>267</v>
      </c>
      <c r="Y6799" t="s">
        <v>4104</v>
      </c>
      <c r="Z6799" t="s">
        <v>36</v>
      </c>
    </row>
    <row r="6800" spans="1:26" x14ac:dyDescent="0.25">
      <c r="A6800" t="s">
        <v>26</v>
      </c>
      <c r="B6800" t="s">
        <v>27</v>
      </c>
      <c r="C6800" t="s">
        <v>28</v>
      </c>
      <c r="D6800" t="s">
        <v>29</v>
      </c>
      <c r="E6800" t="str">
        <f>"112TNRL04558"</f>
        <v>112TNRL04558</v>
      </c>
      <c r="F6800" t="s">
        <v>30</v>
      </c>
      <c r="I6800" t="s">
        <v>38</v>
      </c>
      <c r="J6800" t="s">
        <v>58</v>
      </c>
      <c r="N6800" t="s">
        <v>13746</v>
      </c>
      <c r="O6800" t="s">
        <v>34</v>
      </c>
      <c r="P6800">
        <v>9</v>
      </c>
      <c r="Q6800">
        <v>202112</v>
      </c>
      <c r="R6800">
        <v>20220125</v>
      </c>
      <c r="S6800" t="s">
        <v>13747</v>
      </c>
      <c r="T6800">
        <v>20220829</v>
      </c>
      <c r="U6800" t="s">
        <v>74</v>
      </c>
      <c r="V6800" t="s">
        <v>1818</v>
      </c>
      <c r="Z6800" t="s">
        <v>36</v>
      </c>
    </row>
    <row r="6801" spans="1:26" x14ac:dyDescent="0.25">
      <c r="A6801" t="s">
        <v>26</v>
      </c>
      <c r="B6801" t="s">
        <v>27</v>
      </c>
      <c r="C6801" t="s">
        <v>28</v>
      </c>
      <c r="D6801" t="s">
        <v>166</v>
      </c>
      <c r="E6801" t="str">
        <f>"111TNXR1F962"</f>
        <v>111TNXR1F962</v>
      </c>
      <c r="F6801" t="s">
        <v>30</v>
      </c>
      <c r="I6801" t="s">
        <v>157</v>
      </c>
      <c r="J6801" t="s">
        <v>163</v>
      </c>
      <c r="N6801" t="s">
        <v>13748</v>
      </c>
      <c r="O6801" t="s">
        <v>34</v>
      </c>
      <c r="P6801">
        <v>10</v>
      </c>
      <c r="Q6801">
        <v>202111</v>
      </c>
      <c r="R6801">
        <v>20211121</v>
      </c>
      <c r="S6801" t="s">
        <v>13749</v>
      </c>
      <c r="T6801">
        <v>20220829</v>
      </c>
      <c r="Z6801" t="s">
        <v>36</v>
      </c>
    </row>
    <row r="6802" spans="1:26" x14ac:dyDescent="0.25">
      <c r="A6802" t="s">
        <v>26</v>
      </c>
      <c r="B6802" t="s">
        <v>27</v>
      </c>
      <c r="C6802" t="s">
        <v>28</v>
      </c>
      <c r="D6802" t="s">
        <v>115</v>
      </c>
      <c r="E6802" t="str">
        <f>"201TNEP2N996"</f>
        <v>201TNEP2N996</v>
      </c>
      <c r="F6802" t="s">
        <v>30</v>
      </c>
      <c r="I6802" t="s">
        <v>129</v>
      </c>
      <c r="J6802" t="s">
        <v>39</v>
      </c>
      <c r="N6802" t="s">
        <v>13750</v>
      </c>
      <c r="O6802" t="s">
        <v>34</v>
      </c>
      <c r="P6802">
        <v>8</v>
      </c>
      <c r="Q6802">
        <v>202201</v>
      </c>
      <c r="R6802">
        <v>20220323</v>
      </c>
      <c r="S6802" t="s">
        <v>13751</v>
      </c>
      <c r="T6802">
        <v>20220829</v>
      </c>
      <c r="Z6802" t="s">
        <v>36</v>
      </c>
    </row>
    <row r="6803" spans="1:26" x14ac:dyDescent="0.25">
      <c r="A6803" t="s">
        <v>26</v>
      </c>
      <c r="B6803" t="s">
        <v>27</v>
      </c>
      <c r="C6803" t="s">
        <v>28</v>
      </c>
      <c r="D6803" t="s">
        <v>29</v>
      </c>
      <c r="E6803" t="str">
        <f>"109TNFA1T779"</f>
        <v>109TNFA1T779</v>
      </c>
      <c r="F6803" t="s">
        <v>30</v>
      </c>
      <c r="I6803" t="s">
        <v>82</v>
      </c>
      <c r="J6803" t="s">
        <v>39</v>
      </c>
      <c r="N6803" t="s">
        <v>13752</v>
      </c>
      <c r="O6803" t="s">
        <v>34</v>
      </c>
      <c r="P6803">
        <v>12</v>
      </c>
      <c r="Q6803">
        <v>202109</v>
      </c>
      <c r="R6803">
        <v>20211201</v>
      </c>
      <c r="S6803" t="s">
        <v>13753</v>
      </c>
      <c r="T6803">
        <v>20220829</v>
      </c>
      <c r="Z6803" t="s">
        <v>36</v>
      </c>
    </row>
    <row r="6804" spans="1:26" x14ac:dyDescent="0.25">
      <c r="A6804" t="s">
        <v>26</v>
      </c>
      <c r="B6804" t="s">
        <v>27</v>
      </c>
      <c r="C6804" t="s">
        <v>28</v>
      </c>
      <c r="D6804" t="s">
        <v>380</v>
      </c>
      <c r="E6804" t="str">
        <f>"205TNPC30144"</f>
        <v>205TNPC30144</v>
      </c>
      <c r="F6804" t="s">
        <v>30</v>
      </c>
      <c r="I6804" t="s">
        <v>97</v>
      </c>
      <c r="J6804" t="s">
        <v>39</v>
      </c>
      <c r="N6804" t="s">
        <v>13754</v>
      </c>
      <c r="O6804" t="s">
        <v>34</v>
      </c>
      <c r="P6804">
        <v>4</v>
      </c>
      <c r="Q6804">
        <v>202205</v>
      </c>
      <c r="R6804">
        <v>20220813</v>
      </c>
      <c r="S6804" t="s">
        <v>13755</v>
      </c>
      <c r="T6804">
        <v>20220829</v>
      </c>
      <c r="Z6804" t="s">
        <v>36</v>
      </c>
    </row>
    <row r="6805" spans="1:26" x14ac:dyDescent="0.25">
      <c r="A6805" t="s">
        <v>26</v>
      </c>
      <c r="B6805" t="s">
        <v>27</v>
      </c>
      <c r="C6805" t="s">
        <v>28</v>
      </c>
      <c r="D6805" t="s">
        <v>64</v>
      </c>
      <c r="E6805" t="str">
        <f>"111TNZN0A821"</f>
        <v>111TNZN0A821</v>
      </c>
      <c r="F6805" t="s">
        <v>30</v>
      </c>
      <c r="I6805" t="s">
        <v>82</v>
      </c>
      <c r="J6805" t="s">
        <v>90</v>
      </c>
      <c r="N6805" t="s">
        <v>13756</v>
      </c>
      <c r="O6805" t="s">
        <v>34</v>
      </c>
      <c r="P6805">
        <v>10</v>
      </c>
      <c r="Q6805">
        <v>202111</v>
      </c>
      <c r="R6805">
        <v>20211201</v>
      </c>
      <c r="S6805" t="s">
        <v>13757</v>
      </c>
      <c r="T6805">
        <v>20220829</v>
      </c>
      <c r="U6805" t="s">
        <v>217</v>
      </c>
      <c r="V6805" t="s">
        <v>5175</v>
      </c>
      <c r="W6805" t="s">
        <v>144</v>
      </c>
      <c r="Z6805" t="s">
        <v>36</v>
      </c>
    </row>
    <row r="6806" spans="1:26" x14ac:dyDescent="0.25">
      <c r="A6806" t="s">
        <v>26</v>
      </c>
      <c r="B6806" t="s">
        <v>27</v>
      </c>
      <c r="C6806" t="s">
        <v>28</v>
      </c>
      <c r="D6806" t="s">
        <v>115</v>
      </c>
      <c r="E6806" t="str">
        <f>"201TNWG1G513"</f>
        <v>201TNWG1G513</v>
      </c>
      <c r="F6806" t="s">
        <v>30</v>
      </c>
      <c r="I6806" t="s">
        <v>97</v>
      </c>
      <c r="J6806" t="s">
        <v>39</v>
      </c>
      <c r="N6806" t="s">
        <v>13758</v>
      </c>
      <c r="O6806" t="s">
        <v>34</v>
      </c>
      <c r="P6806">
        <v>8</v>
      </c>
      <c r="Q6806">
        <v>202201</v>
      </c>
      <c r="R6806">
        <v>20220315</v>
      </c>
      <c r="S6806" t="s">
        <v>13759</v>
      </c>
      <c r="T6806">
        <v>20220829</v>
      </c>
      <c r="Z6806" t="s">
        <v>36</v>
      </c>
    </row>
    <row r="6807" spans="1:26" x14ac:dyDescent="0.25">
      <c r="A6807" t="s">
        <v>26</v>
      </c>
      <c r="B6807" t="s">
        <v>27</v>
      </c>
      <c r="C6807" t="s">
        <v>28</v>
      </c>
      <c r="D6807" t="s">
        <v>29</v>
      </c>
      <c r="E6807" t="str">
        <f>"112TNBK18693"</f>
        <v>112TNBK18693</v>
      </c>
      <c r="F6807" t="s">
        <v>30</v>
      </c>
      <c r="I6807" t="s">
        <v>97</v>
      </c>
      <c r="J6807" t="s">
        <v>58</v>
      </c>
      <c r="N6807" t="s">
        <v>13760</v>
      </c>
      <c r="O6807" t="s">
        <v>34</v>
      </c>
      <c r="P6807">
        <v>9</v>
      </c>
      <c r="Q6807">
        <v>202112</v>
      </c>
      <c r="R6807">
        <v>20220309</v>
      </c>
      <c r="S6807" t="s">
        <v>13761</v>
      </c>
      <c r="T6807">
        <v>20220829</v>
      </c>
      <c r="U6807" t="s">
        <v>144</v>
      </c>
      <c r="Z6807" t="s">
        <v>36</v>
      </c>
    </row>
    <row r="6808" spans="1:26" x14ac:dyDescent="0.25">
      <c r="A6808" t="s">
        <v>26</v>
      </c>
      <c r="B6808" t="s">
        <v>27</v>
      </c>
      <c r="C6808" t="s">
        <v>28</v>
      </c>
      <c r="D6808" t="s">
        <v>29</v>
      </c>
      <c r="E6808" t="str">
        <f>"201TNYT17514"</f>
        <v>201TNYT17514</v>
      </c>
      <c r="F6808" t="s">
        <v>30</v>
      </c>
      <c r="I6808" t="s">
        <v>97</v>
      </c>
      <c r="J6808" t="s">
        <v>83</v>
      </c>
      <c r="N6808" t="s">
        <v>13762</v>
      </c>
      <c r="O6808" t="s">
        <v>34</v>
      </c>
      <c r="P6808">
        <v>8</v>
      </c>
      <c r="Q6808">
        <v>202201</v>
      </c>
      <c r="R6808">
        <v>20220805</v>
      </c>
      <c r="S6808" t="s">
        <v>13763</v>
      </c>
      <c r="T6808">
        <v>20220829</v>
      </c>
      <c r="Z6808" t="s">
        <v>36</v>
      </c>
    </row>
    <row r="6809" spans="1:26" x14ac:dyDescent="0.25">
      <c r="A6809" t="s">
        <v>26</v>
      </c>
      <c r="B6809" t="s">
        <v>27</v>
      </c>
      <c r="C6809" t="s">
        <v>28</v>
      </c>
      <c r="D6809" t="s">
        <v>64</v>
      </c>
      <c r="E6809" t="str">
        <f>"112TNVS0V263"</f>
        <v>112TNVS0V263</v>
      </c>
      <c r="F6809" t="s">
        <v>30</v>
      </c>
      <c r="I6809" t="s">
        <v>82</v>
      </c>
      <c r="J6809" t="s">
        <v>58</v>
      </c>
      <c r="N6809" t="s">
        <v>13764</v>
      </c>
      <c r="O6809" t="s">
        <v>34</v>
      </c>
      <c r="P6809">
        <v>9</v>
      </c>
      <c r="Q6809">
        <v>202112</v>
      </c>
      <c r="R6809">
        <v>20220118</v>
      </c>
      <c r="S6809" t="s">
        <v>13765</v>
      </c>
      <c r="T6809">
        <v>20220829</v>
      </c>
      <c r="U6809" t="s">
        <v>680</v>
      </c>
      <c r="Z6809" t="s">
        <v>36</v>
      </c>
    </row>
    <row r="6810" spans="1:26" x14ac:dyDescent="0.25">
      <c r="A6810" t="s">
        <v>2403</v>
      </c>
      <c r="B6810" t="s">
        <v>27</v>
      </c>
      <c r="C6810" t="s">
        <v>28</v>
      </c>
      <c r="D6810" t="s">
        <v>7160</v>
      </c>
      <c r="E6810" t="str">
        <f>"205TNNH1M871"</f>
        <v>205TNNH1M871</v>
      </c>
      <c r="F6810" t="s">
        <v>2404</v>
      </c>
      <c r="N6810" t="s">
        <v>13766</v>
      </c>
      <c r="O6810" t="s">
        <v>34</v>
      </c>
      <c r="P6810">
        <v>4</v>
      </c>
      <c r="Q6810">
        <v>202205</v>
      </c>
      <c r="S6810">
        <v>917552510</v>
      </c>
      <c r="T6810">
        <v>20220830</v>
      </c>
      <c r="U6810" t="s">
        <v>2406</v>
      </c>
      <c r="V6810" t="s">
        <v>3583</v>
      </c>
      <c r="W6810" t="s">
        <v>2408</v>
      </c>
      <c r="X6810" t="s">
        <v>2409</v>
      </c>
      <c r="Y6810" t="s">
        <v>2410</v>
      </c>
      <c r="Z6810" t="s">
        <v>36</v>
      </c>
    </row>
    <row r="6811" spans="1:26" x14ac:dyDescent="0.25">
      <c r="A6811" t="s">
        <v>26</v>
      </c>
      <c r="B6811" t="s">
        <v>27</v>
      </c>
      <c r="C6811" t="s">
        <v>28</v>
      </c>
      <c r="D6811" t="s">
        <v>29</v>
      </c>
      <c r="E6811" t="str">
        <f>"106TNUW2P846"</f>
        <v>106TNUW2P846</v>
      </c>
      <c r="F6811" t="s">
        <v>30</v>
      </c>
      <c r="I6811" t="s">
        <v>31</v>
      </c>
      <c r="J6811" t="s">
        <v>90</v>
      </c>
      <c r="N6811" t="s">
        <v>13767</v>
      </c>
      <c r="O6811" t="s">
        <v>34</v>
      </c>
      <c r="P6811">
        <v>15</v>
      </c>
      <c r="Q6811">
        <v>202106</v>
      </c>
      <c r="R6811">
        <v>20211220</v>
      </c>
      <c r="S6811" t="s">
        <v>13768</v>
      </c>
      <c r="T6811">
        <v>20220830</v>
      </c>
      <c r="U6811" t="s">
        <v>211</v>
      </c>
      <c r="Z6811" t="s">
        <v>36</v>
      </c>
    </row>
    <row r="6812" spans="1:26" x14ac:dyDescent="0.25">
      <c r="A6812" t="s">
        <v>26</v>
      </c>
      <c r="B6812" t="s">
        <v>27</v>
      </c>
      <c r="C6812" t="s">
        <v>28</v>
      </c>
      <c r="D6812" t="s">
        <v>64</v>
      </c>
      <c r="E6812" t="str">
        <f>"204TNGY1N479"</f>
        <v>204TNGY1N479</v>
      </c>
      <c r="F6812" t="s">
        <v>30</v>
      </c>
      <c r="I6812" t="s">
        <v>71</v>
      </c>
      <c r="J6812" t="s">
        <v>90</v>
      </c>
      <c r="N6812" t="s">
        <v>13769</v>
      </c>
      <c r="O6812" t="s">
        <v>34</v>
      </c>
      <c r="P6812">
        <v>5</v>
      </c>
      <c r="Q6812">
        <v>202204</v>
      </c>
      <c r="R6812">
        <v>20220509</v>
      </c>
      <c r="S6812" t="s">
        <v>13770</v>
      </c>
      <c r="T6812">
        <v>20220830</v>
      </c>
      <c r="U6812" t="s">
        <v>680</v>
      </c>
      <c r="V6812" t="s">
        <v>680</v>
      </c>
      <c r="Z6812" t="s">
        <v>36</v>
      </c>
    </row>
    <row r="6813" spans="1:26" x14ac:dyDescent="0.25">
      <c r="A6813" t="s">
        <v>26</v>
      </c>
      <c r="B6813" t="s">
        <v>27</v>
      </c>
      <c r="C6813" t="s">
        <v>28</v>
      </c>
      <c r="D6813" t="s">
        <v>133</v>
      </c>
      <c r="E6813" t="str">
        <f>"107TNUW0J046"</f>
        <v>107TNUW0J046</v>
      </c>
      <c r="F6813" t="s">
        <v>30</v>
      </c>
      <c r="I6813" t="s">
        <v>31</v>
      </c>
      <c r="J6813" t="s">
        <v>58</v>
      </c>
      <c r="N6813" t="s">
        <v>13771</v>
      </c>
      <c r="O6813" t="s">
        <v>34</v>
      </c>
      <c r="P6813">
        <v>14</v>
      </c>
      <c r="Q6813">
        <v>202107</v>
      </c>
      <c r="R6813">
        <v>20211119</v>
      </c>
      <c r="S6813" t="s">
        <v>13772</v>
      </c>
      <c r="T6813">
        <v>20220830</v>
      </c>
      <c r="Z6813" t="s">
        <v>36</v>
      </c>
    </row>
    <row r="6814" spans="1:26" x14ac:dyDescent="0.25">
      <c r="A6814" t="s">
        <v>26</v>
      </c>
      <c r="B6814" t="s">
        <v>27</v>
      </c>
      <c r="C6814" t="s">
        <v>28</v>
      </c>
      <c r="D6814" t="s">
        <v>380</v>
      </c>
      <c r="E6814" t="str">
        <f>"112TNUW1R030"</f>
        <v>112TNUW1R030</v>
      </c>
      <c r="F6814" t="s">
        <v>30</v>
      </c>
      <c r="I6814" t="s">
        <v>38</v>
      </c>
      <c r="J6814" t="s">
        <v>58</v>
      </c>
      <c r="N6814" t="s">
        <v>13773</v>
      </c>
      <c r="O6814" t="s">
        <v>34</v>
      </c>
      <c r="P6814">
        <v>9</v>
      </c>
      <c r="Q6814">
        <v>202112</v>
      </c>
      <c r="R6814">
        <v>20220409</v>
      </c>
      <c r="S6814" t="s">
        <v>13774</v>
      </c>
      <c r="T6814">
        <v>20220830</v>
      </c>
      <c r="U6814" t="s">
        <v>497</v>
      </c>
      <c r="V6814" t="s">
        <v>496</v>
      </c>
      <c r="Z6814" t="s">
        <v>36</v>
      </c>
    </row>
    <row r="6815" spans="1:26" x14ac:dyDescent="0.25">
      <c r="A6815" t="s">
        <v>26</v>
      </c>
      <c r="B6815" t="s">
        <v>27</v>
      </c>
      <c r="C6815" t="s">
        <v>28</v>
      </c>
      <c r="D6815" t="s">
        <v>6142</v>
      </c>
      <c r="E6815" t="str">
        <f>"205TNJJ3A652"</f>
        <v>205TNJJ3A652</v>
      </c>
      <c r="F6815" t="s">
        <v>30</v>
      </c>
      <c r="I6815" t="s">
        <v>38</v>
      </c>
      <c r="J6815" t="s">
        <v>58</v>
      </c>
      <c r="N6815" t="s">
        <v>13775</v>
      </c>
      <c r="O6815" t="s">
        <v>34</v>
      </c>
      <c r="P6815">
        <v>4</v>
      </c>
      <c r="Q6815">
        <v>202205</v>
      </c>
      <c r="R6815">
        <v>20220705</v>
      </c>
      <c r="S6815" t="s">
        <v>13776</v>
      </c>
      <c r="T6815">
        <v>20220830</v>
      </c>
      <c r="Z6815" t="s">
        <v>36</v>
      </c>
    </row>
    <row r="6816" spans="1:26" x14ac:dyDescent="0.25">
      <c r="A6816" t="s">
        <v>26</v>
      </c>
      <c r="B6816" t="s">
        <v>27</v>
      </c>
      <c r="C6816" t="s">
        <v>28</v>
      </c>
      <c r="D6816" t="s">
        <v>29</v>
      </c>
      <c r="E6816" t="str">
        <f>"109TNGY1D935"</f>
        <v>109TNGY1D935</v>
      </c>
      <c r="F6816" t="s">
        <v>30</v>
      </c>
      <c r="I6816" t="s">
        <v>31</v>
      </c>
      <c r="J6816" t="s">
        <v>32</v>
      </c>
      <c r="N6816" t="s">
        <v>13777</v>
      </c>
      <c r="O6816" t="s">
        <v>34</v>
      </c>
      <c r="P6816">
        <v>12</v>
      </c>
      <c r="Q6816">
        <v>202109</v>
      </c>
      <c r="R6816">
        <v>20211116</v>
      </c>
      <c r="S6816" t="s">
        <v>13778</v>
      </c>
      <c r="T6816">
        <v>20220830</v>
      </c>
      <c r="Z6816" t="s">
        <v>36</v>
      </c>
    </row>
    <row r="6817" spans="1:26" x14ac:dyDescent="0.25">
      <c r="A6817" t="s">
        <v>26</v>
      </c>
      <c r="B6817" t="s">
        <v>27</v>
      </c>
      <c r="C6817" t="s">
        <v>28</v>
      </c>
      <c r="D6817" t="s">
        <v>6922</v>
      </c>
      <c r="E6817" t="str">
        <f>"204TNQD0S444"</f>
        <v>204TNQD0S444</v>
      </c>
      <c r="F6817" t="s">
        <v>30</v>
      </c>
      <c r="I6817" t="s">
        <v>1511</v>
      </c>
      <c r="J6817" t="s">
        <v>163</v>
      </c>
      <c r="N6817" t="s">
        <v>13779</v>
      </c>
      <c r="O6817" t="s">
        <v>34</v>
      </c>
      <c r="P6817">
        <v>5</v>
      </c>
      <c r="Q6817">
        <v>202204</v>
      </c>
      <c r="R6817">
        <v>20220712</v>
      </c>
      <c r="S6817" t="s">
        <v>13780</v>
      </c>
      <c r="T6817">
        <v>20220830</v>
      </c>
      <c r="Z6817" t="s">
        <v>36</v>
      </c>
    </row>
    <row r="6818" spans="1:26" x14ac:dyDescent="0.25">
      <c r="A6818" t="s">
        <v>26</v>
      </c>
      <c r="B6818" t="s">
        <v>27</v>
      </c>
      <c r="C6818" t="s">
        <v>28</v>
      </c>
      <c r="D6818" t="s">
        <v>37</v>
      </c>
      <c r="E6818" t="str">
        <f>"111TNHM2Q769"</f>
        <v>111TNHM2Q769</v>
      </c>
      <c r="F6818" t="s">
        <v>30</v>
      </c>
      <c r="I6818" t="s">
        <v>38</v>
      </c>
      <c r="J6818" t="s">
        <v>58</v>
      </c>
      <c r="N6818" t="s">
        <v>4757</v>
      </c>
      <c r="O6818" t="s">
        <v>34</v>
      </c>
      <c r="P6818">
        <v>10</v>
      </c>
      <c r="Q6818">
        <v>202111</v>
      </c>
      <c r="R6818">
        <v>20211226</v>
      </c>
      <c r="S6818" t="s">
        <v>13781</v>
      </c>
      <c r="T6818">
        <v>20220830</v>
      </c>
      <c r="U6818" t="s">
        <v>94</v>
      </c>
      <c r="Z6818" t="s">
        <v>36</v>
      </c>
    </row>
    <row r="6819" spans="1:26" x14ac:dyDescent="0.25">
      <c r="A6819" t="s">
        <v>26</v>
      </c>
      <c r="B6819" t="s">
        <v>27</v>
      </c>
      <c r="C6819" t="s">
        <v>28</v>
      </c>
      <c r="D6819" t="s">
        <v>64</v>
      </c>
      <c r="E6819" t="str">
        <f>"202TNLE2M464"</f>
        <v>202TNLE2M464</v>
      </c>
      <c r="F6819" t="s">
        <v>30</v>
      </c>
      <c r="I6819" t="s">
        <v>71</v>
      </c>
      <c r="J6819" t="s">
        <v>58</v>
      </c>
      <c r="N6819" t="s">
        <v>12268</v>
      </c>
      <c r="O6819" t="s">
        <v>34</v>
      </c>
      <c r="P6819">
        <v>7</v>
      </c>
      <c r="Q6819">
        <v>202202</v>
      </c>
      <c r="R6819">
        <v>20220317</v>
      </c>
      <c r="S6819" t="s">
        <v>13782</v>
      </c>
      <c r="T6819">
        <v>20220830</v>
      </c>
      <c r="U6819" t="s">
        <v>149</v>
      </c>
      <c r="Z6819" t="s">
        <v>36</v>
      </c>
    </row>
    <row r="6820" spans="1:26" x14ac:dyDescent="0.25">
      <c r="A6820" t="s">
        <v>26</v>
      </c>
      <c r="B6820" t="s">
        <v>27</v>
      </c>
      <c r="C6820" t="s">
        <v>28</v>
      </c>
      <c r="D6820" t="s">
        <v>585</v>
      </c>
      <c r="E6820" t="str">
        <f>"202TNRL2A646"</f>
        <v>202TNRL2A646</v>
      </c>
      <c r="F6820" t="s">
        <v>30</v>
      </c>
      <c r="I6820" t="s">
        <v>38</v>
      </c>
      <c r="J6820" t="s">
        <v>58</v>
      </c>
      <c r="N6820" t="s">
        <v>13783</v>
      </c>
      <c r="O6820" t="s">
        <v>34</v>
      </c>
      <c r="P6820">
        <v>7</v>
      </c>
      <c r="Q6820">
        <v>202202</v>
      </c>
      <c r="R6820">
        <v>20220501</v>
      </c>
      <c r="S6820" t="s">
        <v>13784</v>
      </c>
      <c r="T6820">
        <v>20220830</v>
      </c>
      <c r="U6820" t="s">
        <v>2067</v>
      </c>
      <c r="Z6820" t="s">
        <v>36</v>
      </c>
    </row>
    <row r="6821" spans="1:26" x14ac:dyDescent="0.25">
      <c r="A6821" t="s">
        <v>26</v>
      </c>
      <c r="B6821" t="s">
        <v>27</v>
      </c>
      <c r="C6821" t="s">
        <v>28</v>
      </c>
      <c r="D6821" t="s">
        <v>64</v>
      </c>
      <c r="E6821" t="str">
        <f>"202TNFA1H571"</f>
        <v>202TNFA1H571</v>
      </c>
      <c r="F6821" t="s">
        <v>30</v>
      </c>
      <c r="I6821" t="s">
        <v>123</v>
      </c>
      <c r="J6821" t="s">
        <v>52</v>
      </c>
      <c r="N6821" t="s">
        <v>13785</v>
      </c>
      <c r="O6821" t="s">
        <v>34</v>
      </c>
      <c r="P6821">
        <v>7</v>
      </c>
      <c r="Q6821">
        <v>202202</v>
      </c>
      <c r="R6821">
        <v>20220615</v>
      </c>
      <c r="S6821" t="s">
        <v>13786</v>
      </c>
      <c r="T6821">
        <v>20220830</v>
      </c>
      <c r="U6821" t="s">
        <v>4344</v>
      </c>
      <c r="V6821" t="s">
        <v>13787</v>
      </c>
      <c r="Z6821" t="s">
        <v>36</v>
      </c>
    </row>
    <row r="6822" spans="1:26" x14ac:dyDescent="0.25">
      <c r="A6822" t="s">
        <v>26</v>
      </c>
      <c r="B6822" t="s">
        <v>27</v>
      </c>
      <c r="C6822" t="s">
        <v>28</v>
      </c>
      <c r="D6822" t="s">
        <v>166</v>
      </c>
      <c r="E6822" t="str">
        <f>"203TNKF24405"</f>
        <v>203TNKF24405</v>
      </c>
      <c r="F6822" t="s">
        <v>30</v>
      </c>
      <c r="I6822" t="s">
        <v>31</v>
      </c>
      <c r="J6822" t="s">
        <v>90</v>
      </c>
      <c r="N6822" t="s">
        <v>13788</v>
      </c>
      <c r="O6822" t="s">
        <v>34</v>
      </c>
      <c r="P6822">
        <v>6</v>
      </c>
      <c r="Q6822">
        <v>202203</v>
      </c>
      <c r="R6822">
        <v>20220811</v>
      </c>
      <c r="S6822" t="s">
        <v>13789</v>
      </c>
      <c r="T6822">
        <v>20220830</v>
      </c>
      <c r="U6822" t="s">
        <v>128</v>
      </c>
      <c r="V6822" t="s">
        <v>7952</v>
      </c>
      <c r="W6822" t="s">
        <v>144</v>
      </c>
      <c r="X6822" t="s">
        <v>1223</v>
      </c>
      <c r="Y6822" t="s">
        <v>5109</v>
      </c>
      <c r="Z6822" t="s">
        <v>36</v>
      </c>
    </row>
    <row r="6823" spans="1:26" x14ac:dyDescent="0.25">
      <c r="A6823" t="s">
        <v>26</v>
      </c>
      <c r="B6823" t="s">
        <v>27</v>
      </c>
      <c r="C6823" t="s">
        <v>28</v>
      </c>
      <c r="D6823" t="s">
        <v>380</v>
      </c>
      <c r="E6823" t="str">
        <f>"205TNHM0J745"</f>
        <v>205TNHM0J745</v>
      </c>
      <c r="F6823" t="s">
        <v>30</v>
      </c>
      <c r="I6823" t="s">
        <v>89</v>
      </c>
      <c r="J6823" t="s">
        <v>39</v>
      </c>
      <c r="N6823" t="s">
        <v>13790</v>
      </c>
      <c r="O6823" t="s">
        <v>34</v>
      </c>
      <c r="P6823">
        <v>4</v>
      </c>
      <c r="Q6823">
        <v>202205</v>
      </c>
      <c r="R6823">
        <v>20220704</v>
      </c>
      <c r="S6823" t="s">
        <v>13791</v>
      </c>
      <c r="T6823">
        <v>20220830</v>
      </c>
      <c r="Z6823" t="s">
        <v>36</v>
      </c>
    </row>
    <row r="6824" spans="1:26" x14ac:dyDescent="0.25">
      <c r="A6824" t="s">
        <v>26</v>
      </c>
      <c r="B6824" t="s">
        <v>27</v>
      </c>
      <c r="C6824" t="s">
        <v>28</v>
      </c>
      <c r="D6824" t="s">
        <v>37</v>
      </c>
      <c r="E6824" t="str">
        <f>"104TNWG0S041"</f>
        <v>104TNWG0S041</v>
      </c>
      <c r="F6824" t="s">
        <v>30</v>
      </c>
      <c r="I6824" t="s">
        <v>47</v>
      </c>
      <c r="J6824" t="s">
        <v>90</v>
      </c>
      <c r="N6824" t="s">
        <v>13792</v>
      </c>
      <c r="O6824" t="s">
        <v>34</v>
      </c>
      <c r="P6824">
        <v>17</v>
      </c>
      <c r="Q6824">
        <v>202104</v>
      </c>
      <c r="R6824">
        <v>20220528</v>
      </c>
      <c r="S6824" t="s">
        <v>13793</v>
      </c>
      <c r="T6824">
        <v>20220830</v>
      </c>
      <c r="U6824" t="s">
        <v>180</v>
      </c>
      <c r="Z6824" t="s">
        <v>36</v>
      </c>
    </row>
    <row r="6825" spans="1:26" x14ac:dyDescent="0.25">
      <c r="A6825" t="s">
        <v>26</v>
      </c>
      <c r="B6825" t="s">
        <v>27</v>
      </c>
      <c r="C6825" t="s">
        <v>28</v>
      </c>
      <c r="D6825" t="s">
        <v>6142</v>
      </c>
      <c r="E6825" t="str">
        <f>"203TNGY2D927"</f>
        <v>203TNGY2D927</v>
      </c>
      <c r="F6825" t="s">
        <v>30</v>
      </c>
      <c r="I6825" t="s">
        <v>38</v>
      </c>
      <c r="J6825" t="s">
        <v>58</v>
      </c>
      <c r="N6825" t="s">
        <v>13794</v>
      </c>
      <c r="O6825" t="s">
        <v>34</v>
      </c>
      <c r="P6825">
        <v>6</v>
      </c>
      <c r="Q6825">
        <v>202203</v>
      </c>
      <c r="R6825">
        <v>20220516</v>
      </c>
      <c r="S6825" t="s">
        <v>13795</v>
      </c>
      <c r="T6825">
        <v>20220830</v>
      </c>
      <c r="U6825" t="s">
        <v>211</v>
      </c>
      <c r="Z6825" t="s">
        <v>36</v>
      </c>
    </row>
    <row r="6826" spans="1:26" x14ac:dyDescent="0.25">
      <c r="A6826" t="s">
        <v>26</v>
      </c>
      <c r="B6826" t="s">
        <v>27</v>
      </c>
      <c r="C6826" t="s">
        <v>28</v>
      </c>
      <c r="D6826" t="s">
        <v>64</v>
      </c>
      <c r="E6826" t="str">
        <f>"206TNZN0F669"</f>
        <v>206TNZN0F669</v>
      </c>
      <c r="F6826" t="s">
        <v>30</v>
      </c>
      <c r="I6826" t="s">
        <v>162</v>
      </c>
      <c r="J6826" t="s">
        <v>39</v>
      </c>
      <c r="N6826" t="s">
        <v>13796</v>
      </c>
      <c r="O6826" t="s">
        <v>34</v>
      </c>
      <c r="P6826">
        <v>3</v>
      </c>
      <c r="Q6826">
        <v>202206</v>
      </c>
      <c r="R6826">
        <v>20220806</v>
      </c>
      <c r="S6826" t="s">
        <v>13797</v>
      </c>
      <c r="T6826">
        <v>20220830</v>
      </c>
      <c r="Z6826" t="s">
        <v>36</v>
      </c>
    </row>
    <row r="6827" spans="1:26" x14ac:dyDescent="0.25">
      <c r="A6827" t="s">
        <v>26</v>
      </c>
      <c r="B6827" t="s">
        <v>27</v>
      </c>
      <c r="C6827" t="s">
        <v>28</v>
      </c>
      <c r="D6827" t="s">
        <v>166</v>
      </c>
      <c r="E6827" t="str">
        <f>"202TNGY25159"</f>
        <v>202TNGY25159</v>
      </c>
      <c r="F6827" t="s">
        <v>30</v>
      </c>
      <c r="I6827" t="s">
        <v>123</v>
      </c>
      <c r="J6827" t="s">
        <v>52</v>
      </c>
      <c r="N6827" t="s">
        <v>13798</v>
      </c>
      <c r="O6827" t="s">
        <v>34</v>
      </c>
      <c r="P6827">
        <v>7</v>
      </c>
      <c r="Q6827">
        <v>202202</v>
      </c>
      <c r="R6827">
        <v>20220805</v>
      </c>
      <c r="S6827" t="s">
        <v>13799</v>
      </c>
      <c r="T6827">
        <v>20220830</v>
      </c>
      <c r="U6827" t="s">
        <v>436</v>
      </c>
      <c r="Z6827" t="s">
        <v>36</v>
      </c>
    </row>
    <row r="6828" spans="1:26" x14ac:dyDescent="0.25">
      <c r="A6828" t="s">
        <v>26</v>
      </c>
      <c r="B6828" t="s">
        <v>27</v>
      </c>
      <c r="C6828" t="s">
        <v>28</v>
      </c>
      <c r="D6828" t="s">
        <v>115</v>
      </c>
      <c r="E6828" t="str">
        <f>"201TNUW0G670"</f>
        <v>201TNUW0G670</v>
      </c>
      <c r="F6828" t="s">
        <v>30</v>
      </c>
      <c r="I6828" t="s">
        <v>38</v>
      </c>
      <c r="J6828" t="s">
        <v>58</v>
      </c>
      <c r="N6828" t="s">
        <v>13800</v>
      </c>
      <c r="O6828" t="s">
        <v>34</v>
      </c>
      <c r="P6828">
        <v>8</v>
      </c>
      <c r="Q6828">
        <v>202201</v>
      </c>
      <c r="R6828">
        <v>20220303</v>
      </c>
      <c r="S6828" t="s">
        <v>13801</v>
      </c>
      <c r="T6828">
        <v>20220830</v>
      </c>
      <c r="U6828" t="s">
        <v>5168</v>
      </c>
      <c r="V6828" t="s">
        <v>206</v>
      </c>
      <c r="Z6828" t="s">
        <v>36</v>
      </c>
    </row>
    <row r="6829" spans="1:26" x14ac:dyDescent="0.25">
      <c r="A6829" t="s">
        <v>26</v>
      </c>
      <c r="B6829" t="s">
        <v>27</v>
      </c>
      <c r="C6829" t="s">
        <v>28</v>
      </c>
      <c r="D6829" t="s">
        <v>6142</v>
      </c>
      <c r="E6829" t="str">
        <f>"203TNLE2H240"</f>
        <v>203TNLE2H240</v>
      </c>
      <c r="F6829" t="s">
        <v>30</v>
      </c>
      <c r="I6829" t="s">
        <v>3995</v>
      </c>
      <c r="J6829" t="s">
        <v>7690</v>
      </c>
      <c r="N6829" t="s">
        <v>13802</v>
      </c>
      <c r="O6829" t="s">
        <v>34</v>
      </c>
      <c r="P6829">
        <v>6</v>
      </c>
      <c r="Q6829">
        <v>202203</v>
      </c>
      <c r="R6829">
        <v>20220812</v>
      </c>
      <c r="S6829" t="s">
        <v>13803</v>
      </c>
      <c r="T6829">
        <v>20220830</v>
      </c>
      <c r="Z6829" t="s">
        <v>36</v>
      </c>
    </row>
    <row r="6830" spans="1:26" x14ac:dyDescent="0.25">
      <c r="A6830" t="s">
        <v>26</v>
      </c>
      <c r="B6830" t="s">
        <v>27</v>
      </c>
      <c r="C6830" t="s">
        <v>28</v>
      </c>
      <c r="D6830" t="s">
        <v>37</v>
      </c>
      <c r="E6830" t="str">
        <f>"107TNTQ24329"</f>
        <v>107TNTQ24329</v>
      </c>
      <c r="F6830" t="s">
        <v>30</v>
      </c>
      <c r="I6830" t="s">
        <v>31</v>
      </c>
      <c r="J6830" t="s">
        <v>32</v>
      </c>
      <c r="N6830" t="s">
        <v>5886</v>
      </c>
      <c r="O6830" t="s">
        <v>34</v>
      </c>
      <c r="P6830">
        <v>14</v>
      </c>
      <c r="Q6830">
        <v>202107</v>
      </c>
      <c r="R6830">
        <v>20220819</v>
      </c>
      <c r="S6830" t="s">
        <v>13804</v>
      </c>
      <c r="T6830">
        <v>20220830</v>
      </c>
      <c r="Z6830" t="s">
        <v>36</v>
      </c>
    </row>
    <row r="6831" spans="1:26" x14ac:dyDescent="0.25">
      <c r="A6831" t="s">
        <v>26</v>
      </c>
      <c r="B6831" t="s">
        <v>27</v>
      </c>
      <c r="C6831" t="s">
        <v>28</v>
      </c>
      <c r="D6831" t="s">
        <v>115</v>
      </c>
      <c r="E6831" t="str">
        <f>"106TNBK21861"</f>
        <v>106TNBK21861</v>
      </c>
      <c r="F6831" t="s">
        <v>30</v>
      </c>
      <c r="I6831" t="s">
        <v>89</v>
      </c>
      <c r="J6831" t="s">
        <v>58</v>
      </c>
      <c r="N6831" t="s">
        <v>13805</v>
      </c>
      <c r="O6831" t="s">
        <v>34</v>
      </c>
      <c r="P6831">
        <v>15</v>
      </c>
      <c r="Q6831">
        <v>202106</v>
      </c>
      <c r="R6831">
        <v>20220110</v>
      </c>
      <c r="S6831" t="s">
        <v>13806</v>
      </c>
      <c r="T6831">
        <v>20220830</v>
      </c>
      <c r="U6831" t="s">
        <v>496</v>
      </c>
      <c r="V6831" t="s">
        <v>878</v>
      </c>
      <c r="Z6831" t="s">
        <v>36</v>
      </c>
    </row>
    <row r="6832" spans="1:26" x14ac:dyDescent="0.25">
      <c r="A6832" t="s">
        <v>26</v>
      </c>
      <c r="B6832" t="s">
        <v>27</v>
      </c>
      <c r="C6832" t="s">
        <v>28</v>
      </c>
      <c r="D6832" t="s">
        <v>380</v>
      </c>
      <c r="E6832" t="str">
        <f>"207TNHM10025"</f>
        <v>207TNHM10025</v>
      </c>
      <c r="F6832" t="s">
        <v>30</v>
      </c>
      <c r="I6832" t="s">
        <v>38</v>
      </c>
      <c r="J6832" t="s">
        <v>39</v>
      </c>
      <c r="N6832" t="s">
        <v>13807</v>
      </c>
      <c r="O6832" t="s">
        <v>34</v>
      </c>
      <c r="P6832">
        <v>2</v>
      </c>
      <c r="Q6832">
        <v>202207</v>
      </c>
      <c r="R6832">
        <v>20220724</v>
      </c>
      <c r="S6832" t="s">
        <v>13808</v>
      </c>
      <c r="T6832">
        <v>20220830</v>
      </c>
      <c r="U6832" t="s">
        <v>4511</v>
      </c>
      <c r="V6832" t="s">
        <v>13087</v>
      </c>
      <c r="Z6832" t="s">
        <v>36</v>
      </c>
    </row>
    <row r="6833" spans="1:26" x14ac:dyDescent="0.25">
      <c r="A6833" t="s">
        <v>26</v>
      </c>
      <c r="B6833" t="s">
        <v>27</v>
      </c>
      <c r="C6833" t="s">
        <v>28</v>
      </c>
      <c r="D6833" t="s">
        <v>7432</v>
      </c>
      <c r="E6833" t="str">
        <f>"203TNLE0X128"</f>
        <v>203TNLE0X128</v>
      </c>
      <c r="F6833" t="s">
        <v>30</v>
      </c>
      <c r="I6833" t="s">
        <v>31</v>
      </c>
      <c r="J6833" t="s">
        <v>32</v>
      </c>
      <c r="N6833" t="s">
        <v>13809</v>
      </c>
      <c r="O6833" t="s">
        <v>34</v>
      </c>
      <c r="P6833">
        <v>6</v>
      </c>
      <c r="Q6833">
        <v>202203</v>
      </c>
      <c r="R6833">
        <v>20220809</v>
      </c>
      <c r="S6833" t="s">
        <v>13810</v>
      </c>
      <c r="T6833">
        <v>20220830</v>
      </c>
      <c r="Z6833" t="s">
        <v>36</v>
      </c>
    </row>
    <row r="6834" spans="1:26" x14ac:dyDescent="0.25">
      <c r="A6834" t="s">
        <v>26</v>
      </c>
      <c r="B6834" t="s">
        <v>27</v>
      </c>
      <c r="C6834" t="s">
        <v>28</v>
      </c>
      <c r="D6834" t="s">
        <v>380</v>
      </c>
      <c r="E6834" t="str">
        <f>"206TNBK13469"</f>
        <v>206TNBK13469</v>
      </c>
      <c r="F6834" t="s">
        <v>30</v>
      </c>
      <c r="I6834" t="s">
        <v>76</v>
      </c>
      <c r="J6834" t="s">
        <v>77</v>
      </c>
      <c r="N6834" t="s">
        <v>13811</v>
      </c>
      <c r="O6834" t="s">
        <v>34</v>
      </c>
      <c r="P6834">
        <v>3</v>
      </c>
      <c r="Q6834">
        <v>202206</v>
      </c>
      <c r="R6834">
        <v>20220627</v>
      </c>
      <c r="S6834" t="s">
        <v>13812</v>
      </c>
      <c r="T6834">
        <v>20220830</v>
      </c>
      <c r="Z6834" t="s">
        <v>36</v>
      </c>
    </row>
    <row r="6835" spans="1:26" x14ac:dyDescent="0.25">
      <c r="A6835" t="s">
        <v>26</v>
      </c>
      <c r="B6835" t="s">
        <v>27</v>
      </c>
      <c r="C6835" t="s">
        <v>28</v>
      </c>
      <c r="D6835" t="s">
        <v>42</v>
      </c>
      <c r="E6835" t="str">
        <f>"109TNTQ0X145"</f>
        <v>109TNTQ0X145</v>
      </c>
      <c r="F6835" t="s">
        <v>30</v>
      </c>
      <c r="I6835" t="s">
        <v>129</v>
      </c>
      <c r="J6835" t="s">
        <v>439</v>
      </c>
      <c r="N6835" t="s">
        <v>13813</v>
      </c>
      <c r="O6835" t="s">
        <v>34</v>
      </c>
      <c r="P6835">
        <v>12</v>
      </c>
      <c r="Q6835">
        <v>202109</v>
      </c>
      <c r="R6835">
        <v>20211127</v>
      </c>
      <c r="S6835" t="s">
        <v>13814</v>
      </c>
      <c r="T6835">
        <v>20220830</v>
      </c>
      <c r="Z6835" t="s">
        <v>36</v>
      </c>
    </row>
    <row r="6836" spans="1:26" x14ac:dyDescent="0.25">
      <c r="A6836" t="s">
        <v>26</v>
      </c>
      <c r="B6836" t="s">
        <v>27</v>
      </c>
      <c r="C6836" t="s">
        <v>28</v>
      </c>
      <c r="D6836" t="s">
        <v>585</v>
      </c>
      <c r="E6836" t="str">
        <f>"205TNRL3T750"</f>
        <v>205TNRL3T750</v>
      </c>
      <c r="F6836" t="s">
        <v>30</v>
      </c>
      <c r="I6836" t="s">
        <v>1153</v>
      </c>
      <c r="J6836" t="s">
        <v>163</v>
      </c>
      <c r="N6836" t="s">
        <v>13815</v>
      </c>
      <c r="O6836" t="s">
        <v>34</v>
      </c>
      <c r="P6836">
        <v>4</v>
      </c>
      <c r="Q6836">
        <v>202205</v>
      </c>
      <c r="R6836">
        <v>20220704</v>
      </c>
      <c r="S6836" t="s">
        <v>13816</v>
      </c>
      <c r="T6836">
        <v>20220830</v>
      </c>
      <c r="Z6836" t="s">
        <v>36</v>
      </c>
    </row>
    <row r="6837" spans="1:26" x14ac:dyDescent="0.25">
      <c r="A6837" t="s">
        <v>26</v>
      </c>
      <c r="B6837" t="s">
        <v>27</v>
      </c>
      <c r="C6837" t="s">
        <v>28</v>
      </c>
      <c r="D6837" t="s">
        <v>6142</v>
      </c>
      <c r="E6837" t="str">
        <f>"205TNWG2Q553"</f>
        <v>205TNWG2Q553</v>
      </c>
      <c r="F6837" t="s">
        <v>30</v>
      </c>
      <c r="I6837" t="s">
        <v>38</v>
      </c>
      <c r="J6837" t="s">
        <v>271</v>
      </c>
      <c r="N6837" t="s">
        <v>13817</v>
      </c>
      <c r="O6837" t="s">
        <v>34</v>
      </c>
      <c r="P6837">
        <v>4</v>
      </c>
      <c r="Q6837">
        <v>202205</v>
      </c>
      <c r="R6837">
        <v>20220629</v>
      </c>
      <c r="S6837" t="s">
        <v>13818</v>
      </c>
      <c r="T6837">
        <v>20220830</v>
      </c>
      <c r="Z6837" t="s">
        <v>36</v>
      </c>
    </row>
    <row r="6838" spans="1:26" x14ac:dyDescent="0.25">
      <c r="A6838" t="s">
        <v>26</v>
      </c>
      <c r="B6838" t="s">
        <v>27</v>
      </c>
      <c r="C6838" t="s">
        <v>28</v>
      </c>
      <c r="D6838" t="s">
        <v>6142</v>
      </c>
      <c r="E6838" t="str">
        <f>"203TNCZ2G571"</f>
        <v>203TNCZ2G571</v>
      </c>
      <c r="F6838" t="s">
        <v>30</v>
      </c>
      <c r="I6838" t="s">
        <v>38</v>
      </c>
      <c r="J6838" t="s">
        <v>77</v>
      </c>
      <c r="N6838" t="s">
        <v>13819</v>
      </c>
      <c r="O6838" t="s">
        <v>34</v>
      </c>
      <c r="P6838">
        <v>6</v>
      </c>
      <c r="Q6838">
        <v>202203</v>
      </c>
      <c r="R6838">
        <v>20220611</v>
      </c>
      <c r="S6838" t="s">
        <v>13820</v>
      </c>
      <c r="T6838">
        <v>20220830</v>
      </c>
      <c r="Z6838" t="s">
        <v>36</v>
      </c>
    </row>
    <row r="6839" spans="1:26" x14ac:dyDescent="0.25">
      <c r="A6839" t="s">
        <v>26</v>
      </c>
      <c r="B6839" t="s">
        <v>27</v>
      </c>
      <c r="C6839" t="s">
        <v>28</v>
      </c>
      <c r="D6839" t="s">
        <v>115</v>
      </c>
      <c r="E6839" t="str">
        <f>"201TNTQ1G361"</f>
        <v>201TNTQ1G361</v>
      </c>
      <c r="F6839" t="s">
        <v>30</v>
      </c>
      <c r="I6839" t="s">
        <v>89</v>
      </c>
      <c r="J6839" t="s">
        <v>32</v>
      </c>
      <c r="N6839" t="s">
        <v>13821</v>
      </c>
      <c r="O6839" t="s">
        <v>34</v>
      </c>
      <c r="P6839">
        <v>8</v>
      </c>
      <c r="Q6839">
        <v>202201</v>
      </c>
      <c r="R6839">
        <v>20220602</v>
      </c>
      <c r="S6839" t="s">
        <v>13822</v>
      </c>
      <c r="T6839">
        <v>20220830</v>
      </c>
      <c r="Z6839" t="s">
        <v>36</v>
      </c>
    </row>
    <row r="6840" spans="1:26" x14ac:dyDescent="0.25">
      <c r="A6840" t="s">
        <v>26</v>
      </c>
      <c r="B6840" t="s">
        <v>27</v>
      </c>
      <c r="C6840" t="s">
        <v>28</v>
      </c>
      <c r="D6840" t="s">
        <v>7432</v>
      </c>
      <c r="E6840" t="str">
        <f>"204TNBK2Q021"</f>
        <v>204TNBK2Q021</v>
      </c>
      <c r="F6840" t="s">
        <v>30</v>
      </c>
      <c r="I6840" t="s">
        <v>123</v>
      </c>
      <c r="J6840" t="s">
        <v>77</v>
      </c>
      <c r="N6840" t="s">
        <v>13823</v>
      </c>
      <c r="O6840" t="s">
        <v>34</v>
      </c>
      <c r="P6840">
        <v>5</v>
      </c>
      <c r="Q6840">
        <v>202204</v>
      </c>
      <c r="R6840">
        <v>20220818</v>
      </c>
      <c r="S6840" t="s">
        <v>13824</v>
      </c>
      <c r="T6840">
        <v>20220830</v>
      </c>
      <c r="Z6840" t="s">
        <v>36</v>
      </c>
    </row>
    <row r="6841" spans="1:26" x14ac:dyDescent="0.25">
      <c r="A6841" t="s">
        <v>26</v>
      </c>
      <c r="B6841" t="s">
        <v>27</v>
      </c>
      <c r="C6841" t="s">
        <v>28</v>
      </c>
      <c r="D6841" t="s">
        <v>64</v>
      </c>
      <c r="E6841" t="str">
        <f>"103TNXR2B242"</f>
        <v>103TNXR2B242</v>
      </c>
      <c r="F6841" t="s">
        <v>30</v>
      </c>
      <c r="I6841" t="s">
        <v>38</v>
      </c>
      <c r="J6841" t="s">
        <v>58</v>
      </c>
      <c r="N6841" t="s">
        <v>13825</v>
      </c>
      <c r="O6841" t="s">
        <v>34</v>
      </c>
      <c r="P6841">
        <v>18</v>
      </c>
      <c r="Q6841">
        <v>202103</v>
      </c>
      <c r="R6841">
        <v>20220213</v>
      </c>
      <c r="S6841" t="s">
        <v>13826</v>
      </c>
      <c r="T6841">
        <v>20220830</v>
      </c>
      <c r="U6841" t="s">
        <v>1846</v>
      </c>
      <c r="Z6841" t="s">
        <v>36</v>
      </c>
    </row>
    <row r="6842" spans="1:26" x14ac:dyDescent="0.25">
      <c r="A6842" t="s">
        <v>26</v>
      </c>
      <c r="B6842" t="s">
        <v>27</v>
      </c>
      <c r="C6842" t="s">
        <v>28</v>
      </c>
      <c r="D6842" t="s">
        <v>585</v>
      </c>
      <c r="E6842" t="str">
        <f>"203TNUW0Z134"</f>
        <v>203TNUW0Z134</v>
      </c>
      <c r="F6842" t="s">
        <v>30</v>
      </c>
      <c r="I6842" t="s">
        <v>57</v>
      </c>
      <c r="J6842" t="s">
        <v>58</v>
      </c>
      <c r="N6842" t="s">
        <v>13827</v>
      </c>
      <c r="O6842" t="s">
        <v>34</v>
      </c>
      <c r="P6842">
        <v>6</v>
      </c>
      <c r="Q6842">
        <v>202203</v>
      </c>
      <c r="R6842">
        <v>20220704</v>
      </c>
      <c r="S6842" t="s">
        <v>13828</v>
      </c>
      <c r="T6842">
        <v>20220830</v>
      </c>
      <c r="U6842" t="s">
        <v>8813</v>
      </c>
      <c r="V6842" t="s">
        <v>144</v>
      </c>
      <c r="Z6842" t="s">
        <v>36</v>
      </c>
    </row>
    <row r="6843" spans="1:26" x14ac:dyDescent="0.25">
      <c r="A6843" t="s">
        <v>26</v>
      </c>
      <c r="B6843" t="s">
        <v>27</v>
      </c>
      <c r="C6843" t="s">
        <v>28</v>
      </c>
      <c r="D6843" t="s">
        <v>7432</v>
      </c>
      <c r="E6843" t="str">
        <f>"202TNRL2J230"</f>
        <v>202TNRL2J230</v>
      </c>
      <c r="F6843" t="s">
        <v>30</v>
      </c>
      <c r="I6843" t="s">
        <v>129</v>
      </c>
      <c r="J6843" t="s">
        <v>271</v>
      </c>
      <c r="N6843" t="s">
        <v>13829</v>
      </c>
      <c r="O6843" t="s">
        <v>34</v>
      </c>
      <c r="P6843">
        <v>7</v>
      </c>
      <c r="Q6843">
        <v>202202</v>
      </c>
      <c r="R6843">
        <v>20220801</v>
      </c>
      <c r="S6843" t="s">
        <v>13830</v>
      </c>
      <c r="T6843">
        <v>20220830</v>
      </c>
      <c r="Z6843" t="s">
        <v>36</v>
      </c>
    </row>
    <row r="6844" spans="1:26" x14ac:dyDescent="0.25">
      <c r="A6844" t="s">
        <v>26</v>
      </c>
      <c r="B6844" t="s">
        <v>27</v>
      </c>
      <c r="C6844" t="s">
        <v>28</v>
      </c>
      <c r="D6844" t="s">
        <v>6142</v>
      </c>
      <c r="E6844" t="str">
        <f>"203TNDV11370"</f>
        <v>203TNDV11370</v>
      </c>
      <c r="F6844" t="s">
        <v>30</v>
      </c>
      <c r="I6844" t="s">
        <v>123</v>
      </c>
      <c r="J6844" t="s">
        <v>941</v>
      </c>
      <c r="N6844" t="s">
        <v>13831</v>
      </c>
      <c r="O6844" t="s">
        <v>34</v>
      </c>
      <c r="P6844">
        <v>6</v>
      </c>
      <c r="Q6844">
        <v>202203</v>
      </c>
      <c r="R6844">
        <v>20220826</v>
      </c>
      <c r="S6844" t="s">
        <v>13832</v>
      </c>
      <c r="T6844">
        <v>20220830</v>
      </c>
      <c r="Z6844" t="s">
        <v>36</v>
      </c>
    </row>
    <row r="6845" spans="1:26" x14ac:dyDescent="0.25">
      <c r="A6845" t="s">
        <v>26</v>
      </c>
      <c r="B6845" t="s">
        <v>27</v>
      </c>
      <c r="C6845" t="s">
        <v>28</v>
      </c>
      <c r="D6845" t="s">
        <v>7432</v>
      </c>
      <c r="E6845" t="str">
        <f>"204TNWG0A545"</f>
        <v>204TNWG0A545</v>
      </c>
      <c r="F6845" t="s">
        <v>30</v>
      </c>
      <c r="I6845" t="s">
        <v>57</v>
      </c>
      <c r="J6845" t="s">
        <v>83</v>
      </c>
      <c r="N6845" t="s">
        <v>13833</v>
      </c>
      <c r="O6845" t="s">
        <v>34</v>
      </c>
      <c r="P6845">
        <v>5</v>
      </c>
      <c r="Q6845">
        <v>202204</v>
      </c>
      <c r="R6845">
        <v>20220725</v>
      </c>
      <c r="S6845" t="s">
        <v>13834</v>
      </c>
      <c r="T6845">
        <v>20220830</v>
      </c>
      <c r="Z6845" t="s">
        <v>36</v>
      </c>
    </row>
    <row r="6846" spans="1:26" x14ac:dyDescent="0.25">
      <c r="A6846" t="s">
        <v>26</v>
      </c>
      <c r="B6846" t="s">
        <v>27</v>
      </c>
      <c r="C6846" t="s">
        <v>28</v>
      </c>
      <c r="D6846" t="s">
        <v>6142</v>
      </c>
      <c r="E6846" t="str">
        <f>"205TNUWOK902"</f>
        <v>205TNUWOK902</v>
      </c>
      <c r="F6846" t="s">
        <v>30</v>
      </c>
      <c r="I6846" t="s">
        <v>71</v>
      </c>
      <c r="J6846" t="s">
        <v>48</v>
      </c>
      <c r="N6846" t="s">
        <v>13835</v>
      </c>
      <c r="O6846" t="s">
        <v>34</v>
      </c>
      <c r="P6846">
        <v>4</v>
      </c>
      <c r="Q6846">
        <v>202205</v>
      </c>
      <c r="R6846">
        <v>20220701</v>
      </c>
      <c r="S6846" t="s">
        <v>13836</v>
      </c>
      <c r="T6846">
        <v>20220830</v>
      </c>
      <c r="Z6846" t="s">
        <v>36</v>
      </c>
    </row>
    <row r="6847" spans="1:26" x14ac:dyDescent="0.25">
      <c r="A6847" t="s">
        <v>26</v>
      </c>
      <c r="B6847" t="s">
        <v>27</v>
      </c>
      <c r="C6847" t="s">
        <v>28</v>
      </c>
      <c r="D6847" t="s">
        <v>46</v>
      </c>
      <c r="E6847" t="str">
        <f>"110TNNH00167"</f>
        <v>110TNNH00167</v>
      </c>
      <c r="F6847" t="s">
        <v>30</v>
      </c>
      <c r="I6847" t="s">
        <v>89</v>
      </c>
      <c r="J6847" t="s">
        <v>90</v>
      </c>
      <c r="N6847" t="s">
        <v>13837</v>
      </c>
      <c r="O6847" t="s">
        <v>34</v>
      </c>
      <c r="P6847">
        <v>11</v>
      </c>
      <c r="Q6847">
        <v>202110</v>
      </c>
      <c r="R6847">
        <v>20211111</v>
      </c>
      <c r="S6847" t="s">
        <v>13838</v>
      </c>
      <c r="T6847">
        <v>20220830</v>
      </c>
      <c r="U6847" t="s">
        <v>205</v>
      </c>
      <c r="Z6847" t="s">
        <v>36</v>
      </c>
    </row>
    <row r="6848" spans="1:26" x14ac:dyDescent="0.25">
      <c r="A6848" t="s">
        <v>26</v>
      </c>
      <c r="B6848" t="s">
        <v>27</v>
      </c>
      <c r="C6848" t="s">
        <v>28</v>
      </c>
      <c r="D6848" t="s">
        <v>7432</v>
      </c>
      <c r="E6848" t="str">
        <f>"206TNQD07620"</f>
        <v>206TNQD07620</v>
      </c>
      <c r="F6848" t="s">
        <v>30</v>
      </c>
      <c r="I6848" t="s">
        <v>38</v>
      </c>
      <c r="J6848" t="s">
        <v>39</v>
      </c>
      <c r="N6848" t="s">
        <v>12424</v>
      </c>
      <c r="O6848" t="s">
        <v>34</v>
      </c>
      <c r="P6848">
        <v>3</v>
      </c>
      <c r="Q6848">
        <v>202206</v>
      </c>
      <c r="R6848">
        <v>20220629</v>
      </c>
      <c r="S6848" t="s">
        <v>13839</v>
      </c>
      <c r="T6848">
        <v>20220830</v>
      </c>
      <c r="Z6848" t="s">
        <v>36</v>
      </c>
    </row>
    <row r="6849" spans="1:26" x14ac:dyDescent="0.25">
      <c r="A6849" t="s">
        <v>26</v>
      </c>
      <c r="B6849" t="s">
        <v>27</v>
      </c>
      <c r="C6849" t="s">
        <v>28</v>
      </c>
      <c r="D6849" t="s">
        <v>115</v>
      </c>
      <c r="E6849" t="str">
        <f>"107TNWG0U993"</f>
        <v>107TNWG0U993</v>
      </c>
      <c r="F6849" t="s">
        <v>30</v>
      </c>
      <c r="I6849" t="s">
        <v>82</v>
      </c>
      <c r="J6849" t="s">
        <v>90</v>
      </c>
      <c r="N6849" t="s">
        <v>13840</v>
      </c>
      <c r="O6849" t="s">
        <v>34</v>
      </c>
      <c r="P6849">
        <v>14</v>
      </c>
      <c r="Q6849">
        <v>202107</v>
      </c>
      <c r="R6849">
        <v>20211222</v>
      </c>
      <c r="S6849" t="s">
        <v>13841</v>
      </c>
      <c r="T6849">
        <v>20220830</v>
      </c>
      <c r="U6849" t="s">
        <v>206</v>
      </c>
      <c r="Z6849" t="s">
        <v>36</v>
      </c>
    </row>
    <row r="6850" spans="1:26" x14ac:dyDescent="0.25">
      <c r="A6850" t="s">
        <v>26</v>
      </c>
      <c r="B6850" t="s">
        <v>27</v>
      </c>
      <c r="C6850" t="s">
        <v>28</v>
      </c>
      <c r="D6850" t="s">
        <v>115</v>
      </c>
      <c r="E6850" t="str">
        <f>"107TNTQ10481"</f>
        <v>107TNTQ10481</v>
      </c>
      <c r="F6850" t="s">
        <v>30</v>
      </c>
      <c r="I6850" t="s">
        <v>71</v>
      </c>
      <c r="J6850" t="s">
        <v>90</v>
      </c>
      <c r="N6850" t="s">
        <v>13842</v>
      </c>
      <c r="O6850" t="s">
        <v>34</v>
      </c>
      <c r="P6850">
        <v>14</v>
      </c>
      <c r="Q6850">
        <v>202107</v>
      </c>
      <c r="R6850">
        <v>20220722</v>
      </c>
      <c r="S6850" t="s">
        <v>13843</v>
      </c>
      <c r="T6850">
        <v>20220830</v>
      </c>
      <c r="U6850" t="s">
        <v>322</v>
      </c>
      <c r="V6850" t="s">
        <v>239</v>
      </c>
      <c r="W6850" t="s">
        <v>313</v>
      </c>
      <c r="Z6850" t="s">
        <v>36</v>
      </c>
    </row>
    <row r="6851" spans="1:26" x14ac:dyDescent="0.25">
      <c r="A6851" t="s">
        <v>26</v>
      </c>
      <c r="B6851" t="s">
        <v>27</v>
      </c>
      <c r="C6851" t="s">
        <v>28</v>
      </c>
      <c r="D6851" t="s">
        <v>37</v>
      </c>
      <c r="E6851" t="str">
        <f>"202TNAB0H488"</f>
        <v>202TNAB0H488</v>
      </c>
      <c r="F6851" t="s">
        <v>30</v>
      </c>
      <c r="I6851" t="s">
        <v>97</v>
      </c>
      <c r="J6851" t="s">
        <v>39</v>
      </c>
      <c r="N6851" t="s">
        <v>13844</v>
      </c>
      <c r="O6851" t="s">
        <v>34</v>
      </c>
      <c r="P6851">
        <v>7</v>
      </c>
      <c r="Q6851">
        <v>202202</v>
      </c>
      <c r="R6851">
        <v>20220226</v>
      </c>
      <c r="S6851" t="s">
        <v>13845</v>
      </c>
      <c r="T6851">
        <v>20220830</v>
      </c>
      <c r="Z6851" t="s">
        <v>36</v>
      </c>
    </row>
    <row r="6852" spans="1:26" x14ac:dyDescent="0.25">
      <c r="A6852" t="s">
        <v>26</v>
      </c>
      <c r="B6852" t="s">
        <v>27</v>
      </c>
      <c r="C6852" t="s">
        <v>28</v>
      </c>
      <c r="D6852" t="s">
        <v>64</v>
      </c>
      <c r="E6852" t="str">
        <f>"201TNDV07394"</f>
        <v>201TNDV07394</v>
      </c>
      <c r="F6852" t="s">
        <v>30</v>
      </c>
      <c r="I6852" t="s">
        <v>82</v>
      </c>
      <c r="J6852" t="s">
        <v>90</v>
      </c>
      <c r="N6852" t="s">
        <v>13846</v>
      </c>
      <c r="O6852" t="s">
        <v>34</v>
      </c>
      <c r="P6852">
        <v>8</v>
      </c>
      <c r="Q6852">
        <v>202201</v>
      </c>
      <c r="R6852">
        <v>20220228</v>
      </c>
      <c r="S6852" t="s">
        <v>13847</v>
      </c>
      <c r="T6852">
        <v>20220830</v>
      </c>
      <c r="U6852" t="s">
        <v>149</v>
      </c>
      <c r="Z6852" t="s">
        <v>36</v>
      </c>
    </row>
    <row r="6853" spans="1:26" x14ac:dyDescent="0.25">
      <c r="A6853" t="s">
        <v>26</v>
      </c>
      <c r="B6853" t="s">
        <v>27</v>
      </c>
      <c r="C6853" t="s">
        <v>28</v>
      </c>
      <c r="D6853" t="s">
        <v>585</v>
      </c>
      <c r="E6853" t="str">
        <f>"207TNRL0L838"</f>
        <v>207TNRL0L838</v>
      </c>
      <c r="F6853" t="s">
        <v>30</v>
      </c>
      <c r="I6853" t="s">
        <v>57</v>
      </c>
      <c r="J6853" t="s">
        <v>39</v>
      </c>
      <c r="N6853" t="s">
        <v>4154</v>
      </c>
      <c r="O6853" t="s">
        <v>34</v>
      </c>
      <c r="P6853">
        <v>2</v>
      </c>
      <c r="Q6853">
        <v>202207</v>
      </c>
      <c r="R6853">
        <v>20220805</v>
      </c>
      <c r="S6853" t="s">
        <v>13848</v>
      </c>
      <c r="T6853">
        <v>20220830</v>
      </c>
      <c r="Z6853" t="s">
        <v>36</v>
      </c>
    </row>
    <row r="6854" spans="1:26" x14ac:dyDescent="0.25">
      <c r="A6854" t="s">
        <v>26</v>
      </c>
      <c r="B6854" t="s">
        <v>27</v>
      </c>
      <c r="C6854" t="s">
        <v>28</v>
      </c>
      <c r="D6854" t="s">
        <v>7160</v>
      </c>
      <c r="E6854" t="str">
        <f>"205TNLE27968"</f>
        <v>205TNLE27968</v>
      </c>
      <c r="F6854" t="s">
        <v>30</v>
      </c>
      <c r="I6854" t="s">
        <v>38</v>
      </c>
      <c r="J6854" t="s">
        <v>58</v>
      </c>
      <c r="N6854" t="s">
        <v>13849</v>
      </c>
      <c r="O6854" t="s">
        <v>34</v>
      </c>
      <c r="P6854">
        <v>4</v>
      </c>
      <c r="Q6854">
        <v>202205</v>
      </c>
      <c r="R6854">
        <v>20220712</v>
      </c>
      <c r="S6854" t="s">
        <v>13850</v>
      </c>
      <c r="T6854">
        <v>20220830</v>
      </c>
      <c r="U6854" t="s">
        <v>278</v>
      </c>
      <c r="Z6854" t="s">
        <v>36</v>
      </c>
    </row>
    <row r="6855" spans="1:26" x14ac:dyDescent="0.25">
      <c r="A6855" t="s">
        <v>26</v>
      </c>
      <c r="B6855" t="s">
        <v>27</v>
      </c>
      <c r="C6855" t="s">
        <v>28</v>
      </c>
      <c r="D6855" t="s">
        <v>7432</v>
      </c>
      <c r="E6855" t="str">
        <f>"204TNEP26476"</f>
        <v>204TNEP26476</v>
      </c>
      <c r="F6855" t="s">
        <v>30</v>
      </c>
      <c r="I6855" t="s">
        <v>31</v>
      </c>
      <c r="J6855" t="s">
        <v>58</v>
      </c>
      <c r="N6855" t="s">
        <v>13851</v>
      </c>
      <c r="O6855" t="s">
        <v>34</v>
      </c>
      <c r="P6855">
        <v>5</v>
      </c>
      <c r="Q6855">
        <v>202204</v>
      </c>
      <c r="R6855">
        <v>20220525</v>
      </c>
      <c r="S6855" t="s">
        <v>13852</v>
      </c>
      <c r="T6855">
        <v>20220830</v>
      </c>
      <c r="U6855" t="s">
        <v>128</v>
      </c>
      <c r="V6855" t="s">
        <v>10466</v>
      </c>
      <c r="Z6855" t="s">
        <v>36</v>
      </c>
    </row>
    <row r="6856" spans="1:26" x14ac:dyDescent="0.25">
      <c r="A6856" t="s">
        <v>26</v>
      </c>
      <c r="B6856" t="s">
        <v>27</v>
      </c>
      <c r="C6856" t="s">
        <v>28</v>
      </c>
      <c r="D6856" t="s">
        <v>64</v>
      </c>
      <c r="E6856" t="str">
        <f>"203TNRL09342"</f>
        <v>203TNRL09342</v>
      </c>
      <c r="F6856" t="s">
        <v>30</v>
      </c>
      <c r="I6856" t="s">
        <v>31</v>
      </c>
      <c r="J6856" t="s">
        <v>58</v>
      </c>
      <c r="N6856" t="s">
        <v>13853</v>
      </c>
      <c r="O6856" t="s">
        <v>34</v>
      </c>
      <c r="P6856">
        <v>6</v>
      </c>
      <c r="Q6856">
        <v>202203</v>
      </c>
      <c r="R6856">
        <v>20220726</v>
      </c>
      <c r="S6856" t="s">
        <v>13854</v>
      </c>
      <c r="T6856">
        <v>20220830</v>
      </c>
      <c r="U6856" t="s">
        <v>6714</v>
      </c>
      <c r="Z6856" t="s">
        <v>36</v>
      </c>
    </row>
    <row r="6857" spans="1:26" x14ac:dyDescent="0.25">
      <c r="A6857" t="s">
        <v>26</v>
      </c>
      <c r="B6857" t="s">
        <v>27</v>
      </c>
      <c r="C6857" t="s">
        <v>28</v>
      </c>
      <c r="D6857" t="s">
        <v>37</v>
      </c>
      <c r="E6857" t="str">
        <f>"108TNEP0B260"</f>
        <v>108TNEP0B260</v>
      </c>
      <c r="F6857" t="s">
        <v>30</v>
      </c>
      <c r="I6857" t="s">
        <v>38</v>
      </c>
      <c r="J6857" t="s">
        <v>48</v>
      </c>
      <c r="N6857" t="s">
        <v>13855</v>
      </c>
      <c r="O6857" t="s">
        <v>34</v>
      </c>
      <c r="P6857">
        <v>13</v>
      </c>
      <c r="Q6857">
        <v>202108</v>
      </c>
      <c r="R6857">
        <v>20211201</v>
      </c>
      <c r="S6857" t="s">
        <v>13856</v>
      </c>
      <c r="T6857">
        <v>20220830</v>
      </c>
      <c r="Z6857" t="s">
        <v>36</v>
      </c>
    </row>
    <row r="6858" spans="1:26" x14ac:dyDescent="0.25">
      <c r="A6858" t="s">
        <v>26</v>
      </c>
      <c r="B6858" t="s">
        <v>27</v>
      </c>
      <c r="C6858" t="s">
        <v>28</v>
      </c>
      <c r="D6858" t="s">
        <v>29</v>
      </c>
      <c r="E6858" t="str">
        <f>"108TNVS0S583"</f>
        <v>108TNVS0S583</v>
      </c>
      <c r="F6858" t="s">
        <v>30</v>
      </c>
      <c r="I6858" t="s">
        <v>129</v>
      </c>
      <c r="J6858" t="s">
        <v>39</v>
      </c>
      <c r="N6858" t="s">
        <v>13857</v>
      </c>
      <c r="O6858" t="s">
        <v>34</v>
      </c>
      <c r="P6858">
        <v>13</v>
      </c>
      <c r="Q6858">
        <v>202108</v>
      </c>
      <c r="R6858">
        <v>20220117</v>
      </c>
      <c r="S6858" t="s">
        <v>13858</v>
      </c>
      <c r="T6858">
        <v>20220830</v>
      </c>
      <c r="Z6858" t="s">
        <v>36</v>
      </c>
    </row>
    <row r="6859" spans="1:26" x14ac:dyDescent="0.25">
      <c r="A6859" t="s">
        <v>26</v>
      </c>
      <c r="B6859" t="s">
        <v>27</v>
      </c>
      <c r="C6859" t="s">
        <v>28</v>
      </c>
      <c r="D6859" t="s">
        <v>133</v>
      </c>
      <c r="E6859" t="str">
        <f>"010TNSU17670"</f>
        <v>010TNSU17670</v>
      </c>
      <c r="F6859" t="s">
        <v>30</v>
      </c>
      <c r="I6859" t="s">
        <v>38</v>
      </c>
      <c r="J6859" t="s">
        <v>32</v>
      </c>
      <c r="N6859" t="s">
        <v>13859</v>
      </c>
      <c r="O6859" t="s">
        <v>34</v>
      </c>
      <c r="P6859">
        <v>23</v>
      </c>
      <c r="Q6859">
        <v>202010</v>
      </c>
      <c r="R6859">
        <v>20220804</v>
      </c>
      <c r="S6859" t="s">
        <v>13860</v>
      </c>
      <c r="T6859">
        <v>20220830</v>
      </c>
      <c r="Z6859" t="s">
        <v>36</v>
      </c>
    </row>
    <row r="6860" spans="1:26" x14ac:dyDescent="0.25">
      <c r="A6860" t="s">
        <v>26</v>
      </c>
      <c r="B6860" t="s">
        <v>27</v>
      </c>
      <c r="C6860" t="s">
        <v>28</v>
      </c>
      <c r="D6860" t="s">
        <v>42</v>
      </c>
      <c r="E6860" t="str">
        <f>"112TNUW0E334"</f>
        <v>112TNUW0E334</v>
      </c>
      <c r="F6860" t="s">
        <v>30</v>
      </c>
      <c r="I6860" t="s">
        <v>38</v>
      </c>
      <c r="J6860" t="s">
        <v>39</v>
      </c>
      <c r="N6860" t="s">
        <v>13861</v>
      </c>
      <c r="O6860" t="s">
        <v>34</v>
      </c>
      <c r="P6860">
        <v>9</v>
      </c>
      <c r="Q6860">
        <v>202112</v>
      </c>
      <c r="R6860">
        <v>20211229</v>
      </c>
      <c r="S6860" t="s">
        <v>13862</v>
      </c>
      <c r="T6860">
        <v>20220830</v>
      </c>
      <c r="Z6860" t="s">
        <v>36</v>
      </c>
    </row>
    <row r="6861" spans="1:26" x14ac:dyDescent="0.25">
      <c r="A6861" t="s">
        <v>26</v>
      </c>
      <c r="B6861" t="s">
        <v>27</v>
      </c>
      <c r="C6861" t="s">
        <v>28</v>
      </c>
      <c r="D6861" t="s">
        <v>115</v>
      </c>
      <c r="E6861" t="str">
        <f>"109TNUW1B326"</f>
        <v>109TNUW1B326</v>
      </c>
      <c r="F6861" t="s">
        <v>30</v>
      </c>
      <c r="I6861" t="s">
        <v>38</v>
      </c>
      <c r="J6861" t="s">
        <v>39</v>
      </c>
      <c r="N6861" t="s">
        <v>13863</v>
      </c>
      <c r="O6861" t="s">
        <v>34</v>
      </c>
      <c r="P6861">
        <v>12</v>
      </c>
      <c r="Q6861">
        <v>202109</v>
      </c>
      <c r="R6861">
        <v>20211020</v>
      </c>
      <c r="S6861" t="s">
        <v>13864</v>
      </c>
      <c r="T6861">
        <v>20220830</v>
      </c>
      <c r="Z6861" t="s">
        <v>36</v>
      </c>
    </row>
    <row r="6862" spans="1:26" x14ac:dyDescent="0.25">
      <c r="A6862" t="s">
        <v>26</v>
      </c>
      <c r="B6862" t="s">
        <v>27</v>
      </c>
      <c r="C6862" t="s">
        <v>28</v>
      </c>
      <c r="D6862" t="s">
        <v>133</v>
      </c>
      <c r="E6862" t="str">
        <f>"112TNNH0Q055"</f>
        <v>112TNNH0Q055</v>
      </c>
      <c r="F6862" t="s">
        <v>30</v>
      </c>
      <c r="I6862" t="s">
        <v>475</v>
      </c>
      <c r="J6862" t="s">
        <v>77</v>
      </c>
      <c r="N6862" t="s">
        <v>13865</v>
      </c>
      <c r="O6862" t="s">
        <v>34</v>
      </c>
      <c r="P6862">
        <v>9</v>
      </c>
      <c r="Q6862">
        <v>202112</v>
      </c>
      <c r="R6862">
        <v>20220304</v>
      </c>
      <c r="S6862" t="s">
        <v>13866</v>
      </c>
      <c r="T6862">
        <v>20220830</v>
      </c>
      <c r="Z6862" t="s">
        <v>36</v>
      </c>
    </row>
    <row r="6863" spans="1:26" x14ac:dyDescent="0.25">
      <c r="A6863" t="s">
        <v>2403</v>
      </c>
      <c r="B6863" t="s">
        <v>27</v>
      </c>
      <c r="C6863" t="s">
        <v>28</v>
      </c>
      <c r="D6863" t="s">
        <v>42</v>
      </c>
      <c r="E6863" t="str">
        <f>"111TNHM1W241"</f>
        <v>111TNHM1W241</v>
      </c>
      <c r="F6863" t="s">
        <v>2404</v>
      </c>
      <c r="N6863" t="s">
        <v>13867</v>
      </c>
      <c r="O6863" t="s">
        <v>34</v>
      </c>
      <c r="P6863">
        <v>10</v>
      </c>
      <c r="Q6863">
        <v>202111</v>
      </c>
      <c r="S6863">
        <v>917605338</v>
      </c>
      <c r="T6863">
        <v>20220831</v>
      </c>
      <c r="U6863" t="s">
        <v>2406</v>
      </c>
      <c r="V6863" t="s">
        <v>3583</v>
      </c>
      <c r="W6863" t="s">
        <v>2408</v>
      </c>
      <c r="X6863" t="s">
        <v>2409</v>
      </c>
      <c r="Y6863" t="s">
        <v>2410</v>
      </c>
      <c r="Z6863" t="s">
        <v>36</v>
      </c>
    </row>
    <row r="6864" spans="1:26" x14ac:dyDescent="0.25">
      <c r="A6864" t="s">
        <v>2403</v>
      </c>
      <c r="B6864" t="s">
        <v>27</v>
      </c>
      <c r="C6864" t="s">
        <v>28</v>
      </c>
      <c r="D6864" t="s">
        <v>585</v>
      </c>
      <c r="E6864" t="str">
        <f>"205TNFA3E147"</f>
        <v>205TNFA3E147</v>
      </c>
      <c r="F6864" t="s">
        <v>2404</v>
      </c>
      <c r="N6864" t="s">
        <v>13868</v>
      </c>
      <c r="O6864" t="s">
        <v>34</v>
      </c>
      <c r="P6864">
        <v>4</v>
      </c>
      <c r="Q6864">
        <v>202205</v>
      </c>
      <c r="S6864">
        <v>917605605</v>
      </c>
      <c r="T6864">
        <v>20220831</v>
      </c>
      <c r="U6864" t="s">
        <v>2406</v>
      </c>
      <c r="V6864" t="s">
        <v>3583</v>
      </c>
      <c r="W6864" t="s">
        <v>2408</v>
      </c>
      <c r="X6864" t="s">
        <v>2409</v>
      </c>
      <c r="Y6864" t="s">
        <v>2410</v>
      </c>
      <c r="Z6864" t="s">
        <v>36</v>
      </c>
    </row>
    <row r="6865" spans="1:26" x14ac:dyDescent="0.25">
      <c r="A6865" t="s">
        <v>2403</v>
      </c>
      <c r="B6865" t="s">
        <v>27</v>
      </c>
      <c r="C6865" t="s">
        <v>28</v>
      </c>
      <c r="D6865" t="s">
        <v>64</v>
      </c>
      <c r="E6865" t="str">
        <f>"112TNUW13334"</f>
        <v>112TNUW13334</v>
      </c>
      <c r="F6865" t="s">
        <v>2404</v>
      </c>
      <c r="N6865" t="s">
        <v>13869</v>
      </c>
      <c r="O6865" t="s">
        <v>34</v>
      </c>
      <c r="P6865">
        <v>9</v>
      </c>
      <c r="Q6865">
        <v>202112</v>
      </c>
      <c r="S6865">
        <v>917605999</v>
      </c>
      <c r="T6865">
        <v>20220831</v>
      </c>
      <c r="U6865" t="s">
        <v>2406</v>
      </c>
      <c r="V6865" t="s">
        <v>3583</v>
      </c>
      <c r="W6865" t="s">
        <v>2408</v>
      </c>
      <c r="X6865" t="s">
        <v>2409</v>
      </c>
      <c r="Y6865" t="s">
        <v>2410</v>
      </c>
      <c r="Z6865" t="s">
        <v>36</v>
      </c>
    </row>
    <row r="6866" spans="1:26" x14ac:dyDescent="0.25">
      <c r="A6866" t="s">
        <v>2403</v>
      </c>
      <c r="B6866" t="s">
        <v>27</v>
      </c>
      <c r="C6866" t="s">
        <v>28</v>
      </c>
      <c r="D6866" t="s">
        <v>46</v>
      </c>
      <c r="E6866" t="str">
        <f>"202TNPCOW360"</f>
        <v>202TNPCOW360</v>
      </c>
      <c r="F6866" t="s">
        <v>2404</v>
      </c>
      <c r="N6866" t="s">
        <v>13870</v>
      </c>
      <c r="O6866" t="s">
        <v>34</v>
      </c>
      <c r="P6866">
        <v>7</v>
      </c>
      <c r="Q6866">
        <v>202202</v>
      </c>
      <c r="S6866">
        <v>917608245</v>
      </c>
      <c r="T6866">
        <v>20220831</v>
      </c>
      <c r="U6866" t="s">
        <v>2406</v>
      </c>
      <c r="V6866" t="s">
        <v>3583</v>
      </c>
      <c r="W6866" t="s">
        <v>2408</v>
      </c>
      <c r="X6866" t="s">
        <v>2409</v>
      </c>
      <c r="Y6866" t="s">
        <v>2410</v>
      </c>
      <c r="Z6866" t="s">
        <v>36</v>
      </c>
    </row>
    <row r="6867" spans="1:26" x14ac:dyDescent="0.25">
      <c r="A6867" t="s">
        <v>26</v>
      </c>
      <c r="B6867" t="s">
        <v>27</v>
      </c>
      <c r="C6867" t="s">
        <v>28</v>
      </c>
      <c r="D6867" t="s">
        <v>585</v>
      </c>
      <c r="E6867" t="str">
        <f>"202TNLE2B112"</f>
        <v>202TNLE2B112</v>
      </c>
      <c r="F6867" t="s">
        <v>30</v>
      </c>
      <c r="I6867" t="s">
        <v>38</v>
      </c>
      <c r="J6867" t="s">
        <v>77</v>
      </c>
      <c r="N6867" t="s">
        <v>13871</v>
      </c>
      <c r="O6867" t="s">
        <v>34</v>
      </c>
      <c r="P6867">
        <v>7</v>
      </c>
      <c r="Q6867">
        <v>202202</v>
      </c>
      <c r="R6867">
        <v>20220526</v>
      </c>
      <c r="S6867" t="s">
        <v>13872</v>
      </c>
      <c r="T6867">
        <v>20220831</v>
      </c>
      <c r="Z6867" t="s">
        <v>36</v>
      </c>
    </row>
    <row r="6868" spans="1:26" x14ac:dyDescent="0.25">
      <c r="A6868" t="s">
        <v>26</v>
      </c>
      <c r="B6868" t="s">
        <v>27</v>
      </c>
      <c r="C6868" t="s">
        <v>28</v>
      </c>
      <c r="D6868" t="s">
        <v>64</v>
      </c>
      <c r="E6868" t="str">
        <f>"202TNKF2L205"</f>
        <v>202TNKF2L205</v>
      </c>
      <c r="F6868" t="s">
        <v>30</v>
      </c>
      <c r="I6868" t="s">
        <v>586</v>
      </c>
      <c r="J6868" t="s">
        <v>58</v>
      </c>
      <c r="N6868" t="s">
        <v>13873</v>
      </c>
      <c r="O6868" t="s">
        <v>34</v>
      </c>
      <c r="P6868">
        <v>7</v>
      </c>
      <c r="Q6868">
        <v>202202</v>
      </c>
      <c r="R6868">
        <v>20220823</v>
      </c>
      <c r="S6868" t="s">
        <v>13874</v>
      </c>
      <c r="T6868">
        <v>20220831</v>
      </c>
      <c r="U6868" t="s">
        <v>2294</v>
      </c>
      <c r="V6868" t="s">
        <v>2295</v>
      </c>
      <c r="W6868" t="s">
        <v>4344</v>
      </c>
      <c r="Z6868" t="s">
        <v>36</v>
      </c>
    </row>
    <row r="6869" spans="1:26" x14ac:dyDescent="0.25">
      <c r="A6869" t="s">
        <v>26</v>
      </c>
      <c r="B6869" t="s">
        <v>27</v>
      </c>
      <c r="C6869" t="s">
        <v>28</v>
      </c>
      <c r="D6869" t="s">
        <v>64</v>
      </c>
      <c r="E6869" t="str">
        <f>"112TNQD05956"</f>
        <v>112TNQD05956</v>
      </c>
      <c r="F6869" t="s">
        <v>30</v>
      </c>
      <c r="I6869" t="s">
        <v>51</v>
      </c>
      <c r="J6869" t="s">
        <v>271</v>
      </c>
      <c r="N6869" t="s">
        <v>13875</v>
      </c>
      <c r="O6869" t="s">
        <v>34</v>
      </c>
      <c r="P6869">
        <v>9</v>
      </c>
      <c r="Q6869">
        <v>202112</v>
      </c>
      <c r="R6869">
        <v>20220617</v>
      </c>
      <c r="S6869" t="s">
        <v>13876</v>
      </c>
      <c r="T6869">
        <v>20220831</v>
      </c>
      <c r="Z6869" t="s">
        <v>36</v>
      </c>
    </row>
    <row r="6870" spans="1:26" x14ac:dyDescent="0.25">
      <c r="A6870" t="s">
        <v>26</v>
      </c>
      <c r="B6870" t="s">
        <v>27</v>
      </c>
      <c r="C6870" t="s">
        <v>28</v>
      </c>
      <c r="D6870" t="s">
        <v>64</v>
      </c>
      <c r="E6870" t="str">
        <f>"206TNVS1L695"</f>
        <v>206TNVS1L695</v>
      </c>
      <c r="F6870" t="s">
        <v>30</v>
      </c>
      <c r="I6870" t="s">
        <v>129</v>
      </c>
      <c r="J6870" t="s">
        <v>163</v>
      </c>
      <c r="N6870" t="s">
        <v>13877</v>
      </c>
      <c r="O6870" t="s">
        <v>34</v>
      </c>
      <c r="P6870">
        <v>3</v>
      </c>
      <c r="Q6870">
        <v>202206</v>
      </c>
      <c r="R6870">
        <v>20220711</v>
      </c>
      <c r="S6870" t="s">
        <v>13878</v>
      </c>
      <c r="T6870">
        <v>20220831</v>
      </c>
      <c r="Z6870" t="s">
        <v>36</v>
      </c>
    </row>
    <row r="6871" spans="1:26" x14ac:dyDescent="0.25">
      <c r="A6871" t="s">
        <v>26</v>
      </c>
      <c r="B6871" t="s">
        <v>27</v>
      </c>
      <c r="C6871" t="s">
        <v>28</v>
      </c>
      <c r="D6871" t="s">
        <v>37</v>
      </c>
      <c r="E6871" t="str">
        <f>"110TNBK1A093"</f>
        <v>110TNBK1A093</v>
      </c>
      <c r="F6871" t="s">
        <v>30</v>
      </c>
      <c r="I6871" t="s">
        <v>89</v>
      </c>
      <c r="J6871" t="s">
        <v>58</v>
      </c>
      <c r="N6871" t="s">
        <v>13879</v>
      </c>
      <c r="O6871" t="s">
        <v>34</v>
      </c>
      <c r="P6871">
        <v>11</v>
      </c>
      <c r="Q6871">
        <v>202110</v>
      </c>
      <c r="R6871">
        <v>20211214</v>
      </c>
      <c r="S6871" t="s">
        <v>13880</v>
      </c>
      <c r="T6871">
        <v>20220831</v>
      </c>
      <c r="U6871" t="s">
        <v>144</v>
      </c>
      <c r="Z6871" t="s">
        <v>36</v>
      </c>
    </row>
    <row r="6872" spans="1:26" x14ac:dyDescent="0.25">
      <c r="A6872" t="s">
        <v>26</v>
      </c>
      <c r="B6872" t="s">
        <v>27</v>
      </c>
      <c r="C6872" t="s">
        <v>28</v>
      </c>
      <c r="D6872" t="s">
        <v>380</v>
      </c>
      <c r="E6872" t="str">
        <f>"112TNGY08047"</f>
        <v>112TNGY08047</v>
      </c>
      <c r="F6872" t="s">
        <v>30</v>
      </c>
      <c r="I6872" t="s">
        <v>38</v>
      </c>
      <c r="J6872" t="s">
        <v>32</v>
      </c>
      <c r="N6872" t="s">
        <v>13881</v>
      </c>
      <c r="O6872" t="s">
        <v>34</v>
      </c>
      <c r="P6872">
        <v>9</v>
      </c>
      <c r="Q6872">
        <v>202112</v>
      </c>
      <c r="R6872">
        <v>20220320</v>
      </c>
      <c r="S6872" t="s">
        <v>13882</v>
      </c>
      <c r="T6872">
        <v>20220831</v>
      </c>
      <c r="Z6872" t="s">
        <v>36</v>
      </c>
    </row>
    <row r="6873" spans="1:26" x14ac:dyDescent="0.25">
      <c r="A6873" t="s">
        <v>26</v>
      </c>
      <c r="B6873" t="s">
        <v>27</v>
      </c>
      <c r="C6873" t="s">
        <v>28</v>
      </c>
      <c r="D6873" t="s">
        <v>29</v>
      </c>
      <c r="E6873" t="str">
        <f>"201TNDV0A466"</f>
        <v>201TNDV0A466</v>
      </c>
      <c r="F6873" t="s">
        <v>30</v>
      </c>
      <c r="I6873" t="s">
        <v>31</v>
      </c>
      <c r="J6873" t="s">
        <v>39</v>
      </c>
      <c r="N6873" t="s">
        <v>13883</v>
      </c>
      <c r="O6873" t="s">
        <v>34</v>
      </c>
      <c r="P6873">
        <v>9</v>
      </c>
      <c r="Q6873">
        <v>202201</v>
      </c>
      <c r="R6873">
        <v>20220303</v>
      </c>
      <c r="S6873" t="s">
        <v>13884</v>
      </c>
      <c r="T6873">
        <v>20220901</v>
      </c>
      <c r="Z6873" t="s">
        <v>36</v>
      </c>
    </row>
    <row r="6874" spans="1:26" x14ac:dyDescent="0.25">
      <c r="A6874" t="s">
        <v>26</v>
      </c>
      <c r="B6874" t="s">
        <v>27</v>
      </c>
      <c r="C6874" t="s">
        <v>28</v>
      </c>
      <c r="D6874" t="s">
        <v>46</v>
      </c>
      <c r="E6874" t="str">
        <f>"111TNSU12646"</f>
        <v>111TNSU12646</v>
      </c>
      <c r="F6874" t="s">
        <v>30</v>
      </c>
      <c r="I6874" t="s">
        <v>31</v>
      </c>
      <c r="J6874" t="s">
        <v>58</v>
      </c>
      <c r="N6874" t="s">
        <v>13885</v>
      </c>
      <c r="O6874" t="s">
        <v>34</v>
      </c>
      <c r="P6874">
        <v>11</v>
      </c>
      <c r="Q6874">
        <v>202111</v>
      </c>
      <c r="R6874">
        <v>20220318</v>
      </c>
      <c r="S6874" t="s">
        <v>13886</v>
      </c>
      <c r="T6874">
        <v>20220901</v>
      </c>
      <c r="U6874" t="s">
        <v>205</v>
      </c>
      <c r="Z6874" t="s">
        <v>36</v>
      </c>
    </row>
    <row r="6875" spans="1:26" x14ac:dyDescent="0.25">
      <c r="A6875" t="s">
        <v>26</v>
      </c>
      <c r="B6875" t="s">
        <v>27</v>
      </c>
      <c r="C6875" t="s">
        <v>28</v>
      </c>
      <c r="D6875" t="s">
        <v>29</v>
      </c>
      <c r="E6875" t="str">
        <f>"112TNLE04064"</f>
        <v>112TNLE04064</v>
      </c>
      <c r="F6875" t="s">
        <v>30</v>
      </c>
      <c r="I6875" t="s">
        <v>31</v>
      </c>
      <c r="J6875" t="s">
        <v>58</v>
      </c>
      <c r="N6875" t="s">
        <v>13887</v>
      </c>
      <c r="O6875" t="s">
        <v>34</v>
      </c>
      <c r="P6875">
        <v>10</v>
      </c>
      <c r="Q6875">
        <v>202112</v>
      </c>
      <c r="R6875">
        <v>20211201</v>
      </c>
      <c r="S6875" t="s">
        <v>13888</v>
      </c>
      <c r="T6875">
        <v>20220901</v>
      </c>
      <c r="U6875" t="s">
        <v>144</v>
      </c>
      <c r="Z6875" t="s">
        <v>36</v>
      </c>
    </row>
    <row r="6876" spans="1:26" x14ac:dyDescent="0.25">
      <c r="A6876" t="s">
        <v>26</v>
      </c>
      <c r="B6876" t="s">
        <v>27</v>
      </c>
      <c r="C6876" t="s">
        <v>28</v>
      </c>
      <c r="D6876" t="s">
        <v>29</v>
      </c>
      <c r="E6876" t="str">
        <f>"201TNEP2A388"</f>
        <v>201TNEP2A388</v>
      </c>
      <c r="F6876" t="s">
        <v>30</v>
      </c>
      <c r="I6876" t="s">
        <v>38</v>
      </c>
      <c r="J6876" t="s">
        <v>58</v>
      </c>
      <c r="N6876" t="s">
        <v>13889</v>
      </c>
      <c r="O6876" t="s">
        <v>34</v>
      </c>
      <c r="P6876">
        <v>9</v>
      </c>
      <c r="Q6876">
        <v>202201</v>
      </c>
      <c r="R6876">
        <v>20220328</v>
      </c>
      <c r="S6876" t="s">
        <v>13890</v>
      </c>
      <c r="T6876">
        <v>20220901</v>
      </c>
      <c r="U6876" t="s">
        <v>74</v>
      </c>
      <c r="V6876" t="s">
        <v>1818</v>
      </c>
      <c r="W6876" t="s">
        <v>1537</v>
      </c>
      <c r="X6876" t="s">
        <v>4974</v>
      </c>
      <c r="Y6876" t="s">
        <v>643</v>
      </c>
      <c r="Z6876" t="s">
        <v>36</v>
      </c>
    </row>
    <row r="6877" spans="1:26" x14ac:dyDescent="0.25">
      <c r="A6877" t="s">
        <v>26</v>
      </c>
      <c r="B6877" t="s">
        <v>27</v>
      </c>
      <c r="C6877" t="s">
        <v>28</v>
      </c>
      <c r="D6877" t="s">
        <v>6922</v>
      </c>
      <c r="E6877" t="str">
        <f>"206TNRL1B414"</f>
        <v>206TNRL1B414</v>
      </c>
      <c r="F6877" t="s">
        <v>30</v>
      </c>
      <c r="I6877" t="s">
        <v>38</v>
      </c>
      <c r="J6877" t="s">
        <v>58</v>
      </c>
      <c r="N6877" t="s">
        <v>13891</v>
      </c>
      <c r="O6877" t="s">
        <v>34</v>
      </c>
      <c r="P6877">
        <v>4</v>
      </c>
      <c r="Q6877">
        <v>202206</v>
      </c>
      <c r="R6877">
        <v>20220629</v>
      </c>
      <c r="S6877" t="s">
        <v>13892</v>
      </c>
      <c r="T6877">
        <v>20220901</v>
      </c>
      <c r="U6877" t="s">
        <v>313</v>
      </c>
      <c r="V6877" t="s">
        <v>328</v>
      </c>
      <c r="W6877" t="s">
        <v>496</v>
      </c>
      <c r="X6877" t="s">
        <v>727</v>
      </c>
      <c r="Z6877" t="s">
        <v>36</v>
      </c>
    </row>
    <row r="6878" spans="1:26" x14ac:dyDescent="0.25">
      <c r="A6878" t="s">
        <v>26</v>
      </c>
      <c r="B6878" t="s">
        <v>27</v>
      </c>
      <c r="C6878" t="s">
        <v>28</v>
      </c>
      <c r="D6878" t="s">
        <v>42</v>
      </c>
      <c r="E6878" t="str">
        <f>"110TNNH1A639"</f>
        <v>110TNNH1A639</v>
      </c>
      <c r="F6878" t="s">
        <v>30</v>
      </c>
      <c r="I6878" t="s">
        <v>31</v>
      </c>
      <c r="J6878" t="s">
        <v>58</v>
      </c>
      <c r="N6878" t="s">
        <v>13893</v>
      </c>
      <c r="O6878" t="s">
        <v>34</v>
      </c>
      <c r="P6878">
        <v>12</v>
      </c>
      <c r="Q6878">
        <v>202110</v>
      </c>
      <c r="R6878">
        <v>20211215</v>
      </c>
      <c r="S6878" t="s">
        <v>13894</v>
      </c>
      <c r="T6878">
        <v>20220901</v>
      </c>
      <c r="U6878" t="s">
        <v>328</v>
      </c>
      <c r="Z6878" t="s">
        <v>36</v>
      </c>
    </row>
    <row r="6879" spans="1:26" x14ac:dyDescent="0.25">
      <c r="A6879" t="s">
        <v>26</v>
      </c>
      <c r="B6879" t="s">
        <v>27</v>
      </c>
      <c r="C6879" t="s">
        <v>28</v>
      </c>
      <c r="D6879" t="s">
        <v>380</v>
      </c>
      <c r="E6879" t="str">
        <f>"112TNMX1W835"</f>
        <v>112TNMX1W835</v>
      </c>
      <c r="F6879" t="s">
        <v>30</v>
      </c>
      <c r="I6879" t="s">
        <v>82</v>
      </c>
      <c r="J6879" t="s">
        <v>13895</v>
      </c>
      <c r="N6879" t="s">
        <v>13896</v>
      </c>
      <c r="O6879" t="s">
        <v>34</v>
      </c>
      <c r="P6879">
        <v>10</v>
      </c>
      <c r="Q6879">
        <v>202112</v>
      </c>
      <c r="R6879">
        <v>20220311</v>
      </c>
      <c r="S6879" t="s">
        <v>13897</v>
      </c>
      <c r="T6879">
        <v>20220901</v>
      </c>
      <c r="U6879" t="s">
        <v>2542</v>
      </c>
      <c r="V6879" t="s">
        <v>3324</v>
      </c>
      <c r="Z6879" t="s">
        <v>36</v>
      </c>
    </row>
    <row r="6880" spans="1:26" x14ac:dyDescent="0.25">
      <c r="A6880" t="s">
        <v>26</v>
      </c>
      <c r="B6880" t="s">
        <v>27</v>
      </c>
      <c r="C6880" t="s">
        <v>28</v>
      </c>
      <c r="D6880" t="s">
        <v>29</v>
      </c>
      <c r="E6880" t="str">
        <f>"002TNVS1T911"</f>
        <v>002TNVS1T911</v>
      </c>
      <c r="F6880" t="s">
        <v>30</v>
      </c>
      <c r="I6880" t="s">
        <v>38</v>
      </c>
      <c r="J6880" t="s">
        <v>58</v>
      </c>
      <c r="N6880" t="s">
        <v>13898</v>
      </c>
      <c r="O6880" t="s">
        <v>34</v>
      </c>
      <c r="P6880">
        <v>32</v>
      </c>
      <c r="Q6880">
        <v>202002</v>
      </c>
      <c r="R6880">
        <v>20220424</v>
      </c>
      <c r="S6880" t="s">
        <v>13899</v>
      </c>
      <c r="T6880">
        <v>20220901</v>
      </c>
      <c r="U6880" t="s">
        <v>74</v>
      </c>
      <c r="V6880" t="s">
        <v>1818</v>
      </c>
      <c r="W6880" t="s">
        <v>1796</v>
      </c>
      <c r="Z6880" t="s">
        <v>36</v>
      </c>
    </row>
    <row r="6881" spans="1:26" x14ac:dyDescent="0.25">
      <c r="A6881" t="s">
        <v>26</v>
      </c>
      <c r="B6881" t="s">
        <v>27</v>
      </c>
      <c r="C6881" t="s">
        <v>28</v>
      </c>
      <c r="D6881" t="s">
        <v>64</v>
      </c>
      <c r="E6881" t="str">
        <f>"108TNSU2K254"</f>
        <v>108TNSU2K254</v>
      </c>
      <c r="F6881" t="s">
        <v>30</v>
      </c>
      <c r="I6881" t="s">
        <v>302</v>
      </c>
      <c r="J6881" t="s">
        <v>58</v>
      </c>
      <c r="N6881" t="s">
        <v>13900</v>
      </c>
      <c r="O6881" t="s">
        <v>34</v>
      </c>
      <c r="P6881">
        <v>14</v>
      </c>
      <c r="Q6881">
        <v>202108</v>
      </c>
      <c r="R6881">
        <v>20220206</v>
      </c>
      <c r="S6881" t="s">
        <v>13901</v>
      </c>
      <c r="T6881">
        <v>20220901</v>
      </c>
      <c r="U6881" t="s">
        <v>313</v>
      </c>
      <c r="Z6881" t="s">
        <v>36</v>
      </c>
    </row>
    <row r="6882" spans="1:26" x14ac:dyDescent="0.25">
      <c r="A6882" t="s">
        <v>26</v>
      </c>
      <c r="B6882" t="s">
        <v>27</v>
      </c>
      <c r="C6882" t="s">
        <v>28</v>
      </c>
      <c r="D6882" t="s">
        <v>6142</v>
      </c>
      <c r="E6882" t="str">
        <f>"205TNZN2C933"</f>
        <v>205TNZN2C933</v>
      </c>
      <c r="F6882" t="s">
        <v>30</v>
      </c>
      <c r="I6882" t="s">
        <v>31</v>
      </c>
      <c r="J6882" t="s">
        <v>58</v>
      </c>
      <c r="N6882" t="s">
        <v>13902</v>
      </c>
      <c r="O6882" t="s">
        <v>34</v>
      </c>
      <c r="P6882">
        <v>5</v>
      </c>
      <c r="Q6882">
        <v>202205</v>
      </c>
      <c r="R6882">
        <v>20220714</v>
      </c>
      <c r="S6882" t="s">
        <v>13903</v>
      </c>
      <c r="T6882">
        <v>20220901</v>
      </c>
      <c r="U6882" t="s">
        <v>267</v>
      </c>
      <c r="V6882" t="s">
        <v>328</v>
      </c>
      <c r="Z6882" t="s">
        <v>36</v>
      </c>
    </row>
    <row r="6883" spans="1:26" x14ac:dyDescent="0.25">
      <c r="A6883" t="s">
        <v>26</v>
      </c>
      <c r="B6883" t="s">
        <v>27</v>
      </c>
      <c r="C6883" t="s">
        <v>28</v>
      </c>
      <c r="D6883" t="s">
        <v>380</v>
      </c>
      <c r="E6883" t="str">
        <f>"201TNFA2G283"</f>
        <v>201TNFA2G283</v>
      </c>
      <c r="F6883" t="s">
        <v>30</v>
      </c>
      <c r="I6883" t="s">
        <v>57</v>
      </c>
      <c r="J6883" t="s">
        <v>77</v>
      </c>
      <c r="N6883" t="s">
        <v>13904</v>
      </c>
      <c r="O6883" t="s">
        <v>34</v>
      </c>
      <c r="P6883">
        <v>9</v>
      </c>
      <c r="Q6883">
        <v>202201</v>
      </c>
      <c r="R6883">
        <v>20220401</v>
      </c>
      <c r="S6883" t="s">
        <v>13905</v>
      </c>
      <c r="T6883">
        <v>20220901</v>
      </c>
      <c r="Z6883" t="s">
        <v>36</v>
      </c>
    </row>
    <row r="6884" spans="1:26" x14ac:dyDescent="0.25">
      <c r="A6884" t="s">
        <v>26</v>
      </c>
      <c r="B6884" t="s">
        <v>27</v>
      </c>
      <c r="C6884" t="s">
        <v>28</v>
      </c>
      <c r="D6884" t="s">
        <v>133</v>
      </c>
      <c r="E6884" t="str">
        <f>"107TNPC05744"</f>
        <v>107TNPC05744</v>
      </c>
      <c r="F6884" t="s">
        <v>30</v>
      </c>
      <c r="I6884" t="s">
        <v>38</v>
      </c>
      <c r="J6884" t="s">
        <v>58</v>
      </c>
      <c r="N6884" t="s">
        <v>13906</v>
      </c>
      <c r="O6884" t="s">
        <v>34</v>
      </c>
      <c r="P6884">
        <v>15</v>
      </c>
      <c r="Q6884">
        <v>202107</v>
      </c>
      <c r="R6884">
        <v>20220217</v>
      </c>
      <c r="S6884" t="s">
        <v>13907</v>
      </c>
      <c r="T6884">
        <v>20220901</v>
      </c>
      <c r="U6884" t="s">
        <v>144</v>
      </c>
      <c r="Z6884" t="s">
        <v>36</v>
      </c>
    </row>
    <row r="6885" spans="1:26" x14ac:dyDescent="0.25">
      <c r="A6885" t="s">
        <v>26</v>
      </c>
      <c r="B6885" t="s">
        <v>27</v>
      </c>
      <c r="C6885" t="s">
        <v>28</v>
      </c>
      <c r="D6885" t="s">
        <v>133</v>
      </c>
      <c r="E6885" t="str">
        <f>"202TNWG06401"</f>
        <v>202TNWG06401</v>
      </c>
      <c r="F6885" t="s">
        <v>30</v>
      </c>
      <c r="I6885" t="s">
        <v>31</v>
      </c>
      <c r="J6885" t="s">
        <v>58</v>
      </c>
      <c r="N6885" t="s">
        <v>13908</v>
      </c>
      <c r="O6885" t="s">
        <v>34</v>
      </c>
      <c r="P6885">
        <v>8</v>
      </c>
      <c r="Q6885">
        <v>202202</v>
      </c>
      <c r="R6885">
        <v>20220519</v>
      </c>
      <c r="S6885" t="s">
        <v>13909</v>
      </c>
      <c r="T6885">
        <v>20220901</v>
      </c>
      <c r="U6885" t="s">
        <v>211</v>
      </c>
      <c r="Z6885" t="s">
        <v>36</v>
      </c>
    </row>
    <row r="6886" spans="1:26" x14ac:dyDescent="0.25">
      <c r="A6886" t="s">
        <v>26</v>
      </c>
      <c r="B6886" t="s">
        <v>27</v>
      </c>
      <c r="C6886" t="s">
        <v>28</v>
      </c>
      <c r="D6886" t="s">
        <v>115</v>
      </c>
      <c r="E6886" t="str">
        <f>"009TNLE1R544"</f>
        <v>009TNLE1R544</v>
      </c>
      <c r="F6886" t="s">
        <v>30</v>
      </c>
      <c r="I6886" t="s">
        <v>38</v>
      </c>
      <c r="J6886" t="s">
        <v>90</v>
      </c>
      <c r="N6886" t="s">
        <v>13910</v>
      </c>
      <c r="O6886" t="s">
        <v>34</v>
      </c>
      <c r="P6886">
        <v>25</v>
      </c>
      <c r="Q6886">
        <v>202009</v>
      </c>
      <c r="R6886">
        <v>20211028</v>
      </c>
      <c r="S6886" t="s">
        <v>13911</v>
      </c>
      <c r="T6886">
        <v>20220901</v>
      </c>
      <c r="U6886" t="s">
        <v>206</v>
      </c>
      <c r="V6886" t="s">
        <v>643</v>
      </c>
      <c r="Z6886" t="s">
        <v>36</v>
      </c>
    </row>
    <row r="6887" spans="1:26" x14ac:dyDescent="0.25">
      <c r="A6887" t="s">
        <v>26</v>
      </c>
      <c r="B6887" t="s">
        <v>27</v>
      </c>
      <c r="C6887" t="s">
        <v>28</v>
      </c>
      <c r="D6887" t="s">
        <v>29</v>
      </c>
      <c r="E6887" t="str">
        <f>"112TNFA18235"</f>
        <v>112TNFA18235</v>
      </c>
      <c r="F6887" t="s">
        <v>30</v>
      </c>
      <c r="I6887" t="s">
        <v>31</v>
      </c>
      <c r="J6887" t="s">
        <v>58</v>
      </c>
      <c r="N6887" t="s">
        <v>13912</v>
      </c>
      <c r="O6887" t="s">
        <v>34</v>
      </c>
      <c r="P6887">
        <v>10</v>
      </c>
      <c r="Q6887">
        <v>202112</v>
      </c>
      <c r="R6887">
        <v>20220326</v>
      </c>
      <c r="S6887" t="s">
        <v>13913</v>
      </c>
      <c r="T6887">
        <v>20220901</v>
      </c>
      <c r="U6887" t="s">
        <v>74</v>
      </c>
      <c r="V6887" t="s">
        <v>1818</v>
      </c>
      <c r="W6887" t="s">
        <v>111</v>
      </c>
      <c r="X6887" t="s">
        <v>1227</v>
      </c>
      <c r="Y6887" t="s">
        <v>264</v>
      </c>
      <c r="Z6887" t="s">
        <v>36</v>
      </c>
    </row>
    <row r="6888" spans="1:26" x14ac:dyDescent="0.25">
      <c r="A6888" t="s">
        <v>26</v>
      </c>
      <c r="B6888" t="s">
        <v>27</v>
      </c>
      <c r="C6888" t="s">
        <v>28</v>
      </c>
      <c r="D6888" t="s">
        <v>6142</v>
      </c>
      <c r="E6888" t="str">
        <f>"205TNXR22986"</f>
        <v>205TNXR22986</v>
      </c>
      <c r="F6888" t="s">
        <v>30</v>
      </c>
      <c r="I6888" t="s">
        <v>38</v>
      </c>
      <c r="J6888" t="s">
        <v>77</v>
      </c>
      <c r="N6888" t="s">
        <v>13914</v>
      </c>
      <c r="O6888" t="s">
        <v>34</v>
      </c>
      <c r="P6888">
        <v>5</v>
      </c>
      <c r="Q6888">
        <v>202205</v>
      </c>
      <c r="R6888">
        <v>20220731</v>
      </c>
      <c r="S6888" t="s">
        <v>13915</v>
      </c>
      <c r="T6888">
        <v>20220901</v>
      </c>
      <c r="U6888" t="s">
        <v>9053</v>
      </c>
      <c r="Z6888" t="s">
        <v>36</v>
      </c>
    </row>
    <row r="6889" spans="1:26" x14ac:dyDescent="0.25">
      <c r="A6889" t="s">
        <v>26</v>
      </c>
      <c r="B6889" t="s">
        <v>27</v>
      </c>
      <c r="C6889" t="s">
        <v>28</v>
      </c>
      <c r="D6889" t="s">
        <v>380</v>
      </c>
      <c r="E6889" t="str">
        <f>"112TNFA0N107"</f>
        <v>112TNFA0N107</v>
      </c>
      <c r="F6889" t="s">
        <v>30</v>
      </c>
      <c r="I6889" t="s">
        <v>38</v>
      </c>
      <c r="J6889" t="s">
        <v>58</v>
      </c>
      <c r="N6889" t="s">
        <v>13916</v>
      </c>
      <c r="O6889" t="s">
        <v>34</v>
      </c>
      <c r="P6889">
        <v>10</v>
      </c>
      <c r="Q6889">
        <v>202112</v>
      </c>
      <c r="R6889">
        <v>20220206</v>
      </c>
      <c r="S6889" t="s">
        <v>13917</v>
      </c>
      <c r="T6889">
        <v>20220901</v>
      </c>
      <c r="U6889" t="s">
        <v>144</v>
      </c>
      <c r="V6889" t="s">
        <v>128</v>
      </c>
      <c r="Z6889" t="s">
        <v>36</v>
      </c>
    </row>
    <row r="6890" spans="1:26" x14ac:dyDescent="0.25">
      <c r="A6890" t="s">
        <v>26</v>
      </c>
      <c r="B6890" t="s">
        <v>27</v>
      </c>
      <c r="C6890" t="s">
        <v>28</v>
      </c>
      <c r="D6890" t="s">
        <v>6922</v>
      </c>
      <c r="E6890" t="str">
        <f>"206TNKF03069"</f>
        <v>206TNKF03069</v>
      </c>
      <c r="F6890" t="s">
        <v>30</v>
      </c>
      <c r="I6890" t="s">
        <v>31</v>
      </c>
      <c r="J6890" t="s">
        <v>90</v>
      </c>
      <c r="N6890" t="s">
        <v>13918</v>
      </c>
      <c r="O6890" t="s">
        <v>34</v>
      </c>
      <c r="P6890">
        <v>4</v>
      </c>
      <c r="Q6890">
        <v>202206</v>
      </c>
      <c r="R6890">
        <v>20220707</v>
      </c>
      <c r="S6890" t="s">
        <v>13919</v>
      </c>
      <c r="T6890">
        <v>20220901</v>
      </c>
      <c r="U6890" t="s">
        <v>9761</v>
      </c>
      <c r="Z6890" t="s">
        <v>36</v>
      </c>
    </row>
    <row r="6891" spans="1:26" x14ac:dyDescent="0.25">
      <c r="A6891" t="s">
        <v>26</v>
      </c>
      <c r="B6891" t="s">
        <v>27</v>
      </c>
      <c r="C6891" t="s">
        <v>28</v>
      </c>
      <c r="D6891" t="s">
        <v>46</v>
      </c>
      <c r="E6891" t="str">
        <f>"111TNJJ12756"</f>
        <v>111TNJJ12756</v>
      </c>
      <c r="F6891" t="s">
        <v>30</v>
      </c>
      <c r="I6891" t="s">
        <v>31</v>
      </c>
      <c r="J6891" t="s">
        <v>58</v>
      </c>
      <c r="N6891" t="s">
        <v>13920</v>
      </c>
      <c r="O6891" t="s">
        <v>34</v>
      </c>
      <c r="P6891">
        <v>11</v>
      </c>
      <c r="Q6891">
        <v>202111</v>
      </c>
      <c r="R6891">
        <v>20220303</v>
      </c>
      <c r="S6891" t="s">
        <v>13921</v>
      </c>
      <c r="T6891">
        <v>20220901</v>
      </c>
      <c r="U6891" t="s">
        <v>229</v>
      </c>
      <c r="Z6891" t="s">
        <v>36</v>
      </c>
    </row>
    <row r="6892" spans="1:26" x14ac:dyDescent="0.25">
      <c r="A6892" t="s">
        <v>26</v>
      </c>
      <c r="B6892" t="s">
        <v>27</v>
      </c>
      <c r="C6892" t="s">
        <v>28</v>
      </c>
      <c r="D6892" t="s">
        <v>6142</v>
      </c>
      <c r="E6892" t="str">
        <f>"204TNKF0R901"</f>
        <v>204TNKF0R901</v>
      </c>
      <c r="F6892" t="s">
        <v>30</v>
      </c>
      <c r="I6892" t="s">
        <v>123</v>
      </c>
      <c r="J6892" t="s">
        <v>77</v>
      </c>
      <c r="N6892" t="s">
        <v>13922</v>
      </c>
      <c r="O6892" t="s">
        <v>34</v>
      </c>
      <c r="P6892">
        <v>6</v>
      </c>
      <c r="Q6892">
        <v>202204</v>
      </c>
      <c r="R6892">
        <v>20220715</v>
      </c>
      <c r="S6892" t="s">
        <v>13923</v>
      </c>
      <c r="T6892">
        <v>20220901</v>
      </c>
      <c r="Z6892" t="s">
        <v>36</v>
      </c>
    </row>
    <row r="6893" spans="1:26" x14ac:dyDescent="0.25">
      <c r="A6893" t="s">
        <v>26</v>
      </c>
      <c r="B6893" t="s">
        <v>27</v>
      </c>
      <c r="C6893" t="s">
        <v>28</v>
      </c>
      <c r="D6893" t="s">
        <v>380</v>
      </c>
      <c r="E6893" t="str">
        <f>"110TNDV0Y762"</f>
        <v>110TNDV0Y762</v>
      </c>
      <c r="F6893" t="s">
        <v>30</v>
      </c>
      <c r="I6893" t="s">
        <v>31</v>
      </c>
      <c r="J6893" t="s">
        <v>840</v>
      </c>
      <c r="N6893" t="s">
        <v>13924</v>
      </c>
      <c r="O6893" t="s">
        <v>34</v>
      </c>
      <c r="P6893">
        <v>12</v>
      </c>
      <c r="Q6893">
        <v>202110</v>
      </c>
      <c r="R6893">
        <v>20211110</v>
      </c>
      <c r="S6893" t="s">
        <v>13925</v>
      </c>
      <c r="T6893">
        <v>20220901</v>
      </c>
      <c r="Z6893" t="s">
        <v>36</v>
      </c>
    </row>
    <row r="6894" spans="1:26" x14ac:dyDescent="0.25">
      <c r="A6894" t="s">
        <v>26</v>
      </c>
      <c r="B6894" t="s">
        <v>27</v>
      </c>
      <c r="C6894" t="s">
        <v>28</v>
      </c>
      <c r="D6894" t="s">
        <v>29</v>
      </c>
      <c r="E6894" t="str">
        <f>"901TNBK01629"</f>
        <v>901TNBK01629</v>
      </c>
      <c r="F6894" t="s">
        <v>30</v>
      </c>
      <c r="I6894" t="s">
        <v>38</v>
      </c>
      <c r="J6894" t="s">
        <v>86</v>
      </c>
      <c r="N6894" t="s">
        <v>13926</v>
      </c>
      <c r="O6894" t="s">
        <v>34</v>
      </c>
      <c r="P6894">
        <v>45</v>
      </c>
      <c r="Q6894">
        <v>201901</v>
      </c>
      <c r="R6894">
        <v>20220822</v>
      </c>
      <c r="S6894" t="s">
        <v>13927</v>
      </c>
      <c r="T6894">
        <v>20220901</v>
      </c>
      <c r="Z6894" t="s">
        <v>36</v>
      </c>
    </row>
    <row r="6895" spans="1:26" x14ac:dyDescent="0.25">
      <c r="A6895" t="s">
        <v>26</v>
      </c>
      <c r="B6895" t="s">
        <v>27</v>
      </c>
      <c r="C6895" t="s">
        <v>28</v>
      </c>
      <c r="D6895" t="s">
        <v>46</v>
      </c>
      <c r="E6895" t="str">
        <f>"201TNGY05663"</f>
        <v>201TNGY05663</v>
      </c>
      <c r="F6895" t="s">
        <v>30</v>
      </c>
      <c r="I6895" t="s">
        <v>31</v>
      </c>
      <c r="J6895" t="s">
        <v>32</v>
      </c>
      <c r="N6895" t="s">
        <v>13928</v>
      </c>
      <c r="O6895" t="s">
        <v>34</v>
      </c>
      <c r="P6895">
        <v>9</v>
      </c>
      <c r="Q6895">
        <v>202201</v>
      </c>
      <c r="R6895">
        <v>20220502</v>
      </c>
      <c r="S6895" t="s">
        <v>13929</v>
      </c>
      <c r="T6895">
        <v>20220901</v>
      </c>
      <c r="Z6895" t="s">
        <v>36</v>
      </c>
    </row>
    <row r="6896" spans="1:26" x14ac:dyDescent="0.25">
      <c r="A6896" t="s">
        <v>26</v>
      </c>
      <c r="B6896" t="s">
        <v>27</v>
      </c>
      <c r="C6896" t="s">
        <v>28</v>
      </c>
      <c r="D6896" t="s">
        <v>115</v>
      </c>
      <c r="E6896" t="str">
        <f>"010TNFA1U539"</f>
        <v>010TNFA1U539</v>
      </c>
      <c r="F6896" t="s">
        <v>30</v>
      </c>
      <c r="I6896" t="s">
        <v>586</v>
      </c>
      <c r="J6896" t="s">
        <v>58</v>
      </c>
      <c r="N6896" t="s">
        <v>13930</v>
      </c>
      <c r="O6896" t="s">
        <v>34</v>
      </c>
      <c r="P6896">
        <v>24</v>
      </c>
      <c r="Q6896">
        <v>202010</v>
      </c>
      <c r="R6896">
        <v>20220531</v>
      </c>
      <c r="S6896" t="s">
        <v>13931</v>
      </c>
      <c r="T6896">
        <v>20220901</v>
      </c>
      <c r="Z6896" t="s">
        <v>36</v>
      </c>
    </row>
    <row r="6897" spans="1:26" x14ac:dyDescent="0.25">
      <c r="A6897" t="s">
        <v>26</v>
      </c>
      <c r="B6897" t="s">
        <v>27</v>
      </c>
      <c r="C6897" t="s">
        <v>28</v>
      </c>
      <c r="D6897" t="s">
        <v>380</v>
      </c>
      <c r="E6897" t="str">
        <f>"201TNMX33891"</f>
        <v>201TNMX33891</v>
      </c>
      <c r="F6897" t="s">
        <v>30</v>
      </c>
      <c r="I6897" t="s">
        <v>129</v>
      </c>
      <c r="J6897" t="s">
        <v>90</v>
      </c>
      <c r="N6897" t="s">
        <v>13932</v>
      </c>
      <c r="O6897" t="s">
        <v>34</v>
      </c>
      <c r="P6897">
        <v>9</v>
      </c>
      <c r="Q6897">
        <v>202201</v>
      </c>
      <c r="R6897">
        <v>20220519</v>
      </c>
      <c r="S6897" t="s">
        <v>13933</v>
      </c>
      <c r="T6897">
        <v>20220901</v>
      </c>
      <c r="U6897" t="s">
        <v>267</v>
      </c>
      <c r="V6897" t="s">
        <v>211</v>
      </c>
      <c r="Z6897" t="s">
        <v>36</v>
      </c>
    </row>
    <row r="6898" spans="1:26" x14ac:dyDescent="0.25">
      <c r="A6898" t="s">
        <v>26</v>
      </c>
      <c r="B6898" t="s">
        <v>27</v>
      </c>
      <c r="C6898" t="s">
        <v>28</v>
      </c>
      <c r="D6898" t="s">
        <v>6142</v>
      </c>
      <c r="E6898" t="str">
        <f>"203TNQD2D468"</f>
        <v>203TNQD2D468</v>
      </c>
      <c r="F6898" t="s">
        <v>30</v>
      </c>
      <c r="I6898" t="s">
        <v>129</v>
      </c>
      <c r="J6898" t="s">
        <v>39</v>
      </c>
      <c r="N6898" t="s">
        <v>13934</v>
      </c>
      <c r="O6898" t="s">
        <v>34</v>
      </c>
      <c r="P6898">
        <v>7</v>
      </c>
      <c r="Q6898">
        <v>202203</v>
      </c>
      <c r="R6898">
        <v>20220706</v>
      </c>
      <c r="S6898" t="s">
        <v>13935</v>
      </c>
      <c r="T6898">
        <v>20220901</v>
      </c>
      <c r="Z6898" t="s">
        <v>36</v>
      </c>
    </row>
    <row r="6899" spans="1:26" x14ac:dyDescent="0.25">
      <c r="A6899" t="s">
        <v>26</v>
      </c>
      <c r="B6899" t="s">
        <v>27</v>
      </c>
      <c r="C6899" t="s">
        <v>28</v>
      </c>
      <c r="D6899" t="s">
        <v>380</v>
      </c>
      <c r="E6899" t="str">
        <f>"204TNJJ1D244"</f>
        <v>204TNJJ1D244</v>
      </c>
      <c r="F6899" t="s">
        <v>30</v>
      </c>
      <c r="I6899" t="s">
        <v>38</v>
      </c>
      <c r="J6899" t="s">
        <v>77</v>
      </c>
      <c r="N6899" t="s">
        <v>13936</v>
      </c>
      <c r="O6899" t="s">
        <v>34</v>
      </c>
      <c r="P6899">
        <v>6</v>
      </c>
      <c r="Q6899">
        <v>202204</v>
      </c>
      <c r="R6899">
        <v>20220805</v>
      </c>
      <c r="S6899" t="s">
        <v>13937</v>
      </c>
      <c r="T6899">
        <v>20220901</v>
      </c>
      <c r="Z6899" t="s">
        <v>36</v>
      </c>
    </row>
    <row r="6900" spans="1:26" x14ac:dyDescent="0.25">
      <c r="A6900" t="s">
        <v>26</v>
      </c>
      <c r="B6900" t="s">
        <v>27</v>
      </c>
      <c r="C6900" t="s">
        <v>28</v>
      </c>
      <c r="D6900" t="s">
        <v>7432</v>
      </c>
      <c r="E6900" t="str">
        <f>"203TNLE1U872"</f>
        <v>203TNLE1U872</v>
      </c>
      <c r="F6900" t="s">
        <v>30</v>
      </c>
      <c r="I6900" t="s">
        <v>129</v>
      </c>
      <c r="J6900" t="s">
        <v>58</v>
      </c>
      <c r="N6900" t="s">
        <v>13938</v>
      </c>
      <c r="O6900" t="s">
        <v>34</v>
      </c>
      <c r="P6900">
        <v>7</v>
      </c>
      <c r="Q6900">
        <v>202203</v>
      </c>
      <c r="R6900">
        <v>20220605</v>
      </c>
      <c r="S6900" t="s">
        <v>13939</v>
      </c>
      <c r="T6900">
        <v>20220901</v>
      </c>
      <c r="Z6900" t="s">
        <v>36</v>
      </c>
    </row>
    <row r="6901" spans="1:26" x14ac:dyDescent="0.25">
      <c r="A6901" t="s">
        <v>26</v>
      </c>
      <c r="B6901" t="s">
        <v>27</v>
      </c>
      <c r="C6901" t="s">
        <v>28</v>
      </c>
      <c r="D6901" t="s">
        <v>29</v>
      </c>
      <c r="E6901" t="str">
        <f>"109TNAB2Q072"</f>
        <v>109TNAB2Q072</v>
      </c>
      <c r="F6901" t="s">
        <v>30</v>
      </c>
      <c r="I6901" t="s">
        <v>38</v>
      </c>
      <c r="J6901" t="s">
        <v>58</v>
      </c>
      <c r="N6901" t="s">
        <v>13940</v>
      </c>
      <c r="O6901" t="s">
        <v>34</v>
      </c>
      <c r="P6901">
        <v>13</v>
      </c>
      <c r="Q6901">
        <v>202109</v>
      </c>
      <c r="R6901">
        <v>20220210</v>
      </c>
      <c r="S6901" t="s">
        <v>13941</v>
      </c>
      <c r="T6901">
        <v>20220901</v>
      </c>
      <c r="U6901" t="s">
        <v>328</v>
      </c>
      <c r="Z6901" t="s">
        <v>36</v>
      </c>
    </row>
    <row r="6902" spans="1:26" x14ac:dyDescent="0.25">
      <c r="A6902" t="s">
        <v>26</v>
      </c>
      <c r="B6902" t="s">
        <v>27</v>
      </c>
      <c r="C6902" t="s">
        <v>28</v>
      </c>
      <c r="D6902" t="s">
        <v>7432</v>
      </c>
      <c r="E6902" t="str">
        <f>"202TNFA1W555"</f>
        <v>202TNFA1W555</v>
      </c>
      <c r="F6902" t="s">
        <v>30</v>
      </c>
      <c r="I6902" t="s">
        <v>1561</v>
      </c>
      <c r="J6902" t="s">
        <v>90</v>
      </c>
      <c r="N6902" t="s">
        <v>13942</v>
      </c>
      <c r="O6902" t="s">
        <v>34</v>
      </c>
      <c r="P6902">
        <v>8</v>
      </c>
      <c r="Q6902">
        <v>202202</v>
      </c>
      <c r="R6902">
        <v>20220809</v>
      </c>
      <c r="S6902" t="s">
        <v>13943</v>
      </c>
      <c r="T6902">
        <v>20220901</v>
      </c>
      <c r="U6902" t="s">
        <v>7350</v>
      </c>
      <c r="V6902" t="s">
        <v>8014</v>
      </c>
      <c r="Z6902" t="s">
        <v>36</v>
      </c>
    </row>
    <row r="6903" spans="1:26" x14ac:dyDescent="0.25">
      <c r="A6903" t="s">
        <v>26</v>
      </c>
      <c r="B6903" t="s">
        <v>27</v>
      </c>
      <c r="C6903" t="s">
        <v>28</v>
      </c>
      <c r="D6903" t="s">
        <v>133</v>
      </c>
      <c r="E6903" t="str">
        <f>"112TNDVOR546"</f>
        <v>112TNDVOR546</v>
      </c>
      <c r="F6903" t="s">
        <v>30</v>
      </c>
      <c r="I6903" t="s">
        <v>38</v>
      </c>
      <c r="J6903" t="s">
        <v>163</v>
      </c>
      <c r="N6903" t="s">
        <v>13944</v>
      </c>
      <c r="O6903" t="s">
        <v>34</v>
      </c>
      <c r="P6903">
        <v>10</v>
      </c>
      <c r="Q6903">
        <v>202112</v>
      </c>
      <c r="R6903">
        <v>20211215</v>
      </c>
      <c r="S6903" t="s">
        <v>13945</v>
      </c>
      <c r="T6903">
        <v>20220901</v>
      </c>
      <c r="Z6903" t="s">
        <v>36</v>
      </c>
    </row>
    <row r="6904" spans="1:26" x14ac:dyDescent="0.25">
      <c r="A6904" t="s">
        <v>26</v>
      </c>
      <c r="B6904" t="s">
        <v>27</v>
      </c>
      <c r="C6904" t="s">
        <v>28</v>
      </c>
      <c r="D6904" t="s">
        <v>64</v>
      </c>
      <c r="E6904" t="str">
        <f>"206TNGY29799"</f>
        <v>206TNGY29799</v>
      </c>
      <c r="F6904" t="s">
        <v>30</v>
      </c>
      <c r="I6904" t="s">
        <v>38</v>
      </c>
      <c r="J6904" t="s">
        <v>32</v>
      </c>
      <c r="N6904" t="s">
        <v>13946</v>
      </c>
      <c r="O6904" t="s">
        <v>34</v>
      </c>
      <c r="P6904">
        <v>4</v>
      </c>
      <c r="Q6904">
        <v>202206</v>
      </c>
      <c r="R6904">
        <v>20220827</v>
      </c>
      <c r="S6904" t="s">
        <v>13947</v>
      </c>
      <c r="T6904">
        <v>20220901</v>
      </c>
      <c r="Z6904" t="s">
        <v>36</v>
      </c>
    </row>
    <row r="6905" spans="1:26" x14ac:dyDescent="0.25">
      <c r="A6905" t="s">
        <v>26</v>
      </c>
      <c r="B6905" t="s">
        <v>27</v>
      </c>
      <c r="C6905" t="s">
        <v>28</v>
      </c>
      <c r="D6905" t="s">
        <v>585</v>
      </c>
      <c r="E6905" t="str">
        <f>"204TNPC1H280"</f>
        <v>204TNPC1H280</v>
      </c>
      <c r="F6905" t="s">
        <v>30</v>
      </c>
      <c r="I6905" t="s">
        <v>89</v>
      </c>
      <c r="J6905" t="s">
        <v>90</v>
      </c>
      <c r="N6905" t="s">
        <v>13948</v>
      </c>
      <c r="O6905" t="s">
        <v>34</v>
      </c>
      <c r="P6905">
        <v>6</v>
      </c>
      <c r="Q6905">
        <v>202204</v>
      </c>
      <c r="R6905">
        <v>20220531</v>
      </c>
      <c r="S6905" t="s">
        <v>13949</v>
      </c>
      <c r="T6905">
        <v>20220901</v>
      </c>
      <c r="U6905" t="s">
        <v>4637</v>
      </c>
      <c r="Z6905" t="s">
        <v>36</v>
      </c>
    </row>
    <row r="6906" spans="1:26" x14ac:dyDescent="0.25">
      <c r="A6906" t="s">
        <v>26</v>
      </c>
      <c r="B6906" t="s">
        <v>27</v>
      </c>
      <c r="C6906" t="s">
        <v>28</v>
      </c>
      <c r="D6906" t="s">
        <v>64</v>
      </c>
      <c r="E6906" t="str">
        <f>"203TNCZ09251"</f>
        <v>203TNCZ09251</v>
      </c>
      <c r="F6906" t="s">
        <v>30</v>
      </c>
      <c r="I6906" t="s">
        <v>123</v>
      </c>
      <c r="J6906" t="s">
        <v>439</v>
      </c>
      <c r="N6906" t="s">
        <v>13950</v>
      </c>
      <c r="O6906" t="s">
        <v>34</v>
      </c>
      <c r="P6906">
        <v>7</v>
      </c>
      <c r="Q6906">
        <v>202203</v>
      </c>
      <c r="R6906">
        <v>20220430</v>
      </c>
      <c r="S6906" t="s">
        <v>13951</v>
      </c>
      <c r="T6906">
        <v>20220901</v>
      </c>
      <c r="Z6906" t="s">
        <v>36</v>
      </c>
    </row>
    <row r="6907" spans="1:26" x14ac:dyDescent="0.25">
      <c r="A6907" t="s">
        <v>26</v>
      </c>
      <c r="B6907" t="s">
        <v>27</v>
      </c>
      <c r="C6907" t="s">
        <v>28</v>
      </c>
      <c r="D6907" t="s">
        <v>115</v>
      </c>
      <c r="E6907" t="str">
        <f>"103TNDVOY778"</f>
        <v>103TNDVOY778</v>
      </c>
      <c r="F6907" t="s">
        <v>30</v>
      </c>
      <c r="I6907" t="s">
        <v>47</v>
      </c>
      <c r="J6907" t="s">
        <v>90</v>
      </c>
      <c r="N6907" t="s">
        <v>13952</v>
      </c>
      <c r="O6907" t="s">
        <v>34</v>
      </c>
      <c r="P6907">
        <v>19</v>
      </c>
      <c r="Q6907">
        <v>202103</v>
      </c>
      <c r="R6907">
        <v>20220421</v>
      </c>
      <c r="S6907" t="s">
        <v>13953</v>
      </c>
      <c r="T6907">
        <v>20220901</v>
      </c>
      <c r="U6907" t="s">
        <v>239</v>
      </c>
      <c r="V6907" t="s">
        <v>5168</v>
      </c>
      <c r="W6907" t="s">
        <v>5902</v>
      </c>
      <c r="Z6907" t="s">
        <v>36</v>
      </c>
    </row>
    <row r="6908" spans="1:26" x14ac:dyDescent="0.25">
      <c r="A6908" t="s">
        <v>26</v>
      </c>
      <c r="B6908" t="s">
        <v>27</v>
      </c>
      <c r="C6908" t="s">
        <v>28</v>
      </c>
      <c r="D6908" t="s">
        <v>37</v>
      </c>
      <c r="E6908" t="str">
        <f>"109TNJJ1P748"</f>
        <v>109TNJJ1P748</v>
      </c>
      <c r="F6908" t="s">
        <v>30</v>
      </c>
      <c r="I6908" t="s">
        <v>38</v>
      </c>
      <c r="J6908" t="s">
        <v>1239</v>
      </c>
      <c r="N6908" t="s">
        <v>13954</v>
      </c>
      <c r="O6908" t="s">
        <v>34</v>
      </c>
      <c r="P6908">
        <v>13</v>
      </c>
      <c r="Q6908">
        <v>202109</v>
      </c>
      <c r="R6908">
        <v>20211007</v>
      </c>
      <c r="S6908" t="s">
        <v>13955</v>
      </c>
      <c r="T6908">
        <v>20220901</v>
      </c>
      <c r="U6908" t="s">
        <v>180</v>
      </c>
      <c r="Z6908" t="s">
        <v>36</v>
      </c>
    </row>
    <row r="6909" spans="1:26" x14ac:dyDescent="0.25">
      <c r="A6909" t="s">
        <v>26</v>
      </c>
      <c r="B6909" t="s">
        <v>27</v>
      </c>
      <c r="C6909" t="s">
        <v>28</v>
      </c>
      <c r="D6909" t="s">
        <v>166</v>
      </c>
      <c r="E6909" t="str">
        <f>"203TNXR23426"</f>
        <v>203TNXR23426</v>
      </c>
      <c r="F6909" t="s">
        <v>30</v>
      </c>
      <c r="I6909" t="s">
        <v>31</v>
      </c>
      <c r="J6909" t="s">
        <v>32</v>
      </c>
      <c r="N6909" t="s">
        <v>13956</v>
      </c>
      <c r="O6909" t="s">
        <v>34</v>
      </c>
      <c r="P6909">
        <v>7</v>
      </c>
      <c r="Q6909">
        <v>202203</v>
      </c>
      <c r="R6909">
        <v>20220604</v>
      </c>
      <c r="S6909" t="s">
        <v>13957</v>
      </c>
      <c r="T6909">
        <v>20220901</v>
      </c>
      <c r="Z6909" t="s">
        <v>36</v>
      </c>
    </row>
    <row r="6910" spans="1:26" x14ac:dyDescent="0.25">
      <c r="A6910" t="s">
        <v>26</v>
      </c>
      <c r="B6910" t="s">
        <v>27</v>
      </c>
      <c r="C6910" t="s">
        <v>28</v>
      </c>
      <c r="D6910" t="s">
        <v>46</v>
      </c>
      <c r="E6910" t="str">
        <f>"106TNZN0V845"</f>
        <v>106TNZN0V845</v>
      </c>
      <c r="F6910" t="s">
        <v>30</v>
      </c>
      <c r="I6910" t="s">
        <v>129</v>
      </c>
      <c r="J6910" t="s">
        <v>48</v>
      </c>
      <c r="N6910" t="s">
        <v>13958</v>
      </c>
      <c r="O6910" t="s">
        <v>34</v>
      </c>
      <c r="P6910">
        <v>16</v>
      </c>
      <c r="Q6910">
        <v>202106</v>
      </c>
      <c r="R6910">
        <v>20220319</v>
      </c>
      <c r="S6910" t="s">
        <v>13959</v>
      </c>
      <c r="T6910">
        <v>20220901</v>
      </c>
      <c r="Z6910" t="s">
        <v>36</v>
      </c>
    </row>
    <row r="6911" spans="1:26" x14ac:dyDescent="0.25">
      <c r="A6911" t="s">
        <v>26</v>
      </c>
      <c r="B6911" t="s">
        <v>27</v>
      </c>
      <c r="C6911" t="s">
        <v>28</v>
      </c>
      <c r="D6911" t="s">
        <v>380</v>
      </c>
      <c r="E6911" t="str">
        <f>"205TNUW0A382"</f>
        <v>205TNUW0A382</v>
      </c>
      <c r="F6911" t="s">
        <v>30</v>
      </c>
      <c r="I6911" t="s">
        <v>123</v>
      </c>
      <c r="J6911" t="s">
        <v>77</v>
      </c>
      <c r="N6911" t="s">
        <v>12876</v>
      </c>
      <c r="O6911" t="s">
        <v>34</v>
      </c>
      <c r="P6911">
        <v>5</v>
      </c>
      <c r="Q6911">
        <v>202205</v>
      </c>
      <c r="R6911">
        <v>20220801</v>
      </c>
      <c r="S6911" t="s">
        <v>13960</v>
      </c>
      <c r="T6911">
        <v>20220901</v>
      </c>
      <c r="Z6911" t="s">
        <v>36</v>
      </c>
    </row>
    <row r="6912" spans="1:26" x14ac:dyDescent="0.25">
      <c r="A6912" t="s">
        <v>26</v>
      </c>
      <c r="B6912" t="s">
        <v>27</v>
      </c>
      <c r="C6912" t="s">
        <v>28</v>
      </c>
      <c r="D6912" t="s">
        <v>6142</v>
      </c>
      <c r="E6912" t="str">
        <f>"204TNLE0F272"</f>
        <v>204TNLE0F272</v>
      </c>
      <c r="F6912" t="s">
        <v>30</v>
      </c>
      <c r="I6912" t="s">
        <v>31</v>
      </c>
      <c r="J6912" t="s">
        <v>58</v>
      </c>
      <c r="N6912" t="s">
        <v>13961</v>
      </c>
      <c r="O6912" t="s">
        <v>34</v>
      </c>
      <c r="P6912">
        <v>6</v>
      </c>
      <c r="Q6912">
        <v>202204</v>
      </c>
      <c r="R6912">
        <v>20220601</v>
      </c>
      <c r="S6912" t="s">
        <v>13962</v>
      </c>
      <c r="T6912">
        <v>20220901</v>
      </c>
      <c r="Z6912" t="s">
        <v>36</v>
      </c>
    </row>
    <row r="6913" spans="1:26" x14ac:dyDescent="0.25">
      <c r="A6913" t="s">
        <v>26</v>
      </c>
      <c r="B6913" t="s">
        <v>27</v>
      </c>
      <c r="C6913" t="s">
        <v>28</v>
      </c>
      <c r="D6913" t="s">
        <v>7160</v>
      </c>
      <c r="E6913" t="str">
        <f>"205TNCZ26643"</f>
        <v>205TNCZ26643</v>
      </c>
      <c r="F6913" t="s">
        <v>30</v>
      </c>
      <c r="I6913" t="s">
        <v>31</v>
      </c>
      <c r="J6913" t="s">
        <v>32</v>
      </c>
      <c r="N6913" t="s">
        <v>13963</v>
      </c>
      <c r="O6913" t="s">
        <v>34</v>
      </c>
      <c r="P6913">
        <v>5</v>
      </c>
      <c r="Q6913">
        <v>202205</v>
      </c>
      <c r="R6913">
        <v>20220806</v>
      </c>
      <c r="S6913" t="s">
        <v>13964</v>
      </c>
      <c r="T6913">
        <v>20220901</v>
      </c>
      <c r="Z6913" t="s">
        <v>36</v>
      </c>
    </row>
    <row r="6914" spans="1:26" x14ac:dyDescent="0.25">
      <c r="A6914" t="s">
        <v>26</v>
      </c>
      <c r="B6914" t="s">
        <v>27</v>
      </c>
      <c r="C6914" t="s">
        <v>28</v>
      </c>
      <c r="D6914" t="s">
        <v>29</v>
      </c>
      <c r="E6914" t="str">
        <f>"109TNZN02237"</f>
        <v>109TNZN02237</v>
      </c>
      <c r="F6914" t="s">
        <v>30</v>
      </c>
      <c r="I6914" t="s">
        <v>57</v>
      </c>
      <c r="J6914" t="s">
        <v>568</v>
      </c>
      <c r="N6914" t="s">
        <v>13965</v>
      </c>
      <c r="O6914" t="s">
        <v>34</v>
      </c>
      <c r="P6914">
        <v>13</v>
      </c>
      <c r="Q6914">
        <v>202109</v>
      </c>
      <c r="R6914">
        <v>20211111</v>
      </c>
      <c r="S6914" t="s">
        <v>13966</v>
      </c>
      <c r="T6914">
        <v>20220901</v>
      </c>
      <c r="U6914" t="s">
        <v>793</v>
      </c>
      <c r="Z6914" t="s">
        <v>36</v>
      </c>
    </row>
    <row r="6915" spans="1:26" x14ac:dyDescent="0.25">
      <c r="A6915" t="s">
        <v>26</v>
      </c>
      <c r="B6915" t="s">
        <v>27</v>
      </c>
      <c r="C6915" t="s">
        <v>28</v>
      </c>
      <c r="D6915" t="s">
        <v>29</v>
      </c>
      <c r="E6915" t="str">
        <f>"109TNYT14042"</f>
        <v>109TNYT14042</v>
      </c>
      <c r="F6915" t="s">
        <v>30</v>
      </c>
      <c r="I6915" t="s">
        <v>38</v>
      </c>
      <c r="J6915" t="s">
        <v>39</v>
      </c>
      <c r="N6915" t="s">
        <v>13967</v>
      </c>
      <c r="O6915" t="s">
        <v>34</v>
      </c>
      <c r="P6915">
        <v>13</v>
      </c>
      <c r="Q6915">
        <v>202109</v>
      </c>
      <c r="R6915">
        <v>20211007</v>
      </c>
      <c r="S6915" t="s">
        <v>13968</v>
      </c>
      <c r="T6915">
        <v>20220901</v>
      </c>
      <c r="Z6915" t="s">
        <v>36</v>
      </c>
    </row>
    <row r="6916" spans="1:26" x14ac:dyDescent="0.25">
      <c r="A6916" t="s">
        <v>26</v>
      </c>
      <c r="B6916" t="s">
        <v>27</v>
      </c>
      <c r="C6916" t="s">
        <v>28</v>
      </c>
      <c r="D6916" t="s">
        <v>64</v>
      </c>
      <c r="E6916" t="str">
        <f>"204TNWG1N297"</f>
        <v>204TNWG1N297</v>
      </c>
      <c r="F6916" t="s">
        <v>30</v>
      </c>
      <c r="I6916" t="s">
        <v>586</v>
      </c>
      <c r="J6916" t="s">
        <v>58</v>
      </c>
      <c r="N6916" t="s">
        <v>13969</v>
      </c>
      <c r="O6916" t="s">
        <v>34</v>
      </c>
      <c r="P6916">
        <v>6</v>
      </c>
      <c r="Q6916">
        <v>202204</v>
      </c>
      <c r="R6916">
        <v>20220719</v>
      </c>
      <c r="S6916" t="s">
        <v>13970</v>
      </c>
      <c r="T6916">
        <v>20220901</v>
      </c>
      <c r="U6916" t="s">
        <v>4344</v>
      </c>
      <c r="Z6916" t="s">
        <v>36</v>
      </c>
    </row>
    <row r="6917" spans="1:26" x14ac:dyDescent="0.25">
      <c r="A6917" t="s">
        <v>26</v>
      </c>
      <c r="B6917" t="s">
        <v>27</v>
      </c>
      <c r="C6917" t="s">
        <v>28</v>
      </c>
      <c r="D6917" t="s">
        <v>133</v>
      </c>
      <c r="E6917" t="str">
        <f>"102TNWG0Q913"</f>
        <v>102TNWG0Q913</v>
      </c>
      <c r="F6917" t="s">
        <v>30</v>
      </c>
      <c r="I6917" t="s">
        <v>38</v>
      </c>
      <c r="J6917" t="s">
        <v>32</v>
      </c>
      <c r="N6917" t="s">
        <v>13971</v>
      </c>
      <c r="O6917" t="s">
        <v>34</v>
      </c>
      <c r="P6917">
        <v>20</v>
      </c>
      <c r="Q6917">
        <v>202102</v>
      </c>
      <c r="R6917">
        <v>20211027</v>
      </c>
      <c r="S6917" t="s">
        <v>13972</v>
      </c>
      <c r="T6917">
        <v>20220901</v>
      </c>
      <c r="Z6917" t="s">
        <v>36</v>
      </c>
    </row>
    <row r="6918" spans="1:26" x14ac:dyDescent="0.25">
      <c r="A6918" t="s">
        <v>26</v>
      </c>
      <c r="B6918" t="s">
        <v>27</v>
      </c>
      <c r="C6918" t="s">
        <v>28</v>
      </c>
      <c r="D6918" t="s">
        <v>42</v>
      </c>
      <c r="E6918" t="str">
        <f>"110TNGY1A607"</f>
        <v>110TNGY1A607</v>
      </c>
      <c r="F6918" t="s">
        <v>30</v>
      </c>
      <c r="I6918" t="s">
        <v>38</v>
      </c>
      <c r="J6918" t="s">
        <v>58</v>
      </c>
      <c r="N6918" t="s">
        <v>13973</v>
      </c>
      <c r="O6918" t="s">
        <v>34</v>
      </c>
      <c r="P6918">
        <v>12</v>
      </c>
      <c r="Q6918">
        <v>202110</v>
      </c>
      <c r="R6918">
        <v>20220819</v>
      </c>
      <c r="S6918" t="s">
        <v>13974</v>
      </c>
      <c r="T6918">
        <v>20220901</v>
      </c>
      <c r="U6918" t="s">
        <v>205</v>
      </c>
      <c r="Z6918" t="s">
        <v>36</v>
      </c>
    </row>
    <row r="6919" spans="1:26" x14ac:dyDescent="0.25">
      <c r="A6919" t="s">
        <v>26</v>
      </c>
      <c r="B6919" t="s">
        <v>27</v>
      </c>
      <c r="C6919" t="s">
        <v>28</v>
      </c>
      <c r="D6919" t="s">
        <v>42</v>
      </c>
      <c r="E6919" t="str">
        <f>"110TNXR2U722"</f>
        <v>110TNXR2U722</v>
      </c>
      <c r="F6919" t="s">
        <v>30</v>
      </c>
      <c r="I6919" t="s">
        <v>31</v>
      </c>
      <c r="J6919" t="s">
        <v>90</v>
      </c>
      <c r="N6919" t="s">
        <v>244</v>
      </c>
      <c r="O6919" t="s">
        <v>34</v>
      </c>
      <c r="P6919">
        <v>12</v>
      </c>
      <c r="Q6919">
        <v>202110</v>
      </c>
      <c r="R6919">
        <v>20211112</v>
      </c>
      <c r="S6919" t="s">
        <v>13975</v>
      </c>
      <c r="T6919">
        <v>20220901</v>
      </c>
      <c r="U6919" t="s">
        <v>180</v>
      </c>
      <c r="Z6919" t="s">
        <v>36</v>
      </c>
    </row>
    <row r="6920" spans="1:26" x14ac:dyDescent="0.25">
      <c r="A6920" t="s">
        <v>26</v>
      </c>
      <c r="B6920" t="s">
        <v>27</v>
      </c>
      <c r="C6920" t="s">
        <v>28</v>
      </c>
      <c r="D6920" t="s">
        <v>37</v>
      </c>
      <c r="E6920" t="str">
        <f>"108TNEPOA588"</f>
        <v>108TNEPOA588</v>
      </c>
      <c r="F6920" t="s">
        <v>30</v>
      </c>
      <c r="I6920" t="s">
        <v>129</v>
      </c>
      <c r="J6920" t="s">
        <v>58</v>
      </c>
      <c r="N6920" t="s">
        <v>13976</v>
      </c>
      <c r="O6920" t="s">
        <v>34</v>
      </c>
      <c r="P6920">
        <v>14</v>
      </c>
      <c r="Q6920">
        <v>202108</v>
      </c>
      <c r="R6920">
        <v>20220123</v>
      </c>
      <c r="S6920" t="s">
        <v>13977</v>
      </c>
      <c r="T6920">
        <v>20220901</v>
      </c>
      <c r="U6920" t="s">
        <v>151</v>
      </c>
      <c r="Z6920" t="s">
        <v>36</v>
      </c>
    </row>
    <row r="6921" spans="1:26" x14ac:dyDescent="0.25">
      <c r="A6921" t="s">
        <v>26</v>
      </c>
      <c r="B6921" t="s">
        <v>27</v>
      </c>
      <c r="C6921" t="s">
        <v>28</v>
      </c>
      <c r="D6921" t="s">
        <v>64</v>
      </c>
      <c r="E6921" t="str">
        <f>"206TNPC16568"</f>
        <v>206TNPC16568</v>
      </c>
      <c r="F6921" t="s">
        <v>30</v>
      </c>
      <c r="I6921" t="s">
        <v>82</v>
      </c>
      <c r="J6921" t="s">
        <v>90</v>
      </c>
      <c r="N6921" t="s">
        <v>13978</v>
      </c>
      <c r="O6921" t="s">
        <v>34</v>
      </c>
      <c r="P6921">
        <v>4</v>
      </c>
      <c r="Q6921">
        <v>202206</v>
      </c>
      <c r="R6921">
        <v>20220701</v>
      </c>
      <c r="S6921" t="s">
        <v>13979</v>
      </c>
      <c r="T6921">
        <v>20220901</v>
      </c>
      <c r="U6921" t="s">
        <v>149</v>
      </c>
      <c r="Z6921" t="s">
        <v>36</v>
      </c>
    </row>
    <row r="6922" spans="1:26" x14ac:dyDescent="0.25">
      <c r="A6922" t="s">
        <v>26</v>
      </c>
      <c r="B6922" t="s">
        <v>27</v>
      </c>
      <c r="C6922" t="s">
        <v>28</v>
      </c>
      <c r="D6922" t="s">
        <v>7432</v>
      </c>
      <c r="E6922" t="str">
        <f>"205TNSU2J310"</f>
        <v>205TNSU2J310</v>
      </c>
      <c r="F6922" t="s">
        <v>30</v>
      </c>
      <c r="I6922" t="s">
        <v>97</v>
      </c>
      <c r="J6922" t="s">
        <v>48</v>
      </c>
      <c r="N6922" t="s">
        <v>13980</v>
      </c>
      <c r="O6922" t="s">
        <v>34</v>
      </c>
      <c r="P6922">
        <v>5</v>
      </c>
      <c r="Q6922">
        <v>202205</v>
      </c>
      <c r="R6922">
        <v>20220525</v>
      </c>
      <c r="S6922" t="s">
        <v>13981</v>
      </c>
      <c r="T6922">
        <v>20220901</v>
      </c>
      <c r="Z6922" t="s">
        <v>36</v>
      </c>
    </row>
    <row r="6923" spans="1:26" x14ac:dyDescent="0.25">
      <c r="A6923" t="s">
        <v>26</v>
      </c>
      <c r="B6923" t="s">
        <v>27</v>
      </c>
      <c r="C6923" t="s">
        <v>28</v>
      </c>
      <c r="D6923" t="s">
        <v>7432</v>
      </c>
      <c r="E6923" t="str">
        <f>"204TNVS08847"</f>
        <v>204TNVS08847</v>
      </c>
      <c r="F6923" t="s">
        <v>30</v>
      </c>
      <c r="I6923" t="s">
        <v>38</v>
      </c>
      <c r="J6923" t="s">
        <v>39</v>
      </c>
      <c r="N6923" t="s">
        <v>13982</v>
      </c>
      <c r="O6923" t="s">
        <v>34</v>
      </c>
      <c r="P6923">
        <v>6</v>
      </c>
      <c r="Q6923">
        <v>202204</v>
      </c>
      <c r="R6923">
        <v>20220825</v>
      </c>
      <c r="S6923" t="s">
        <v>13983</v>
      </c>
      <c r="T6923">
        <v>20220901</v>
      </c>
      <c r="Z6923" t="s">
        <v>36</v>
      </c>
    </row>
    <row r="6924" spans="1:26" x14ac:dyDescent="0.25">
      <c r="A6924" t="s">
        <v>26</v>
      </c>
      <c r="B6924" t="s">
        <v>27</v>
      </c>
      <c r="C6924" t="s">
        <v>28</v>
      </c>
      <c r="D6924" t="s">
        <v>29</v>
      </c>
      <c r="E6924" t="str">
        <f>"109TNMX2E371"</f>
        <v>109TNMX2E371</v>
      </c>
      <c r="F6924" t="s">
        <v>30</v>
      </c>
      <c r="I6924" t="s">
        <v>38</v>
      </c>
      <c r="J6924" t="s">
        <v>39</v>
      </c>
      <c r="N6924" t="s">
        <v>13984</v>
      </c>
      <c r="O6924" t="s">
        <v>34</v>
      </c>
      <c r="P6924">
        <v>13</v>
      </c>
      <c r="Q6924">
        <v>202109</v>
      </c>
      <c r="R6924">
        <v>20211216</v>
      </c>
      <c r="S6924" t="s">
        <v>13985</v>
      </c>
      <c r="T6924">
        <v>20220901</v>
      </c>
      <c r="Z6924" t="s">
        <v>36</v>
      </c>
    </row>
    <row r="6925" spans="1:26" x14ac:dyDescent="0.25">
      <c r="A6925" t="s">
        <v>26</v>
      </c>
      <c r="B6925" t="s">
        <v>27</v>
      </c>
      <c r="C6925" t="s">
        <v>28</v>
      </c>
      <c r="D6925" t="s">
        <v>7432</v>
      </c>
      <c r="E6925" t="str">
        <f>"205TNWG0S177"</f>
        <v>205TNWG0S177</v>
      </c>
      <c r="F6925" t="s">
        <v>30</v>
      </c>
      <c r="I6925" t="s">
        <v>38</v>
      </c>
      <c r="J6925" t="s">
        <v>58</v>
      </c>
      <c r="N6925" t="s">
        <v>13986</v>
      </c>
      <c r="O6925" t="s">
        <v>34</v>
      </c>
      <c r="P6925">
        <v>5</v>
      </c>
      <c r="Q6925">
        <v>202205</v>
      </c>
      <c r="R6925">
        <v>20220817</v>
      </c>
      <c r="S6925" t="s">
        <v>13987</v>
      </c>
      <c r="T6925">
        <v>20220901</v>
      </c>
      <c r="U6925" t="s">
        <v>1537</v>
      </c>
      <c r="Z6925" t="s">
        <v>36</v>
      </c>
    </row>
    <row r="6926" spans="1:26" x14ac:dyDescent="0.25">
      <c r="A6926" t="s">
        <v>26</v>
      </c>
      <c r="B6926" t="s">
        <v>27</v>
      </c>
      <c r="C6926" t="s">
        <v>28</v>
      </c>
      <c r="D6926" t="s">
        <v>8170</v>
      </c>
      <c r="E6926" t="str">
        <f>"205TNWG0P425"</f>
        <v>205TNWG0P425</v>
      </c>
      <c r="F6926" t="s">
        <v>30</v>
      </c>
      <c r="I6926" t="s">
        <v>7776</v>
      </c>
      <c r="J6926" t="s">
        <v>39</v>
      </c>
      <c r="N6926" t="s">
        <v>13988</v>
      </c>
      <c r="O6926" t="s">
        <v>34</v>
      </c>
      <c r="P6926">
        <v>5</v>
      </c>
      <c r="Q6926">
        <v>202205</v>
      </c>
      <c r="R6926">
        <v>20220705</v>
      </c>
      <c r="S6926" t="s">
        <v>13989</v>
      </c>
      <c r="T6926">
        <v>20220901</v>
      </c>
      <c r="Z6926" t="s">
        <v>36</v>
      </c>
    </row>
    <row r="6927" spans="1:26" x14ac:dyDescent="0.25">
      <c r="A6927" t="s">
        <v>26</v>
      </c>
      <c r="B6927" t="s">
        <v>27</v>
      </c>
      <c r="C6927" t="s">
        <v>28</v>
      </c>
      <c r="D6927" t="s">
        <v>380</v>
      </c>
      <c r="E6927" t="str">
        <f>"205TNXR1H738"</f>
        <v>205TNXR1H738</v>
      </c>
      <c r="F6927" t="s">
        <v>30</v>
      </c>
      <c r="I6927" t="s">
        <v>38</v>
      </c>
      <c r="J6927" t="s">
        <v>39</v>
      </c>
      <c r="N6927" t="s">
        <v>13990</v>
      </c>
      <c r="O6927" t="s">
        <v>34</v>
      </c>
      <c r="P6927">
        <v>5</v>
      </c>
      <c r="Q6927">
        <v>202205</v>
      </c>
      <c r="R6927">
        <v>20220714</v>
      </c>
      <c r="S6927" t="s">
        <v>13991</v>
      </c>
      <c r="T6927">
        <v>20220901</v>
      </c>
      <c r="Z6927" t="s">
        <v>36</v>
      </c>
    </row>
    <row r="6928" spans="1:26" x14ac:dyDescent="0.25">
      <c r="A6928" t="s">
        <v>26</v>
      </c>
      <c r="B6928" t="s">
        <v>27</v>
      </c>
      <c r="C6928" t="s">
        <v>28</v>
      </c>
      <c r="D6928" t="s">
        <v>46</v>
      </c>
      <c r="E6928" t="str">
        <f>"201TNBK2M373"</f>
        <v>201TNBK2M373</v>
      </c>
      <c r="F6928" t="s">
        <v>30</v>
      </c>
      <c r="I6928" t="s">
        <v>97</v>
      </c>
      <c r="J6928" t="s">
        <v>58</v>
      </c>
      <c r="N6928" t="s">
        <v>13992</v>
      </c>
      <c r="O6928" t="s">
        <v>34</v>
      </c>
      <c r="P6928">
        <v>9</v>
      </c>
      <c r="Q6928">
        <v>202201</v>
      </c>
      <c r="R6928">
        <v>20220216</v>
      </c>
      <c r="S6928" t="s">
        <v>13993</v>
      </c>
      <c r="T6928">
        <v>20220901</v>
      </c>
      <c r="U6928" t="s">
        <v>13994</v>
      </c>
      <c r="Z6928" t="s">
        <v>36</v>
      </c>
    </row>
    <row r="6929" spans="1:26" x14ac:dyDescent="0.25">
      <c r="A6929" t="s">
        <v>26</v>
      </c>
      <c r="B6929" t="s">
        <v>27</v>
      </c>
      <c r="C6929" t="s">
        <v>28</v>
      </c>
      <c r="D6929" t="s">
        <v>7432</v>
      </c>
      <c r="E6929" t="str">
        <f>"206TNUW01654"</f>
        <v>206TNUW01654</v>
      </c>
      <c r="F6929" t="s">
        <v>30</v>
      </c>
      <c r="I6929" t="s">
        <v>57</v>
      </c>
      <c r="J6929" t="s">
        <v>58</v>
      </c>
      <c r="N6929" t="s">
        <v>13995</v>
      </c>
      <c r="O6929" t="s">
        <v>34</v>
      </c>
      <c r="P6929">
        <v>4</v>
      </c>
      <c r="Q6929">
        <v>202206</v>
      </c>
      <c r="R6929">
        <v>20220701</v>
      </c>
      <c r="S6929" t="s">
        <v>13996</v>
      </c>
      <c r="T6929">
        <v>20220901</v>
      </c>
      <c r="Z6929" t="s">
        <v>36</v>
      </c>
    </row>
    <row r="6930" spans="1:26" x14ac:dyDescent="0.25">
      <c r="A6930" t="s">
        <v>26</v>
      </c>
      <c r="B6930" t="s">
        <v>27</v>
      </c>
      <c r="C6930" t="s">
        <v>28</v>
      </c>
      <c r="D6930" t="s">
        <v>29</v>
      </c>
      <c r="E6930" t="str">
        <f>"007TNHM20641"</f>
        <v>007TNHM20641</v>
      </c>
      <c r="F6930" t="s">
        <v>30</v>
      </c>
      <c r="I6930" t="s">
        <v>38</v>
      </c>
      <c r="J6930" t="s">
        <v>39</v>
      </c>
      <c r="N6930" t="s">
        <v>13997</v>
      </c>
      <c r="O6930" t="s">
        <v>34</v>
      </c>
      <c r="P6930">
        <v>27</v>
      </c>
      <c r="Q6930">
        <v>202007</v>
      </c>
      <c r="R6930">
        <v>20220603</v>
      </c>
      <c r="S6930" t="s">
        <v>13998</v>
      </c>
      <c r="T6930">
        <v>20220901</v>
      </c>
      <c r="Z6930" t="s">
        <v>36</v>
      </c>
    </row>
    <row r="6931" spans="1:26" x14ac:dyDescent="0.25">
      <c r="A6931" t="s">
        <v>26</v>
      </c>
      <c r="B6931" t="s">
        <v>27</v>
      </c>
      <c r="C6931" t="s">
        <v>28</v>
      </c>
      <c r="D6931" t="s">
        <v>29</v>
      </c>
      <c r="E6931" t="str">
        <f>"111TNFA0X435"</f>
        <v>111TNFA0X435</v>
      </c>
      <c r="F6931" t="s">
        <v>30</v>
      </c>
      <c r="I6931" t="s">
        <v>38</v>
      </c>
      <c r="J6931" t="s">
        <v>39</v>
      </c>
      <c r="N6931" t="s">
        <v>13999</v>
      </c>
      <c r="O6931" t="s">
        <v>34</v>
      </c>
      <c r="P6931">
        <v>11</v>
      </c>
      <c r="Q6931">
        <v>202111</v>
      </c>
      <c r="R6931">
        <v>20220712</v>
      </c>
      <c r="S6931" t="s">
        <v>14000</v>
      </c>
      <c r="T6931">
        <v>20220901</v>
      </c>
      <c r="Z6931" t="s">
        <v>36</v>
      </c>
    </row>
    <row r="6932" spans="1:26" x14ac:dyDescent="0.25">
      <c r="A6932" t="s">
        <v>26</v>
      </c>
      <c r="B6932" t="s">
        <v>27</v>
      </c>
      <c r="C6932" t="s">
        <v>28</v>
      </c>
      <c r="D6932" t="s">
        <v>133</v>
      </c>
      <c r="E6932" t="str">
        <f>"010TNYTOU706"</f>
        <v>010TNYTOU706</v>
      </c>
      <c r="F6932" t="s">
        <v>30</v>
      </c>
      <c r="I6932" t="s">
        <v>38</v>
      </c>
      <c r="J6932" t="s">
        <v>58</v>
      </c>
      <c r="N6932" t="s">
        <v>11957</v>
      </c>
      <c r="O6932" t="s">
        <v>34</v>
      </c>
      <c r="P6932">
        <v>24</v>
      </c>
      <c r="Q6932">
        <v>202010</v>
      </c>
      <c r="R6932">
        <v>20220111</v>
      </c>
      <c r="S6932" t="s">
        <v>14001</v>
      </c>
      <c r="T6932">
        <v>20220902</v>
      </c>
      <c r="U6932" t="s">
        <v>239</v>
      </c>
      <c r="V6932" t="s">
        <v>1718</v>
      </c>
      <c r="Z6932" t="s">
        <v>36</v>
      </c>
    </row>
    <row r="6933" spans="1:26" x14ac:dyDescent="0.25">
      <c r="A6933" t="s">
        <v>26</v>
      </c>
      <c r="B6933" t="s">
        <v>27</v>
      </c>
      <c r="C6933" t="s">
        <v>28</v>
      </c>
      <c r="D6933" t="s">
        <v>6922</v>
      </c>
      <c r="E6933" t="str">
        <f>"204TNNH2N231"</f>
        <v>204TNNH2N231</v>
      </c>
      <c r="F6933" t="s">
        <v>30</v>
      </c>
      <c r="I6933" t="s">
        <v>31</v>
      </c>
      <c r="J6933" t="s">
        <v>32</v>
      </c>
      <c r="N6933" t="s">
        <v>14002</v>
      </c>
      <c r="O6933" t="s">
        <v>34</v>
      </c>
      <c r="P6933">
        <v>6</v>
      </c>
      <c r="Q6933">
        <v>202204</v>
      </c>
      <c r="R6933">
        <v>20220625</v>
      </c>
      <c r="S6933" t="s">
        <v>14003</v>
      </c>
      <c r="T6933">
        <v>20220902</v>
      </c>
      <c r="Z6933" t="s">
        <v>36</v>
      </c>
    </row>
    <row r="6934" spans="1:26" x14ac:dyDescent="0.25">
      <c r="A6934" t="s">
        <v>26</v>
      </c>
      <c r="B6934" t="s">
        <v>27</v>
      </c>
      <c r="C6934" t="s">
        <v>28</v>
      </c>
      <c r="D6934" t="s">
        <v>64</v>
      </c>
      <c r="E6934" t="str">
        <f>"112TNZN13493"</f>
        <v>112TNZN13493</v>
      </c>
      <c r="F6934" t="s">
        <v>30</v>
      </c>
      <c r="I6934" t="s">
        <v>82</v>
      </c>
      <c r="J6934" t="s">
        <v>90</v>
      </c>
      <c r="N6934" t="s">
        <v>14004</v>
      </c>
      <c r="O6934" t="s">
        <v>34</v>
      </c>
      <c r="P6934">
        <v>10</v>
      </c>
      <c r="Q6934">
        <v>202112</v>
      </c>
      <c r="R6934">
        <v>20220122</v>
      </c>
      <c r="S6934" t="s">
        <v>14005</v>
      </c>
      <c r="T6934">
        <v>20220902</v>
      </c>
      <c r="U6934" t="s">
        <v>128</v>
      </c>
      <c r="V6934" t="s">
        <v>149</v>
      </c>
      <c r="Z6934" t="s">
        <v>36</v>
      </c>
    </row>
    <row r="6935" spans="1:26" x14ac:dyDescent="0.25">
      <c r="A6935" t="s">
        <v>26</v>
      </c>
      <c r="B6935" t="s">
        <v>27</v>
      </c>
      <c r="C6935" t="s">
        <v>28</v>
      </c>
      <c r="D6935" t="s">
        <v>133</v>
      </c>
      <c r="E6935" t="str">
        <f>"109TNRL29230"</f>
        <v>109TNRL29230</v>
      </c>
      <c r="F6935" t="s">
        <v>30</v>
      </c>
      <c r="I6935" t="s">
        <v>38</v>
      </c>
      <c r="J6935" t="s">
        <v>39</v>
      </c>
      <c r="N6935" t="s">
        <v>13441</v>
      </c>
      <c r="O6935" t="s">
        <v>34</v>
      </c>
      <c r="P6935">
        <v>13</v>
      </c>
      <c r="Q6935">
        <v>202109</v>
      </c>
      <c r="R6935">
        <v>20220401</v>
      </c>
      <c r="S6935" t="s">
        <v>14006</v>
      </c>
      <c r="T6935">
        <v>20220902</v>
      </c>
      <c r="Z6935" t="s">
        <v>36</v>
      </c>
    </row>
    <row r="6936" spans="1:26" x14ac:dyDescent="0.25">
      <c r="A6936" t="s">
        <v>26</v>
      </c>
      <c r="B6936" t="s">
        <v>27</v>
      </c>
      <c r="C6936" t="s">
        <v>28</v>
      </c>
      <c r="D6936" t="s">
        <v>133</v>
      </c>
      <c r="E6936" t="str">
        <f>"104TNAB2T816"</f>
        <v>104TNAB2T816</v>
      </c>
      <c r="F6936" t="s">
        <v>30</v>
      </c>
      <c r="I6936" t="s">
        <v>31</v>
      </c>
      <c r="J6936" t="s">
        <v>43</v>
      </c>
      <c r="N6936" t="s">
        <v>14007</v>
      </c>
      <c r="O6936" t="s">
        <v>34</v>
      </c>
      <c r="P6936">
        <v>18</v>
      </c>
      <c r="Q6936">
        <v>202104</v>
      </c>
      <c r="R6936">
        <v>20220428</v>
      </c>
      <c r="S6936" t="s">
        <v>14008</v>
      </c>
      <c r="T6936">
        <v>20220902</v>
      </c>
      <c r="Z6936" t="s">
        <v>36</v>
      </c>
    </row>
    <row r="6937" spans="1:26" x14ac:dyDescent="0.25">
      <c r="A6937" t="s">
        <v>26</v>
      </c>
      <c r="B6937" t="s">
        <v>27</v>
      </c>
      <c r="C6937" t="s">
        <v>28</v>
      </c>
      <c r="D6937" t="s">
        <v>29</v>
      </c>
      <c r="E6937" t="str">
        <f>"110TNHM27849"</f>
        <v>110TNHM27849</v>
      </c>
      <c r="F6937" t="s">
        <v>30</v>
      </c>
      <c r="I6937" t="s">
        <v>31</v>
      </c>
      <c r="J6937" t="s">
        <v>32</v>
      </c>
      <c r="N6937" t="s">
        <v>14009</v>
      </c>
      <c r="O6937" t="s">
        <v>34</v>
      </c>
      <c r="P6937">
        <v>12</v>
      </c>
      <c r="Q6937">
        <v>202110</v>
      </c>
      <c r="R6937">
        <v>20211122</v>
      </c>
      <c r="S6937" t="s">
        <v>14010</v>
      </c>
      <c r="T6937">
        <v>20220902</v>
      </c>
      <c r="Z6937" t="s">
        <v>36</v>
      </c>
    </row>
    <row r="6938" spans="1:26" x14ac:dyDescent="0.25">
      <c r="A6938" t="s">
        <v>26</v>
      </c>
      <c r="B6938" t="s">
        <v>27</v>
      </c>
      <c r="C6938" t="s">
        <v>28</v>
      </c>
      <c r="D6938" t="s">
        <v>7432</v>
      </c>
      <c r="E6938" t="str">
        <f>"204TNUW2P214"</f>
        <v>204TNUW2P214</v>
      </c>
      <c r="F6938" t="s">
        <v>30</v>
      </c>
      <c r="I6938" t="s">
        <v>501</v>
      </c>
      <c r="J6938" t="s">
        <v>48</v>
      </c>
      <c r="N6938" t="s">
        <v>14011</v>
      </c>
      <c r="O6938" t="s">
        <v>34</v>
      </c>
      <c r="P6938">
        <v>6</v>
      </c>
      <c r="Q6938">
        <v>202204</v>
      </c>
      <c r="R6938">
        <v>20220724</v>
      </c>
      <c r="S6938" t="s">
        <v>14012</v>
      </c>
      <c r="T6938">
        <v>20220902</v>
      </c>
      <c r="Z6938" t="s">
        <v>36</v>
      </c>
    </row>
    <row r="6939" spans="1:26" x14ac:dyDescent="0.25">
      <c r="A6939" t="s">
        <v>26</v>
      </c>
      <c r="B6939" t="s">
        <v>27</v>
      </c>
      <c r="C6939" t="s">
        <v>28</v>
      </c>
      <c r="D6939" t="s">
        <v>380</v>
      </c>
      <c r="E6939" t="str">
        <f>"201TNKF24101"</f>
        <v>201TNKF24101</v>
      </c>
      <c r="F6939" t="s">
        <v>30</v>
      </c>
      <c r="I6939" t="s">
        <v>31</v>
      </c>
      <c r="J6939" t="s">
        <v>32</v>
      </c>
      <c r="N6939" t="s">
        <v>14013</v>
      </c>
      <c r="O6939" t="s">
        <v>34</v>
      </c>
      <c r="P6939">
        <v>9</v>
      </c>
      <c r="Q6939">
        <v>202201</v>
      </c>
      <c r="R6939">
        <v>20220206</v>
      </c>
      <c r="S6939" t="s">
        <v>14014</v>
      </c>
      <c r="T6939">
        <v>20220902</v>
      </c>
      <c r="Z6939" t="s">
        <v>36</v>
      </c>
    </row>
    <row r="6940" spans="1:26" x14ac:dyDescent="0.25">
      <c r="A6940" t="s">
        <v>26</v>
      </c>
      <c r="B6940" t="s">
        <v>27</v>
      </c>
      <c r="C6940" t="s">
        <v>28</v>
      </c>
      <c r="D6940" t="s">
        <v>42</v>
      </c>
      <c r="E6940" t="str">
        <f>"109TNLE1N824"</f>
        <v>109TNLE1N824</v>
      </c>
      <c r="F6940" t="s">
        <v>30</v>
      </c>
      <c r="I6940" t="s">
        <v>31</v>
      </c>
      <c r="J6940" t="s">
        <v>90</v>
      </c>
      <c r="N6940" t="s">
        <v>1951</v>
      </c>
      <c r="O6940" t="s">
        <v>34</v>
      </c>
      <c r="P6940">
        <v>13</v>
      </c>
      <c r="Q6940">
        <v>202109</v>
      </c>
      <c r="R6940">
        <v>20211028</v>
      </c>
      <c r="S6940" t="s">
        <v>14015</v>
      </c>
      <c r="T6940">
        <v>20220902</v>
      </c>
      <c r="U6940" t="s">
        <v>151</v>
      </c>
      <c r="Z6940" t="s">
        <v>36</v>
      </c>
    </row>
    <row r="6941" spans="1:26" x14ac:dyDescent="0.25">
      <c r="A6941" t="s">
        <v>26</v>
      </c>
      <c r="B6941" t="s">
        <v>27</v>
      </c>
      <c r="C6941" t="s">
        <v>28</v>
      </c>
      <c r="D6941" t="s">
        <v>37</v>
      </c>
      <c r="E6941" t="str">
        <f>"201TNQD10508"</f>
        <v>201TNQD10508</v>
      </c>
      <c r="F6941" t="s">
        <v>30</v>
      </c>
      <c r="I6941" t="s">
        <v>129</v>
      </c>
      <c r="J6941" t="s">
        <v>58</v>
      </c>
      <c r="N6941" t="s">
        <v>14016</v>
      </c>
      <c r="O6941" t="s">
        <v>34</v>
      </c>
      <c r="P6941">
        <v>9</v>
      </c>
      <c r="Q6941">
        <v>202201</v>
      </c>
      <c r="R6941">
        <v>20220403</v>
      </c>
      <c r="S6941" t="s">
        <v>14017</v>
      </c>
      <c r="T6941">
        <v>20220902</v>
      </c>
      <c r="U6941" t="s">
        <v>680</v>
      </c>
      <c r="Z6941" t="s">
        <v>36</v>
      </c>
    </row>
    <row r="6942" spans="1:26" x14ac:dyDescent="0.25">
      <c r="A6942" t="s">
        <v>26</v>
      </c>
      <c r="B6942" t="s">
        <v>27</v>
      </c>
      <c r="C6942" t="s">
        <v>28</v>
      </c>
      <c r="D6942" t="s">
        <v>115</v>
      </c>
      <c r="E6942" t="str">
        <f>"109TNTQ22209"</f>
        <v>109TNTQ22209</v>
      </c>
      <c r="F6942" t="s">
        <v>30</v>
      </c>
      <c r="I6942" t="s">
        <v>162</v>
      </c>
      <c r="J6942" t="s">
        <v>58</v>
      </c>
      <c r="N6942" t="s">
        <v>14018</v>
      </c>
      <c r="O6942" t="s">
        <v>34</v>
      </c>
      <c r="P6942">
        <v>13</v>
      </c>
      <c r="Q6942">
        <v>202109</v>
      </c>
      <c r="R6942">
        <v>20220302</v>
      </c>
      <c r="S6942" t="s">
        <v>14019</v>
      </c>
      <c r="T6942">
        <v>20220902</v>
      </c>
      <c r="U6942" t="s">
        <v>452</v>
      </c>
      <c r="Z6942" t="s">
        <v>36</v>
      </c>
    </row>
    <row r="6943" spans="1:26" x14ac:dyDescent="0.25">
      <c r="A6943" t="s">
        <v>26</v>
      </c>
      <c r="B6943" t="s">
        <v>27</v>
      </c>
      <c r="C6943" t="s">
        <v>28</v>
      </c>
      <c r="D6943" t="s">
        <v>29</v>
      </c>
      <c r="E6943" t="str">
        <f>"201TNXRDU282"</f>
        <v>201TNXRDU282</v>
      </c>
      <c r="F6943" t="s">
        <v>30</v>
      </c>
      <c r="I6943" t="s">
        <v>31</v>
      </c>
      <c r="J6943" t="s">
        <v>58</v>
      </c>
      <c r="N6943" t="s">
        <v>14020</v>
      </c>
      <c r="O6943" t="s">
        <v>34</v>
      </c>
      <c r="P6943">
        <v>9</v>
      </c>
      <c r="Q6943">
        <v>202201</v>
      </c>
      <c r="R6943">
        <v>20220224</v>
      </c>
      <c r="S6943" t="s">
        <v>14021</v>
      </c>
      <c r="T6943">
        <v>20220902</v>
      </c>
      <c r="U6943" t="s">
        <v>74</v>
      </c>
      <c r="V6943" t="s">
        <v>1388</v>
      </c>
      <c r="W6943" t="s">
        <v>643</v>
      </c>
      <c r="Z6943" t="s">
        <v>36</v>
      </c>
    </row>
    <row r="6944" spans="1:26" x14ac:dyDescent="0.25">
      <c r="A6944" t="s">
        <v>26</v>
      </c>
      <c r="B6944" t="s">
        <v>27</v>
      </c>
      <c r="C6944" t="s">
        <v>28</v>
      </c>
      <c r="D6944" t="s">
        <v>6142</v>
      </c>
      <c r="E6944" t="str">
        <f>"205TNPC04968"</f>
        <v>205TNPC04968</v>
      </c>
      <c r="F6944" t="s">
        <v>30</v>
      </c>
      <c r="I6944" t="s">
        <v>71</v>
      </c>
      <c r="J6944" t="s">
        <v>48</v>
      </c>
      <c r="N6944" t="s">
        <v>14022</v>
      </c>
      <c r="O6944" t="s">
        <v>34</v>
      </c>
      <c r="P6944">
        <v>5</v>
      </c>
      <c r="Q6944">
        <v>202205</v>
      </c>
      <c r="R6944">
        <v>20220524</v>
      </c>
      <c r="S6944" t="s">
        <v>14023</v>
      </c>
      <c r="T6944">
        <v>20220902</v>
      </c>
      <c r="Z6944" t="s">
        <v>36</v>
      </c>
    </row>
    <row r="6945" spans="1:26" x14ac:dyDescent="0.25">
      <c r="A6945" t="s">
        <v>26</v>
      </c>
      <c r="B6945" t="s">
        <v>27</v>
      </c>
      <c r="C6945" t="s">
        <v>28</v>
      </c>
      <c r="D6945" t="s">
        <v>29</v>
      </c>
      <c r="E6945" t="str">
        <f>"201TNXR09562"</f>
        <v>201TNXR09562</v>
      </c>
      <c r="F6945" t="s">
        <v>30</v>
      </c>
      <c r="I6945" t="s">
        <v>2006</v>
      </c>
      <c r="J6945" t="s">
        <v>163</v>
      </c>
      <c r="N6945" t="s">
        <v>14024</v>
      </c>
      <c r="O6945" t="s">
        <v>34</v>
      </c>
      <c r="P6945">
        <v>9</v>
      </c>
      <c r="Q6945">
        <v>202201</v>
      </c>
      <c r="R6945">
        <v>20220225</v>
      </c>
      <c r="S6945" t="s">
        <v>14025</v>
      </c>
      <c r="T6945">
        <v>20220902</v>
      </c>
      <c r="Z6945" t="s">
        <v>36</v>
      </c>
    </row>
    <row r="6946" spans="1:26" x14ac:dyDescent="0.25">
      <c r="A6946" t="s">
        <v>26</v>
      </c>
      <c r="B6946" t="s">
        <v>27</v>
      </c>
      <c r="C6946" t="s">
        <v>28</v>
      </c>
      <c r="D6946" t="s">
        <v>42</v>
      </c>
      <c r="E6946" t="str">
        <f>"109TNWG1U345"</f>
        <v>109TNWG1U345</v>
      </c>
      <c r="F6946" t="s">
        <v>30</v>
      </c>
      <c r="I6946" t="s">
        <v>31</v>
      </c>
      <c r="J6946" t="s">
        <v>39</v>
      </c>
      <c r="N6946" t="s">
        <v>14026</v>
      </c>
      <c r="O6946" t="s">
        <v>34</v>
      </c>
      <c r="P6946">
        <v>13</v>
      </c>
      <c r="Q6946">
        <v>202109</v>
      </c>
      <c r="R6946">
        <v>20211121</v>
      </c>
      <c r="S6946" t="s">
        <v>14027</v>
      </c>
      <c r="T6946">
        <v>20220902</v>
      </c>
      <c r="Z6946" t="s">
        <v>36</v>
      </c>
    </row>
    <row r="6947" spans="1:26" x14ac:dyDescent="0.25">
      <c r="A6947" t="s">
        <v>26</v>
      </c>
      <c r="B6947" t="s">
        <v>27</v>
      </c>
      <c r="C6947" t="s">
        <v>28</v>
      </c>
      <c r="D6947" t="s">
        <v>7432</v>
      </c>
      <c r="E6947" t="str">
        <f>"202TNQD2J092"</f>
        <v>202TNQD2J092</v>
      </c>
      <c r="F6947" t="s">
        <v>30</v>
      </c>
      <c r="I6947" t="s">
        <v>38</v>
      </c>
      <c r="J6947" t="s">
        <v>58</v>
      </c>
      <c r="N6947" t="s">
        <v>14028</v>
      </c>
      <c r="O6947" t="s">
        <v>34</v>
      </c>
      <c r="P6947">
        <v>8</v>
      </c>
      <c r="Q6947">
        <v>202202</v>
      </c>
      <c r="R6947">
        <v>20220606</v>
      </c>
      <c r="S6947" t="s">
        <v>14029</v>
      </c>
      <c r="T6947">
        <v>20220902</v>
      </c>
      <c r="U6947" t="s">
        <v>144</v>
      </c>
      <c r="Z6947" t="s">
        <v>36</v>
      </c>
    </row>
    <row r="6948" spans="1:26" x14ac:dyDescent="0.25">
      <c r="A6948" t="s">
        <v>26</v>
      </c>
      <c r="B6948" t="s">
        <v>27</v>
      </c>
      <c r="C6948" t="s">
        <v>28</v>
      </c>
      <c r="D6948" t="s">
        <v>29</v>
      </c>
      <c r="E6948" t="str">
        <f>"108TNEP2H804"</f>
        <v>108TNEP2H804</v>
      </c>
      <c r="F6948" t="s">
        <v>30</v>
      </c>
      <c r="I6948" t="s">
        <v>1315</v>
      </c>
      <c r="J6948" t="s">
        <v>90</v>
      </c>
      <c r="N6948" t="s">
        <v>14030</v>
      </c>
      <c r="O6948" t="s">
        <v>34</v>
      </c>
      <c r="P6948">
        <v>14</v>
      </c>
      <c r="Q6948">
        <v>202108</v>
      </c>
      <c r="R6948">
        <v>20211001</v>
      </c>
      <c r="S6948" t="s">
        <v>14031</v>
      </c>
      <c r="T6948">
        <v>20220902</v>
      </c>
      <c r="U6948" t="s">
        <v>179</v>
      </c>
      <c r="V6948" t="s">
        <v>205</v>
      </c>
      <c r="W6948" t="s">
        <v>75</v>
      </c>
      <c r="X6948" t="s">
        <v>3950</v>
      </c>
      <c r="Z6948" t="s">
        <v>36</v>
      </c>
    </row>
    <row r="6949" spans="1:26" x14ac:dyDescent="0.25">
      <c r="A6949" t="s">
        <v>26</v>
      </c>
      <c r="B6949" t="s">
        <v>27</v>
      </c>
      <c r="C6949" t="s">
        <v>28</v>
      </c>
      <c r="D6949" t="s">
        <v>37</v>
      </c>
      <c r="E6949" t="str">
        <f>"111TNWG2E657"</f>
        <v>111TNWG2E657</v>
      </c>
      <c r="F6949" t="s">
        <v>30</v>
      </c>
      <c r="I6949" t="s">
        <v>302</v>
      </c>
      <c r="J6949" t="s">
        <v>39</v>
      </c>
      <c r="N6949" t="s">
        <v>14032</v>
      </c>
      <c r="O6949" t="s">
        <v>34</v>
      </c>
      <c r="P6949">
        <v>11</v>
      </c>
      <c r="Q6949">
        <v>202111</v>
      </c>
      <c r="R6949">
        <v>20220818</v>
      </c>
      <c r="S6949" t="s">
        <v>14033</v>
      </c>
      <c r="T6949">
        <v>20220902</v>
      </c>
      <c r="Z6949" t="s">
        <v>36</v>
      </c>
    </row>
    <row r="6950" spans="1:26" x14ac:dyDescent="0.25">
      <c r="A6950" t="s">
        <v>26</v>
      </c>
      <c r="B6950" t="s">
        <v>27</v>
      </c>
      <c r="C6950" t="s">
        <v>28</v>
      </c>
      <c r="D6950" t="s">
        <v>64</v>
      </c>
      <c r="E6950" t="str">
        <f>"202TNNH1K647"</f>
        <v>202TNNH1K647</v>
      </c>
      <c r="F6950" t="s">
        <v>30</v>
      </c>
      <c r="I6950" t="s">
        <v>31</v>
      </c>
      <c r="J6950" t="s">
        <v>32</v>
      </c>
      <c r="N6950" t="s">
        <v>14034</v>
      </c>
      <c r="O6950" t="s">
        <v>34</v>
      </c>
      <c r="P6950">
        <v>8</v>
      </c>
      <c r="Q6950">
        <v>202202</v>
      </c>
      <c r="R6950">
        <v>20220529</v>
      </c>
      <c r="S6950" t="s">
        <v>14035</v>
      </c>
      <c r="T6950">
        <v>20220902</v>
      </c>
      <c r="Z6950" t="s">
        <v>36</v>
      </c>
    </row>
    <row r="6951" spans="1:26" x14ac:dyDescent="0.25">
      <c r="A6951" t="s">
        <v>26</v>
      </c>
      <c r="B6951" t="s">
        <v>27</v>
      </c>
      <c r="C6951" t="s">
        <v>28</v>
      </c>
      <c r="D6951" t="s">
        <v>29</v>
      </c>
      <c r="E6951" t="str">
        <f>"107TNMX0S035"</f>
        <v>107TNMX0S035</v>
      </c>
      <c r="F6951" t="s">
        <v>30</v>
      </c>
      <c r="I6951" t="s">
        <v>31</v>
      </c>
      <c r="J6951" t="s">
        <v>58</v>
      </c>
      <c r="N6951" t="s">
        <v>14036</v>
      </c>
      <c r="O6951" t="s">
        <v>34</v>
      </c>
      <c r="P6951">
        <v>15</v>
      </c>
      <c r="Q6951">
        <v>202107</v>
      </c>
      <c r="R6951">
        <v>20220128</v>
      </c>
      <c r="S6951" t="s">
        <v>14037</v>
      </c>
      <c r="T6951">
        <v>20220902</v>
      </c>
      <c r="U6951" t="s">
        <v>3144</v>
      </c>
      <c r="Z6951" t="s">
        <v>36</v>
      </c>
    </row>
    <row r="6952" spans="1:26" x14ac:dyDescent="0.25">
      <c r="A6952" t="s">
        <v>26</v>
      </c>
      <c r="B6952" t="s">
        <v>27</v>
      </c>
      <c r="C6952" t="s">
        <v>28</v>
      </c>
      <c r="D6952" t="s">
        <v>6922</v>
      </c>
      <c r="E6952" t="str">
        <f>"204TNZN2N269"</f>
        <v>204TNZN2N269</v>
      </c>
      <c r="F6952" t="s">
        <v>30</v>
      </c>
      <c r="I6952" t="s">
        <v>129</v>
      </c>
      <c r="J6952" t="s">
        <v>48</v>
      </c>
      <c r="N6952" t="s">
        <v>14038</v>
      </c>
      <c r="O6952" t="s">
        <v>34</v>
      </c>
      <c r="P6952">
        <v>6</v>
      </c>
      <c r="Q6952">
        <v>202204</v>
      </c>
      <c r="R6952">
        <v>20220802</v>
      </c>
      <c r="S6952" t="s">
        <v>14039</v>
      </c>
      <c r="T6952">
        <v>20220902</v>
      </c>
      <c r="Z6952" t="s">
        <v>36</v>
      </c>
    </row>
    <row r="6953" spans="1:26" x14ac:dyDescent="0.25">
      <c r="A6953" t="s">
        <v>26</v>
      </c>
      <c r="B6953" t="s">
        <v>27</v>
      </c>
      <c r="C6953" t="s">
        <v>28</v>
      </c>
      <c r="D6953" t="s">
        <v>7432</v>
      </c>
      <c r="E6953" t="str">
        <f>"204TNQD25508"</f>
        <v>204TNQD25508</v>
      </c>
      <c r="F6953" t="s">
        <v>30</v>
      </c>
      <c r="I6953" t="s">
        <v>82</v>
      </c>
      <c r="J6953" t="s">
        <v>90</v>
      </c>
      <c r="N6953" t="s">
        <v>14040</v>
      </c>
      <c r="O6953" t="s">
        <v>34</v>
      </c>
      <c r="P6953">
        <v>6</v>
      </c>
      <c r="Q6953">
        <v>202204</v>
      </c>
      <c r="R6953">
        <v>20220808</v>
      </c>
      <c r="S6953" t="s">
        <v>14041</v>
      </c>
      <c r="T6953">
        <v>20220902</v>
      </c>
      <c r="U6953" t="s">
        <v>144</v>
      </c>
      <c r="Z6953" t="s">
        <v>36</v>
      </c>
    </row>
    <row r="6954" spans="1:26" x14ac:dyDescent="0.25">
      <c r="A6954" t="s">
        <v>26</v>
      </c>
      <c r="B6954" t="s">
        <v>27</v>
      </c>
      <c r="C6954" t="s">
        <v>28</v>
      </c>
      <c r="D6954" t="s">
        <v>46</v>
      </c>
      <c r="E6954" t="str">
        <f>"202TNJJ11516"</f>
        <v>202TNJJ11516</v>
      </c>
      <c r="F6954" t="s">
        <v>30</v>
      </c>
      <c r="I6954" t="s">
        <v>38</v>
      </c>
      <c r="J6954" t="s">
        <v>58</v>
      </c>
      <c r="N6954" t="s">
        <v>14042</v>
      </c>
      <c r="O6954" t="s">
        <v>34</v>
      </c>
      <c r="P6954">
        <v>8</v>
      </c>
      <c r="Q6954">
        <v>202202</v>
      </c>
      <c r="R6954">
        <v>20220506</v>
      </c>
      <c r="S6954" t="s">
        <v>14043</v>
      </c>
      <c r="T6954">
        <v>20220902</v>
      </c>
      <c r="U6954" t="s">
        <v>180</v>
      </c>
      <c r="V6954" t="s">
        <v>151</v>
      </c>
      <c r="Z6954" t="s">
        <v>36</v>
      </c>
    </row>
    <row r="6955" spans="1:26" x14ac:dyDescent="0.25">
      <c r="A6955" t="s">
        <v>26</v>
      </c>
      <c r="B6955" t="s">
        <v>27</v>
      </c>
      <c r="C6955" t="s">
        <v>28</v>
      </c>
      <c r="D6955" t="s">
        <v>133</v>
      </c>
      <c r="E6955" t="str">
        <f>"109TNBK2N125"</f>
        <v>109TNBK2N125</v>
      </c>
      <c r="F6955" t="s">
        <v>30</v>
      </c>
      <c r="I6955" t="s">
        <v>38</v>
      </c>
      <c r="J6955" t="s">
        <v>32</v>
      </c>
      <c r="N6955" t="s">
        <v>14044</v>
      </c>
      <c r="O6955" t="s">
        <v>34</v>
      </c>
      <c r="P6955">
        <v>13</v>
      </c>
      <c r="Q6955">
        <v>202109</v>
      </c>
      <c r="R6955">
        <v>20220818</v>
      </c>
      <c r="S6955" t="s">
        <v>14045</v>
      </c>
      <c r="T6955">
        <v>20220902</v>
      </c>
      <c r="Z6955" t="s">
        <v>36</v>
      </c>
    </row>
    <row r="6956" spans="1:26" x14ac:dyDescent="0.25">
      <c r="A6956" t="s">
        <v>26</v>
      </c>
      <c r="B6956" t="s">
        <v>27</v>
      </c>
      <c r="C6956" t="s">
        <v>28</v>
      </c>
      <c r="D6956" t="s">
        <v>585</v>
      </c>
      <c r="E6956" t="str">
        <f>"202TNTQ28233"</f>
        <v>202TNTQ28233</v>
      </c>
      <c r="F6956" t="s">
        <v>30</v>
      </c>
      <c r="I6956" t="s">
        <v>38</v>
      </c>
      <c r="J6956" t="s">
        <v>58</v>
      </c>
      <c r="N6956" t="s">
        <v>14046</v>
      </c>
      <c r="O6956" t="s">
        <v>34</v>
      </c>
      <c r="P6956">
        <v>8</v>
      </c>
      <c r="Q6956">
        <v>202202</v>
      </c>
      <c r="R6956">
        <v>20220725</v>
      </c>
      <c r="S6956" t="s">
        <v>14047</v>
      </c>
      <c r="T6956">
        <v>20220902</v>
      </c>
      <c r="U6956" t="s">
        <v>128</v>
      </c>
      <c r="V6956" t="s">
        <v>4637</v>
      </c>
      <c r="W6956" t="s">
        <v>5381</v>
      </c>
      <c r="Z6956" t="s">
        <v>36</v>
      </c>
    </row>
    <row r="6957" spans="1:26" x14ac:dyDescent="0.25">
      <c r="A6957" t="s">
        <v>26</v>
      </c>
      <c r="B6957" t="s">
        <v>27</v>
      </c>
      <c r="C6957" t="s">
        <v>28</v>
      </c>
      <c r="D6957" t="s">
        <v>115</v>
      </c>
      <c r="E6957" t="str">
        <f>"201TNLE1G720"</f>
        <v>201TNLE1G720</v>
      </c>
      <c r="F6957" t="s">
        <v>30</v>
      </c>
      <c r="I6957" t="s">
        <v>31</v>
      </c>
      <c r="J6957" t="s">
        <v>32</v>
      </c>
      <c r="N6957" t="s">
        <v>14048</v>
      </c>
      <c r="O6957" t="s">
        <v>34</v>
      </c>
      <c r="P6957">
        <v>9</v>
      </c>
      <c r="Q6957">
        <v>202201</v>
      </c>
      <c r="R6957">
        <v>20220216</v>
      </c>
      <c r="S6957" t="s">
        <v>14049</v>
      </c>
      <c r="T6957">
        <v>20220902</v>
      </c>
      <c r="Z6957" t="s">
        <v>36</v>
      </c>
    </row>
    <row r="6958" spans="1:26" x14ac:dyDescent="0.25">
      <c r="A6958" t="s">
        <v>26</v>
      </c>
      <c r="B6958" t="s">
        <v>27</v>
      </c>
      <c r="C6958" t="s">
        <v>28</v>
      </c>
      <c r="D6958" t="s">
        <v>133</v>
      </c>
      <c r="E6958" t="str">
        <f>"107TNXR0H066"</f>
        <v>107TNXR0H066</v>
      </c>
      <c r="F6958" t="s">
        <v>30</v>
      </c>
      <c r="I6958" t="s">
        <v>123</v>
      </c>
      <c r="J6958" t="s">
        <v>58</v>
      </c>
      <c r="N6958" t="s">
        <v>14050</v>
      </c>
      <c r="O6958" t="s">
        <v>34</v>
      </c>
      <c r="P6958">
        <v>15</v>
      </c>
      <c r="Q6958">
        <v>202107</v>
      </c>
      <c r="R6958">
        <v>20211223</v>
      </c>
      <c r="S6958" t="s">
        <v>14051</v>
      </c>
      <c r="T6958">
        <v>20220902</v>
      </c>
      <c r="U6958" t="s">
        <v>128</v>
      </c>
      <c r="V6958" t="s">
        <v>144</v>
      </c>
      <c r="Z6958" t="s">
        <v>36</v>
      </c>
    </row>
    <row r="6959" spans="1:26" x14ac:dyDescent="0.25">
      <c r="A6959" t="s">
        <v>26</v>
      </c>
      <c r="B6959" t="s">
        <v>27</v>
      </c>
      <c r="C6959" t="s">
        <v>28</v>
      </c>
      <c r="D6959" t="s">
        <v>166</v>
      </c>
      <c r="E6959" t="str">
        <f>"108TNTQ2Y473"</f>
        <v>108TNTQ2Y473</v>
      </c>
      <c r="F6959" t="s">
        <v>30</v>
      </c>
      <c r="I6959" t="s">
        <v>129</v>
      </c>
      <c r="J6959" t="s">
        <v>163</v>
      </c>
      <c r="N6959" t="s">
        <v>14052</v>
      </c>
      <c r="O6959" t="s">
        <v>34</v>
      </c>
      <c r="P6959">
        <v>14</v>
      </c>
      <c r="Q6959">
        <v>202108</v>
      </c>
      <c r="R6959">
        <v>20220821</v>
      </c>
      <c r="S6959" t="s">
        <v>14053</v>
      </c>
      <c r="T6959">
        <v>20220902</v>
      </c>
      <c r="Z6959" t="s">
        <v>36</v>
      </c>
    </row>
    <row r="6960" spans="1:26" x14ac:dyDescent="0.25">
      <c r="A6960" t="s">
        <v>26</v>
      </c>
      <c r="B6960" t="s">
        <v>27</v>
      </c>
      <c r="C6960" t="s">
        <v>28</v>
      </c>
      <c r="D6960" t="s">
        <v>46</v>
      </c>
      <c r="E6960" t="str">
        <f>"202TNSU21798"</f>
        <v>202TNSU21798</v>
      </c>
      <c r="F6960" t="s">
        <v>30</v>
      </c>
      <c r="I6960" t="s">
        <v>38</v>
      </c>
      <c r="J6960" t="s">
        <v>163</v>
      </c>
      <c r="N6960" t="s">
        <v>14054</v>
      </c>
      <c r="O6960" t="s">
        <v>34</v>
      </c>
      <c r="P6960">
        <v>8</v>
      </c>
      <c r="Q6960">
        <v>202202</v>
      </c>
      <c r="R6960">
        <v>20220316</v>
      </c>
      <c r="S6960" t="s">
        <v>14055</v>
      </c>
      <c r="T6960">
        <v>20220902</v>
      </c>
      <c r="Z6960" t="s">
        <v>36</v>
      </c>
    </row>
    <row r="6961" spans="1:26" x14ac:dyDescent="0.25">
      <c r="A6961" t="s">
        <v>26</v>
      </c>
      <c r="B6961" t="s">
        <v>27</v>
      </c>
      <c r="C6961" t="s">
        <v>28</v>
      </c>
      <c r="D6961" t="s">
        <v>115</v>
      </c>
      <c r="E6961" t="str">
        <f>"107TNVS0W199"</f>
        <v>107TNVS0W199</v>
      </c>
      <c r="F6961" t="s">
        <v>30</v>
      </c>
      <c r="I6961" t="s">
        <v>89</v>
      </c>
      <c r="J6961" t="s">
        <v>90</v>
      </c>
      <c r="N6961" t="s">
        <v>14056</v>
      </c>
      <c r="O6961" t="s">
        <v>34</v>
      </c>
      <c r="P6961">
        <v>15</v>
      </c>
      <c r="Q6961">
        <v>202107</v>
      </c>
      <c r="R6961">
        <v>20220216</v>
      </c>
      <c r="S6961" t="s">
        <v>14057</v>
      </c>
      <c r="T6961">
        <v>20220902</v>
      </c>
      <c r="U6961" t="s">
        <v>144</v>
      </c>
      <c r="Z6961" t="s">
        <v>36</v>
      </c>
    </row>
    <row r="6962" spans="1:26" x14ac:dyDescent="0.25">
      <c r="A6962" t="s">
        <v>26</v>
      </c>
      <c r="B6962" t="s">
        <v>27</v>
      </c>
      <c r="C6962" t="s">
        <v>28</v>
      </c>
      <c r="D6962" t="s">
        <v>115</v>
      </c>
      <c r="E6962" t="str">
        <f>"107TNCZ27419"</f>
        <v>107TNCZ27419</v>
      </c>
      <c r="F6962" t="s">
        <v>30</v>
      </c>
      <c r="I6962" t="s">
        <v>123</v>
      </c>
      <c r="J6962" t="s">
        <v>77</v>
      </c>
      <c r="N6962" t="s">
        <v>14058</v>
      </c>
      <c r="O6962" t="s">
        <v>34</v>
      </c>
      <c r="P6962">
        <v>15</v>
      </c>
      <c r="Q6962">
        <v>202107</v>
      </c>
      <c r="R6962">
        <v>20211008</v>
      </c>
      <c r="S6962" t="s">
        <v>14059</v>
      </c>
      <c r="T6962">
        <v>20220902</v>
      </c>
      <c r="Z6962" t="s">
        <v>36</v>
      </c>
    </row>
    <row r="6963" spans="1:26" x14ac:dyDescent="0.25">
      <c r="A6963" t="s">
        <v>26</v>
      </c>
      <c r="B6963" t="s">
        <v>27</v>
      </c>
      <c r="C6963" t="s">
        <v>28</v>
      </c>
      <c r="D6963" t="s">
        <v>8170</v>
      </c>
      <c r="E6963" t="str">
        <f>"205TNNH2F255"</f>
        <v>205TNNH2F255</v>
      </c>
      <c r="F6963" t="s">
        <v>30</v>
      </c>
      <c r="I6963" t="s">
        <v>38</v>
      </c>
      <c r="J6963" t="s">
        <v>58</v>
      </c>
      <c r="N6963" t="s">
        <v>14060</v>
      </c>
      <c r="O6963" t="s">
        <v>34</v>
      </c>
      <c r="P6963">
        <v>5</v>
      </c>
      <c r="Q6963">
        <v>202205</v>
      </c>
      <c r="R6963">
        <v>20220722</v>
      </c>
      <c r="S6963" t="s">
        <v>14061</v>
      </c>
      <c r="T6963">
        <v>20220902</v>
      </c>
      <c r="U6963" t="s">
        <v>2067</v>
      </c>
      <c r="Z6963" t="s">
        <v>36</v>
      </c>
    </row>
    <row r="6964" spans="1:26" x14ac:dyDescent="0.25">
      <c r="A6964" t="s">
        <v>26</v>
      </c>
      <c r="B6964" t="s">
        <v>27</v>
      </c>
      <c r="C6964" t="s">
        <v>28</v>
      </c>
      <c r="D6964" t="s">
        <v>64</v>
      </c>
      <c r="E6964" t="str">
        <f>"203TNKF0S469"</f>
        <v>203TNKF0S469</v>
      </c>
      <c r="F6964" t="s">
        <v>30</v>
      </c>
      <c r="I6964" t="s">
        <v>31</v>
      </c>
      <c r="J6964" t="s">
        <v>77</v>
      </c>
      <c r="N6964" t="s">
        <v>14062</v>
      </c>
      <c r="O6964" t="s">
        <v>34</v>
      </c>
      <c r="P6964">
        <v>7</v>
      </c>
      <c r="Q6964">
        <v>202203</v>
      </c>
      <c r="R6964">
        <v>20220723</v>
      </c>
      <c r="S6964" t="s">
        <v>14063</v>
      </c>
      <c r="T6964">
        <v>20220902</v>
      </c>
      <c r="Z6964" t="s">
        <v>36</v>
      </c>
    </row>
    <row r="6965" spans="1:26" x14ac:dyDescent="0.25">
      <c r="A6965" t="s">
        <v>26</v>
      </c>
      <c r="B6965" t="s">
        <v>27</v>
      </c>
      <c r="C6965" t="s">
        <v>28</v>
      </c>
      <c r="D6965" t="s">
        <v>380</v>
      </c>
      <c r="E6965" t="str">
        <f>"205TNQD2T436"</f>
        <v>205TNQD2T436</v>
      </c>
      <c r="F6965" t="s">
        <v>30</v>
      </c>
      <c r="I6965" t="s">
        <v>38</v>
      </c>
      <c r="J6965" t="s">
        <v>77</v>
      </c>
      <c r="N6965" t="s">
        <v>14064</v>
      </c>
      <c r="O6965" t="s">
        <v>34</v>
      </c>
      <c r="P6965">
        <v>5</v>
      </c>
      <c r="Q6965">
        <v>202205</v>
      </c>
      <c r="R6965">
        <v>20220704</v>
      </c>
      <c r="S6965" t="s">
        <v>14065</v>
      </c>
      <c r="T6965">
        <v>20220902</v>
      </c>
      <c r="Z6965" t="s">
        <v>36</v>
      </c>
    </row>
    <row r="6966" spans="1:26" x14ac:dyDescent="0.25">
      <c r="A6966" t="s">
        <v>26</v>
      </c>
      <c r="B6966" t="s">
        <v>27</v>
      </c>
      <c r="C6966" t="s">
        <v>28</v>
      </c>
      <c r="D6966" t="s">
        <v>7432</v>
      </c>
      <c r="E6966" t="str">
        <f>"202TNFA1R299"</f>
        <v>202TNFA1R299</v>
      </c>
      <c r="F6966" t="s">
        <v>30</v>
      </c>
      <c r="I6966" t="s">
        <v>76</v>
      </c>
      <c r="J6966" t="s">
        <v>77</v>
      </c>
      <c r="N6966" t="s">
        <v>14066</v>
      </c>
      <c r="O6966" t="s">
        <v>34</v>
      </c>
      <c r="P6966">
        <v>8</v>
      </c>
      <c r="Q6966">
        <v>202202</v>
      </c>
      <c r="R6966">
        <v>20220521</v>
      </c>
      <c r="S6966" t="s">
        <v>14067</v>
      </c>
      <c r="T6966">
        <v>20220902</v>
      </c>
      <c r="Z6966" t="s">
        <v>36</v>
      </c>
    </row>
    <row r="6967" spans="1:26" x14ac:dyDescent="0.25">
      <c r="A6967" t="s">
        <v>26</v>
      </c>
      <c r="B6967" t="s">
        <v>27</v>
      </c>
      <c r="C6967" t="s">
        <v>28</v>
      </c>
      <c r="D6967" t="s">
        <v>7432</v>
      </c>
      <c r="E6967" t="str">
        <f>"203TNTQ0K809"</f>
        <v>203TNTQ0K809</v>
      </c>
      <c r="F6967" t="s">
        <v>30</v>
      </c>
      <c r="I6967" t="s">
        <v>89</v>
      </c>
      <c r="J6967" t="s">
        <v>90</v>
      </c>
      <c r="N6967" t="s">
        <v>14068</v>
      </c>
      <c r="O6967" t="s">
        <v>34</v>
      </c>
      <c r="P6967">
        <v>7</v>
      </c>
      <c r="Q6967">
        <v>202203</v>
      </c>
      <c r="R6967">
        <v>20220618</v>
      </c>
      <c r="S6967" t="s">
        <v>14069</v>
      </c>
      <c r="T6967">
        <v>20220902</v>
      </c>
      <c r="U6967" t="s">
        <v>211</v>
      </c>
      <c r="Z6967" t="s">
        <v>36</v>
      </c>
    </row>
    <row r="6968" spans="1:26" x14ac:dyDescent="0.25">
      <c r="A6968" t="s">
        <v>26</v>
      </c>
      <c r="B6968" t="s">
        <v>27</v>
      </c>
      <c r="C6968" t="s">
        <v>28</v>
      </c>
      <c r="D6968" t="s">
        <v>7432</v>
      </c>
      <c r="E6968" t="str">
        <f>"202TNJJ2J660"</f>
        <v>202TNJJ2J660</v>
      </c>
      <c r="F6968" t="s">
        <v>30</v>
      </c>
      <c r="I6968" t="s">
        <v>129</v>
      </c>
      <c r="J6968" t="s">
        <v>32</v>
      </c>
      <c r="N6968" t="s">
        <v>14070</v>
      </c>
      <c r="O6968" t="s">
        <v>34</v>
      </c>
      <c r="P6968">
        <v>8</v>
      </c>
      <c r="Q6968">
        <v>202202</v>
      </c>
      <c r="R6968">
        <v>20220707</v>
      </c>
      <c r="S6968" t="s">
        <v>14071</v>
      </c>
      <c r="T6968">
        <v>20220902</v>
      </c>
      <c r="Z6968" t="s">
        <v>36</v>
      </c>
    </row>
    <row r="6969" spans="1:26" x14ac:dyDescent="0.25">
      <c r="A6969" t="s">
        <v>26</v>
      </c>
      <c r="B6969" t="s">
        <v>27</v>
      </c>
      <c r="C6969" t="s">
        <v>28</v>
      </c>
      <c r="D6969" t="s">
        <v>64</v>
      </c>
      <c r="E6969" t="str">
        <f>"202TNKF19069"</f>
        <v>202TNKF19069</v>
      </c>
      <c r="F6969" t="s">
        <v>30</v>
      </c>
      <c r="I6969" t="s">
        <v>89</v>
      </c>
      <c r="J6969" t="s">
        <v>130</v>
      </c>
      <c r="N6969" t="s">
        <v>14072</v>
      </c>
      <c r="O6969" t="s">
        <v>34</v>
      </c>
      <c r="P6969">
        <v>8</v>
      </c>
      <c r="Q6969">
        <v>202202</v>
      </c>
      <c r="R6969">
        <v>20220815</v>
      </c>
      <c r="S6969" t="s">
        <v>14073</v>
      </c>
      <c r="T6969">
        <v>20220902</v>
      </c>
      <c r="Z6969" t="s">
        <v>36</v>
      </c>
    </row>
    <row r="6970" spans="1:26" x14ac:dyDescent="0.25">
      <c r="A6970" t="s">
        <v>26</v>
      </c>
      <c r="B6970" t="s">
        <v>27</v>
      </c>
      <c r="C6970" t="s">
        <v>28</v>
      </c>
      <c r="D6970" t="s">
        <v>115</v>
      </c>
      <c r="E6970" t="str">
        <f>"201TNNHOP799"</f>
        <v>201TNNHOP799</v>
      </c>
      <c r="F6970" t="s">
        <v>30</v>
      </c>
      <c r="I6970" t="s">
        <v>129</v>
      </c>
      <c r="J6970" t="s">
        <v>498</v>
      </c>
      <c r="N6970" t="s">
        <v>14074</v>
      </c>
      <c r="O6970" t="s">
        <v>34</v>
      </c>
      <c r="P6970">
        <v>9</v>
      </c>
      <c r="Q6970">
        <v>202201</v>
      </c>
      <c r="R6970">
        <v>20220512</v>
      </c>
      <c r="S6970" t="s">
        <v>14075</v>
      </c>
      <c r="T6970">
        <v>20220902</v>
      </c>
      <c r="Z6970" t="s">
        <v>36</v>
      </c>
    </row>
    <row r="6971" spans="1:26" x14ac:dyDescent="0.25">
      <c r="A6971" t="s">
        <v>26</v>
      </c>
      <c r="B6971" t="s">
        <v>27</v>
      </c>
      <c r="C6971" t="s">
        <v>28</v>
      </c>
      <c r="D6971" t="s">
        <v>6142</v>
      </c>
      <c r="E6971" t="str">
        <f>"202TNPC2R384"</f>
        <v>202TNPC2R384</v>
      </c>
      <c r="F6971" t="s">
        <v>30</v>
      </c>
      <c r="I6971" t="s">
        <v>38</v>
      </c>
      <c r="J6971" t="s">
        <v>58</v>
      </c>
      <c r="N6971" t="s">
        <v>14076</v>
      </c>
      <c r="O6971" t="s">
        <v>34</v>
      </c>
      <c r="P6971">
        <v>8</v>
      </c>
      <c r="Q6971">
        <v>202202</v>
      </c>
      <c r="R6971">
        <v>20220603</v>
      </c>
      <c r="S6971" t="s">
        <v>14077</v>
      </c>
      <c r="T6971">
        <v>20220902</v>
      </c>
      <c r="U6971" t="s">
        <v>211</v>
      </c>
      <c r="Z6971" t="s">
        <v>36</v>
      </c>
    </row>
    <row r="6972" spans="1:26" x14ac:dyDescent="0.25">
      <c r="A6972" t="s">
        <v>26</v>
      </c>
      <c r="B6972" t="s">
        <v>27</v>
      </c>
      <c r="C6972" t="s">
        <v>28</v>
      </c>
      <c r="D6972" t="s">
        <v>46</v>
      </c>
      <c r="E6972" t="str">
        <f>"102TNJJ0F620"</f>
        <v>102TNJJ0F620</v>
      </c>
      <c r="F6972" t="s">
        <v>30</v>
      </c>
      <c r="I6972" t="s">
        <v>31</v>
      </c>
      <c r="J6972" t="s">
        <v>32</v>
      </c>
      <c r="N6972" t="s">
        <v>14078</v>
      </c>
      <c r="O6972" t="s">
        <v>34</v>
      </c>
      <c r="P6972">
        <v>20</v>
      </c>
      <c r="Q6972">
        <v>202102</v>
      </c>
      <c r="R6972">
        <v>20220423</v>
      </c>
      <c r="S6972" t="s">
        <v>14079</v>
      </c>
      <c r="T6972">
        <v>20220902</v>
      </c>
      <c r="Z6972" t="s">
        <v>36</v>
      </c>
    </row>
    <row r="6973" spans="1:26" x14ac:dyDescent="0.25">
      <c r="A6973" t="s">
        <v>26</v>
      </c>
      <c r="B6973" t="s">
        <v>27</v>
      </c>
      <c r="C6973" t="s">
        <v>28</v>
      </c>
      <c r="D6973" t="s">
        <v>64</v>
      </c>
      <c r="E6973" t="str">
        <f>"204TNBK1E821"</f>
        <v>204TNBK1E821</v>
      </c>
      <c r="F6973" t="s">
        <v>30</v>
      </c>
      <c r="I6973" t="s">
        <v>1511</v>
      </c>
      <c r="J6973" t="s">
        <v>90</v>
      </c>
      <c r="N6973" t="s">
        <v>14080</v>
      </c>
      <c r="O6973" t="s">
        <v>34</v>
      </c>
      <c r="P6973">
        <v>6</v>
      </c>
      <c r="Q6973">
        <v>202204</v>
      </c>
      <c r="R6973">
        <v>20220514</v>
      </c>
      <c r="S6973" t="s">
        <v>14081</v>
      </c>
      <c r="T6973">
        <v>20220902</v>
      </c>
      <c r="U6973" t="s">
        <v>211</v>
      </c>
      <c r="Z6973" t="s">
        <v>36</v>
      </c>
    </row>
    <row r="6974" spans="1:26" x14ac:dyDescent="0.25">
      <c r="A6974" t="s">
        <v>26</v>
      </c>
      <c r="B6974" t="s">
        <v>27</v>
      </c>
      <c r="C6974" t="s">
        <v>28</v>
      </c>
      <c r="D6974" t="s">
        <v>6922</v>
      </c>
      <c r="E6974" t="str">
        <f>"206TNQD10020"</f>
        <v>206TNQD10020</v>
      </c>
      <c r="F6974" t="s">
        <v>30</v>
      </c>
      <c r="I6974" t="s">
        <v>129</v>
      </c>
      <c r="J6974" t="s">
        <v>90</v>
      </c>
      <c r="N6974" t="s">
        <v>14082</v>
      </c>
      <c r="O6974" t="s">
        <v>34</v>
      </c>
      <c r="P6974">
        <v>4</v>
      </c>
      <c r="Q6974">
        <v>202206</v>
      </c>
      <c r="R6974">
        <v>20220601</v>
      </c>
      <c r="S6974" t="s">
        <v>14083</v>
      </c>
      <c r="T6974">
        <v>20220902</v>
      </c>
      <c r="Z6974" t="s">
        <v>36</v>
      </c>
    </row>
    <row r="6975" spans="1:26" x14ac:dyDescent="0.25">
      <c r="A6975" t="s">
        <v>26</v>
      </c>
      <c r="B6975" t="s">
        <v>27</v>
      </c>
      <c r="C6975" t="s">
        <v>28</v>
      </c>
      <c r="D6975" t="s">
        <v>166</v>
      </c>
      <c r="E6975" t="str">
        <f>"206TNBK0G045"</f>
        <v>206TNBK0G045</v>
      </c>
      <c r="F6975" t="s">
        <v>30</v>
      </c>
      <c r="I6975" t="s">
        <v>129</v>
      </c>
      <c r="J6975" t="s">
        <v>39</v>
      </c>
      <c r="N6975" t="s">
        <v>14084</v>
      </c>
      <c r="O6975" t="s">
        <v>34</v>
      </c>
      <c r="P6975">
        <v>99</v>
      </c>
      <c r="Q6975">
        <v>201206</v>
      </c>
      <c r="R6975">
        <v>20220531</v>
      </c>
      <c r="S6975" t="s">
        <v>14085</v>
      </c>
      <c r="T6975">
        <v>20220902</v>
      </c>
      <c r="Z6975" t="s">
        <v>36</v>
      </c>
    </row>
    <row r="6976" spans="1:26" x14ac:dyDescent="0.25">
      <c r="A6976" t="s">
        <v>26</v>
      </c>
      <c r="B6976" t="s">
        <v>27</v>
      </c>
      <c r="C6976" t="s">
        <v>28</v>
      </c>
      <c r="D6976" t="s">
        <v>133</v>
      </c>
      <c r="E6976" t="str">
        <f>"107TNBK14693"</f>
        <v>107TNBK14693</v>
      </c>
      <c r="F6976" t="s">
        <v>30</v>
      </c>
      <c r="I6976" t="s">
        <v>89</v>
      </c>
      <c r="J6976" t="s">
        <v>555</v>
      </c>
      <c r="N6976" t="s">
        <v>14086</v>
      </c>
      <c r="O6976" t="s">
        <v>34</v>
      </c>
      <c r="P6976">
        <v>15</v>
      </c>
      <c r="Q6976">
        <v>202107</v>
      </c>
      <c r="R6976">
        <v>20211104</v>
      </c>
      <c r="S6976" t="s">
        <v>14087</v>
      </c>
      <c r="T6976">
        <v>20220902</v>
      </c>
      <c r="Z6976" t="s">
        <v>36</v>
      </c>
    </row>
    <row r="6977" spans="1:26" x14ac:dyDescent="0.25">
      <c r="A6977" t="s">
        <v>26</v>
      </c>
      <c r="B6977" t="s">
        <v>27</v>
      </c>
      <c r="C6977" t="s">
        <v>28</v>
      </c>
      <c r="D6977" t="s">
        <v>42</v>
      </c>
      <c r="E6977" t="str">
        <f>"107TNHM01233"</f>
        <v>107TNHM01233</v>
      </c>
      <c r="F6977" t="s">
        <v>30</v>
      </c>
      <c r="I6977" t="s">
        <v>38</v>
      </c>
      <c r="J6977" t="s">
        <v>58</v>
      </c>
      <c r="N6977" t="s">
        <v>14088</v>
      </c>
      <c r="O6977" t="s">
        <v>34</v>
      </c>
      <c r="P6977">
        <v>15</v>
      </c>
      <c r="Q6977">
        <v>202107</v>
      </c>
      <c r="R6977">
        <v>20211120</v>
      </c>
      <c r="S6977" t="s">
        <v>14089</v>
      </c>
      <c r="T6977">
        <v>20220902</v>
      </c>
      <c r="U6977" t="s">
        <v>264</v>
      </c>
      <c r="V6977" t="s">
        <v>8053</v>
      </c>
      <c r="Z6977" t="s">
        <v>36</v>
      </c>
    </row>
    <row r="6978" spans="1:26" x14ac:dyDescent="0.25">
      <c r="A6978" t="s">
        <v>26</v>
      </c>
      <c r="B6978" t="s">
        <v>27</v>
      </c>
      <c r="C6978" t="s">
        <v>28</v>
      </c>
      <c r="D6978" t="s">
        <v>7160</v>
      </c>
      <c r="E6978" t="str">
        <f>"205TNQD1N964"</f>
        <v>205TNQD1N964</v>
      </c>
      <c r="F6978" t="s">
        <v>30</v>
      </c>
      <c r="I6978" t="s">
        <v>1511</v>
      </c>
      <c r="J6978" t="s">
        <v>116</v>
      </c>
      <c r="N6978" t="s">
        <v>14090</v>
      </c>
      <c r="O6978" t="s">
        <v>34</v>
      </c>
      <c r="P6978">
        <v>5</v>
      </c>
      <c r="Q6978">
        <v>202205</v>
      </c>
      <c r="R6978">
        <v>20220607</v>
      </c>
      <c r="S6978" t="s">
        <v>14091</v>
      </c>
      <c r="T6978">
        <v>20220902</v>
      </c>
      <c r="Z6978" t="s">
        <v>36</v>
      </c>
    </row>
    <row r="6979" spans="1:26" x14ac:dyDescent="0.25">
      <c r="A6979" t="s">
        <v>26</v>
      </c>
      <c r="B6979" t="s">
        <v>27</v>
      </c>
      <c r="C6979" t="s">
        <v>28</v>
      </c>
      <c r="D6979" t="s">
        <v>7160</v>
      </c>
      <c r="E6979" t="str">
        <f>"205TNQD27940"</f>
        <v>205TNQD27940</v>
      </c>
      <c r="F6979" t="s">
        <v>30</v>
      </c>
      <c r="I6979" t="s">
        <v>123</v>
      </c>
      <c r="J6979" t="s">
        <v>52</v>
      </c>
      <c r="N6979" t="s">
        <v>14092</v>
      </c>
      <c r="O6979" t="s">
        <v>34</v>
      </c>
      <c r="P6979">
        <v>5</v>
      </c>
      <c r="Q6979">
        <v>202205</v>
      </c>
      <c r="R6979">
        <v>20220719</v>
      </c>
      <c r="S6979" t="s">
        <v>14093</v>
      </c>
      <c r="T6979">
        <v>20220902</v>
      </c>
      <c r="U6979" t="s">
        <v>278</v>
      </c>
      <c r="Z6979" t="s">
        <v>36</v>
      </c>
    </row>
    <row r="6980" spans="1:26" x14ac:dyDescent="0.25">
      <c r="A6980" t="s">
        <v>26</v>
      </c>
      <c r="B6980" t="s">
        <v>27</v>
      </c>
      <c r="C6980" t="s">
        <v>28</v>
      </c>
      <c r="D6980" t="s">
        <v>6142</v>
      </c>
      <c r="E6980" t="str">
        <f>"203TNJJ18052"</f>
        <v>203TNJJ18052</v>
      </c>
      <c r="F6980" t="s">
        <v>30</v>
      </c>
      <c r="I6980" t="s">
        <v>38</v>
      </c>
      <c r="J6980" t="s">
        <v>58</v>
      </c>
      <c r="N6980" t="s">
        <v>14094</v>
      </c>
      <c r="O6980" t="s">
        <v>34</v>
      </c>
      <c r="P6980">
        <v>7</v>
      </c>
      <c r="Q6980">
        <v>202203</v>
      </c>
      <c r="R6980">
        <v>20220715</v>
      </c>
      <c r="S6980" t="s">
        <v>14095</v>
      </c>
      <c r="T6980">
        <v>20220902</v>
      </c>
      <c r="U6980" t="s">
        <v>211</v>
      </c>
      <c r="Z6980" t="s">
        <v>36</v>
      </c>
    </row>
    <row r="6981" spans="1:26" x14ac:dyDescent="0.25">
      <c r="A6981" t="s">
        <v>26</v>
      </c>
      <c r="B6981" t="s">
        <v>27</v>
      </c>
      <c r="C6981" t="s">
        <v>28</v>
      </c>
      <c r="D6981" t="s">
        <v>380</v>
      </c>
      <c r="E6981" t="str">
        <f>"206TNXR2N946"</f>
        <v>206TNXR2N946</v>
      </c>
      <c r="F6981" t="s">
        <v>30</v>
      </c>
      <c r="I6981" t="s">
        <v>57</v>
      </c>
      <c r="J6981" t="s">
        <v>39</v>
      </c>
      <c r="N6981" t="s">
        <v>14096</v>
      </c>
      <c r="O6981" t="s">
        <v>34</v>
      </c>
      <c r="P6981">
        <v>4</v>
      </c>
      <c r="Q6981">
        <v>202206</v>
      </c>
      <c r="R6981">
        <v>20220725</v>
      </c>
      <c r="S6981" t="s">
        <v>14097</v>
      </c>
      <c r="T6981">
        <v>20220902</v>
      </c>
      <c r="Z6981" t="s">
        <v>36</v>
      </c>
    </row>
    <row r="6982" spans="1:26" x14ac:dyDescent="0.25">
      <c r="A6982" t="s">
        <v>26</v>
      </c>
      <c r="B6982" t="s">
        <v>27</v>
      </c>
      <c r="C6982" t="s">
        <v>28</v>
      </c>
      <c r="D6982" t="s">
        <v>46</v>
      </c>
      <c r="E6982" t="str">
        <f>"202TNJJ2C924"</f>
        <v>202TNJJ2C924</v>
      </c>
      <c r="F6982" t="s">
        <v>30</v>
      </c>
      <c r="I6982" t="s">
        <v>38</v>
      </c>
      <c r="J6982" t="s">
        <v>58</v>
      </c>
      <c r="N6982" t="s">
        <v>14098</v>
      </c>
      <c r="O6982" t="s">
        <v>34</v>
      </c>
      <c r="P6982">
        <v>8</v>
      </c>
      <c r="Q6982">
        <v>202202</v>
      </c>
      <c r="R6982">
        <v>20220516</v>
      </c>
      <c r="S6982" t="s">
        <v>14099</v>
      </c>
      <c r="T6982">
        <v>20220902</v>
      </c>
      <c r="U6982" t="s">
        <v>128</v>
      </c>
      <c r="V6982" t="s">
        <v>3950</v>
      </c>
      <c r="Z6982" t="s">
        <v>36</v>
      </c>
    </row>
    <row r="6983" spans="1:26" x14ac:dyDescent="0.25">
      <c r="A6983" t="s">
        <v>26</v>
      </c>
      <c r="B6983" t="s">
        <v>27</v>
      </c>
      <c r="C6983" t="s">
        <v>28</v>
      </c>
      <c r="D6983" t="s">
        <v>42</v>
      </c>
      <c r="E6983" t="str">
        <f>"109TNXR1U850"</f>
        <v>109TNXR1U850</v>
      </c>
      <c r="F6983" t="s">
        <v>30</v>
      </c>
      <c r="I6983" t="s">
        <v>82</v>
      </c>
      <c r="J6983" t="s">
        <v>83</v>
      </c>
      <c r="N6983" t="s">
        <v>14100</v>
      </c>
      <c r="O6983" t="s">
        <v>34</v>
      </c>
      <c r="P6983">
        <v>13</v>
      </c>
      <c r="Q6983">
        <v>202109</v>
      </c>
      <c r="R6983">
        <v>20211205</v>
      </c>
      <c r="S6983" t="s">
        <v>14101</v>
      </c>
      <c r="T6983">
        <v>20220902</v>
      </c>
      <c r="Z6983" t="s">
        <v>36</v>
      </c>
    </row>
    <row r="6984" spans="1:26" x14ac:dyDescent="0.25">
      <c r="A6984" t="s">
        <v>26</v>
      </c>
      <c r="B6984" t="s">
        <v>27</v>
      </c>
      <c r="C6984" t="s">
        <v>28</v>
      </c>
      <c r="D6984" t="s">
        <v>64</v>
      </c>
      <c r="E6984" t="str">
        <f>"201TNLE2Z584"</f>
        <v>201TNLE2Z584</v>
      </c>
      <c r="F6984" t="s">
        <v>30</v>
      </c>
      <c r="I6984" t="s">
        <v>97</v>
      </c>
      <c r="J6984" t="s">
        <v>39</v>
      </c>
      <c r="N6984" t="s">
        <v>14102</v>
      </c>
      <c r="O6984" t="s">
        <v>34</v>
      </c>
      <c r="P6984">
        <v>9</v>
      </c>
      <c r="Q6984">
        <v>202201</v>
      </c>
      <c r="R6984">
        <v>20220604</v>
      </c>
      <c r="S6984" t="s">
        <v>14103</v>
      </c>
      <c r="T6984">
        <v>20220902</v>
      </c>
      <c r="Z6984" t="s">
        <v>36</v>
      </c>
    </row>
    <row r="6985" spans="1:26" x14ac:dyDescent="0.25">
      <c r="A6985" t="s">
        <v>26</v>
      </c>
      <c r="B6985" t="s">
        <v>27</v>
      </c>
      <c r="C6985" t="s">
        <v>28</v>
      </c>
      <c r="D6985" t="s">
        <v>29</v>
      </c>
      <c r="E6985" t="str">
        <f>"111TNLE18120"</f>
        <v>111TNLE18120</v>
      </c>
      <c r="F6985" t="s">
        <v>30</v>
      </c>
      <c r="I6985" t="s">
        <v>97</v>
      </c>
      <c r="J6985" t="s">
        <v>48</v>
      </c>
      <c r="N6985" t="s">
        <v>14104</v>
      </c>
      <c r="O6985" t="s">
        <v>34</v>
      </c>
      <c r="P6985">
        <v>11</v>
      </c>
      <c r="Q6985">
        <v>202111</v>
      </c>
      <c r="R6985">
        <v>20220824</v>
      </c>
      <c r="S6985" t="s">
        <v>14105</v>
      </c>
      <c r="T6985">
        <v>20220902</v>
      </c>
      <c r="Z6985" t="s">
        <v>36</v>
      </c>
    </row>
    <row r="6986" spans="1:26" x14ac:dyDescent="0.25">
      <c r="A6986" t="s">
        <v>26</v>
      </c>
      <c r="B6986" t="s">
        <v>27</v>
      </c>
      <c r="C6986" t="s">
        <v>28</v>
      </c>
      <c r="D6986" t="s">
        <v>29</v>
      </c>
      <c r="E6986" t="str">
        <f>"111TNKF04877"</f>
        <v>111TNKF04877</v>
      </c>
      <c r="F6986" t="s">
        <v>30</v>
      </c>
      <c r="I6986" t="s">
        <v>1153</v>
      </c>
      <c r="J6986" t="s">
        <v>58</v>
      </c>
      <c r="N6986" t="s">
        <v>14106</v>
      </c>
      <c r="O6986" t="s">
        <v>34</v>
      </c>
      <c r="P6986">
        <v>11</v>
      </c>
      <c r="Q6986">
        <v>202111</v>
      </c>
      <c r="R6986">
        <v>20220531</v>
      </c>
      <c r="S6986" t="s">
        <v>14107</v>
      </c>
      <c r="T6986">
        <v>20220902</v>
      </c>
      <c r="U6986" t="s">
        <v>1037</v>
      </c>
      <c r="V6986" t="s">
        <v>878</v>
      </c>
      <c r="Z6986" t="s">
        <v>36</v>
      </c>
    </row>
    <row r="6987" spans="1:26" x14ac:dyDescent="0.25">
      <c r="A6987" t="s">
        <v>26</v>
      </c>
      <c r="B6987" t="s">
        <v>27</v>
      </c>
      <c r="C6987" t="s">
        <v>28</v>
      </c>
      <c r="D6987" t="s">
        <v>133</v>
      </c>
      <c r="E6987" t="str">
        <f>"109TNQD0H692"</f>
        <v>109TNQD0H692</v>
      </c>
      <c r="F6987" t="s">
        <v>30</v>
      </c>
      <c r="I6987" t="s">
        <v>82</v>
      </c>
      <c r="J6987" t="s">
        <v>90</v>
      </c>
      <c r="N6987" t="s">
        <v>14108</v>
      </c>
      <c r="O6987" t="s">
        <v>34</v>
      </c>
      <c r="P6987">
        <v>13</v>
      </c>
      <c r="Q6987">
        <v>202109</v>
      </c>
      <c r="R6987">
        <v>20211126</v>
      </c>
      <c r="S6987" t="s">
        <v>14109</v>
      </c>
      <c r="T6987">
        <v>20220902</v>
      </c>
      <c r="U6987" t="s">
        <v>487</v>
      </c>
      <c r="V6987" t="s">
        <v>5494</v>
      </c>
      <c r="W6987" t="s">
        <v>727</v>
      </c>
      <c r="Z6987" t="s">
        <v>36</v>
      </c>
    </row>
    <row r="6988" spans="1:26" x14ac:dyDescent="0.25">
      <c r="A6988" t="s">
        <v>26</v>
      </c>
      <c r="B6988" t="s">
        <v>27</v>
      </c>
      <c r="C6988" t="s">
        <v>28</v>
      </c>
      <c r="D6988" t="s">
        <v>64</v>
      </c>
      <c r="E6988" t="str">
        <f>"106TNZN1P157"</f>
        <v>106TNZN1P157</v>
      </c>
      <c r="F6988" t="s">
        <v>30</v>
      </c>
      <c r="I6988" t="s">
        <v>82</v>
      </c>
      <c r="J6988" t="s">
        <v>90</v>
      </c>
      <c r="N6988" t="s">
        <v>14110</v>
      </c>
      <c r="O6988" t="s">
        <v>34</v>
      </c>
      <c r="P6988">
        <v>16</v>
      </c>
      <c r="Q6988">
        <v>202106</v>
      </c>
      <c r="R6988">
        <v>20211018</v>
      </c>
      <c r="S6988" t="s">
        <v>14111</v>
      </c>
      <c r="T6988">
        <v>20220902</v>
      </c>
      <c r="U6988" t="s">
        <v>128</v>
      </c>
      <c r="V6988" t="s">
        <v>149</v>
      </c>
      <c r="W6988" t="s">
        <v>128</v>
      </c>
      <c r="Z6988" t="s">
        <v>36</v>
      </c>
    </row>
    <row r="6989" spans="1:26" x14ac:dyDescent="0.25">
      <c r="A6989" t="s">
        <v>26</v>
      </c>
      <c r="B6989" t="s">
        <v>27</v>
      </c>
      <c r="C6989" t="s">
        <v>28</v>
      </c>
      <c r="D6989" t="s">
        <v>6142</v>
      </c>
      <c r="E6989" t="str">
        <f>"206TNAB1D592"</f>
        <v>206TNAB1D592</v>
      </c>
      <c r="F6989" t="s">
        <v>30</v>
      </c>
      <c r="I6989" t="s">
        <v>31</v>
      </c>
      <c r="J6989" t="s">
        <v>86</v>
      </c>
      <c r="N6989" t="s">
        <v>14112</v>
      </c>
      <c r="O6989" t="s">
        <v>34</v>
      </c>
      <c r="P6989">
        <v>4</v>
      </c>
      <c r="Q6989">
        <v>202206</v>
      </c>
      <c r="R6989">
        <v>20220811</v>
      </c>
      <c r="S6989" t="s">
        <v>14113</v>
      </c>
      <c r="T6989">
        <v>20220902</v>
      </c>
      <c r="Z6989" t="s">
        <v>36</v>
      </c>
    </row>
    <row r="6990" spans="1:26" x14ac:dyDescent="0.25">
      <c r="A6990" t="s">
        <v>26</v>
      </c>
      <c r="B6990" t="s">
        <v>27</v>
      </c>
      <c r="C6990" t="s">
        <v>28</v>
      </c>
      <c r="D6990" t="s">
        <v>8170</v>
      </c>
      <c r="E6990" t="str">
        <f>"205TNCZ02163"</f>
        <v>205TNCZ02163</v>
      </c>
      <c r="F6990" t="s">
        <v>30</v>
      </c>
      <c r="I6990" t="s">
        <v>129</v>
      </c>
      <c r="J6990" t="s">
        <v>39</v>
      </c>
      <c r="N6990" t="s">
        <v>14114</v>
      </c>
      <c r="O6990" t="s">
        <v>34</v>
      </c>
      <c r="P6990">
        <v>5</v>
      </c>
      <c r="Q6990">
        <v>202205</v>
      </c>
      <c r="R6990">
        <v>20220629</v>
      </c>
      <c r="S6990" t="s">
        <v>14115</v>
      </c>
      <c r="T6990">
        <v>20220902</v>
      </c>
      <c r="Z6990" t="s">
        <v>36</v>
      </c>
    </row>
    <row r="6991" spans="1:26" x14ac:dyDescent="0.25">
      <c r="A6991" t="s">
        <v>26</v>
      </c>
      <c r="B6991" t="s">
        <v>27</v>
      </c>
      <c r="C6991" t="s">
        <v>28</v>
      </c>
      <c r="D6991" t="s">
        <v>115</v>
      </c>
      <c r="E6991" t="str">
        <f>"202TNAB02608"</f>
        <v>202TNAB02608</v>
      </c>
      <c r="F6991" t="s">
        <v>30</v>
      </c>
      <c r="I6991" t="s">
        <v>129</v>
      </c>
      <c r="J6991" t="s">
        <v>555</v>
      </c>
      <c r="N6991" t="s">
        <v>14116</v>
      </c>
      <c r="O6991" t="s">
        <v>34</v>
      </c>
      <c r="P6991">
        <v>8</v>
      </c>
      <c r="Q6991">
        <v>202202</v>
      </c>
      <c r="R6991">
        <v>20220516</v>
      </c>
      <c r="S6991" t="s">
        <v>14117</v>
      </c>
      <c r="T6991">
        <v>20220903</v>
      </c>
      <c r="Z6991" t="s">
        <v>36</v>
      </c>
    </row>
    <row r="6992" spans="1:26" x14ac:dyDescent="0.25">
      <c r="A6992" t="s">
        <v>26</v>
      </c>
      <c r="B6992" t="s">
        <v>27</v>
      </c>
      <c r="C6992" t="s">
        <v>28</v>
      </c>
      <c r="D6992" t="s">
        <v>380</v>
      </c>
      <c r="E6992" t="str">
        <f>"205TNBK1A109"</f>
        <v>205TNBK1A109</v>
      </c>
      <c r="F6992" t="s">
        <v>30</v>
      </c>
      <c r="I6992" t="s">
        <v>31</v>
      </c>
      <c r="J6992" t="s">
        <v>77</v>
      </c>
      <c r="N6992" t="s">
        <v>14118</v>
      </c>
      <c r="O6992" t="s">
        <v>34</v>
      </c>
      <c r="P6992">
        <v>5</v>
      </c>
      <c r="Q6992">
        <v>202205</v>
      </c>
      <c r="R6992">
        <v>20220701</v>
      </c>
      <c r="S6992" t="s">
        <v>14119</v>
      </c>
      <c r="T6992">
        <v>20220903</v>
      </c>
      <c r="Z6992" t="s">
        <v>36</v>
      </c>
    </row>
    <row r="6993" spans="1:26" x14ac:dyDescent="0.25">
      <c r="A6993" t="s">
        <v>2403</v>
      </c>
      <c r="B6993" t="s">
        <v>27</v>
      </c>
      <c r="C6993" t="s">
        <v>28</v>
      </c>
      <c r="D6993" t="s">
        <v>6142</v>
      </c>
      <c r="E6993" t="str">
        <f>"204TNAB18440"</f>
        <v>204TNAB18440</v>
      </c>
      <c r="F6993" t="s">
        <v>2404</v>
      </c>
      <c r="N6993" t="s">
        <v>14120</v>
      </c>
      <c r="O6993" t="s">
        <v>34</v>
      </c>
      <c r="P6993">
        <v>6</v>
      </c>
      <c r="Q6993">
        <v>202204</v>
      </c>
      <c r="S6993">
        <v>917582980</v>
      </c>
      <c r="T6993">
        <v>20220906</v>
      </c>
      <c r="U6993" t="s">
        <v>2406</v>
      </c>
      <c r="V6993" t="s">
        <v>3583</v>
      </c>
      <c r="W6993" t="s">
        <v>2408</v>
      </c>
      <c r="X6993" t="s">
        <v>4891</v>
      </c>
      <c r="Y6993" t="s">
        <v>4892</v>
      </c>
      <c r="Z6993" t="s">
        <v>36</v>
      </c>
    </row>
    <row r="6994" spans="1:26" x14ac:dyDescent="0.25">
      <c r="A6994" t="s">
        <v>2403</v>
      </c>
      <c r="B6994" t="s">
        <v>27</v>
      </c>
      <c r="C6994" t="s">
        <v>28</v>
      </c>
      <c r="D6994" t="s">
        <v>115</v>
      </c>
      <c r="E6994" t="str">
        <f>"112TNZN1Y133"</f>
        <v>112TNZN1Y133</v>
      </c>
      <c r="F6994" t="s">
        <v>2404</v>
      </c>
      <c r="N6994" t="s">
        <v>14121</v>
      </c>
      <c r="O6994" t="s">
        <v>34</v>
      </c>
      <c r="P6994">
        <v>10</v>
      </c>
      <c r="Q6994">
        <v>202112</v>
      </c>
      <c r="S6994">
        <v>917614271</v>
      </c>
      <c r="T6994">
        <v>20220906</v>
      </c>
      <c r="U6994" t="s">
        <v>2406</v>
      </c>
      <c r="V6994" t="s">
        <v>3583</v>
      </c>
      <c r="W6994" t="s">
        <v>2408</v>
      </c>
      <c r="X6994" t="s">
        <v>4891</v>
      </c>
      <c r="Y6994" t="s">
        <v>4892</v>
      </c>
      <c r="Z6994" t="s">
        <v>36</v>
      </c>
    </row>
    <row r="6995" spans="1:26" x14ac:dyDescent="0.25">
      <c r="A6995" t="s">
        <v>2403</v>
      </c>
      <c r="B6995" t="s">
        <v>27</v>
      </c>
      <c r="C6995" t="s">
        <v>28</v>
      </c>
      <c r="D6995" t="s">
        <v>115</v>
      </c>
      <c r="E6995" t="str">
        <f>"201TNXROG818"</f>
        <v>201TNXROG818</v>
      </c>
      <c r="F6995" t="s">
        <v>2404</v>
      </c>
      <c r="N6995" t="s">
        <v>14122</v>
      </c>
      <c r="O6995" t="s">
        <v>34</v>
      </c>
      <c r="P6995">
        <v>9</v>
      </c>
      <c r="Q6995">
        <v>202201</v>
      </c>
      <c r="S6995">
        <v>917619086</v>
      </c>
      <c r="T6995">
        <v>20220906</v>
      </c>
      <c r="U6995" t="s">
        <v>2406</v>
      </c>
      <c r="V6995" t="s">
        <v>3583</v>
      </c>
      <c r="W6995" t="s">
        <v>2408</v>
      </c>
      <c r="X6995" t="s">
        <v>3584</v>
      </c>
      <c r="Y6995" t="s">
        <v>3585</v>
      </c>
      <c r="Z6995" t="s">
        <v>36</v>
      </c>
    </row>
    <row r="6996" spans="1:26" x14ac:dyDescent="0.25">
      <c r="A6996" t="s">
        <v>2403</v>
      </c>
      <c r="B6996" t="s">
        <v>27</v>
      </c>
      <c r="C6996" t="s">
        <v>28</v>
      </c>
      <c r="D6996" t="s">
        <v>7432</v>
      </c>
      <c r="E6996" t="str">
        <f>"205TNHM30817"</f>
        <v>205TNHM30817</v>
      </c>
      <c r="F6996" t="s">
        <v>2404</v>
      </c>
      <c r="N6996" t="s">
        <v>14123</v>
      </c>
      <c r="O6996" t="s">
        <v>34</v>
      </c>
      <c r="P6996">
        <v>5</v>
      </c>
      <c r="Q6996">
        <v>202205</v>
      </c>
      <c r="S6996">
        <v>917619197</v>
      </c>
      <c r="T6996">
        <v>20220906</v>
      </c>
      <c r="U6996" t="s">
        <v>2406</v>
      </c>
      <c r="V6996" t="s">
        <v>3583</v>
      </c>
      <c r="W6996" t="s">
        <v>2408</v>
      </c>
      <c r="X6996" t="s">
        <v>4891</v>
      </c>
      <c r="Y6996" t="s">
        <v>4892</v>
      </c>
      <c r="Z6996" t="s">
        <v>36</v>
      </c>
    </row>
    <row r="6997" spans="1:26" x14ac:dyDescent="0.25">
      <c r="A6997" t="s">
        <v>26</v>
      </c>
      <c r="B6997" t="s">
        <v>27</v>
      </c>
      <c r="C6997" t="s">
        <v>28</v>
      </c>
      <c r="D6997" t="s">
        <v>115</v>
      </c>
      <c r="E6997" t="str">
        <f>"107TNXR0U418"</f>
        <v>107TNXR0U418</v>
      </c>
      <c r="F6997" t="s">
        <v>30</v>
      </c>
      <c r="I6997" t="s">
        <v>31</v>
      </c>
      <c r="J6997" t="s">
        <v>32</v>
      </c>
      <c r="N6997" t="s">
        <v>14124</v>
      </c>
      <c r="O6997" t="s">
        <v>34</v>
      </c>
      <c r="P6997">
        <v>15</v>
      </c>
      <c r="Q6997">
        <v>202107</v>
      </c>
      <c r="R6997">
        <v>20211226</v>
      </c>
      <c r="S6997" t="s">
        <v>14125</v>
      </c>
      <c r="T6997">
        <v>20220906</v>
      </c>
      <c r="Z6997" t="s">
        <v>36</v>
      </c>
    </row>
    <row r="6998" spans="1:26" x14ac:dyDescent="0.25">
      <c r="A6998" t="s">
        <v>26</v>
      </c>
      <c r="B6998" t="s">
        <v>27</v>
      </c>
      <c r="C6998" t="s">
        <v>28</v>
      </c>
      <c r="D6998" t="s">
        <v>6142</v>
      </c>
      <c r="E6998" t="str">
        <f>"203TNRL0F686"</f>
        <v>203TNRL0F686</v>
      </c>
      <c r="F6998" t="s">
        <v>30</v>
      </c>
      <c r="I6998" t="s">
        <v>38</v>
      </c>
      <c r="J6998" t="s">
        <v>43</v>
      </c>
      <c r="N6998" t="s">
        <v>14126</v>
      </c>
      <c r="O6998" t="s">
        <v>34</v>
      </c>
      <c r="P6998">
        <v>7</v>
      </c>
      <c r="Q6998">
        <v>202203</v>
      </c>
      <c r="R6998">
        <v>20220411</v>
      </c>
      <c r="S6998" t="s">
        <v>14127</v>
      </c>
      <c r="T6998">
        <v>20220906</v>
      </c>
      <c r="Z6998" t="s">
        <v>36</v>
      </c>
    </row>
    <row r="6999" spans="1:26" x14ac:dyDescent="0.25">
      <c r="A6999" t="s">
        <v>26</v>
      </c>
      <c r="B6999" t="s">
        <v>27</v>
      </c>
      <c r="C6999" t="s">
        <v>28</v>
      </c>
      <c r="D6999" t="s">
        <v>29</v>
      </c>
      <c r="E6999" t="str">
        <f>"106TNYT1X314"</f>
        <v>106TNYT1X314</v>
      </c>
      <c r="F6999" t="s">
        <v>30</v>
      </c>
      <c r="I6999" t="s">
        <v>31</v>
      </c>
      <c r="J6999" t="s">
        <v>58</v>
      </c>
      <c r="N6999" t="s">
        <v>14128</v>
      </c>
      <c r="O6999" t="s">
        <v>34</v>
      </c>
      <c r="P6999">
        <v>16</v>
      </c>
      <c r="Q6999">
        <v>202106</v>
      </c>
      <c r="R6999">
        <v>20220513</v>
      </c>
      <c r="S6999" t="s">
        <v>14129</v>
      </c>
      <c r="T6999">
        <v>20220906</v>
      </c>
      <c r="U6999" t="s">
        <v>487</v>
      </c>
      <c r="V6999" t="s">
        <v>506</v>
      </c>
      <c r="W6999" t="s">
        <v>727</v>
      </c>
      <c r="X6999" t="s">
        <v>328</v>
      </c>
      <c r="Y6999" t="s">
        <v>1172</v>
      </c>
      <c r="Z6999" t="s">
        <v>36</v>
      </c>
    </row>
    <row r="7000" spans="1:26" x14ac:dyDescent="0.25">
      <c r="A7000" t="s">
        <v>26</v>
      </c>
      <c r="B7000" t="s">
        <v>27</v>
      </c>
      <c r="C7000" t="s">
        <v>28</v>
      </c>
      <c r="D7000" t="s">
        <v>64</v>
      </c>
      <c r="E7000" t="str">
        <f>"112TNAB0V760"</f>
        <v>112TNAB0V760</v>
      </c>
      <c r="F7000" t="s">
        <v>30</v>
      </c>
      <c r="I7000" t="s">
        <v>31</v>
      </c>
      <c r="J7000" t="s">
        <v>58</v>
      </c>
      <c r="N7000" t="s">
        <v>14130</v>
      </c>
      <c r="O7000" t="s">
        <v>34</v>
      </c>
      <c r="P7000">
        <v>10</v>
      </c>
      <c r="Q7000">
        <v>202112</v>
      </c>
      <c r="R7000">
        <v>20220222</v>
      </c>
      <c r="S7000" t="s">
        <v>14131</v>
      </c>
      <c r="T7000">
        <v>20220906</v>
      </c>
      <c r="U7000" t="s">
        <v>128</v>
      </c>
      <c r="V7000" t="s">
        <v>211</v>
      </c>
      <c r="W7000" t="s">
        <v>149</v>
      </c>
      <c r="X7000" t="s">
        <v>1037</v>
      </c>
      <c r="Z7000" t="s">
        <v>36</v>
      </c>
    </row>
    <row r="7001" spans="1:26" x14ac:dyDescent="0.25">
      <c r="A7001" t="s">
        <v>26</v>
      </c>
      <c r="B7001" t="s">
        <v>27</v>
      </c>
      <c r="C7001" t="s">
        <v>28</v>
      </c>
      <c r="D7001" t="s">
        <v>46</v>
      </c>
      <c r="E7001" t="str">
        <f>"202TNGY0F711"</f>
        <v>202TNGY0F711</v>
      </c>
      <c r="F7001" t="s">
        <v>30</v>
      </c>
      <c r="I7001" t="s">
        <v>31</v>
      </c>
      <c r="J7001" t="s">
        <v>58</v>
      </c>
      <c r="N7001" t="s">
        <v>14132</v>
      </c>
      <c r="O7001" t="s">
        <v>34</v>
      </c>
      <c r="P7001">
        <v>8</v>
      </c>
      <c r="Q7001">
        <v>202202</v>
      </c>
      <c r="R7001">
        <v>20220305</v>
      </c>
      <c r="S7001" t="s">
        <v>14133</v>
      </c>
      <c r="T7001">
        <v>20220906</v>
      </c>
      <c r="U7001" t="s">
        <v>144</v>
      </c>
      <c r="Z7001" t="s">
        <v>36</v>
      </c>
    </row>
    <row r="7002" spans="1:26" x14ac:dyDescent="0.25">
      <c r="A7002" t="s">
        <v>26</v>
      </c>
      <c r="B7002" t="s">
        <v>27</v>
      </c>
      <c r="C7002" t="s">
        <v>28</v>
      </c>
      <c r="D7002" t="s">
        <v>585</v>
      </c>
      <c r="E7002" t="str">
        <f>"202TNWG2A833"</f>
        <v>202TNWG2A833</v>
      </c>
      <c r="F7002" t="s">
        <v>30</v>
      </c>
      <c r="I7002" t="s">
        <v>31</v>
      </c>
      <c r="J7002" t="s">
        <v>58</v>
      </c>
      <c r="N7002" t="s">
        <v>14134</v>
      </c>
      <c r="O7002" t="s">
        <v>34</v>
      </c>
      <c r="P7002">
        <v>8</v>
      </c>
      <c r="Q7002">
        <v>202202</v>
      </c>
      <c r="R7002">
        <v>20220514</v>
      </c>
      <c r="S7002" t="s">
        <v>14135</v>
      </c>
      <c r="T7002">
        <v>20220906</v>
      </c>
      <c r="U7002" t="s">
        <v>8813</v>
      </c>
      <c r="Z7002" t="s">
        <v>36</v>
      </c>
    </row>
    <row r="7003" spans="1:26" x14ac:dyDescent="0.25">
      <c r="A7003" t="s">
        <v>26</v>
      </c>
      <c r="B7003" t="s">
        <v>27</v>
      </c>
      <c r="C7003" t="s">
        <v>28</v>
      </c>
      <c r="D7003" t="s">
        <v>29</v>
      </c>
      <c r="E7003" t="str">
        <f>"110TNDV2E402"</f>
        <v>110TNDV2E402</v>
      </c>
      <c r="F7003" t="s">
        <v>30</v>
      </c>
      <c r="I7003" t="s">
        <v>31</v>
      </c>
      <c r="J7003" t="s">
        <v>58</v>
      </c>
      <c r="N7003" t="s">
        <v>14136</v>
      </c>
      <c r="O7003" t="s">
        <v>34</v>
      </c>
      <c r="P7003">
        <v>12</v>
      </c>
      <c r="Q7003">
        <v>202110</v>
      </c>
      <c r="R7003">
        <v>20220115</v>
      </c>
      <c r="S7003" t="s">
        <v>14137</v>
      </c>
      <c r="T7003">
        <v>20220906</v>
      </c>
      <c r="U7003" t="s">
        <v>144</v>
      </c>
      <c r="Z7003" t="s">
        <v>36</v>
      </c>
    </row>
    <row r="7004" spans="1:26" x14ac:dyDescent="0.25">
      <c r="A7004" t="s">
        <v>26</v>
      </c>
      <c r="B7004" t="s">
        <v>27</v>
      </c>
      <c r="C7004" t="s">
        <v>28</v>
      </c>
      <c r="D7004" t="s">
        <v>585</v>
      </c>
      <c r="E7004" t="str">
        <f>"207TNJJOK588"</f>
        <v>207TNJJOK588</v>
      </c>
      <c r="F7004" t="s">
        <v>30</v>
      </c>
      <c r="I7004" t="s">
        <v>38</v>
      </c>
      <c r="J7004" t="s">
        <v>77</v>
      </c>
      <c r="N7004" t="s">
        <v>14138</v>
      </c>
      <c r="O7004" t="s">
        <v>34</v>
      </c>
      <c r="P7004">
        <v>3</v>
      </c>
      <c r="Q7004">
        <v>202207</v>
      </c>
      <c r="R7004">
        <v>20220813</v>
      </c>
      <c r="S7004" t="s">
        <v>14139</v>
      </c>
      <c r="T7004">
        <v>20220906</v>
      </c>
      <c r="Z7004" t="s">
        <v>36</v>
      </c>
    </row>
    <row r="7005" spans="1:26" x14ac:dyDescent="0.25">
      <c r="A7005" t="s">
        <v>26</v>
      </c>
      <c r="B7005" t="s">
        <v>27</v>
      </c>
      <c r="C7005" t="s">
        <v>28</v>
      </c>
      <c r="D7005" t="s">
        <v>64</v>
      </c>
      <c r="E7005" t="str">
        <f>"206TNZN1R941"</f>
        <v>206TNZN1R941</v>
      </c>
      <c r="F7005" t="s">
        <v>30</v>
      </c>
      <c r="I7005" t="s">
        <v>38</v>
      </c>
      <c r="J7005" t="s">
        <v>58</v>
      </c>
      <c r="N7005" t="s">
        <v>14140</v>
      </c>
      <c r="O7005" t="s">
        <v>34</v>
      </c>
      <c r="P7005">
        <v>4</v>
      </c>
      <c r="Q7005">
        <v>202206</v>
      </c>
      <c r="R7005">
        <v>20220630</v>
      </c>
      <c r="S7005" t="s">
        <v>14141</v>
      </c>
      <c r="T7005">
        <v>20220906</v>
      </c>
      <c r="U7005" t="s">
        <v>328</v>
      </c>
      <c r="Z7005" t="s">
        <v>36</v>
      </c>
    </row>
    <row r="7006" spans="1:26" x14ac:dyDescent="0.25">
      <c r="A7006" t="s">
        <v>26</v>
      </c>
      <c r="B7006" t="s">
        <v>27</v>
      </c>
      <c r="C7006" t="s">
        <v>28</v>
      </c>
      <c r="D7006" t="s">
        <v>37</v>
      </c>
      <c r="E7006" t="str">
        <f>"111TNFA2L995"</f>
        <v>111TNFA2L995</v>
      </c>
      <c r="F7006" t="s">
        <v>30</v>
      </c>
      <c r="I7006" t="s">
        <v>38</v>
      </c>
      <c r="J7006" t="s">
        <v>39</v>
      </c>
      <c r="N7006" t="s">
        <v>14142</v>
      </c>
      <c r="O7006" t="s">
        <v>34</v>
      </c>
      <c r="P7006">
        <v>11</v>
      </c>
      <c r="Q7006">
        <v>202111</v>
      </c>
      <c r="R7006">
        <v>20220521</v>
      </c>
      <c r="S7006" t="s">
        <v>14143</v>
      </c>
      <c r="T7006">
        <v>20220906</v>
      </c>
      <c r="Z7006" t="s">
        <v>36</v>
      </c>
    </row>
    <row r="7007" spans="1:26" x14ac:dyDescent="0.25">
      <c r="A7007" t="s">
        <v>26</v>
      </c>
      <c r="B7007" t="s">
        <v>27</v>
      </c>
      <c r="C7007" t="s">
        <v>28</v>
      </c>
      <c r="D7007" t="s">
        <v>29</v>
      </c>
      <c r="E7007" t="str">
        <f>"111TNLEOE032"</f>
        <v>111TNLEOE032</v>
      </c>
      <c r="F7007" t="s">
        <v>30</v>
      </c>
      <c r="I7007" t="s">
        <v>38</v>
      </c>
      <c r="J7007" t="s">
        <v>568</v>
      </c>
      <c r="N7007" t="s">
        <v>14144</v>
      </c>
      <c r="O7007" t="s">
        <v>34</v>
      </c>
      <c r="P7007">
        <v>11</v>
      </c>
      <c r="Q7007">
        <v>202111</v>
      </c>
      <c r="R7007">
        <v>20220114</v>
      </c>
      <c r="S7007" t="s">
        <v>14145</v>
      </c>
      <c r="T7007">
        <v>20220906</v>
      </c>
      <c r="U7007" t="s">
        <v>75</v>
      </c>
      <c r="V7007" t="s">
        <v>211</v>
      </c>
      <c r="Z7007" t="s">
        <v>36</v>
      </c>
    </row>
    <row r="7008" spans="1:26" x14ac:dyDescent="0.25">
      <c r="A7008" t="s">
        <v>26</v>
      </c>
      <c r="B7008" t="s">
        <v>27</v>
      </c>
      <c r="C7008" t="s">
        <v>28</v>
      </c>
      <c r="D7008" t="s">
        <v>64</v>
      </c>
      <c r="E7008" t="str">
        <f>"206TNBK2T845"</f>
        <v>206TNBK2T845</v>
      </c>
      <c r="F7008" t="s">
        <v>30</v>
      </c>
      <c r="I7008" t="s">
        <v>501</v>
      </c>
      <c r="J7008" t="s">
        <v>48</v>
      </c>
      <c r="N7008" t="s">
        <v>14146</v>
      </c>
      <c r="O7008" t="s">
        <v>34</v>
      </c>
      <c r="P7008">
        <v>4</v>
      </c>
      <c r="Q7008">
        <v>202206</v>
      </c>
      <c r="R7008">
        <v>20220717</v>
      </c>
      <c r="S7008" t="s">
        <v>14147</v>
      </c>
      <c r="T7008">
        <v>20220906</v>
      </c>
      <c r="Z7008" t="s">
        <v>36</v>
      </c>
    </row>
    <row r="7009" spans="1:26" x14ac:dyDescent="0.25">
      <c r="A7009" t="s">
        <v>26</v>
      </c>
      <c r="B7009" t="s">
        <v>27</v>
      </c>
      <c r="C7009" t="s">
        <v>28</v>
      </c>
      <c r="D7009" t="s">
        <v>380</v>
      </c>
      <c r="E7009" t="str">
        <f>"202TNDV14482"</f>
        <v>202TNDV14482</v>
      </c>
      <c r="F7009" t="s">
        <v>30</v>
      </c>
      <c r="I7009" t="s">
        <v>38</v>
      </c>
      <c r="J7009" t="s">
        <v>90</v>
      </c>
      <c r="N7009" t="s">
        <v>14148</v>
      </c>
      <c r="O7009" t="s">
        <v>34</v>
      </c>
      <c r="P7009">
        <v>8</v>
      </c>
      <c r="Q7009">
        <v>202202</v>
      </c>
      <c r="R7009">
        <v>20220607</v>
      </c>
      <c r="S7009" t="s">
        <v>14149</v>
      </c>
      <c r="T7009">
        <v>20220906</v>
      </c>
      <c r="U7009" t="s">
        <v>14150</v>
      </c>
      <c r="V7009" t="s">
        <v>1037</v>
      </c>
      <c r="Z7009" t="s">
        <v>36</v>
      </c>
    </row>
    <row r="7010" spans="1:26" x14ac:dyDescent="0.25">
      <c r="A7010" t="s">
        <v>26</v>
      </c>
      <c r="B7010" t="s">
        <v>27</v>
      </c>
      <c r="C7010" t="s">
        <v>28</v>
      </c>
      <c r="D7010" t="s">
        <v>7432</v>
      </c>
      <c r="E7010" t="str">
        <f>"205TNUW16982"</f>
        <v>205TNUW16982</v>
      </c>
      <c r="F7010" t="s">
        <v>30</v>
      </c>
      <c r="I7010" t="s">
        <v>129</v>
      </c>
      <c r="J7010" t="s">
        <v>1239</v>
      </c>
      <c r="N7010" t="s">
        <v>14151</v>
      </c>
      <c r="O7010" t="s">
        <v>34</v>
      </c>
      <c r="P7010">
        <v>5</v>
      </c>
      <c r="Q7010">
        <v>202205</v>
      </c>
      <c r="R7010">
        <v>20220622</v>
      </c>
      <c r="S7010" t="s">
        <v>14152</v>
      </c>
      <c r="T7010">
        <v>20220906</v>
      </c>
      <c r="U7010" t="s">
        <v>878</v>
      </c>
      <c r="V7010" t="s">
        <v>328</v>
      </c>
      <c r="W7010" t="s">
        <v>496</v>
      </c>
      <c r="X7010" t="s">
        <v>1037</v>
      </c>
      <c r="Z7010" t="s">
        <v>36</v>
      </c>
    </row>
    <row r="7011" spans="1:26" x14ac:dyDescent="0.25">
      <c r="A7011" t="s">
        <v>26</v>
      </c>
      <c r="B7011" t="s">
        <v>27</v>
      </c>
      <c r="C7011" t="s">
        <v>28</v>
      </c>
      <c r="D7011" t="s">
        <v>8170</v>
      </c>
      <c r="E7011" t="str">
        <f>"205TNWG2N241"</f>
        <v>205TNWG2N241</v>
      </c>
      <c r="F7011" t="s">
        <v>30</v>
      </c>
      <c r="I7011" t="s">
        <v>31</v>
      </c>
      <c r="J7011" t="s">
        <v>32</v>
      </c>
      <c r="N7011" t="s">
        <v>14153</v>
      </c>
      <c r="O7011" t="s">
        <v>34</v>
      </c>
      <c r="P7011">
        <v>5</v>
      </c>
      <c r="Q7011">
        <v>202205</v>
      </c>
      <c r="R7011">
        <v>20220629</v>
      </c>
      <c r="S7011" t="s">
        <v>14154</v>
      </c>
      <c r="T7011">
        <v>20220906</v>
      </c>
      <c r="Z7011" t="s">
        <v>36</v>
      </c>
    </row>
    <row r="7012" spans="1:26" x14ac:dyDescent="0.25">
      <c r="A7012" t="s">
        <v>26</v>
      </c>
      <c r="B7012" t="s">
        <v>27</v>
      </c>
      <c r="C7012" t="s">
        <v>28</v>
      </c>
      <c r="D7012" t="s">
        <v>115</v>
      </c>
      <c r="E7012" t="str">
        <f>"201TNVS30135"</f>
        <v>201TNVS30135</v>
      </c>
      <c r="F7012" t="s">
        <v>30</v>
      </c>
      <c r="I7012" t="s">
        <v>1131</v>
      </c>
      <c r="J7012" t="s">
        <v>58</v>
      </c>
      <c r="N7012" t="s">
        <v>14155</v>
      </c>
      <c r="O7012" t="s">
        <v>34</v>
      </c>
      <c r="P7012">
        <v>9</v>
      </c>
      <c r="Q7012">
        <v>202201</v>
      </c>
      <c r="R7012">
        <v>20220804</v>
      </c>
      <c r="S7012" t="s">
        <v>14156</v>
      </c>
      <c r="T7012">
        <v>20220906</v>
      </c>
      <c r="U7012" t="s">
        <v>793</v>
      </c>
      <c r="Z7012" t="s">
        <v>36</v>
      </c>
    </row>
    <row r="7013" spans="1:26" x14ac:dyDescent="0.25">
      <c r="A7013" t="s">
        <v>26</v>
      </c>
      <c r="B7013" t="s">
        <v>27</v>
      </c>
      <c r="C7013" t="s">
        <v>28</v>
      </c>
      <c r="D7013" t="s">
        <v>380</v>
      </c>
      <c r="E7013" t="str">
        <f>"207TNFA0S051"</f>
        <v>207TNFA0S051</v>
      </c>
      <c r="F7013" t="s">
        <v>30</v>
      </c>
      <c r="I7013" t="s">
        <v>31</v>
      </c>
      <c r="J7013" t="s">
        <v>32</v>
      </c>
      <c r="N7013" t="s">
        <v>14157</v>
      </c>
      <c r="O7013" t="s">
        <v>34</v>
      </c>
      <c r="P7013">
        <v>3</v>
      </c>
      <c r="Q7013">
        <v>202207</v>
      </c>
      <c r="R7013">
        <v>20220726</v>
      </c>
      <c r="S7013" t="s">
        <v>14158</v>
      </c>
      <c r="T7013">
        <v>20220906</v>
      </c>
      <c r="Z7013" t="s">
        <v>36</v>
      </c>
    </row>
    <row r="7014" spans="1:26" x14ac:dyDescent="0.25">
      <c r="A7014" t="s">
        <v>26</v>
      </c>
      <c r="B7014" t="s">
        <v>27</v>
      </c>
      <c r="C7014" t="s">
        <v>28</v>
      </c>
      <c r="D7014" t="s">
        <v>29</v>
      </c>
      <c r="E7014" t="str">
        <f>"101TNBK1A765"</f>
        <v>101TNBK1A765</v>
      </c>
      <c r="F7014" t="s">
        <v>30</v>
      </c>
      <c r="I7014" t="s">
        <v>38</v>
      </c>
      <c r="J7014" t="s">
        <v>58</v>
      </c>
      <c r="N7014" t="s">
        <v>5712</v>
      </c>
      <c r="O7014" t="s">
        <v>34</v>
      </c>
      <c r="P7014">
        <v>21</v>
      </c>
      <c r="Q7014">
        <v>202101</v>
      </c>
      <c r="R7014">
        <v>20220212</v>
      </c>
      <c r="S7014" t="s">
        <v>14159</v>
      </c>
      <c r="T7014">
        <v>20220906</v>
      </c>
      <c r="U7014" t="s">
        <v>211</v>
      </c>
      <c r="Z7014" t="s">
        <v>36</v>
      </c>
    </row>
    <row r="7015" spans="1:26" x14ac:dyDescent="0.25">
      <c r="A7015" t="s">
        <v>26</v>
      </c>
      <c r="B7015" t="s">
        <v>27</v>
      </c>
      <c r="C7015" t="s">
        <v>28</v>
      </c>
      <c r="D7015" t="s">
        <v>64</v>
      </c>
      <c r="E7015" t="str">
        <f>"111TNAB08408"</f>
        <v>111TNAB08408</v>
      </c>
      <c r="F7015" t="s">
        <v>30</v>
      </c>
      <c r="I7015" t="s">
        <v>38</v>
      </c>
      <c r="J7015" t="s">
        <v>58</v>
      </c>
      <c r="N7015" t="s">
        <v>14160</v>
      </c>
      <c r="O7015" t="s">
        <v>34</v>
      </c>
      <c r="P7015">
        <v>11</v>
      </c>
      <c r="Q7015">
        <v>202111</v>
      </c>
      <c r="R7015">
        <v>20220305</v>
      </c>
      <c r="S7015" t="s">
        <v>14161</v>
      </c>
      <c r="T7015">
        <v>20220906</v>
      </c>
      <c r="U7015" t="s">
        <v>56</v>
      </c>
      <c r="V7015" t="s">
        <v>61</v>
      </c>
      <c r="W7015" t="s">
        <v>151</v>
      </c>
      <c r="X7015" t="s">
        <v>1846</v>
      </c>
      <c r="Z7015" t="s">
        <v>36</v>
      </c>
    </row>
    <row r="7016" spans="1:26" x14ac:dyDescent="0.25">
      <c r="A7016" t="s">
        <v>26</v>
      </c>
      <c r="B7016" t="s">
        <v>27</v>
      </c>
      <c r="C7016" t="s">
        <v>28</v>
      </c>
      <c r="D7016" t="s">
        <v>29</v>
      </c>
      <c r="E7016" t="str">
        <f>"201TNTQ17257"</f>
        <v>201TNTQ17257</v>
      </c>
      <c r="F7016" t="s">
        <v>30</v>
      </c>
      <c r="I7016" t="s">
        <v>123</v>
      </c>
      <c r="J7016" t="s">
        <v>271</v>
      </c>
      <c r="N7016" t="s">
        <v>14162</v>
      </c>
      <c r="O7016" t="s">
        <v>34</v>
      </c>
      <c r="P7016">
        <v>9</v>
      </c>
      <c r="Q7016">
        <v>202201</v>
      </c>
      <c r="R7016">
        <v>20220322</v>
      </c>
      <c r="S7016" t="s">
        <v>14163</v>
      </c>
      <c r="T7016">
        <v>20220906</v>
      </c>
      <c r="U7016" t="s">
        <v>151</v>
      </c>
      <c r="Z7016" t="s">
        <v>36</v>
      </c>
    </row>
    <row r="7017" spans="1:26" x14ac:dyDescent="0.25">
      <c r="A7017" t="s">
        <v>26</v>
      </c>
      <c r="B7017" t="s">
        <v>27</v>
      </c>
      <c r="C7017" t="s">
        <v>28</v>
      </c>
      <c r="D7017" t="s">
        <v>29</v>
      </c>
      <c r="E7017" t="str">
        <f>"105TNTQ1L113"</f>
        <v>105TNTQ1L113</v>
      </c>
      <c r="F7017" t="s">
        <v>30</v>
      </c>
      <c r="I7017" t="s">
        <v>57</v>
      </c>
      <c r="J7017" t="s">
        <v>39</v>
      </c>
      <c r="N7017" t="s">
        <v>14164</v>
      </c>
      <c r="O7017" t="s">
        <v>34</v>
      </c>
      <c r="P7017">
        <v>17</v>
      </c>
      <c r="Q7017">
        <v>202105</v>
      </c>
      <c r="R7017">
        <v>20211112</v>
      </c>
      <c r="S7017" t="s">
        <v>14165</v>
      </c>
      <c r="T7017">
        <v>20220906</v>
      </c>
      <c r="Z7017" t="s">
        <v>36</v>
      </c>
    </row>
    <row r="7018" spans="1:26" x14ac:dyDescent="0.25">
      <c r="A7018" t="s">
        <v>26</v>
      </c>
      <c r="B7018" t="s">
        <v>27</v>
      </c>
      <c r="C7018" t="s">
        <v>28</v>
      </c>
      <c r="D7018" t="s">
        <v>42</v>
      </c>
      <c r="E7018" t="str">
        <f>"201TNEP1N796"</f>
        <v>201TNEP1N796</v>
      </c>
      <c r="F7018" t="s">
        <v>30</v>
      </c>
      <c r="I7018" t="s">
        <v>123</v>
      </c>
      <c r="J7018" t="s">
        <v>86</v>
      </c>
      <c r="N7018" t="s">
        <v>14166</v>
      </c>
      <c r="O7018" t="s">
        <v>34</v>
      </c>
      <c r="P7018">
        <v>9</v>
      </c>
      <c r="Q7018">
        <v>202201</v>
      </c>
      <c r="R7018">
        <v>20220609</v>
      </c>
      <c r="S7018" t="s">
        <v>14167</v>
      </c>
      <c r="T7018">
        <v>20220906</v>
      </c>
      <c r="Z7018" t="s">
        <v>36</v>
      </c>
    </row>
    <row r="7019" spans="1:26" x14ac:dyDescent="0.25">
      <c r="A7019" t="s">
        <v>26</v>
      </c>
      <c r="B7019" t="s">
        <v>27</v>
      </c>
      <c r="C7019" t="s">
        <v>28</v>
      </c>
      <c r="D7019" t="s">
        <v>64</v>
      </c>
      <c r="E7019" t="str">
        <f>"109TNWG1V649"</f>
        <v>109TNWG1V649</v>
      </c>
      <c r="F7019" t="s">
        <v>30</v>
      </c>
      <c r="I7019" t="s">
        <v>71</v>
      </c>
      <c r="J7019" t="s">
        <v>43</v>
      </c>
      <c r="N7019" t="s">
        <v>14168</v>
      </c>
      <c r="O7019" t="s">
        <v>34</v>
      </c>
      <c r="P7019">
        <v>13</v>
      </c>
      <c r="Q7019">
        <v>202109</v>
      </c>
      <c r="R7019">
        <v>20220209</v>
      </c>
      <c r="S7019" t="s">
        <v>14169</v>
      </c>
      <c r="T7019">
        <v>20220906</v>
      </c>
      <c r="Z7019" t="s">
        <v>36</v>
      </c>
    </row>
    <row r="7020" spans="1:26" x14ac:dyDescent="0.25">
      <c r="A7020" t="s">
        <v>26</v>
      </c>
      <c r="B7020" t="s">
        <v>27</v>
      </c>
      <c r="C7020" t="s">
        <v>28</v>
      </c>
      <c r="D7020" t="s">
        <v>46</v>
      </c>
      <c r="E7020" t="str">
        <f>"107TNEP1B044"</f>
        <v>107TNEP1B044</v>
      </c>
      <c r="F7020" t="s">
        <v>30</v>
      </c>
      <c r="I7020" t="s">
        <v>129</v>
      </c>
      <c r="J7020" t="s">
        <v>58</v>
      </c>
      <c r="N7020" t="s">
        <v>14170</v>
      </c>
      <c r="O7020" t="s">
        <v>34</v>
      </c>
      <c r="P7020">
        <v>15</v>
      </c>
      <c r="Q7020">
        <v>202107</v>
      </c>
      <c r="R7020">
        <v>20211231</v>
      </c>
      <c r="S7020" t="s">
        <v>14171</v>
      </c>
      <c r="T7020">
        <v>20220906</v>
      </c>
      <c r="U7020" t="s">
        <v>111</v>
      </c>
      <c r="V7020" t="s">
        <v>2077</v>
      </c>
      <c r="Z7020" t="s">
        <v>36</v>
      </c>
    </row>
    <row r="7021" spans="1:26" x14ac:dyDescent="0.25">
      <c r="A7021" t="s">
        <v>26</v>
      </c>
      <c r="B7021" t="s">
        <v>27</v>
      </c>
      <c r="C7021" t="s">
        <v>28</v>
      </c>
      <c r="D7021" t="s">
        <v>29</v>
      </c>
      <c r="E7021" t="str">
        <f>"108TNGY0C671"</f>
        <v>108TNGY0C671</v>
      </c>
      <c r="F7021" t="s">
        <v>30</v>
      </c>
      <c r="I7021" t="s">
        <v>129</v>
      </c>
      <c r="J7021" t="s">
        <v>10086</v>
      </c>
      <c r="N7021" t="s">
        <v>14172</v>
      </c>
      <c r="O7021" t="s">
        <v>34</v>
      </c>
      <c r="P7021">
        <v>14</v>
      </c>
      <c r="Q7021">
        <v>202108</v>
      </c>
      <c r="R7021">
        <v>20211104</v>
      </c>
      <c r="S7021" t="s">
        <v>14173</v>
      </c>
      <c r="T7021">
        <v>20220906</v>
      </c>
      <c r="Z7021" t="s">
        <v>36</v>
      </c>
    </row>
    <row r="7022" spans="1:26" x14ac:dyDescent="0.25">
      <c r="A7022" t="s">
        <v>26</v>
      </c>
      <c r="B7022" t="s">
        <v>27</v>
      </c>
      <c r="C7022" t="s">
        <v>28</v>
      </c>
      <c r="D7022" t="s">
        <v>380</v>
      </c>
      <c r="E7022" t="str">
        <f>"111TNKF2C237"</f>
        <v>111TNKF2C237</v>
      </c>
      <c r="F7022" t="s">
        <v>30</v>
      </c>
      <c r="I7022" t="s">
        <v>129</v>
      </c>
      <c r="J7022" t="s">
        <v>1239</v>
      </c>
      <c r="N7022" t="s">
        <v>14174</v>
      </c>
      <c r="O7022" t="s">
        <v>34</v>
      </c>
      <c r="P7022">
        <v>11</v>
      </c>
      <c r="Q7022">
        <v>202111</v>
      </c>
      <c r="R7022">
        <v>20220410</v>
      </c>
      <c r="S7022" t="s">
        <v>14175</v>
      </c>
      <c r="T7022">
        <v>20220906</v>
      </c>
      <c r="U7022" t="s">
        <v>496</v>
      </c>
      <c r="V7022" t="s">
        <v>878</v>
      </c>
      <c r="Z7022" t="s">
        <v>36</v>
      </c>
    </row>
    <row r="7023" spans="1:26" x14ac:dyDescent="0.25">
      <c r="A7023" t="s">
        <v>26</v>
      </c>
      <c r="B7023" t="s">
        <v>27</v>
      </c>
      <c r="C7023" t="s">
        <v>28</v>
      </c>
      <c r="D7023" t="s">
        <v>8170</v>
      </c>
      <c r="E7023" t="str">
        <f>"204TNQD1K172"</f>
        <v>204TNQD1K172</v>
      </c>
      <c r="F7023" t="s">
        <v>30</v>
      </c>
      <c r="I7023" t="s">
        <v>31</v>
      </c>
      <c r="J7023" t="s">
        <v>32</v>
      </c>
      <c r="N7023" t="s">
        <v>14176</v>
      </c>
      <c r="O7023" t="s">
        <v>34</v>
      </c>
      <c r="P7023">
        <v>6</v>
      </c>
      <c r="Q7023">
        <v>202204</v>
      </c>
      <c r="R7023">
        <v>20220604</v>
      </c>
      <c r="S7023" t="s">
        <v>14177</v>
      </c>
      <c r="T7023">
        <v>20220906</v>
      </c>
      <c r="Z7023" t="s">
        <v>36</v>
      </c>
    </row>
    <row r="7024" spans="1:26" x14ac:dyDescent="0.25">
      <c r="A7024" t="s">
        <v>26</v>
      </c>
      <c r="B7024" t="s">
        <v>27</v>
      </c>
      <c r="C7024" t="s">
        <v>28</v>
      </c>
      <c r="D7024" t="s">
        <v>115</v>
      </c>
      <c r="E7024" t="str">
        <f>"107TNMX1E347"</f>
        <v>107TNMX1E347</v>
      </c>
      <c r="F7024" t="s">
        <v>30</v>
      </c>
      <c r="I7024" t="s">
        <v>71</v>
      </c>
      <c r="J7024" t="s">
        <v>90</v>
      </c>
      <c r="N7024" t="s">
        <v>14178</v>
      </c>
      <c r="O7024" t="s">
        <v>34</v>
      </c>
      <c r="P7024">
        <v>15</v>
      </c>
      <c r="Q7024">
        <v>202107</v>
      </c>
      <c r="R7024">
        <v>20220824</v>
      </c>
      <c r="S7024" t="s">
        <v>14179</v>
      </c>
      <c r="T7024">
        <v>20220906</v>
      </c>
      <c r="U7024" t="s">
        <v>206</v>
      </c>
      <c r="Z7024" t="s">
        <v>36</v>
      </c>
    </row>
    <row r="7025" spans="1:26" x14ac:dyDescent="0.25">
      <c r="A7025" t="s">
        <v>26</v>
      </c>
      <c r="B7025" t="s">
        <v>27</v>
      </c>
      <c r="C7025" t="s">
        <v>28</v>
      </c>
      <c r="D7025" t="s">
        <v>6922</v>
      </c>
      <c r="E7025" t="str">
        <f>"203TNZN04237"</f>
        <v>203TNZN04237</v>
      </c>
      <c r="F7025" t="s">
        <v>30</v>
      </c>
      <c r="I7025" t="s">
        <v>31</v>
      </c>
      <c r="J7025" t="s">
        <v>32</v>
      </c>
      <c r="N7025" t="s">
        <v>14180</v>
      </c>
      <c r="O7025" t="s">
        <v>34</v>
      </c>
      <c r="P7025">
        <v>7</v>
      </c>
      <c r="Q7025">
        <v>202203</v>
      </c>
      <c r="R7025">
        <v>20220612</v>
      </c>
      <c r="S7025" t="s">
        <v>14181</v>
      </c>
      <c r="T7025">
        <v>20220906</v>
      </c>
      <c r="Z7025" t="s">
        <v>36</v>
      </c>
    </row>
    <row r="7026" spans="1:26" x14ac:dyDescent="0.25">
      <c r="A7026" t="s">
        <v>26</v>
      </c>
      <c r="B7026" t="s">
        <v>27</v>
      </c>
      <c r="C7026" t="s">
        <v>28</v>
      </c>
      <c r="D7026" t="s">
        <v>29</v>
      </c>
      <c r="E7026" t="str">
        <f>"111TNHM21953"</f>
        <v>111TNHM21953</v>
      </c>
      <c r="F7026" t="s">
        <v>30</v>
      </c>
      <c r="I7026" t="s">
        <v>31</v>
      </c>
      <c r="J7026" t="s">
        <v>32</v>
      </c>
      <c r="N7026" t="s">
        <v>14182</v>
      </c>
      <c r="O7026" t="s">
        <v>34</v>
      </c>
      <c r="P7026">
        <v>11</v>
      </c>
      <c r="Q7026">
        <v>202111</v>
      </c>
      <c r="R7026">
        <v>20220415</v>
      </c>
      <c r="S7026" t="s">
        <v>14183</v>
      </c>
      <c r="T7026">
        <v>20220906</v>
      </c>
      <c r="Z7026" t="s">
        <v>36</v>
      </c>
    </row>
    <row r="7027" spans="1:26" x14ac:dyDescent="0.25">
      <c r="A7027" t="s">
        <v>26</v>
      </c>
      <c r="B7027" t="s">
        <v>27</v>
      </c>
      <c r="C7027" t="s">
        <v>28</v>
      </c>
      <c r="D7027" t="s">
        <v>380</v>
      </c>
      <c r="E7027" t="str">
        <f>"207TNUW0R974"</f>
        <v>207TNUW0R974</v>
      </c>
      <c r="F7027" t="s">
        <v>30</v>
      </c>
      <c r="I7027" t="s">
        <v>38</v>
      </c>
      <c r="J7027" t="s">
        <v>90</v>
      </c>
      <c r="N7027" t="s">
        <v>14184</v>
      </c>
      <c r="O7027" t="s">
        <v>34</v>
      </c>
      <c r="P7027">
        <v>3</v>
      </c>
      <c r="Q7027">
        <v>202207</v>
      </c>
      <c r="R7027">
        <v>20220725</v>
      </c>
      <c r="S7027" t="s">
        <v>14185</v>
      </c>
      <c r="T7027">
        <v>20220906</v>
      </c>
      <c r="Z7027" t="s">
        <v>36</v>
      </c>
    </row>
    <row r="7028" spans="1:26" x14ac:dyDescent="0.25">
      <c r="A7028" t="s">
        <v>26</v>
      </c>
      <c r="B7028" t="s">
        <v>27</v>
      </c>
      <c r="C7028" t="s">
        <v>28</v>
      </c>
      <c r="D7028" t="s">
        <v>29</v>
      </c>
      <c r="E7028" t="str">
        <f>"107TNBK10029"</f>
        <v>107TNBK10029</v>
      </c>
      <c r="F7028" t="s">
        <v>30</v>
      </c>
      <c r="I7028" t="s">
        <v>129</v>
      </c>
      <c r="J7028" t="s">
        <v>163</v>
      </c>
      <c r="N7028" t="s">
        <v>14186</v>
      </c>
      <c r="O7028" t="s">
        <v>34</v>
      </c>
      <c r="P7028">
        <v>15</v>
      </c>
      <c r="Q7028">
        <v>202107</v>
      </c>
      <c r="R7028">
        <v>20211025</v>
      </c>
      <c r="S7028" t="s">
        <v>14187</v>
      </c>
      <c r="T7028">
        <v>20220906</v>
      </c>
      <c r="Z7028" t="s">
        <v>36</v>
      </c>
    </row>
    <row r="7029" spans="1:26" x14ac:dyDescent="0.25">
      <c r="A7029" t="s">
        <v>26</v>
      </c>
      <c r="B7029" t="s">
        <v>27</v>
      </c>
      <c r="C7029" t="s">
        <v>28</v>
      </c>
      <c r="D7029" t="s">
        <v>6142</v>
      </c>
      <c r="E7029" t="str">
        <f>"206TNVS26071"</f>
        <v>206TNVS26071</v>
      </c>
      <c r="F7029" t="s">
        <v>30</v>
      </c>
      <c r="I7029" t="s">
        <v>31</v>
      </c>
      <c r="J7029" t="s">
        <v>32</v>
      </c>
      <c r="N7029" t="s">
        <v>14188</v>
      </c>
      <c r="O7029" t="s">
        <v>34</v>
      </c>
      <c r="P7029">
        <v>4</v>
      </c>
      <c r="Q7029">
        <v>202206</v>
      </c>
      <c r="R7029">
        <v>20220811</v>
      </c>
      <c r="S7029" t="s">
        <v>14189</v>
      </c>
      <c r="T7029">
        <v>20220906</v>
      </c>
      <c r="Z7029" t="s">
        <v>36</v>
      </c>
    </row>
    <row r="7030" spans="1:26" x14ac:dyDescent="0.25">
      <c r="A7030" t="s">
        <v>26</v>
      </c>
      <c r="B7030" t="s">
        <v>27</v>
      </c>
      <c r="C7030" t="s">
        <v>28</v>
      </c>
      <c r="D7030" t="s">
        <v>133</v>
      </c>
      <c r="E7030" t="str">
        <f>"108TNPC2G888"</f>
        <v>108TNPC2G888</v>
      </c>
      <c r="F7030" t="s">
        <v>30</v>
      </c>
      <c r="I7030" t="s">
        <v>31</v>
      </c>
      <c r="J7030" t="s">
        <v>32</v>
      </c>
      <c r="N7030" t="s">
        <v>14190</v>
      </c>
      <c r="O7030" t="s">
        <v>34</v>
      </c>
      <c r="P7030">
        <v>14</v>
      </c>
      <c r="Q7030">
        <v>202108</v>
      </c>
      <c r="R7030">
        <v>20211126</v>
      </c>
      <c r="S7030" t="s">
        <v>14191</v>
      </c>
      <c r="T7030">
        <v>20220906</v>
      </c>
      <c r="Z7030" t="s">
        <v>36</v>
      </c>
    </row>
    <row r="7031" spans="1:26" x14ac:dyDescent="0.25">
      <c r="A7031" t="s">
        <v>26</v>
      </c>
      <c r="B7031" t="s">
        <v>27</v>
      </c>
      <c r="C7031" t="s">
        <v>28</v>
      </c>
      <c r="D7031" t="s">
        <v>115</v>
      </c>
      <c r="E7031" t="str">
        <f>"010TNXR2E546"</f>
        <v>010TNXR2E546</v>
      </c>
      <c r="F7031" t="s">
        <v>30</v>
      </c>
      <c r="I7031" t="s">
        <v>38</v>
      </c>
      <c r="J7031" t="s">
        <v>90</v>
      </c>
      <c r="N7031" t="s">
        <v>14192</v>
      </c>
      <c r="O7031" t="s">
        <v>34</v>
      </c>
      <c r="P7031">
        <v>24</v>
      </c>
      <c r="Q7031">
        <v>202010</v>
      </c>
      <c r="R7031">
        <v>20211101</v>
      </c>
      <c r="S7031" t="s">
        <v>14193</v>
      </c>
      <c r="T7031">
        <v>20220906</v>
      </c>
      <c r="U7031" t="s">
        <v>5168</v>
      </c>
      <c r="V7031" t="s">
        <v>206</v>
      </c>
      <c r="Z7031" t="s">
        <v>36</v>
      </c>
    </row>
    <row r="7032" spans="1:26" x14ac:dyDescent="0.25">
      <c r="A7032" t="s">
        <v>26</v>
      </c>
      <c r="B7032" t="s">
        <v>27</v>
      </c>
      <c r="C7032" t="s">
        <v>28</v>
      </c>
      <c r="D7032" t="s">
        <v>29</v>
      </c>
      <c r="E7032" t="str">
        <f>"202TNDV09706"</f>
        <v>202TNDV09706</v>
      </c>
      <c r="F7032" t="s">
        <v>30</v>
      </c>
      <c r="I7032" t="s">
        <v>57</v>
      </c>
      <c r="J7032" t="s">
        <v>39</v>
      </c>
      <c r="N7032" t="s">
        <v>14194</v>
      </c>
      <c r="O7032" t="s">
        <v>34</v>
      </c>
      <c r="P7032">
        <v>8</v>
      </c>
      <c r="Q7032">
        <v>202202</v>
      </c>
      <c r="R7032">
        <v>20220217</v>
      </c>
      <c r="S7032" t="s">
        <v>14195</v>
      </c>
      <c r="T7032">
        <v>20220906</v>
      </c>
      <c r="Z7032" t="s">
        <v>36</v>
      </c>
    </row>
    <row r="7033" spans="1:26" x14ac:dyDescent="0.25">
      <c r="A7033" t="s">
        <v>26</v>
      </c>
      <c r="B7033" t="s">
        <v>27</v>
      </c>
      <c r="C7033" t="s">
        <v>28</v>
      </c>
      <c r="D7033" t="s">
        <v>7432</v>
      </c>
      <c r="E7033" t="str">
        <f>"203TNCZ28667"</f>
        <v>203TNCZ28667</v>
      </c>
      <c r="F7033" t="s">
        <v>30</v>
      </c>
      <c r="I7033" t="s">
        <v>31</v>
      </c>
      <c r="J7033" t="s">
        <v>32</v>
      </c>
      <c r="N7033" t="s">
        <v>14196</v>
      </c>
      <c r="O7033" t="s">
        <v>34</v>
      </c>
      <c r="P7033">
        <v>7</v>
      </c>
      <c r="Q7033">
        <v>202203</v>
      </c>
      <c r="R7033">
        <v>20220730</v>
      </c>
      <c r="S7033" t="s">
        <v>14197</v>
      </c>
      <c r="T7033">
        <v>20220906</v>
      </c>
      <c r="Z7033" t="s">
        <v>36</v>
      </c>
    </row>
    <row r="7034" spans="1:26" x14ac:dyDescent="0.25">
      <c r="A7034" t="s">
        <v>26</v>
      </c>
      <c r="B7034" t="s">
        <v>27</v>
      </c>
      <c r="C7034" t="s">
        <v>28</v>
      </c>
      <c r="D7034" t="s">
        <v>7160</v>
      </c>
      <c r="E7034" t="str">
        <f>"205TNNH27639"</f>
        <v>205TNNH27639</v>
      </c>
      <c r="F7034" t="s">
        <v>30</v>
      </c>
      <c r="I7034" t="s">
        <v>123</v>
      </c>
      <c r="J7034" t="s">
        <v>90</v>
      </c>
      <c r="N7034" t="s">
        <v>14198</v>
      </c>
      <c r="O7034" t="s">
        <v>34</v>
      </c>
      <c r="P7034">
        <v>5</v>
      </c>
      <c r="Q7034">
        <v>202205</v>
      </c>
      <c r="R7034">
        <v>20220823</v>
      </c>
      <c r="S7034" t="s">
        <v>14199</v>
      </c>
      <c r="T7034">
        <v>20220906</v>
      </c>
      <c r="U7034" t="s">
        <v>144</v>
      </c>
      <c r="Z7034" t="s">
        <v>36</v>
      </c>
    </row>
    <row r="7035" spans="1:26" x14ac:dyDescent="0.25">
      <c r="A7035" t="s">
        <v>26</v>
      </c>
      <c r="B7035" t="s">
        <v>27</v>
      </c>
      <c r="C7035" t="s">
        <v>28</v>
      </c>
      <c r="D7035" t="s">
        <v>115</v>
      </c>
      <c r="E7035" t="str">
        <f>"110TNZNOC133"</f>
        <v>110TNZNOC133</v>
      </c>
      <c r="F7035" t="s">
        <v>30</v>
      </c>
      <c r="I7035" t="s">
        <v>38</v>
      </c>
      <c r="J7035" t="s">
        <v>39</v>
      </c>
      <c r="N7035" t="s">
        <v>14200</v>
      </c>
      <c r="O7035" t="s">
        <v>34</v>
      </c>
      <c r="P7035">
        <v>12</v>
      </c>
      <c r="Q7035">
        <v>202110</v>
      </c>
      <c r="R7035">
        <v>20211219</v>
      </c>
      <c r="S7035" t="s">
        <v>14201</v>
      </c>
      <c r="T7035">
        <v>20220906</v>
      </c>
      <c r="Z7035" t="s">
        <v>36</v>
      </c>
    </row>
    <row r="7036" spans="1:26" x14ac:dyDescent="0.25">
      <c r="A7036" t="s">
        <v>26</v>
      </c>
      <c r="B7036" t="s">
        <v>27</v>
      </c>
      <c r="C7036" t="s">
        <v>28</v>
      </c>
      <c r="D7036" t="s">
        <v>29</v>
      </c>
      <c r="E7036" t="str">
        <f>"106TNMX1D939"</f>
        <v>106TNMX1D939</v>
      </c>
      <c r="F7036" t="s">
        <v>30</v>
      </c>
      <c r="I7036" t="s">
        <v>31</v>
      </c>
      <c r="J7036" t="s">
        <v>32</v>
      </c>
      <c r="N7036" t="s">
        <v>14202</v>
      </c>
      <c r="O7036" t="s">
        <v>34</v>
      </c>
      <c r="P7036">
        <v>16</v>
      </c>
      <c r="Q7036">
        <v>202106</v>
      </c>
      <c r="R7036">
        <v>20211028</v>
      </c>
      <c r="S7036" t="s">
        <v>14203</v>
      </c>
      <c r="T7036">
        <v>20220906</v>
      </c>
      <c r="Z7036" t="s">
        <v>36</v>
      </c>
    </row>
    <row r="7037" spans="1:26" x14ac:dyDescent="0.25">
      <c r="A7037" t="s">
        <v>26</v>
      </c>
      <c r="B7037" t="s">
        <v>27</v>
      </c>
      <c r="C7037" t="s">
        <v>28</v>
      </c>
      <c r="D7037" t="s">
        <v>37</v>
      </c>
      <c r="E7037" t="str">
        <f>"111TNNH2U511"</f>
        <v>111TNNH2U511</v>
      </c>
      <c r="F7037" t="s">
        <v>30</v>
      </c>
      <c r="I7037" t="s">
        <v>38</v>
      </c>
      <c r="J7037" t="s">
        <v>90</v>
      </c>
      <c r="N7037" t="s">
        <v>14204</v>
      </c>
      <c r="O7037" t="s">
        <v>34</v>
      </c>
      <c r="P7037">
        <v>11</v>
      </c>
      <c r="Q7037">
        <v>202111</v>
      </c>
      <c r="R7037">
        <v>20220815</v>
      </c>
      <c r="S7037" t="s">
        <v>14205</v>
      </c>
      <c r="T7037">
        <v>20220906</v>
      </c>
      <c r="U7037" t="s">
        <v>211</v>
      </c>
      <c r="Z7037" t="s">
        <v>36</v>
      </c>
    </row>
    <row r="7038" spans="1:26" x14ac:dyDescent="0.25">
      <c r="A7038" t="s">
        <v>26</v>
      </c>
      <c r="B7038" t="s">
        <v>27</v>
      </c>
      <c r="C7038" t="s">
        <v>28</v>
      </c>
      <c r="D7038" t="s">
        <v>166</v>
      </c>
      <c r="E7038" t="str">
        <f>"110TNSU10190"</f>
        <v>110TNSU10190</v>
      </c>
      <c r="F7038" t="s">
        <v>30</v>
      </c>
      <c r="I7038" t="s">
        <v>31</v>
      </c>
      <c r="J7038" t="s">
        <v>32</v>
      </c>
      <c r="N7038" t="s">
        <v>14206</v>
      </c>
      <c r="O7038" t="s">
        <v>34</v>
      </c>
      <c r="P7038">
        <v>12</v>
      </c>
      <c r="Q7038">
        <v>202110</v>
      </c>
      <c r="R7038">
        <v>20220529</v>
      </c>
      <c r="S7038" t="s">
        <v>14207</v>
      </c>
      <c r="T7038">
        <v>20220906</v>
      </c>
      <c r="Z7038" t="s">
        <v>36</v>
      </c>
    </row>
    <row r="7039" spans="1:26" x14ac:dyDescent="0.25">
      <c r="A7039" t="s">
        <v>26</v>
      </c>
      <c r="B7039" t="s">
        <v>27</v>
      </c>
      <c r="C7039" t="s">
        <v>28</v>
      </c>
      <c r="D7039" t="s">
        <v>10844</v>
      </c>
      <c r="E7039" t="str">
        <f>"202TNFA28219"</f>
        <v>202TNFA28219</v>
      </c>
      <c r="F7039" t="s">
        <v>30</v>
      </c>
      <c r="I7039" t="s">
        <v>123</v>
      </c>
      <c r="J7039" t="s">
        <v>86</v>
      </c>
      <c r="N7039" t="s">
        <v>14208</v>
      </c>
      <c r="O7039" t="s">
        <v>34</v>
      </c>
      <c r="P7039">
        <v>8</v>
      </c>
      <c r="Q7039">
        <v>202202</v>
      </c>
      <c r="R7039">
        <v>20220720</v>
      </c>
      <c r="S7039" t="s">
        <v>14209</v>
      </c>
      <c r="T7039">
        <v>20220906</v>
      </c>
      <c r="Z7039" t="s">
        <v>36</v>
      </c>
    </row>
    <row r="7040" spans="1:26" x14ac:dyDescent="0.25">
      <c r="A7040" t="s">
        <v>26</v>
      </c>
      <c r="B7040" t="s">
        <v>27</v>
      </c>
      <c r="C7040" t="s">
        <v>28</v>
      </c>
      <c r="D7040" t="s">
        <v>6922</v>
      </c>
      <c r="E7040" t="str">
        <f>"203TNKF2L357"</f>
        <v>203TNKF2L357</v>
      </c>
      <c r="F7040" t="s">
        <v>30</v>
      </c>
      <c r="I7040" t="s">
        <v>31</v>
      </c>
      <c r="J7040" t="s">
        <v>32</v>
      </c>
      <c r="N7040" t="s">
        <v>14210</v>
      </c>
      <c r="O7040" t="s">
        <v>34</v>
      </c>
      <c r="P7040">
        <v>7</v>
      </c>
      <c r="Q7040">
        <v>202203</v>
      </c>
      <c r="R7040">
        <v>20220825</v>
      </c>
      <c r="S7040" t="s">
        <v>14211</v>
      </c>
      <c r="T7040">
        <v>20220906</v>
      </c>
      <c r="Z7040" t="s">
        <v>36</v>
      </c>
    </row>
    <row r="7041" spans="1:26" x14ac:dyDescent="0.25">
      <c r="A7041" t="s">
        <v>26</v>
      </c>
      <c r="B7041" t="s">
        <v>27</v>
      </c>
      <c r="C7041" t="s">
        <v>28</v>
      </c>
      <c r="D7041" t="s">
        <v>6142</v>
      </c>
      <c r="E7041" t="str">
        <f>"204TNYT1S786"</f>
        <v>204TNYT1S786</v>
      </c>
      <c r="F7041" t="s">
        <v>30</v>
      </c>
      <c r="I7041" t="s">
        <v>129</v>
      </c>
      <c r="J7041" t="s">
        <v>90</v>
      </c>
      <c r="N7041" t="s">
        <v>14212</v>
      </c>
      <c r="O7041" t="s">
        <v>34</v>
      </c>
      <c r="P7041">
        <v>6</v>
      </c>
      <c r="Q7041">
        <v>202204</v>
      </c>
      <c r="R7041">
        <v>20220517</v>
      </c>
      <c r="S7041" t="s">
        <v>14213</v>
      </c>
      <c r="T7041">
        <v>20220906</v>
      </c>
      <c r="U7041" t="s">
        <v>267</v>
      </c>
      <c r="Z7041" t="s">
        <v>36</v>
      </c>
    </row>
    <row r="7042" spans="1:26" x14ac:dyDescent="0.25">
      <c r="A7042" t="s">
        <v>26</v>
      </c>
      <c r="B7042" t="s">
        <v>27</v>
      </c>
      <c r="C7042" t="s">
        <v>28</v>
      </c>
      <c r="D7042" t="s">
        <v>380</v>
      </c>
      <c r="E7042" t="str">
        <f>"206TNHM0G913"</f>
        <v>206TNHM0G913</v>
      </c>
      <c r="F7042" t="s">
        <v>30</v>
      </c>
      <c r="I7042" t="s">
        <v>123</v>
      </c>
      <c r="J7042" t="s">
        <v>86</v>
      </c>
      <c r="N7042" t="s">
        <v>14214</v>
      </c>
      <c r="O7042" t="s">
        <v>34</v>
      </c>
      <c r="P7042">
        <v>4</v>
      </c>
      <c r="Q7042">
        <v>202206</v>
      </c>
      <c r="R7042">
        <v>20220713</v>
      </c>
      <c r="S7042" t="s">
        <v>14215</v>
      </c>
      <c r="T7042">
        <v>20220906</v>
      </c>
      <c r="Z7042" t="s">
        <v>36</v>
      </c>
    </row>
    <row r="7043" spans="1:26" x14ac:dyDescent="0.25">
      <c r="A7043" t="s">
        <v>26</v>
      </c>
      <c r="B7043" t="s">
        <v>27</v>
      </c>
      <c r="C7043" t="s">
        <v>28</v>
      </c>
      <c r="D7043" t="s">
        <v>29</v>
      </c>
      <c r="E7043" t="str">
        <f>"201TNTQ1Q985"</f>
        <v>201TNTQ1Q985</v>
      </c>
      <c r="F7043" t="s">
        <v>30</v>
      </c>
      <c r="I7043" t="s">
        <v>57</v>
      </c>
      <c r="J7043" t="s">
        <v>3409</v>
      </c>
      <c r="N7043" t="s">
        <v>14216</v>
      </c>
      <c r="O7043" t="s">
        <v>34</v>
      </c>
      <c r="P7043">
        <v>9</v>
      </c>
      <c r="Q7043">
        <v>202201</v>
      </c>
      <c r="R7043">
        <v>20220825</v>
      </c>
      <c r="S7043" t="s">
        <v>14217</v>
      </c>
      <c r="T7043">
        <v>20220906</v>
      </c>
      <c r="Z7043" t="s">
        <v>36</v>
      </c>
    </row>
    <row r="7044" spans="1:26" x14ac:dyDescent="0.25">
      <c r="A7044" t="s">
        <v>26</v>
      </c>
      <c r="B7044" t="s">
        <v>27</v>
      </c>
      <c r="C7044" t="s">
        <v>28</v>
      </c>
      <c r="D7044" t="s">
        <v>6922</v>
      </c>
      <c r="E7044" t="str">
        <f>"205TNXR0V330"</f>
        <v>205TNXR0V330</v>
      </c>
      <c r="F7044" t="s">
        <v>30</v>
      </c>
      <c r="I7044" t="s">
        <v>123</v>
      </c>
      <c r="J7044" t="s">
        <v>77</v>
      </c>
      <c r="N7044" t="s">
        <v>14218</v>
      </c>
      <c r="O7044" t="s">
        <v>34</v>
      </c>
      <c r="P7044">
        <v>5</v>
      </c>
      <c r="Q7044">
        <v>202205</v>
      </c>
      <c r="R7044">
        <v>20220818</v>
      </c>
      <c r="S7044" t="s">
        <v>14219</v>
      </c>
      <c r="T7044">
        <v>20220906</v>
      </c>
      <c r="Z7044" t="s">
        <v>36</v>
      </c>
    </row>
    <row r="7045" spans="1:26" x14ac:dyDescent="0.25">
      <c r="A7045" t="s">
        <v>26</v>
      </c>
      <c r="B7045" t="s">
        <v>27</v>
      </c>
      <c r="C7045" t="s">
        <v>28</v>
      </c>
      <c r="D7045" t="s">
        <v>115</v>
      </c>
      <c r="E7045" t="str">
        <f>"202TNMX17459"</f>
        <v>202TNMX17459</v>
      </c>
      <c r="F7045" t="s">
        <v>30</v>
      </c>
      <c r="I7045" t="s">
        <v>89</v>
      </c>
      <c r="J7045" t="s">
        <v>130</v>
      </c>
      <c r="N7045" t="s">
        <v>14220</v>
      </c>
      <c r="O7045" t="s">
        <v>34</v>
      </c>
      <c r="P7045">
        <v>8</v>
      </c>
      <c r="Q7045">
        <v>202202</v>
      </c>
      <c r="R7045">
        <v>20220421</v>
      </c>
      <c r="S7045" t="s">
        <v>14221</v>
      </c>
      <c r="T7045">
        <v>20220906</v>
      </c>
      <c r="Z7045" t="s">
        <v>36</v>
      </c>
    </row>
    <row r="7046" spans="1:26" x14ac:dyDescent="0.25">
      <c r="A7046" t="s">
        <v>26</v>
      </c>
      <c r="B7046" t="s">
        <v>27</v>
      </c>
      <c r="C7046" t="s">
        <v>28</v>
      </c>
      <c r="D7046" t="s">
        <v>29</v>
      </c>
      <c r="E7046" t="str">
        <f>"108TNVS0Z271"</f>
        <v>108TNVS0Z271</v>
      </c>
      <c r="F7046" t="s">
        <v>30</v>
      </c>
      <c r="I7046" t="s">
        <v>123</v>
      </c>
      <c r="J7046" t="s">
        <v>271</v>
      </c>
      <c r="N7046" t="s">
        <v>14222</v>
      </c>
      <c r="O7046" t="s">
        <v>34</v>
      </c>
      <c r="P7046">
        <v>14</v>
      </c>
      <c r="Q7046">
        <v>202108</v>
      </c>
      <c r="R7046">
        <v>20211103</v>
      </c>
      <c r="S7046" t="s">
        <v>14223</v>
      </c>
      <c r="T7046">
        <v>20220906</v>
      </c>
      <c r="Z7046" t="s">
        <v>36</v>
      </c>
    </row>
    <row r="7047" spans="1:26" x14ac:dyDescent="0.25">
      <c r="A7047" t="s">
        <v>26</v>
      </c>
      <c r="B7047" t="s">
        <v>27</v>
      </c>
      <c r="C7047" t="s">
        <v>28</v>
      </c>
      <c r="D7047" t="s">
        <v>46</v>
      </c>
      <c r="E7047" t="str">
        <f>"111TNCZ29035"</f>
        <v>111TNCZ29035</v>
      </c>
      <c r="F7047" t="s">
        <v>30</v>
      </c>
      <c r="I7047" t="s">
        <v>31</v>
      </c>
      <c r="J7047" t="s">
        <v>39</v>
      </c>
      <c r="N7047" t="s">
        <v>14224</v>
      </c>
      <c r="O7047" t="s">
        <v>34</v>
      </c>
      <c r="P7047">
        <v>11</v>
      </c>
      <c r="Q7047">
        <v>202111</v>
      </c>
      <c r="R7047">
        <v>20211129</v>
      </c>
      <c r="S7047" t="s">
        <v>14225</v>
      </c>
      <c r="T7047">
        <v>20220906</v>
      </c>
      <c r="Z7047" t="s">
        <v>36</v>
      </c>
    </row>
    <row r="7048" spans="1:26" x14ac:dyDescent="0.25">
      <c r="A7048" t="s">
        <v>26</v>
      </c>
      <c r="B7048" t="s">
        <v>27</v>
      </c>
      <c r="C7048" t="s">
        <v>28</v>
      </c>
      <c r="D7048" t="s">
        <v>42</v>
      </c>
      <c r="E7048" t="str">
        <f>"201TNWG1N177"</f>
        <v>201TNWG1N177</v>
      </c>
      <c r="F7048" t="s">
        <v>30</v>
      </c>
      <c r="I7048" t="s">
        <v>89</v>
      </c>
      <c r="J7048" t="s">
        <v>58</v>
      </c>
      <c r="N7048" t="s">
        <v>14226</v>
      </c>
      <c r="O7048" t="s">
        <v>34</v>
      </c>
      <c r="P7048">
        <v>9</v>
      </c>
      <c r="Q7048">
        <v>202201</v>
      </c>
      <c r="R7048">
        <v>20220705</v>
      </c>
      <c r="S7048" t="s">
        <v>14227</v>
      </c>
      <c r="T7048">
        <v>20220906</v>
      </c>
      <c r="U7048" t="s">
        <v>151</v>
      </c>
      <c r="Z7048" t="s">
        <v>36</v>
      </c>
    </row>
    <row r="7049" spans="1:26" x14ac:dyDescent="0.25">
      <c r="A7049" t="s">
        <v>26</v>
      </c>
      <c r="B7049" t="s">
        <v>27</v>
      </c>
      <c r="C7049" t="s">
        <v>28</v>
      </c>
      <c r="D7049" t="s">
        <v>46</v>
      </c>
      <c r="E7049" t="str">
        <f>"111TNRL0P374"</f>
        <v>111TNRL0P374</v>
      </c>
      <c r="F7049" t="s">
        <v>30</v>
      </c>
      <c r="I7049" t="s">
        <v>71</v>
      </c>
      <c r="J7049" t="s">
        <v>90</v>
      </c>
      <c r="N7049" t="s">
        <v>14228</v>
      </c>
      <c r="O7049" t="s">
        <v>34</v>
      </c>
      <c r="P7049">
        <v>11</v>
      </c>
      <c r="Q7049">
        <v>202111</v>
      </c>
      <c r="R7049">
        <v>20220418</v>
      </c>
      <c r="S7049" t="s">
        <v>14229</v>
      </c>
      <c r="T7049">
        <v>20220906</v>
      </c>
      <c r="U7049" t="s">
        <v>75</v>
      </c>
      <c r="Z7049" t="s">
        <v>36</v>
      </c>
    </row>
    <row r="7050" spans="1:26" x14ac:dyDescent="0.25">
      <c r="A7050" t="s">
        <v>26</v>
      </c>
      <c r="B7050" t="s">
        <v>27</v>
      </c>
      <c r="C7050" t="s">
        <v>28</v>
      </c>
      <c r="D7050" t="s">
        <v>115</v>
      </c>
      <c r="E7050" t="str">
        <f>"106TNDV21802"</f>
        <v>106TNDV21802</v>
      </c>
      <c r="F7050" t="s">
        <v>30</v>
      </c>
      <c r="I7050" t="s">
        <v>31</v>
      </c>
      <c r="J7050" t="s">
        <v>32</v>
      </c>
      <c r="N7050" t="s">
        <v>7686</v>
      </c>
      <c r="O7050" t="s">
        <v>34</v>
      </c>
      <c r="P7050">
        <v>16</v>
      </c>
      <c r="Q7050">
        <v>202106</v>
      </c>
      <c r="R7050">
        <v>20220107</v>
      </c>
      <c r="S7050" t="s">
        <v>14230</v>
      </c>
      <c r="T7050">
        <v>20220906</v>
      </c>
      <c r="Z7050" t="s">
        <v>36</v>
      </c>
    </row>
    <row r="7051" spans="1:26" x14ac:dyDescent="0.25">
      <c r="A7051" t="s">
        <v>26</v>
      </c>
      <c r="B7051" t="s">
        <v>27</v>
      </c>
      <c r="C7051" t="s">
        <v>28</v>
      </c>
      <c r="D7051" t="s">
        <v>37</v>
      </c>
      <c r="E7051" t="str">
        <f>"201TNAB2K960"</f>
        <v>201TNAB2K960</v>
      </c>
      <c r="F7051" t="s">
        <v>30</v>
      </c>
      <c r="I7051" t="s">
        <v>31</v>
      </c>
      <c r="J7051" t="s">
        <v>58</v>
      </c>
      <c r="N7051" t="s">
        <v>244</v>
      </c>
      <c r="O7051" t="s">
        <v>34</v>
      </c>
      <c r="P7051">
        <v>9</v>
      </c>
      <c r="Q7051">
        <v>202201</v>
      </c>
      <c r="R7051">
        <v>20220817</v>
      </c>
      <c r="S7051" t="s">
        <v>14231</v>
      </c>
      <c r="T7051">
        <v>20220906</v>
      </c>
      <c r="U7051" t="s">
        <v>144</v>
      </c>
      <c r="Z7051" t="s">
        <v>36</v>
      </c>
    </row>
    <row r="7052" spans="1:26" x14ac:dyDescent="0.25">
      <c r="A7052" t="s">
        <v>26</v>
      </c>
      <c r="B7052" t="s">
        <v>27</v>
      </c>
      <c r="C7052" t="s">
        <v>28</v>
      </c>
      <c r="D7052" t="s">
        <v>166</v>
      </c>
      <c r="E7052" t="str">
        <f>"102TNYT0X418"</f>
        <v>102TNYT0X418</v>
      </c>
      <c r="F7052" t="s">
        <v>30</v>
      </c>
      <c r="I7052" t="s">
        <v>123</v>
      </c>
      <c r="J7052" t="s">
        <v>163</v>
      </c>
      <c r="N7052" t="s">
        <v>14232</v>
      </c>
      <c r="O7052" t="s">
        <v>34</v>
      </c>
      <c r="P7052">
        <v>20</v>
      </c>
      <c r="Q7052">
        <v>202102</v>
      </c>
      <c r="R7052">
        <v>20220608</v>
      </c>
      <c r="S7052" t="s">
        <v>14233</v>
      </c>
      <c r="T7052">
        <v>20220906</v>
      </c>
      <c r="Z7052" t="s">
        <v>36</v>
      </c>
    </row>
    <row r="7053" spans="1:26" x14ac:dyDescent="0.25">
      <c r="A7053" t="s">
        <v>26</v>
      </c>
      <c r="B7053" t="s">
        <v>27</v>
      </c>
      <c r="C7053" t="s">
        <v>28</v>
      </c>
      <c r="D7053" t="s">
        <v>42</v>
      </c>
      <c r="E7053" t="str">
        <f>"201TNGY13415"</f>
        <v>201TNGY13415</v>
      </c>
      <c r="F7053" t="s">
        <v>30</v>
      </c>
      <c r="I7053" t="s">
        <v>129</v>
      </c>
      <c r="J7053" t="s">
        <v>58</v>
      </c>
      <c r="N7053" t="s">
        <v>14234</v>
      </c>
      <c r="O7053" t="s">
        <v>34</v>
      </c>
      <c r="P7053">
        <v>9</v>
      </c>
      <c r="Q7053">
        <v>202201</v>
      </c>
      <c r="R7053">
        <v>20220324</v>
      </c>
      <c r="S7053" t="s">
        <v>14235</v>
      </c>
      <c r="T7053">
        <v>20220906</v>
      </c>
      <c r="U7053" t="s">
        <v>151</v>
      </c>
      <c r="Z7053" t="s">
        <v>36</v>
      </c>
    </row>
    <row r="7054" spans="1:26" x14ac:dyDescent="0.25">
      <c r="A7054" t="s">
        <v>26</v>
      </c>
      <c r="B7054" t="s">
        <v>27</v>
      </c>
      <c r="C7054" t="s">
        <v>28</v>
      </c>
      <c r="D7054" t="s">
        <v>37</v>
      </c>
      <c r="E7054" t="str">
        <f>"202TNBK80613"</f>
        <v>202TNBK80613</v>
      </c>
      <c r="F7054" t="s">
        <v>30</v>
      </c>
      <c r="I7054" t="s">
        <v>38</v>
      </c>
      <c r="J7054" t="s">
        <v>77</v>
      </c>
      <c r="N7054" t="s">
        <v>14236</v>
      </c>
      <c r="O7054" t="s">
        <v>34</v>
      </c>
      <c r="P7054">
        <v>8</v>
      </c>
      <c r="Q7054">
        <v>202202</v>
      </c>
      <c r="R7054">
        <v>20220819</v>
      </c>
      <c r="S7054" t="s">
        <v>14237</v>
      </c>
      <c r="T7054">
        <v>20220906</v>
      </c>
      <c r="Z7054" t="s">
        <v>36</v>
      </c>
    </row>
    <row r="7055" spans="1:26" x14ac:dyDescent="0.25">
      <c r="A7055" t="s">
        <v>26</v>
      </c>
      <c r="B7055" t="s">
        <v>27</v>
      </c>
      <c r="C7055" t="s">
        <v>28</v>
      </c>
      <c r="D7055" t="s">
        <v>29</v>
      </c>
      <c r="E7055" t="str">
        <f>"111TNGY25103"</f>
        <v>111TNGY25103</v>
      </c>
      <c r="F7055" t="s">
        <v>30</v>
      </c>
      <c r="I7055" t="s">
        <v>38</v>
      </c>
      <c r="J7055" t="s">
        <v>32</v>
      </c>
      <c r="N7055" t="s">
        <v>14238</v>
      </c>
      <c r="O7055" t="s">
        <v>34</v>
      </c>
      <c r="P7055">
        <v>11</v>
      </c>
      <c r="Q7055">
        <v>202111</v>
      </c>
      <c r="R7055">
        <v>20220804</v>
      </c>
      <c r="S7055" t="s">
        <v>14239</v>
      </c>
      <c r="T7055">
        <v>20220906</v>
      </c>
      <c r="Z7055" t="s">
        <v>36</v>
      </c>
    </row>
    <row r="7056" spans="1:26" x14ac:dyDescent="0.25">
      <c r="A7056" t="s">
        <v>26</v>
      </c>
      <c r="B7056" t="s">
        <v>27</v>
      </c>
      <c r="C7056" t="s">
        <v>28</v>
      </c>
      <c r="D7056" t="s">
        <v>6922</v>
      </c>
      <c r="E7056" t="str">
        <f>"205TNWG2X673"</f>
        <v>205TNWG2X673</v>
      </c>
      <c r="F7056" t="s">
        <v>30</v>
      </c>
      <c r="I7056" t="s">
        <v>97</v>
      </c>
      <c r="J7056" t="s">
        <v>48</v>
      </c>
      <c r="N7056" t="s">
        <v>14240</v>
      </c>
      <c r="O7056" t="s">
        <v>34</v>
      </c>
      <c r="P7056">
        <v>5</v>
      </c>
      <c r="Q7056">
        <v>202205</v>
      </c>
      <c r="R7056">
        <v>20220727</v>
      </c>
      <c r="S7056" t="s">
        <v>14241</v>
      </c>
      <c r="T7056">
        <v>20220906</v>
      </c>
      <c r="Z7056" t="s">
        <v>36</v>
      </c>
    </row>
    <row r="7057" spans="1:26" x14ac:dyDescent="0.25">
      <c r="A7057" t="s">
        <v>26</v>
      </c>
      <c r="B7057" t="s">
        <v>27</v>
      </c>
      <c r="C7057" t="s">
        <v>28</v>
      </c>
      <c r="D7057" t="s">
        <v>29</v>
      </c>
      <c r="E7057" t="str">
        <f>"202TNSU09798"</f>
        <v>202TNSU09798</v>
      </c>
      <c r="F7057" t="s">
        <v>30</v>
      </c>
      <c r="I7057" t="s">
        <v>82</v>
      </c>
      <c r="J7057" t="s">
        <v>58</v>
      </c>
      <c r="N7057" t="s">
        <v>14242</v>
      </c>
      <c r="O7057" t="s">
        <v>34</v>
      </c>
      <c r="P7057">
        <v>8</v>
      </c>
      <c r="Q7057">
        <v>202202</v>
      </c>
      <c r="R7057">
        <v>20220316</v>
      </c>
      <c r="S7057" t="s">
        <v>14243</v>
      </c>
      <c r="T7057">
        <v>20220906</v>
      </c>
      <c r="U7057" t="s">
        <v>340</v>
      </c>
      <c r="Z7057" t="s">
        <v>36</v>
      </c>
    </row>
    <row r="7058" spans="1:26" x14ac:dyDescent="0.25">
      <c r="A7058" t="s">
        <v>26</v>
      </c>
      <c r="B7058" t="s">
        <v>27</v>
      </c>
      <c r="C7058" t="s">
        <v>28</v>
      </c>
      <c r="D7058" t="s">
        <v>29</v>
      </c>
      <c r="E7058" t="str">
        <f>"201TNFA2R275"</f>
        <v>201TNFA2R275</v>
      </c>
      <c r="F7058" t="s">
        <v>30</v>
      </c>
      <c r="I7058" t="s">
        <v>82</v>
      </c>
      <c r="J7058" t="s">
        <v>83</v>
      </c>
      <c r="N7058" t="s">
        <v>14244</v>
      </c>
      <c r="O7058" t="s">
        <v>34</v>
      </c>
      <c r="P7058">
        <v>9</v>
      </c>
      <c r="Q7058">
        <v>202201</v>
      </c>
      <c r="R7058">
        <v>20220517</v>
      </c>
      <c r="S7058" t="s">
        <v>14245</v>
      </c>
      <c r="T7058">
        <v>20220906</v>
      </c>
      <c r="Z7058" t="s">
        <v>36</v>
      </c>
    </row>
    <row r="7059" spans="1:26" x14ac:dyDescent="0.25">
      <c r="A7059" t="s">
        <v>26</v>
      </c>
      <c r="B7059" t="s">
        <v>27</v>
      </c>
      <c r="C7059" t="s">
        <v>28</v>
      </c>
      <c r="D7059" t="s">
        <v>29</v>
      </c>
      <c r="E7059" t="str">
        <f>"202TNNH09495"</f>
        <v>202TNNH09495</v>
      </c>
      <c r="F7059" t="s">
        <v>30</v>
      </c>
      <c r="I7059" t="s">
        <v>82</v>
      </c>
      <c r="J7059" t="s">
        <v>39</v>
      </c>
      <c r="N7059" t="s">
        <v>14246</v>
      </c>
      <c r="O7059" t="s">
        <v>34</v>
      </c>
      <c r="P7059">
        <v>8</v>
      </c>
      <c r="Q7059">
        <v>202202</v>
      </c>
      <c r="R7059">
        <v>20220311</v>
      </c>
      <c r="S7059" t="s">
        <v>14247</v>
      </c>
      <c r="T7059">
        <v>20220906</v>
      </c>
      <c r="Z7059" t="s">
        <v>36</v>
      </c>
    </row>
    <row r="7060" spans="1:26" x14ac:dyDescent="0.25">
      <c r="A7060" t="s">
        <v>26</v>
      </c>
      <c r="B7060" t="s">
        <v>27</v>
      </c>
      <c r="C7060" t="s">
        <v>28</v>
      </c>
      <c r="D7060" t="s">
        <v>380</v>
      </c>
      <c r="E7060" t="str">
        <f>"206TNNH0X783"</f>
        <v>206TNNH0X783</v>
      </c>
      <c r="F7060" t="s">
        <v>30</v>
      </c>
      <c r="I7060" t="s">
        <v>97</v>
      </c>
      <c r="J7060" t="s">
        <v>48</v>
      </c>
      <c r="N7060" t="s">
        <v>14248</v>
      </c>
      <c r="O7060" t="s">
        <v>34</v>
      </c>
      <c r="P7060">
        <v>4</v>
      </c>
      <c r="Q7060">
        <v>202206</v>
      </c>
      <c r="R7060">
        <v>20220721</v>
      </c>
      <c r="S7060" t="s">
        <v>14249</v>
      </c>
      <c r="T7060">
        <v>20220906</v>
      </c>
      <c r="Z7060" t="s">
        <v>36</v>
      </c>
    </row>
    <row r="7061" spans="1:26" x14ac:dyDescent="0.25">
      <c r="A7061" t="s">
        <v>26</v>
      </c>
      <c r="B7061" t="s">
        <v>27</v>
      </c>
      <c r="C7061" t="s">
        <v>28</v>
      </c>
      <c r="D7061" t="s">
        <v>42</v>
      </c>
      <c r="E7061" t="str">
        <f>"109TNFA0X179"</f>
        <v>109TNFA0X179</v>
      </c>
      <c r="F7061" t="s">
        <v>30</v>
      </c>
      <c r="I7061" t="s">
        <v>82</v>
      </c>
      <c r="J7061" t="s">
        <v>52</v>
      </c>
      <c r="N7061" t="s">
        <v>14250</v>
      </c>
      <c r="O7061" t="s">
        <v>34</v>
      </c>
      <c r="P7061">
        <v>13</v>
      </c>
      <c r="Q7061">
        <v>202109</v>
      </c>
      <c r="R7061">
        <v>20211022</v>
      </c>
      <c r="S7061" t="s">
        <v>14251</v>
      </c>
      <c r="T7061">
        <v>20220906</v>
      </c>
      <c r="U7061" t="s">
        <v>180</v>
      </c>
      <c r="V7061" t="s">
        <v>452</v>
      </c>
      <c r="Z7061" t="s">
        <v>36</v>
      </c>
    </row>
    <row r="7062" spans="1:26" x14ac:dyDescent="0.25">
      <c r="A7062" t="s">
        <v>26</v>
      </c>
      <c r="B7062" t="s">
        <v>27</v>
      </c>
      <c r="C7062" t="s">
        <v>28</v>
      </c>
      <c r="D7062" t="s">
        <v>46</v>
      </c>
      <c r="E7062" t="str">
        <f>"111TNXR29866"</f>
        <v>111TNXR29866</v>
      </c>
      <c r="F7062" t="s">
        <v>30</v>
      </c>
      <c r="I7062" t="s">
        <v>1153</v>
      </c>
      <c r="J7062" t="s">
        <v>39</v>
      </c>
      <c r="N7062" t="s">
        <v>14252</v>
      </c>
      <c r="O7062" t="s">
        <v>34</v>
      </c>
      <c r="P7062">
        <v>11</v>
      </c>
      <c r="Q7062">
        <v>202111</v>
      </c>
      <c r="R7062">
        <v>20211227</v>
      </c>
      <c r="S7062" t="s">
        <v>14253</v>
      </c>
      <c r="T7062">
        <v>20220906</v>
      </c>
      <c r="Z7062" t="s">
        <v>36</v>
      </c>
    </row>
    <row r="7063" spans="1:26" x14ac:dyDescent="0.25">
      <c r="A7063" t="s">
        <v>26</v>
      </c>
      <c r="B7063" t="s">
        <v>27</v>
      </c>
      <c r="C7063" t="s">
        <v>28</v>
      </c>
      <c r="D7063" t="s">
        <v>29</v>
      </c>
      <c r="E7063" t="str">
        <f>"201TNVS0A071"</f>
        <v>201TNVS0A071</v>
      </c>
      <c r="F7063" t="s">
        <v>30</v>
      </c>
      <c r="I7063" t="s">
        <v>82</v>
      </c>
      <c r="J7063" t="s">
        <v>58</v>
      </c>
      <c r="N7063" t="s">
        <v>14254</v>
      </c>
      <c r="O7063" t="s">
        <v>34</v>
      </c>
      <c r="P7063">
        <v>9</v>
      </c>
      <c r="Q7063">
        <v>202201</v>
      </c>
      <c r="R7063">
        <v>20220330</v>
      </c>
      <c r="S7063" t="s">
        <v>14255</v>
      </c>
      <c r="T7063">
        <v>20220906</v>
      </c>
      <c r="U7063" t="s">
        <v>265</v>
      </c>
      <c r="V7063" t="s">
        <v>415</v>
      </c>
      <c r="Z7063" t="s">
        <v>36</v>
      </c>
    </row>
    <row r="7064" spans="1:26" x14ac:dyDescent="0.25">
      <c r="A7064" t="s">
        <v>26</v>
      </c>
      <c r="B7064" t="s">
        <v>27</v>
      </c>
      <c r="C7064" t="s">
        <v>28</v>
      </c>
      <c r="D7064" t="s">
        <v>29</v>
      </c>
      <c r="E7064" t="str">
        <f>"105TNTQ1L209"</f>
        <v>105TNTQ1L209</v>
      </c>
      <c r="F7064" t="s">
        <v>30</v>
      </c>
      <c r="I7064" t="s">
        <v>82</v>
      </c>
      <c r="J7064" t="s">
        <v>83</v>
      </c>
      <c r="N7064" t="s">
        <v>14256</v>
      </c>
      <c r="O7064" t="s">
        <v>34</v>
      </c>
      <c r="P7064">
        <v>17</v>
      </c>
      <c r="Q7064">
        <v>202105</v>
      </c>
      <c r="R7064">
        <v>20220808</v>
      </c>
      <c r="S7064" t="s">
        <v>14257</v>
      </c>
      <c r="T7064">
        <v>20220906</v>
      </c>
      <c r="Z7064" t="s">
        <v>36</v>
      </c>
    </row>
    <row r="7065" spans="1:26" x14ac:dyDescent="0.25">
      <c r="A7065" t="s">
        <v>26</v>
      </c>
      <c r="B7065" t="s">
        <v>27</v>
      </c>
      <c r="C7065" t="s">
        <v>28</v>
      </c>
      <c r="D7065" t="s">
        <v>64</v>
      </c>
      <c r="E7065" t="str">
        <f>"112TNBK1K317"</f>
        <v>112TNBK1K317</v>
      </c>
      <c r="F7065" t="s">
        <v>30</v>
      </c>
      <c r="I7065" t="s">
        <v>38</v>
      </c>
      <c r="J7065" t="s">
        <v>39</v>
      </c>
      <c r="N7065" t="s">
        <v>14258</v>
      </c>
      <c r="O7065" t="s">
        <v>34</v>
      </c>
      <c r="P7065">
        <v>10</v>
      </c>
      <c r="Q7065">
        <v>202112</v>
      </c>
      <c r="R7065">
        <v>20220525</v>
      </c>
      <c r="S7065" t="s">
        <v>14259</v>
      </c>
      <c r="T7065">
        <v>20220906</v>
      </c>
      <c r="Z7065" t="s">
        <v>36</v>
      </c>
    </row>
    <row r="7066" spans="1:26" x14ac:dyDescent="0.25">
      <c r="A7066" t="s">
        <v>2403</v>
      </c>
      <c r="B7066" t="s">
        <v>27</v>
      </c>
      <c r="C7066" t="s">
        <v>28</v>
      </c>
      <c r="D7066" t="s">
        <v>29</v>
      </c>
      <c r="E7066" t="str">
        <f>"202TNABOC184"</f>
        <v>202TNABOC184</v>
      </c>
      <c r="F7066" t="s">
        <v>2404</v>
      </c>
      <c r="N7066" t="s">
        <v>14260</v>
      </c>
      <c r="O7066" t="s">
        <v>34</v>
      </c>
      <c r="P7066">
        <v>8</v>
      </c>
      <c r="Q7066">
        <v>202202</v>
      </c>
      <c r="S7066">
        <v>917623914</v>
      </c>
      <c r="T7066">
        <v>20220907</v>
      </c>
      <c r="U7066" t="s">
        <v>2406</v>
      </c>
      <c r="V7066" t="s">
        <v>3583</v>
      </c>
      <c r="W7066" t="s">
        <v>2408</v>
      </c>
      <c r="X7066" t="s">
        <v>4891</v>
      </c>
      <c r="Y7066" t="s">
        <v>4892</v>
      </c>
      <c r="Z7066" t="s">
        <v>36</v>
      </c>
    </row>
    <row r="7067" spans="1:26" x14ac:dyDescent="0.25">
      <c r="A7067" t="s">
        <v>26</v>
      </c>
      <c r="B7067" t="s">
        <v>27</v>
      </c>
      <c r="C7067" t="s">
        <v>28</v>
      </c>
      <c r="D7067" t="s">
        <v>42</v>
      </c>
      <c r="E7067" t="str">
        <f>"110TNAB2V016"</f>
        <v>110TNAB2V016</v>
      </c>
      <c r="F7067" t="s">
        <v>30</v>
      </c>
      <c r="I7067" t="s">
        <v>31</v>
      </c>
      <c r="J7067" t="s">
        <v>58</v>
      </c>
      <c r="N7067" t="s">
        <v>525</v>
      </c>
      <c r="O7067" t="s">
        <v>34</v>
      </c>
      <c r="P7067">
        <v>12</v>
      </c>
      <c r="Q7067">
        <v>202110</v>
      </c>
      <c r="R7067">
        <v>20220323</v>
      </c>
      <c r="S7067" t="s">
        <v>14261</v>
      </c>
      <c r="T7067">
        <v>20220907</v>
      </c>
      <c r="U7067" t="s">
        <v>313</v>
      </c>
      <c r="V7067" t="s">
        <v>265</v>
      </c>
      <c r="Z7067" t="s">
        <v>36</v>
      </c>
    </row>
    <row r="7068" spans="1:26" x14ac:dyDescent="0.25">
      <c r="A7068" t="s">
        <v>26</v>
      </c>
      <c r="B7068" t="s">
        <v>27</v>
      </c>
      <c r="C7068" t="s">
        <v>28</v>
      </c>
      <c r="D7068" t="s">
        <v>46</v>
      </c>
      <c r="E7068" t="str">
        <f>"108TNPC2L256"</f>
        <v>108TNPC2L256</v>
      </c>
      <c r="F7068" t="s">
        <v>30</v>
      </c>
      <c r="I7068" t="s">
        <v>31</v>
      </c>
      <c r="J7068" t="s">
        <v>58</v>
      </c>
      <c r="N7068" t="s">
        <v>14262</v>
      </c>
      <c r="O7068" t="s">
        <v>34</v>
      </c>
      <c r="P7068">
        <v>14</v>
      </c>
      <c r="Q7068">
        <v>202108</v>
      </c>
      <c r="R7068">
        <v>20211120</v>
      </c>
      <c r="S7068" t="s">
        <v>14263</v>
      </c>
      <c r="T7068">
        <v>20220907</v>
      </c>
      <c r="U7068" t="s">
        <v>14264</v>
      </c>
      <c r="V7068" t="s">
        <v>2295</v>
      </c>
      <c r="W7068" t="s">
        <v>14265</v>
      </c>
      <c r="X7068" t="s">
        <v>3249</v>
      </c>
      <c r="Z7068" t="s">
        <v>36</v>
      </c>
    </row>
    <row r="7069" spans="1:26" x14ac:dyDescent="0.25">
      <c r="A7069" t="s">
        <v>26</v>
      </c>
      <c r="B7069" t="s">
        <v>27</v>
      </c>
      <c r="C7069" t="s">
        <v>28</v>
      </c>
      <c r="D7069" t="s">
        <v>380</v>
      </c>
      <c r="E7069" t="str">
        <f>"111TNMX2X443"</f>
        <v>111TNMX2X443</v>
      </c>
      <c r="F7069" t="s">
        <v>30</v>
      </c>
      <c r="I7069" t="s">
        <v>57</v>
      </c>
      <c r="J7069" t="s">
        <v>58</v>
      </c>
      <c r="N7069" t="s">
        <v>14266</v>
      </c>
      <c r="O7069" t="s">
        <v>34</v>
      </c>
      <c r="P7069">
        <v>11</v>
      </c>
      <c r="Q7069">
        <v>202111</v>
      </c>
      <c r="R7069">
        <v>20211228</v>
      </c>
      <c r="S7069" t="s">
        <v>14267</v>
      </c>
      <c r="T7069">
        <v>20220907</v>
      </c>
      <c r="U7069" t="s">
        <v>144</v>
      </c>
      <c r="Z7069" t="s">
        <v>36</v>
      </c>
    </row>
    <row r="7070" spans="1:26" x14ac:dyDescent="0.25">
      <c r="A7070" t="s">
        <v>26</v>
      </c>
      <c r="B7070" t="s">
        <v>27</v>
      </c>
      <c r="C7070" t="s">
        <v>28</v>
      </c>
      <c r="D7070" t="s">
        <v>37</v>
      </c>
      <c r="E7070" t="str">
        <f>"108TNFA17651"</f>
        <v>108TNFA17651</v>
      </c>
      <c r="F7070" t="s">
        <v>30</v>
      </c>
      <c r="I7070" t="s">
        <v>38</v>
      </c>
      <c r="J7070" t="s">
        <v>90</v>
      </c>
      <c r="N7070" t="s">
        <v>14268</v>
      </c>
      <c r="O7070" t="s">
        <v>34</v>
      </c>
      <c r="P7070">
        <v>14</v>
      </c>
      <c r="Q7070">
        <v>202108</v>
      </c>
      <c r="R7070">
        <v>20220106</v>
      </c>
      <c r="S7070" t="s">
        <v>14269</v>
      </c>
      <c r="T7070">
        <v>20220907</v>
      </c>
      <c r="U7070" t="s">
        <v>128</v>
      </c>
      <c r="V7070" t="s">
        <v>144</v>
      </c>
      <c r="Z7070" t="s">
        <v>36</v>
      </c>
    </row>
    <row r="7071" spans="1:26" x14ac:dyDescent="0.25">
      <c r="A7071" t="s">
        <v>26</v>
      </c>
      <c r="B7071" t="s">
        <v>27</v>
      </c>
      <c r="C7071" t="s">
        <v>28</v>
      </c>
      <c r="D7071" t="s">
        <v>29</v>
      </c>
      <c r="E7071" t="str">
        <f>"107TNUW0L966"</f>
        <v>107TNUW0L966</v>
      </c>
      <c r="F7071" t="s">
        <v>30</v>
      </c>
      <c r="I7071" t="s">
        <v>57</v>
      </c>
      <c r="J7071" t="s">
        <v>77</v>
      </c>
      <c r="N7071" t="s">
        <v>14270</v>
      </c>
      <c r="O7071" t="s">
        <v>34</v>
      </c>
      <c r="P7071">
        <v>15</v>
      </c>
      <c r="Q7071">
        <v>202107</v>
      </c>
      <c r="R7071">
        <v>20211101</v>
      </c>
      <c r="S7071" t="s">
        <v>14271</v>
      </c>
      <c r="T7071">
        <v>20220907</v>
      </c>
      <c r="Z7071" t="s">
        <v>36</v>
      </c>
    </row>
    <row r="7072" spans="1:26" x14ac:dyDescent="0.25">
      <c r="A7072" t="s">
        <v>26</v>
      </c>
      <c r="B7072" t="s">
        <v>27</v>
      </c>
      <c r="C7072" t="s">
        <v>28</v>
      </c>
      <c r="D7072" t="s">
        <v>42</v>
      </c>
      <c r="E7072" t="str">
        <f>"112TNWG1H401"</f>
        <v>112TNWG1H401</v>
      </c>
      <c r="F7072" t="s">
        <v>30</v>
      </c>
      <c r="I7072" t="s">
        <v>31</v>
      </c>
      <c r="J7072" t="s">
        <v>32</v>
      </c>
      <c r="N7072" t="s">
        <v>14272</v>
      </c>
      <c r="O7072" t="s">
        <v>34</v>
      </c>
      <c r="P7072">
        <v>10</v>
      </c>
      <c r="Q7072">
        <v>202112</v>
      </c>
      <c r="R7072">
        <v>20220522</v>
      </c>
      <c r="S7072" t="s">
        <v>14273</v>
      </c>
      <c r="T7072">
        <v>20220907</v>
      </c>
      <c r="Z7072" t="s">
        <v>36</v>
      </c>
    </row>
    <row r="7073" spans="1:26" x14ac:dyDescent="0.25">
      <c r="A7073" t="s">
        <v>26</v>
      </c>
      <c r="B7073" t="s">
        <v>27</v>
      </c>
      <c r="C7073" t="s">
        <v>28</v>
      </c>
      <c r="D7073" t="s">
        <v>380</v>
      </c>
      <c r="E7073" t="str">
        <f>"202TNVS1G527"</f>
        <v>202TNVS1G527</v>
      </c>
      <c r="F7073" t="s">
        <v>30</v>
      </c>
      <c r="I7073" t="s">
        <v>71</v>
      </c>
      <c r="J7073" t="s">
        <v>58</v>
      </c>
      <c r="N7073" t="s">
        <v>14274</v>
      </c>
      <c r="O7073" t="s">
        <v>34</v>
      </c>
      <c r="P7073">
        <v>8</v>
      </c>
      <c r="Q7073">
        <v>202202</v>
      </c>
      <c r="R7073">
        <v>20220425</v>
      </c>
      <c r="S7073" t="s">
        <v>14275</v>
      </c>
      <c r="T7073">
        <v>20220907</v>
      </c>
      <c r="Z7073" t="s">
        <v>36</v>
      </c>
    </row>
    <row r="7074" spans="1:26" x14ac:dyDescent="0.25">
      <c r="A7074" t="s">
        <v>26</v>
      </c>
      <c r="B7074" t="s">
        <v>27</v>
      </c>
      <c r="C7074" t="s">
        <v>28</v>
      </c>
      <c r="D7074" t="s">
        <v>6142</v>
      </c>
      <c r="E7074" t="str">
        <f>"204TNPC2T088"</f>
        <v>204TNPC2T088</v>
      </c>
      <c r="F7074" t="s">
        <v>30</v>
      </c>
      <c r="I7074" t="s">
        <v>31</v>
      </c>
      <c r="J7074" t="s">
        <v>58</v>
      </c>
      <c r="N7074" t="s">
        <v>14276</v>
      </c>
      <c r="O7074" t="s">
        <v>34</v>
      </c>
      <c r="P7074">
        <v>6</v>
      </c>
      <c r="Q7074">
        <v>202204</v>
      </c>
      <c r="R7074">
        <v>20220614</v>
      </c>
      <c r="S7074" t="s">
        <v>14277</v>
      </c>
      <c r="T7074">
        <v>20220907</v>
      </c>
      <c r="U7074" t="s">
        <v>211</v>
      </c>
      <c r="Z7074" t="s">
        <v>36</v>
      </c>
    </row>
    <row r="7075" spans="1:26" x14ac:dyDescent="0.25">
      <c r="A7075" t="s">
        <v>26</v>
      </c>
      <c r="B7075" t="s">
        <v>27</v>
      </c>
      <c r="C7075" t="s">
        <v>28</v>
      </c>
      <c r="D7075" t="s">
        <v>37</v>
      </c>
      <c r="E7075" t="str">
        <f>"103TNTQ2U369"</f>
        <v>103TNTQ2U369</v>
      </c>
      <c r="F7075" t="s">
        <v>30</v>
      </c>
      <c r="I7075" t="s">
        <v>157</v>
      </c>
      <c r="J7075" t="s">
        <v>90</v>
      </c>
      <c r="N7075" t="s">
        <v>14278</v>
      </c>
      <c r="O7075" t="s">
        <v>34</v>
      </c>
      <c r="P7075">
        <v>19</v>
      </c>
      <c r="Q7075">
        <v>202103</v>
      </c>
      <c r="R7075">
        <v>20220120</v>
      </c>
      <c r="S7075" t="s">
        <v>14279</v>
      </c>
      <c r="T7075">
        <v>20220907</v>
      </c>
      <c r="Z7075" t="s">
        <v>36</v>
      </c>
    </row>
    <row r="7076" spans="1:26" x14ac:dyDescent="0.25">
      <c r="A7076" t="s">
        <v>26</v>
      </c>
      <c r="B7076" t="s">
        <v>27</v>
      </c>
      <c r="C7076" t="s">
        <v>28</v>
      </c>
      <c r="D7076" t="s">
        <v>46</v>
      </c>
      <c r="E7076" t="str">
        <f>"112TNXR1B570"</f>
        <v>112TNXR1B570</v>
      </c>
      <c r="F7076" t="s">
        <v>30</v>
      </c>
      <c r="I7076" t="s">
        <v>129</v>
      </c>
      <c r="J7076" t="s">
        <v>58</v>
      </c>
      <c r="N7076" t="s">
        <v>14280</v>
      </c>
      <c r="O7076" t="s">
        <v>34</v>
      </c>
      <c r="P7076">
        <v>10</v>
      </c>
      <c r="Q7076">
        <v>202112</v>
      </c>
      <c r="R7076">
        <v>20220119</v>
      </c>
      <c r="S7076" t="s">
        <v>14281</v>
      </c>
      <c r="T7076">
        <v>20220907</v>
      </c>
      <c r="U7076" t="s">
        <v>328</v>
      </c>
      <c r="Z7076" t="s">
        <v>36</v>
      </c>
    </row>
    <row r="7077" spans="1:26" x14ac:dyDescent="0.25">
      <c r="A7077" t="s">
        <v>26</v>
      </c>
      <c r="B7077" t="s">
        <v>27</v>
      </c>
      <c r="C7077" t="s">
        <v>28</v>
      </c>
      <c r="D7077" t="s">
        <v>585</v>
      </c>
      <c r="E7077" t="str">
        <f>"204TNNH1H991"</f>
        <v>204TNNH1H991</v>
      </c>
      <c r="F7077" t="s">
        <v>30</v>
      </c>
      <c r="I7077" t="s">
        <v>82</v>
      </c>
      <c r="J7077" t="s">
        <v>58</v>
      </c>
      <c r="N7077" t="s">
        <v>14282</v>
      </c>
      <c r="O7077" t="s">
        <v>34</v>
      </c>
      <c r="P7077">
        <v>6</v>
      </c>
      <c r="Q7077">
        <v>202204</v>
      </c>
      <c r="R7077">
        <v>20220501</v>
      </c>
      <c r="S7077" t="s">
        <v>14283</v>
      </c>
      <c r="T7077">
        <v>20220907</v>
      </c>
      <c r="U7077" t="s">
        <v>4637</v>
      </c>
      <c r="Z7077" t="s">
        <v>36</v>
      </c>
    </row>
    <row r="7078" spans="1:26" x14ac:dyDescent="0.25">
      <c r="A7078" t="s">
        <v>26</v>
      </c>
      <c r="B7078" t="s">
        <v>27</v>
      </c>
      <c r="C7078" t="s">
        <v>28</v>
      </c>
      <c r="D7078" t="s">
        <v>7432</v>
      </c>
      <c r="E7078" t="str">
        <f>"203TNFA0D539"</f>
        <v>203TNFA0D539</v>
      </c>
      <c r="F7078" t="s">
        <v>30</v>
      </c>
      <c r="I7078" t="s">
        <v>38</v>
      </c>
      <c r="J7078" t="s">
        <v>77</v>
      </c>
      <c r="N7078" t="s">
        <v>14284</v>
      </c>
      <c r="O7078" t="s">
        <v>34</v>
      </c>
      <c r="P7078">
        <v>7</v>
      </c>
      <c r="Q7078">
        <v>202203</v>
      </c>
      <c r="R7078">
        <v>20220808</v>
      </c>
      <c r="S7078" t="s">
        <v>14285</v>
      </c>
      <c r="T7078">
        <v>20220907</v>
      </c>
      <c r="Z7078" t="s">
        <v>36</v>
      </c>
    </row>
    <row r="7079" spans="1:26" x14ac:dyDescent="0.25">
      <c r="A7079" t="s">
        <v>26</v>
      </c>
      <c r="B7079" t="s">
        <v>27</v>
      </c>
      <c r="C7079" t="s">
        <v>28</v>
      </c>
      <c r="D7079" t="s">
        <v>29</v>
      </c>
      <c r="E7079" t="str">
        <f>"107TNDV1K698"</f>
        <v>107TNDV1K698</v>
      </c>
      <c r="F7079" t="s">
        <v>30</v>
      </c>
      <c r="I7079" t="s">
        <v>89</v>
      </c>
      <c r="J7079" t="s">
        <v>1315</v>
      </c>
      <c r="N7079" t="s">
        <v>14286</v>
      </c>
      <c r="O7079" t="s">
        <v>34</v>
      </c>
      <c r="P7079">
        <v>15</v>
      </c>
      <c r="Q7079">
        <v>202107</v>
      </c>
      <c r="R7079">
        <v>20220226</v>
      </c>
      <c r="S7079" t="s">
        <v>14287</v>
      </c>
      <c r="T7079">
        <v>20220907</v>
      </c>
      <c r="U7079" t="s">
        <v>205</v>
      </c>
      <c r="Z7079" t="s">
        <v>36</v>
      </c>
    </row>
    <row r="7080" spans="1:26" x14ac:dyDescent="0.25">
      <c r="A7080" t="s">
        <v>26</v>
      </c>
      <c r="B7080" t="s">
        <v>27</v>
      </c>
      <c r="C7080" t="s">
        <v>28</v>
      </c>
      <c r="D7080" t="s">
        <v>6142</v>
      </c>
      <c r="E7080" t="str">
        <f>"205TNUWOK902"</f>
        <v>205TNUWOK902</v>
      </c>
      <c r="F7080" t="s">
        <v>30</v>
      </c>
      <c r="I7080" t="s">
        <v>38</v>
      </c>
      <c r="J7080" t="s">
        <v>58</v>
      </c>
      <c r="N7080" t="s">
        <v>14288</v>
      </c>
      <c r="O7080" t="s">
        <v>34</v>
      </c>
      <c r="P7080">
        <v>5</v>
      </c>
      <c r="Q7080">
        <v>202205</v>
      </c>
      <c r="R7080">
        <v>20220701</v>
      </c>
      <c r="S7080" t="s">
        <v>14289</v>
      </c>
      <c r="T7080">
        <v>20220907</v>
      </c>
      <c r="U7080" t="s">
        <v>8014</v>
      </c>
      <c r="Z7080" t="s">
        <v>36</v>
      </c>
    </row>
    <row r="7081" spans="1:26" x14ac:dyDescent="0.25">
      <c r="A7081" t="s">
        <v>26</v>
      </c>
      <c r="B7081" t="s">
        <v>27</v>
      </c>
      <c r="C7081" t="s">
        <v>28</v>
      </c>
      <c r="D7081" t="s">
        <v>6142</v>
      </c>
      <c r="E7081" t="str">
        <f>"205TNTQ2P097"</f>
        <v>205TNTQ2P097</v>
      </c>
      <c r="F7081" t="s">
        <v>30</v>
      </c>
      <c r="I7081" t="s">
        <v>38</v>
      </c>
      <c r="J7081" t="s">
        <v>58</v>
      </c>
      <c r="N7081" t="s">
        <v>14290</v>
      </c>
      <c r="O7081" t="s">
        <v>34</v>
      </c>
      <c r="P7081">
        <v>5</v>
      </c>
      <c r="Q7081">
        <v>202205</v>
      </c>
      <c r="R7081">
        <v>20220901</v>
      </c>
      <c r="S7081" t="s">
        <v>14291</v>
      </c>
      <c r="T7081">
        <v>20220907</v>
      </c>
      <c r="Z7081" t="s">
        <v>36</v>
      </c>
    </row>
    <row r="7082" spans="1:26" x14ac:dyDescent="0.25">
      <c r="A7082" t="s">
        <v>26</v>
      </c>
      <c r="B7082" t="s">
        <v>27</v>
      </c>
      <c r="C7082" t="s">
        <v>28</v>
      </c>
      <c r="D7082" t="s">
        <v>585</v>
      </c>
      <c r="E7082" t="str">
        <f>"202TNAB112000"</f>
        <v>202TNAB112000</v>
      </c>
      <c r="F7082" t="s">
        <v>30</v>
      </c>
      <c r="I7082" t="s">
        <v>57</v>
      </c>
      <c r="J7082" t="s">
        <v>58</v>
      </c>
      <c r="N7082" t="s">
        <v>14292</v>
      </c>
      <c r="O7082" t="s">
        <v>34</v>
      </c>
      <c r="P7082">
        <v>8</v>
      </c>
      <c r="Q7082">
        <v>202202</v>
      </c>
      <c r="R7082">
        <v>20220901</v>
      </c>
      <c r="S7082" t="s">
        <v>14293</v>
      </c>
      <c r="T7082">
        <v>20220907</v>
      </c>
      <c r="U7082" t="s">
        <v>4637</v>
      </c>
      <c r="Z7082" t="s">
        <v>36</v>
      </c>
    </row>
    <row r="7083" spans="1:26" x14ac:dyDescent="0.25">
      <c r="A7083" t="s">
        <v>26</v>
      </c>
      <c r="B7083" t="s">
        <v>27</v>
      </c>
      <c r="C7083" t="s">
        <v>28</v>
      </c>
      <c r="D7083" t="s">
        <v>29</v>
      </c>
      <c r="E7083" t="str">
        <f>"006TNXR16354"</f>
        <v>006TNXR16354</v>
      </c>
      <c r="F7083" t="s">
        <v>30</v>
      </c>
      <c r="I7083" t="s">
        <v>38</v>
      </c>
      <c r="J7083" t="s">
        <v>77</v>
      </c>
      <c r="N7083" t="s">
        <v>14294</v>
      </c>
      <c r="O7083" t="s">
        <v>34</v>
      </c>
      <c r="P7083">
        <v>28</v>
      </c>
      <c r="Q7083">
        <v>202006</v>
      </c>
      <c r="R7083">
        <v>20211115</v>
      </c>
      <c r="S7083" t="s">
        <v>14295</v>
      </c>
      <c r="T7083">
        <v>20220907</v>
      </c>
      <c r="Z7083" t="s">
        <v>36</v>
      </c>
    </row>
    <row r="7084" spans="1:26" x14ac:dyDescent="0.25">
      <c r="A7084" t="s">
        <v>26</v>
      </c>
      <c r="B7084" t="s">
        <v>27</v>
      </c>
      <c r="C7084" t="s">
        <v>28</v>
      </c>
      <c r="D7084" t="s">
        <v>380</v>
      </c>
      <c r="E7084" t="str">
        <f>"111TNVS2M639"</f>
        <v>111TNVS2M639</v>
      </c>
      <c r="F7084" t="s">
        <v>30</v>
      </c>
      <c r="I7084" t="s">
        <v>31</v>
      </c>
      <c r="J7084" t="s">
        <v>83</v>
      </c>
      <c r="N7084" t="s">
        <v>14296</v>
      </c>
      <c r="O7084" t="s">
        <v>34</v>
      </c>
      <c r="P7084">
        <v>11</v>
      </c>
      <c r="Q7084">
        <v>202111</v>
      </c>
      <c r="R7084">
        <v>20220424</v>
      </c>
      <c r="S7084" t="s">
        <v>14297</v>
      </c>
      <c r="T7084">
        <v>20220907</v>
      </c>
      <c r="Z7084" t="s">
        <v>36</v>
      </c>
    </row>
    <row r="7085" spans="1:26" x14ac:dyDescent="0.25">
      <c r="A7085" t="s">
        <v>26</v>
      </c>
      <c r="B7085" t="s">
        <v>27</v>
      </c>
      <c r="C7085" t="s">
        <v>28</v>
      </c>
      <c r="D7085" t="s">
        <v>7432</v>
      </c>
      <c r="E7085" t="str">
        <f>"205TNCZ16443"</f>
        <v>205TNCZ16443</v>
      </c>
      <c r="F7085" t="s">
        <v>30</v>
      </c>
      <c r="I7085" t="s">
        <v>89</v>
      </c>
      <c r="J7085" t="s">
        <v>77</v>
      </c>
      <c r="N7085" t="s">
        <v>14298</v>
      </c>
      <c r="O7085" t="s">
        <v>34</v>
      </c>
      <c r="P7085">
        <v>5</v>
      </c>
      <c r="Q7085">
        <v>202205</v>
      </c>
      <c r="R7085">
        <v>20220501</v>
      </c>
      <c r="S7085" t="s">
        <v>14299</v>
      </c>
      <c r="T7085">
        <v>20220907</v>
      </c>
      <c r="Z7085" t="s">
        <v>36</v>
      </c>
    </row>
    <row r="7086" spans="1:26" x14ac:dyDescent="0.25">
      <c r="A7086" t="s">
        <v>26</v>
      </c>
      <c r="B7086" t="s">
        <v>27</v>
      </c>
      <c r="C7086" t="s">
        <v>28</v>
      </c>
      <c r="D7086" t="s">
        <v>64</v>
      </c>
      <c r="E7086" t="str">
        <f>"103TNAB09832"</f>
        <v>103TNAB09832</v>
      </c>
      <c r="F7086" t="s">
        <v>30</v>
      </c>
      <c r="I7086" t="s">
        <v>38</v>
      </c>
      <c r="J7086" t="s">
        <v>39</v>
      </c>
      <c r="N7086" t="s">
        <v>6436</v>
      </c>
      <c r="O7086" t="s">
        <v>34</v>
      </c>
      <c r="P7086">
        <v>19</v>
      </c>
      <c r="Q7086">
        <v>202103</v>
      </c>
      <c r="R7086">
        <v>20211009</v>
      </c>
      <c r="S7086" t="s">
        <v>14300</v>
      </c>
      <c r="T7086">
        <v>20220907</v>
      </c>
      <c r="Z7086" t="s">
        <v>36</v>
      </c>
    </row>
    <row r="7087" spans="1:26" x14ac:dyDescent="0.25">
      <c r="A7087" t="s">
        <v>26</v>
      </c>
      <c r="B7087" t="s">
        <v>27</v>
      </c>
      <c r="C7087" t="s">
        <v>28</v>
      </c>
      <c r="D7087" t="s">
        <v>380</v>
      </c>
      <c r="E7087" t="str">
        <f>"206TNPC2M008"</f>
        <v>206TNPC2M008</v>
      </c>
      <c r="F7087" t="s">
        <v>30</v>
      </c>
      <c r="I7087" t="s">
        <v>129</v>
      </c>
      <c r="J7087" t="s">
        <v>58</v>
      </c>
      <c r="N7087" t="s">
        <v>14301</v>
      </c>
      <c r="O7087" t="s">
        <v>34</v>
      </c>
      <c r="P7087">
        <v>4</v>
      </c>
      <c r="Q7087">
        <v>202206</v>
      </c>
      <c r="R7087">
        <v>20220812</v>
      </c>
      <c r="S7087" t="s">
        <v>14302</v>
      </c>
      <c r="T7087">
        <v>20220907</v>
      </c>
      <c r="U7087" t="s">
        <v>1753</v>
      </c>
      <c r="Z7087" t="s">
        <v>36</v>
      </c>
    </row>
    <row r="7088" spans="1:26" x14ac:dyDescent="0.25">
      <c r="A7088" t="s">
        <v>26</v>
      </c>
      <c r="B7088" t="s">
        <v>27</v>
      </c>
      <c r="C7088" t="s">
        <v>28</v>
      </c>
      <c r="D7088" t="s">
        <v>380</v>
      </c>
      <c r="E7088" t="str">
        <f>"207TNWG0X025"</f>
        <v>207TNWG0X025</v>
      </c>
      <c r="F7088" t="s">
        <v>30</v>
      </c>
      <c r="I7088" t="s">
        <v>57</v>
      </c>
      <c r="J7088" t="s">
        <v>86</v>
      </c>
      <c r="N7088" t="s">
        <v>14303</v>
      </c>
      <c r="O7088" t="s">
        <v>34</v>
      </c>
      <c r="P7088">
        <v>3</v>
      </c>
      <c r="Q7088">
        <v>202207</v>
      </c>
      <c r="R7088">
        <v>20220815</v>
      </c>
      <c r="S7088" t="s">
        <v>14304</v>
      </c>
      <c r="T7088">
        <v>20220907</v>
      </c>
      <c r="Z7088" t="s">
        <v>36</v>
      </c>
    </row>
    <row r="7089" spans="1:26" x14ac:dyDescent="0.25">
      <c r="A7089" t="s">
        <v>26</v>
      </c>
      <c r="B7089" t="s">
        <v>27</v>
      </c>
      <c r="C7089" t="s">
        <v>28</v>
      </c>
      <c r="D7089" t="s">
        <v>6142</v>
      </c>
      <c r="E7089" t="str">
        <f>"203TNUW0G158"</f>
        <v>203TNUW0G158</v>
      </c>
      <c r="F7089" t="s">
        <v>30</v>
      </c>
      <c r="I7089" t="s">
        <v>89</v>
      </c>
      <c r="J7089" t="s">
        <v>90</v>
      </c>
      <c r="N7089" t="s">
        <v>14305</v>
      </c>
      <c r="O7089" t="s">
        <v>34</v>
      </c>
      <c r="P7089">
        <v>7</v>
      </c>
      <c r="Q7089">
        <v>202203</v>
      </c>
      <c r="R7089">
        <v>20220606</v>
      </c>
      <c r="S7089" t="s">
        <v>14306</v>
      </c>
      <c r="T7089">
        <v>20220907</v>
      </c>
      <c r="U7089" t="s">
        <v>144</v>
      </c>
      <c r="Z7089" t="s">
        <v>36</v>
      </c>
    </row>
    <row r="7090" spans="1:26" x14ac:dyDescent="0.25">
      <c r="A7090" t="s">
        <v>26</v>
      </c>
      <c r="B7090" t="s">
        <v>27</v>
      </c>
      <c r="C7090" t="s">
        <v>28</v>
      </c>
      <c r="D7090" t="s">
        <v>42</v>
      </c>
      <c r="E7090" t="str">
        <f>"110TNDV2U330"</f>
        <v>110TNDV2U330</v>
      </c>
      <c r="F7090" t="s">
        <v>30</v>
      </c>
      <c r="I7090" t="s">
        <v>38</v>
      </c>
      <c r="J7090" t="s">
        <v>58</v>
      </c>
      <c r="N7090" t="s">
        <v>14307</v>
      </c>
      <c r="O7090" t="s">
        <v>34</v>
      </c>
      <c r="P7090">
        <v>12</v>
      </c>
      <c r="Q7090">
        <v>202110</v>
      </c>
      <c r="R7090">
        <v>20220821</v>
      </c>
      <c r="S7090" t="s">
        <v>14308</v>
      </c>
      <c r="T7090">
        <v>20220907</v>
      </c>
      <c r="U7090" t="s">
        <v>14309</v>
      </c>
      <c r="V7090" t="s">
        <v>144</v>
      </c>
      <c r="Z7090" t="s">
        <v>36</v>
      </c>
    </row>
    <row r="7091" spans="1:26" x14ac:dyDescent="0.25">
      <c r="A7091" t="s">
        <v>26</v>
      </c>
      <c r="B7091" t="s">
        <v>27</v>
      </c>
      <c r="C7091" t="s">
        <v>28</v>
      </c>
      <c r="D7091" t="s">
        <v>380</v>
      </c>
      <c r="E7091" t="str">
        <f>"111TNJJ2M636"</f>
        <v>111TNJJ2M636</v>
      </c>
      <c r="F7091" t="s">
        <v>30</v>
      </c>
      <c r="I7091" t="s">
        <v>910</v>
      </c>
      <c r="J7091" t="s">
        <v>77</v>
      </c>
      <c r="N7091" t="s">
        <v>14310</v>
      </c>
      <c r="O7091" t="s">
        <v>34</v>
      </c>
      <c r="P7091">
        <v>11</v>
      </c>
      <c r="Q7091">
        <v>202111</v>
      </c>
      <c r="R7091">
        <v>20220226</v>
      </c>
      <c r="S7091" t="s">
        <v>14311</v>
      </c>
      <c r="T7091">
        <v>20220907</v>
      </c>
      <c r="Z7091" t="s">
        <v>36</v>
      </c>
    </row>
    <row r="7092" spans="1:26" x14ac:dyDescent="0.25">
      <c r="A7092" t="s">
        <v>26</v>
      </c>
      <c r="B7092" t="s">
        <v>27</v>
      </c>
      <c r="C7092" t="s">
        <v>28</v>
      </c>
      <c r="D7092" t="s">
        <v>6142</v>
      </c>
      <c r="E7092" t="str">
        <f>"205TNTQ0T257"</f>
        <v>205TNTQ0T257</v>
      </c>
      <c r="F7092" t="s">
        <v>30</v>
      </c>
      <c r="I7092" t="s">
        <v>38</v>
      </c>
      <c r="J7092" t="s">
        <v>77</v>
      </c>
      <c r="N7092" t="s">
        <v>14312</v>
      </c>
      <c r="O7092" t="s">
        <v>34</v>
      </c>
      <c r="P7092">
        <v>5</v>
      </c>
      <c r="Q7092">
        <v>202205</v>
      </c>
      <c r="R7092">
        <v>20220624</v>
      </c>
      <c r="S7092" t="s">
        <v>14313</v>
      </c>
      <c r="T7092">
        <v>20220907</v>
      </c>
      <c r="Z7092" t="s">
        <v>36</v>
      </c>
    </row>
    <row r="7093" spans="1:26" x14ac:dyDescent="0.25">
      <c r="A7093" t="s">
        <v>26</v>
      </c>
      <c r="B7093" t="s">
        <v>27</v>
      </c>
      <c r="C7093" t="s">
        <v>28</v>
      </c>
      <c r="D7093" t="s">
        <v>1052</v>
      </c>
      <c r="E7093" t="str">
        <f>"111TNPC2C992"</f>
        <v>111TNPC2C992</v>
      </c>
      <c r="F7093" t="s">
        <v>30</v>
      </c>
      <c r="I7093" t="s">
        <v>89</v>
      </c>
      <c r="J7093" t="s">
        <v>90</v>
      </c>
      <c r="N7093" t="s">
        <v>8852</v>
      </c>
      <c r="O7093" t="s">
        <v>34</v>
      </c>
      <c r="P7093">
        <v>11</v>
      </c>
      <c r="Q7093">
        <v>202111</v>
      </c>
      <c r="R7093">
        <v>20220408</v>
      </c>
      <c r="S7093" t="s">
        <v>14314</v>
      </c>
      <c r="T7093">
        <v>20220907</v>
      </c>
      <c r="U7093" t="s">
        <v>151</v>
      </c>
      <c r="V7093" t="s">
        <v>144</v>
      </c>
      <c r="Z7093" t="s">
        <v>36</v>
      </c>
    </row>
    <row r="7094" spans="1:26" x14ac:dyDescent="0.25">
      <c r="A7094" t="s">
        <v>26</v>
      </c>
      <c r="B7094" t="s">
        <v>27</v>
      </c>
      <c r="C7094" t="s">
        <v>28</v>
      </c>
      <c r="D7094" t="s">
        <v>29</v>
      </c>
      <c r="E7094" t="str">
        <f>"104TNJJ1C276"</f>
        <v>104TNJJ1C276</v>
      </c>
      <c r="F7094" t="s">
        <v>30</v>
      </c>
      <c r="I7094" t="s">
        <v>586</v>
      </c>
      <c r="J7094" t="s">
        <v>86</v>
      </c>
      <c r="N7094" t="s">
        <v>14315</v>
      </c>
      <c r="O7094" t="s">
        <v>34</v>
      </c>
      <c r="P7094">
        <v>18</v>
      </c>
      <c r="Q7094">
        <v>202104</v>
      </c>
      <c r="R7094">
        <v>20220816</v>
      </c>
      <c r="S7094" t="s">
        <v>14316</v>
      </c>
      <c r="T7094">
        <v>20220907</v>
      </c>
      <c r="Z7094" t="s">
        <v>36</v>
      </c>
    </row>
    <row r="7095" spans="1:26" x14ac:dyDescent="0.25">
      <c r="A7095" t="s">
        <v>26</v>
      </c>
      <c r="B7095" t="s">
        <v>27</v>
      </c>
      <c r="C7095" t="s">
        <v>28</v>
      </c>
      <c r="D7095" t="s">
        <v>29</v>
      </c>
      <c r="E7095" t="str">
        <f>"110TNQD22380"</f>
        <v>110TNQD22380</v>
      </c>
      <c r="F7095" t="s">
        <v>30</v>
      </c>
      <c r="I7095" t="s">
        <v>38</v>
      </c>
      <c r="J7095" t="s">
        <v>58</v>
      </c>
      <c r="N7095" t="s">
        <v>14317</v>
      </c>
      <c r="O7095" t="s">
        <v>34</v>
      </c>
      <c r="P7095">
        <v>12</v>
      </c>
      <c r="Q7095">
        <v>202110</v>
      </c>
      <c r="R7095">
        <v>20220105</v>
      </c>
      <c r="S7095" t="s">
        <v>14318</v>
      </c>
      <c r="T7095">
        <v>20220907</v>
      </c>
      <c r="U7095" t="s">
        <v>144</v>
      </c>
      <c r="Z7095" t="s">
        <v>36</v>
      </c>
    </row>
    <row r="7096" spans="1:26" x14ac:dyDescent="0.25">
      <c r="A7096" t="s">
        <v>26</v>
      </c>
      <c r="B7096" t="s">
        <v>27</v>
      </c>
      <c r="C7096" t="s">
        <v>28</v>
      </c>
      <c r="D7096" t="s">
        <v>7160</v>
      </c>
      <c r="E7096" t="str">
        <f>"204TNCZ1C387"</f>
        <v>204TNCZ1C387</v>
      </c>
      <c r="F7096" t="s">
        <v>30</v>
      </c>
      <c r="I7096" t="s">
        <v>31</v>
      </c>
      <c r="J7096" t="s">
        <v>116</v>
      </c>
      <c r="N7096" t="s">
        <v>14319</v>
      </c>
      <c r="O7096" t="s">
        <v>34</v>
      </c>
      <c r="P7096">
        <v>6</v>
      </c>
      <c r="Q7096">
        <v>202204</v>
      </c>
      <c r="R7096">
        <v>20220413</v>
      </c>
      <c r="S7096" t="s">
        <v>14320</v>
      </c>
      <c r="T7096">
        <v>20220907</v>
      </c>
      <c r="Z7096" t="s">
        <v>36</v>
      </c>
    </row>
    <row r="7097" spans="1:26" x14ac:dyDescent="0.25">
      <c r="A7097" t="s">
        <v>26</v>
      </c>
      <c r="B7097" t="s">
        <v>27</v>
      </c>
      <c r="C7097" t="s">
        <v>28</v>
      </c>
      <c r="D7097" t="s">
        <v>29</v>
      </c>
      <c r="E7097" t="str">
        <f>"109TNHM19753"</f>
        <v>109TNHM19753</v>
      </c>
      <c r="F7097" t="s">
        <v>30</v>
      </c>
      <c r="I7097" t="s">
        <v>89</v>
      </c>
      <c r="J7097" t="s">
        <v>90</v>
      </c>
      <c r="N7097" t="s">
        <v>14321</v>
      </c>
      <c r="O7097" t="s">
        <v>34</v>
      </c>
      <c r="P7097">
        <v>13</v>
      </c>
      <c r="Q7097">
        <v>202109</v>
      </c>
      <c r="R7097">
        <v>20220122</v>
      </c>
      <c r="S7097" t="s">
        <v>14322</v>
      </c>
      <c r="T7097">
        <v>20220907</v>
      </c>
      <c r="U7097" t="s">
        <v>267</v>
      </c>
      <c r="Z7097" t="s">
        <v>36</v>
      </c>
    </row>
    <row r="7098" spans="1:26" x14ac:dyDescent="0.25">
      <c r="A7098" t="s">
        <v>26</v>
      </c>
      <c r="B7098" t="s">
        <v>27</v>
      </c>
      <c r="C7098" t="s">
        <v>28</v>
      </c>
      <c r="D7098" t="s">
        <v>7160</v>
      </c>
      <c r="E7098" t="str">
        <f>"204TNWG1C569"</f>
        <v>204TNWG1C569</v>
      </c>
      <c r="F7098" t="s">
        <v>30</v>
      </c>
      <c r="I7098" t="s">
        <v>57</v>
      </c>
      <c r="J7098" t="s">
        <v>77</v>
      </c>
      <c r="N7098" t="s">
        <v>14323</v>
      </c>
      <c r="O7098" t="s">
        <v>34</v>
      </c>
      <c r="P7098">
        <v>6</v>
      </c>
      <c r="Q7098">
        <v>202204</v>
      </c>
      <c r="R7098">
        <v>20220513</v>
      </c>
      <c r="S7098" t="s">
        <v>14324</v>
      </c>
      <c r="T7098">
        <v>20220907</v>
      </c>
      <c r="Z7098" t="s">
        <v>36</v>
      </c>
    </row>
    <row r="7099" spans="1:26" x14ac:dyDescent="0.25">
      <c r="A7099" t="s">
        <v>26</v>
      </c>
      <c r="B7099" t="s">
        <v>27</v>
      </c>
      <c r="C7099" t="s">
        <v>28</v>
      </c>
      <c r="D7099" t="s">
        <v>42</v>
      </c>
      <c r="E7099" t="str">
        <f>"112TNMX1Z395"</f>
        <v>112TNMX1Z395</v>
      </c>
      <c r="F7099" t="s">
        <v>30</v>
      </c>
      <c r="I7099" t="s">
        <v>38</v>
      </c>
      <c r="J7099" t="s">
        <v>90</v>
      </c>
      <c r="N7099" t="s">
        <v>14325</v>
      </c>
      <c r="O7099" t="s">
        <v>34</v>
      </c>
      <c r="P7099">
        <v>10</v>
      </c>
      <c r="Q7099">
        <v>202112</v>
      </c>
      <c r="R7099">
        <v>20220526</v>
      </c>
      <c r="S7099" t="s">
        <v>14326</v>
      </c>
      <c r="T7099">
        <v>20220907</v>
      </c>
      <c r="U7099" t="s">
        <v>180</v>
      </c>
      <c r="V7099" t="s">
        <v>211</v>
      </c>
      <c r="Z7099" t="s">
        <v>36</v>
      </c>
    </row>
    <row r="7100" spans="1:26" x14ac:dyDescent="0.25">
      <c r="A7100" t="s">
        <v>26</v>
      </c>
      <c r="B7100" t="s">
        <v>27</v>
      </c>
      <c r="C7100" t="s">
        <v>28</v>
      </c>
      <c r="D7100" t="s">
        <v>29</v>
      </c>
      <c r="E7100" t="str">
        <f>"101TNDV10914"</f>
        <v>101TNDV10914</v>
      </c>
      <c r="F7100" t="s">
        <v>30</v>
      </c>
      <c r="I7100" t="s">
        <v>89</v>
      </c>
      <c r="J7100" t="s">
        <v>77</v>
      </c>
      <c r="N7100" t="s">
        <v>14327</v>
      </c>
      <c r="O7100" t="s">
        <v>34</v>
      </c>
      <c r="P7100">
        <v>21</v>
      </c>
      <c r="Q7100">
        <v>202101</v>
      </c>
      <c r="R7100">
        <v>20211001</v>
      </c>
      <c r="S7100" t="s">
        <v>14328</v>
      </c>
      <c r="T7100">
        <v>20220907</v>
      </c>
      <c r="Z7100" t="s">
        <v>36</v>
      </c>
    </row>
    <row r="7101" spans="1:26" x14ac:dyDescent="0.25">
      <c r="A7101" t="s">
        <v>26</v>
      </c>
      <c r="B7101" t="s">
        <v>27</v>
      </c>
      <c r="C7101" t="s">
        <v>28</v>
      </c>
      <c r="D7101" t="s">
        <v>29</v>
      </c>
      <c r="E7101" t="str">
        <f>"107TNJJ03196"</f>
        <v>107TNJJ03196</v>
      </c>
      <c r="F7101" t="s">
        <v>30</v>
      </c>
      <c r="I7101" t="s">
        <v>38</v>
      </c>
      <c r="J7101" t="s">
        <v>58</v>
      </c>
      <c r="N7101" t="s">
        <v>14329</v>
      </c>
      <c r="O7101" t="s">
        <v>34</v>
      </c>
      <c r="P7101">
        <v>15</v>
      </c>
      <c r="Q7101">
        <v>202107</v>
      </c>
      <c r="R7101">
        <v>20211111</v>
      </c>
      <c r="S7101" t="s">
        <v>14330</v>
      </c>
      <c r="T7101">
        <v>20220907</v>
      </c>
      <c r="U7101" t="s">
        <v>151</v>
      </c>
      <c r="Z7101" t="s">
        <v>36</v>
      </c>
    </row>
    <row r="7102" spans="1:26" x14ac:dyDescent="0.25">
      <c r="A7102" t="s">
        <v>26</v>
      </c>
      <c r="B7102" t="s">
        <v>27</v>
      </c>
      <c r="C7102" t="s">
        <v>28</v>
      </c>
      <c r="D7102" t="s">
        <v>7160</v>
      </c>
      <c r="E7102" t="str">
        <f>"205TNWG0E337"</f>
        <v>205TNWG0E337</v>
      </c>
      <c r="F7102" t="s">
        <v>30</v>
      </c>
      <c r="I7102" t="s">
        <v>57</v>
      </c>
      <c r="J7102" t="s">
        <v>39</v>
      </c>
      <c r="N7102" t="s">
        <v>14331</v>
      </c>
      <c r="O7102" t="s">
        <v>34</v>
      </c>
      <c r="P7102">
        <v>5</v>
      </c>
      <c r="Q7102">
        <v>202205</v>
      </c>
      <c r="R7102">
        <v>20220629</v>
      </c>
      <c r="S7102" t="s">
        <v>14332</v>
      </c>
      <c r="T7102">
        <v>20220907</v>
      </c>
      <c r="Z7102" t="s">
        <v>36</v>
      </c>
    </row>
    <row r="7103" spans="1:26" x14ac:dyDescent="0.25">
      <c r="A7103" t="s">
        <v>26</v>
      </c>
      <c r="B7103" t="s">
        <v>27</v>
      </c>
      <c r="C7103" t="s">
        <v>28</v>
      </c>
      <c r="D7103" t="s">
        <v>37</v>
      </c>
      <c r="E7103" t="str">
        <f>"201TNHM30737"</f>
        <v>201TNHM30737</v>
      </c>
      <c r="F7103" t="s">
        <v>30</v>
      </c>
      <c r="I7103" t="s">
        <v>57</v>
      </c>
      <c r="J7103" t="s">
        <v>39</v>
      </c>
      <c r="N7103" t="s">
        <v>14333</v>
      </c>
      <c r="O7103" t="s">
        <v>34</v>
      </c>
      <c r="P7103">
        <v>9</v>
      </c>
      <c r="Q7103">
        <v>202201</v>
      </c>
      <c r="R7103">
        <v>20220615</v>
      </c>
      <c r="S7103" t="s">
        <v>14334</v>
      </c>
      <c r="T7103">
        <v>20220907</v>
      </c>
      <c r="Z7103" t="s">
        <v>36</v>
      </c>
    </row>
    <row r="7104" spans="1:26" x14ac:dyDescent="0.25">
      <c r="A7104" t="s">
        <v>26</v>
      </c>
      <c r="B7104" t="s">
        <v>27</v>
      </c>
      <c r="C7104" t="s">
        <v>28</v>
      </c>
      <c r="D7104" t="s">
        <v>37</v>
      </c>
      <c r="E7104" t="str">
        <f>"101TNZN1V117"</f>
        <v>101TNZN1V117</v>
      </c>
      <c r="F7104" t="s">
        <v>30</v>
      </c>
      <c r="I7104" t="s">
        <v>71</v>
      </c>
      <c r="J7104" t="s">
        <v>90</v>
      </c>
      <c r="N7104" t="s">
        <v>14335</v>
      </c>
      <c r="O7104" t="s">
        <v>34</v>
      </c>
      <c r="P7104">
        <v>21</v>
      </c>
      <c r="Q7104">
        <v>202101</v>
      </c>
      <c r="R7104">
        <v>20211209</v>
      </c>
      <c r="S7104" t="s">
        <v>14336</v>
      </c>
      <c r="T7104">
        <v>20220907</v>
      </c>
      <c r="U7104" t="s">
        <v>180</v>
      </c>
      <c r="Z7104" t="s">
        <v>36</v>
      </c>
    </row>
    <row r="7105" spans="1:26" x14ac:dyDescent="0.25">
      <c r="A7105" t="s">
        <v>26</v>
      </c>
      <c r="B7105" t="s">
        <v>27</v>
      </c>
      <c r="C7105" t="s">
        <v>28</v>
      </c>
      <c r="D7105" t="s">
        <v>46</v>
      </c>
      <c r="E7105" t="str">
        <f>"107TNDV19698"</f>
        <v>107TNDV19698</v>
      </c>
      <c r="F7105" t="s">
        <v>30</v>
      </c>
      <c r="I7105" t="s">
        <v>71</v>
      </c>
      <c r="J7105" t="s">
        <v>52</v>
      </c>
      <c r="N7105" t="s">
        <v>14337</v>
      </c>
      <c r="O7105" t="s">
        <v>34</v>
      </c>
      <c r="P7105">
        <v>15</v>
      </c>
      <c r="Q7105">
        <v>202107</v>
      </c>
      <c r="R7105">
        <v>20220726</v>
      </c>
      <c r="S7105" t="s">
        <v>14338</v>
      </c>
      <c r="T7105">
        <v>20220907</v>
      </c>
      <c r="Z7105" t="s">
        <v>36</v>
      </c>
    </row>
    <row r="7106" spans="1:26" x14ac:dyDescent="0.25">
      <c r="A7106" t="s">
        <v>26</v>
      </c>
      <c r="B7106" t="s">
        <v>27</v>
      </c>
      <c r="C7106" t="s">
        <v>28</v>
      </c>
      <c r="D7106" t="s">
        <v>42</v>
      </c>
      <c r="E7106" t="str">
        <f>"112TNMX0M691"</f>
        <v>112TNMX0M691</v>
      </c>
      <c r="F7106" t="s">
        <v>30</v>
      </c>
      <c r="I7106" t="s">
        <v>38</v>
      </c>
      <c r="J7106" t="s">
        <v>90</v>
      </c>
      <c r="N7106" t="s">
        <v>14339</v>
      </c>
      <c r="O7106" t="s">
        <v>34</v>
      </c>
      <c r="P7106">
        <v>10</v>
      </c>
      <c r="Q7106">
        <v>202112</v>
      </c>
      <c r="R7106">
        <v>20220607</v>
      </c>
      <c r="S7106" t="s">
        <v>14340</v>
      </c>
      <c r="T7106">
        <v>20220907</v>
      </c>
      <c r="U7106" t="s">
        <v>180</v>
      </c>
      <c r="Z7106" t="s">
        <v>36</v>
      </c>
    </row>
    <row r="7107" spans="1:26" x14ac:dyDescent="0.25">
      <c r="A7107" t="s">
        <v>26</v>
      </c>
      <c r="B7107" t="s">
        <v>27</v>
      </c>
      <c r="C7107" t="s">
        <v>28</v>
      </c>
      <c r="D7107" t="s">
        <v>29</v>
      </c>
      <c r="E7107" t="str">
        <f>"112TNUW18710"</f>
        <v>112TNUW18710</v>
      </c>
      <c r="F7107" t="s">
        <v>30</v>
      </c>
      <c r="I7107" t="s">
        <v>1153</v>
      </c>
      <c r="J7107" t="s">
        <v>90</v>
      </c>
      <c r="N7107" t="s">
        <v>14341</v>
      </c>
      <c r="O7107" t="s">
        <v>34</v>
      </c>
      <c r="P7107">
        <v>10</v>
      </c>
      <c r="Q7107">
        <v>202112</v>
      </c>
      <c r="R7107">
        <v>20220309</v>
      </c>
      <c r="S7107" t="s">
        <v>14342</v>
      </c>
      <c r="T7107">
        <v>20220907</v>
      </c>
      <c r="U7107" t="s">
        <v>5151</v>
      </c>
      <c r="V7107" t="s">
        <v>497</v>
      </c>
      <c r="W7107" t="s">
        <v>5494</v>
      </c>
      <c r="Z7107" t="s">
        <v>36</v>
      </c>
    </row>
    <row r="7108" spans="1:26" x14ac:dyDescent="0.25">
      <c r="A7108" t="s">
        <v>26</v>
      </c>
      <c r="B7108" t="s">
        <v>27</v>
      </c>
      <c r="C7108" t="s">
        <v>28</v>
      </c>
      <c r="D7108" t="s">
        <v>6142</v>
      </c>
      <c r="E7108" t="str">
        <f>"202TNWG1M681"</f>
        <v>202TNWG1M681</v>
      </c>
      <c r="F7108" t="s">
        <v>30</v>
      </c>
      <c r="I7108" t="s">
        <v>97</v>
      </c>
      <c r="J7108" t="s">
        <v>39</v>
      </c>
      <c r="N7108" t="s">
        <v>14343</v>
      </c>
      <c r="O7108" t="s">
        <v>34</v>
      </c>
      <c r="P7108">
        <v>8</v>
      </c>
      <c r="Q7108">
        <v>202202</v>
      </c>
      <c r="R7108">
        <v>20220830</v>
      </c>
      <c r="S7108" t="s">
        <v>14344</v>
      </c>
      <c r="T7108">
        <v>20220907</v>
      </c>
      <c r="Z7108" t="s">
        <v>36</v>
      </c>
    </row>
    <row r="7109" spans="1:26" x14ac:dyDescent="0.25">
      <c r="A7109" t="s">
        <v>26</v>
      </c>
      <c r="B7109" t="s">
        <v>27</v>
      </c>
      <c r="C7109" t="s">
        <v>28</v>
      </c>
      <c r="D7109" t="s">
        <v>42</v>
      </c>
      <c r="E7109" t="str">
        <f>"202TNCZ01923"</f>
        <v>202TNCZ01923</v>
      </c>
      <c r="F7109" t="s">
        <v>30</v>
      </c>
      <c r="I7109" t="s">
        <v>97</v>
      </c>
      <c r="J7109" t="s">
        <v>90</v>
      </c>
      <c r="N7109" t="s">
        <v>14345</v>
      </c>
      <c r="O7109" t="s">
        <v>34</v>
      </c>
      <c r="P7109">
        <v>8</v>
      </c>
      <c r="Q7109">
        <v>202202</v>
      </c>
      <c r="R7109">
        <v>20220301</v>
      </c>
      <c r="S7109" t="s">
        <v>14346</v>
      </c>
      <c r="T7109">
        <v>20220907</v>
      </c>
      <c r="U7109" t="s">
        <v>1037</v>
      </c>
      <c r="V7109" t="s">
        <v>878</v>
      </c>
      <c r="W7109" t="s">
        <v>680</v>
      </c>
      <c r="Z7109" t="s">
        <v>36</v>
      </c>
    </row>
    <row r="7110" spans="1:26" x14ac:dyDescent="0.25">
      <c r="A7110" t="s">
        <v>26</v>
      </c>
      <c r="B7110" t="s">
        <v>27</v>
      </c>
      <c r="C7110" t="s">
        <v>28</v>
      </c>
      <c r="D7110" t="s">
        <v>37</v>
      </c>
      <c r="E7110" t="str">
        <f>"201TNRL10094"</f>
        <v>201TNRL10094</v>
      </c>
      <c r="F7110" t="s">
        <v>30</v>
      </c>
      <c r="I7110" t="s">
        <v>1153</v>
      </c>
      <c r="J7110" t="s">
        <v>83</v>
      </c>
      <c r="N7110" t="s">
        <v>14347</v>
      </c>
      <c r="O7110" t="s">
        <v>34</v>
      </c>
      <c r="P7110">
        <v>9</v>
      </c>
      <c r="Q7110">
        <v>202201</v>
      </c>
      <c r="R7110">
        <v>20220822</v>
      </c>
      <c r="S7110" t="s">
        <v>14348</v>
      </c>
      <c r="T7110">
        <v>20220907</v>
      </c>
      <c r="Z7110" t="s">
        <v>36</v>
      </c>
    </row>
    <row r="7111" spans="1:26" x14ac:dyDescent="0.25">
      <c r="A7111" t="s">
        <v>26</v>
      </c>
      <c r="B7111" t="s">
        <v>27</v>
      </c>
      <c r="C7111" t="s">
        <v>28</v>
      </c>
      <c r="D7111" t="s">
        <v>64</v>
      </c>
      <c r="E7111" t="str">
        <f>"207TNQD06692"</f>
        <v>207TNQD06692</v>
      </c>
      <c r="F7111" t="s">
        <v>30</v>
      </c>
      <c r="I7111" t="s">
        <v>38</v>
      </c>
      <c r="J7111" t="s">
        <v>39</v>
      </c>
      <c r="N7111" t="s">
        <v>13861</v>
      </c>
      <c r="O7111" t="s">
        <v>34</v>
      </c>
      <c r="P7111">
        <v>3</v>
      </c>
      <c r="Q7111">
        <v>202207</v>
      </c>
      <c r="R7111">
        <v>20220819</v>
      </c>
      <c r="S7111" t="s">
        <v>14349</v>
      </c>
      <c r="T7111">
        <v>20220907</v>
      </c>
      <c r="Z7111" t="s">
        <v>36</v>
      </c>
    </row>
    <row r="7112" spans="1:26" x14ac:dyDescent="0.25">
      <c r="A7112" t="s">
        <v>26</v>
      </c>
      <c r="B7112" t="s">
        <v>27</v>
      </c>
      <c r="C7112" t="s">
        <v>28</v>
      </c>
      <c r="D7112" t="s">
        <v>42</v>
      </c>
      <c r="E7112" t="str">
        <f>"201TNNH1N799"</f>
        <v>201TNNH1N799</v>
      </c>
      <c r="F7112" t="s">
        <v>30</v>
      </c>
      <c r="I7112" t="s">
        <v>71</v>
      </c>
      <c r="J7112" t="s">
        <v>58</v>
      </c>
      <c r="N7112" t="s">
        <v>14350</v>
      </c>
      <c r="O7112" t="s">
        <v>34</v>
      </c>
      <c r="P7112">
        <v>9</v>
      </c>
      <c r="Q7112">
        <v>202201</v>
      </c>
      <c r="R7112">
        <v>20220711</v>
      </c>
      <c r="S7112" t="s">
        <v>14351</v>
      </c>
      <c r="T7112">
        <v>20220907</v>
      </c>
      <c r="U7112" t="s">
        <v>180</v>
      </c>
      <c r="Z7112" t="s">
        <v>36</v>
      </c>
    </row>
    <row r="7113" spans="1:26" x14ac:dyDescent="0.25">
      <c r="A7113" t="s">
        <v>26</v>
      </c>
      <c r="B7113" t="s">
        <v>27</v>
      </c>
      <c r="C7113" t="s">
        <v>28</v>
      </c>
      <c r="D7113" t="s">
        <v>115</v>
      </c>
      <c r="E7113" t="str">
        <f>"110TNHM11697"</f>
        <v>110TNHM11697</v>
      </c>
      <c r="F7113" t="s">
        <v>30</v>
      </c>
      <c r="I7113" t="s">
        <v>38</v>
      </c>
      <c r="J7113" t="s">
        <v>90</v>
      </c>
      <c r="N7113" t="s">
        <v>14352</v>
      </c>
      <c r="O7113" t="s">
        <v>34</v>
      </c>
      <c r="P7113">
        <v>12</v>
      </c>
      <c r="Q7113">
        <v>202110</v>
      </c>
      <c r="R7113">
        <v>20220113</v>
      </c>
      <c r="S7113" t="s">
        <v>14353</v>
      </c>
      <c r="T7113">
        <v>20220907</v>
      </c>
      <c r="U7113" t="s">
        <v>128</v>
      </c>
      <c r="Z7113" t="s">
        <v>36</v>
      </c>
    </row>
    <row r="7114" spans="1:26" x14ac:dyDescent="0.25">
      <c r="A7114" t="s">
        <v>2403</v>
      </c>
      <c r="B7114" t="s">
        <v>27</v>
      </c>
      <c r="C7114" t="s">
        <v>28</v>
      </c>
      <c r="D7114" t="s">
        <v>29</v>
      </c>
      <c r="E7114" t="str">
        <f>"201TNLE0T584"</f>
        <v>201TNLE0T584</v>
      </c>
      <c r="F7114" t="s">
        <v>2404</v>
      </c>
      <c r="N7114" t="s">
        <v>14354</v>
      </c>
      <c r="O7114" t="s">
        <v>34</v>
      </c>
      <c r="P7114">
        <v>9</v>
      </c>
      <c r="Q7114">
        <v>202201</v>
      </c>
      <c r="S7114">
        <v>917624420</v>
      </c>
      <c r="T7114">
        <v>20220908</v>
      </c>
      <c r="U7114" t="s">
        <v>2406</v>
      </c>
      <c r="V7114" t="s">
        <v>3583</v>
      </c>
      <c r="W7114" t="s">
        <v>2408</v>
      </c>
      <c r="X7114" t="s">
        <v>4891</v>
      </c>
      <c r="Y7114" t="s">
        <v>4892</v>
      </c>
      <c r="Z7114" t="s">
        <v>36</v>
      </c>
    </row>
    <row r="7115" spans="1:26" x14ac:dyDescent="0.25">
      <c r="A7115" t="s">
        <v>26</v>
      </c>
      <c r="B7115" t="s">
        <v>27</v>
      </c>
      <c r="C7115" t="s">
        <v>28</v>
      </c>
      <c r="D7115" t="s">
        <v>64</v>
      </c>
      <c r="E7115" t="str">
        <f>"201TNMX0C315"</f>
        <v>201TNMX0C315</v>
      </c>
      <c r="F7115" t="s">
        <v>30</v>
      </c>
      <c r="I7115" t="s">
        <v>38</v>
      </c>
      <c r="J7115" t="s">
        <v>58</v>
      </c>
      <c r="N7115" t="s">
        <v>14355</v>
      </c>
      <c r="O7115" t="s">
        <v>34</v>
      </c>
      <c r="P7115">
        <v>9</v>
      </c>
      <c r="Q7115">
        <v>202201</v>
      </c>
      <c r="R7115">
        <v>20220207</v>
      </c>
      <c r="S7115" t="s">
        <v>14356</v>
      </c>
      <c r="T7115">
        <v>20220908</v>
      </c>
      <c r="U7115" t="s">
        <v>264</v>
      </c>
      <c r="V7115" t="s">
        <v>680</v>
      </c>
      <c r="W7115" t="s">
        <v>328</v>
      </c>
      <c r="X7115" t="s">
        <v>1227</v>
      </c>
      <c r="Z7115" t="s">
        <v>36</v>
      </c>
    </row>
    <row r="7116" spans="1:26" x14ac:dyDescent="0.25">
      <c r="A7116" t="s">
        <v>26</v>
      </c>
      <c r="B7116" t="s">
        <v>27</v>
      </c>
      <c r="C7116" t="s">
        <v>28</v>
      </c>
      <c r="D7116" t="s">
        <v>133</v>
      </c>
      <c r="E7116" t="str">
        <f>"201TNLE21936"</f>
        <v>201TNLE21936</v>
      </c>
      <c r="F7116" t="s">
        <v>30</v>
      </c>
      <c r="I7116" t="s">
        <v>31</v>
      </c>
      <c r="J7116" t="s">
        <v>58</v>
      </c>
      <c r="N7116" t="s">
        <v>14357</v>
      </c>
      <c r="O7116" t="s">
        <v>34</v>
      </c>
      <c r="P7116">
        <v>9</v>
      </c>
      <c r="Q7116">
        <v>202201</v>
      </c>
      <c r="R7116">
        <v>20220313</v>
      </c>
      <c r="S7116" t="s">
        <v>14358</v>
      </c>
      <c r="T7116">
        <v>20220908</v>
      </c>
      <c r="U7116" t="s">
        <v>727</v>
      </c>
      <c r="V7116" t="s">
        <v>5494</v>
      </c>
      <c r="W7116" t="s">
        <v>313</v>
      </c>
      <c r="X7116" t="s">
        <v>6092</v>
      </c>
      <c r="Y7116" t="s">
        <v>487</v>
      </c>
      <c r="Z7116" t="s">
        <v>36</v>
      </c>
    </row>
    <row r="7117" spans="1:26" x14ac:dyDescent="0.25">
      <c r="A7117" t="s">
        <v>26</v>
      </c>
      <c r="B7117" t="s">
        <v>27</v>
      </c>
      <c r="C7117" t="s">
        <v>28</v>
      </c>
      <c r="D7117" t="s">
        <v>29</v>
      </c>
      <c r="E7117" t="str">
        <f>"108TNZN0J525"</f>
        <v>108TNZN0J525</v>
      </c>
      <c r="F7117" t="s">
        <v>30</v>
      </c>
      <c r="I7117" t="s">
        <v>31</v>
      </c>
      <c r="J7117" t="s">
        <v>58</v>
      </c>
      <c r="N7117" t="s">
        <v>14359</v>
      </c>
      <c r="O7117" t="s">
        <v>34</v>
      </c>
      <c r="P7117">
        <v>14</v>
      </c>
      <c r="Q7117">
        <v>202108</v>
      </c>
      <c r="R7117">
        <v>20211029</v>
      </c>
      <c r="S7117" t="s">
        <v>14360</v>
      </c>
      <c r="T7117">
        <v>20220908</v>
      </c>
      <c r="U7117" t="s">
        <v>5954</v>
      </c>
      <c r="V7117" t="s">
        <v>75</v>
      </c>
      <c r="W7117" t="s">
        <v>14361</v>
      </c>
      <c r="Z7117" t="s">
        <v>36</v>
      </c>
    </row>
    <row r="7118" spans="1:26" x14ac:dyDescent="0.25">
      <c r="A7118" t="s">
        <v>26</v>
      </c>
      <c r="B7118" t="s">
        <v>27</v>
      </c>
      <c r="C7118" t="s">
        <v>28</v>
      </c>
      <c r="D7118" t="s">
        <v>64</v>
      </c>
      <c r="E7118" t="str">
        <f>"111TNWG0U737"</f>
        <v>111TNWG0U737</v>
      </c>
      <c r="F7118" t="s">
        <v>30</v>
      </c>
      <c r="I7118" t="s">
        <v>38</v>
      </c>
      <c r="J7118" t="s">
        <v>58</v>
      </c>
      <c r="N7118" t="s">
        <v>14362</v>
      </c>
      <c r="O7118" t="s">
        <v>34</v>
      </c>
      <c r="P7118">
        <v>11</v>
      </c>
      <c r="Q7118">
        <v>202111</v>
      </c>
      <c r="R7118">
        <v>20211207</v>
      </c>
      <c r="S7118" t="s">
        <v>14363</v>
      </c>
      <c r="T7118">
        <v>20220908</v>
      </c>
      <c r="U7118" t="s">
        <v>5235</v>
      </c>
      <c r="V7118" t="s">
        <v>149</v>
      </c>
      <c r="Z7118" t="s">
        <v>36</v>
      </c>
    </row>
    <row r="7119" spans="1:26" x14ac:dyDescent="0.25">
      <c r="A7119" t="s">
        <v>26</v>
      </c>
      <c r="B7119" t="s">
        <v>27</v>
      </c>
      <c r="C7119" t="s">
        <v>28</v>
      </c>
      <c r="D7119" t="s">
        <v>115</v>
      </c>
      <c r="E7119" t="str">
        <f>"201TNXROG818"</f>
        <v>201TNXROG818</v>
      </c>
      <c r="F7119" t="s">
        <v>30</v>
      </c>
      <c r="I7119" t="s">
        <v>129</v>
      </c>
      <c r="J7119" t="s">
        <v>58</v>
      </c>
      <c r="N7119" t="s">
        <v>14364</v>
      </c>
      <c r="O7119" t="s">
        <v>34</v>
      </c>
      <c r="P7119">
        <v>9</v>
      </c>
      <c r="Q7119">
        <v>202201</v>
      </c>
      <c r="R7119">
        <v>20220312</v>
      </c>
      <c r="S7119" t="s">
        <v>14365</v>
      </c>
      <c r="T7119">
        <v>20220908</v>
      </c>
      <c r="U7119" t="s">
        <v>1856</v>
      </c>
      <c r="V7119" t="s">
        <v>3605</v>
      </c>
      <c r="W7119" t="s">
        <v>339</v>
      </c>
      <c r="X7119" t="s">
        <v>878</v>
      </c>
      <c r="Y7119" t="s">
        <v>206</v>
      </c>
      <c r="Z7119" t="s">
        <v>36</v>
      </c>
    </row>
    <row r="7120" spans="1:26" x14ac:dyDescent="0.25">
      <c r="A7120" t="s">
        <v>26</v>
      </c>
      <c r="B7120" t="s">
        <v>27</v>
      </c>
      <c r="C7120" t="s">
        <v>28</v>
      </c>
      <c r="D7120" t="s">
        <v>29</v>
      </c>
      <c r="E7120" t="str">
        <f>"105TNQD25436"</f>
        <v>105TNQD25436</v>
      </c>
      <c r="F7120" t="s">
        <v>30</v>
      </c>
      <c r="I7120" t="s">
        <v>31</v>
      </c>
      <c r="J7120" t="s">
        <v>58</v>
      </c>
      <c r="N7120" t="s">
        <v>14366</v>
      </c>
      <c r="O7120" t="s">
        <v>34</v>
      </c>
      <c r="P7120">
        <v>17</v>
      </c>
      <c r="Q7120">
        <v>202105</v>
      </c>
      <c r="R7120">
        <v>20211001</v>
      </c>
      <c r="S7120" t="s">
        <v>14367</v>
      </c>
      <c r="T7120">
        <v>20220908</v>
      </c>
      <c r="U7120" t="s">
        <v>144</v>
      </c>
      <c r="Z7120" t="s">
        <v>36</v>
      </c>
    </row>
    <row r="7121" spans="1:26" x14ac:dyDescent="0.25">
      <c r="A7121" t="s">
        <v>26</v>
      </c>
      <c r="B7121" t="s">
        <v>27</v>
      </c>
      <c r="C7121" t="s">
        <v>28</v>
      </c>
      <c r="D7121" t="s">
        <v>115</v>
      </c>
      <c r="E7121" t="str">
        <f>"103TNKF14101"</f>
        <v>103TNKF14101</v>
      </c>
      <c r="F7121" t="s">
        <v>30</v>
      </c>
      <c r="I7121" t="s">
        <v>89</v>
      </c>
      <c r="J7121" t="s">
        <v>840</v>
      </c>
      <c r="N7121" t="s">
        <v>14368</v>
      </c>
      <c r="O7121" t="s">
        <v>34</v>
      </c>
      <c r="P7121">
        <v>19</v>
      </c>
      <c r="Q7121">
        <v>202103</v>
      </c>
      <c r="R7121">
        <v>20220331</v>
      </c>
      <c r="S7121" t="s">
        <v>14369</v>
      </c>
      <c r="T7121">
        <v>20220908</v>
      </c>
      <c r="U7121" t="s">
        <v>497</v>
      </c>
      <c r="V7121" t="s">
        <v>328</v>
      </c>
      <c r="W7121" t="s">
        <v>1037</v>
      </c>
      <c r="X7121" t="s">
        <v>1055</v>
      </c>
      <c r="Y7121" t="s">
        <v>339</v>
      </c>
      <c r="Z7121" t="s">
        <v>36</v>
      </c>
    </row>
    <row r="7122" spans="1:26" x14ac:dyDescent="0.25">
      <c r="A7122" t="s">
        <v>26</v>
      </c>
      <c r="B7122" t="s">
        <v>27</v>
      </c>
      <c r="C7122" t="s">
        <v>28</v>
      </c>
      <c r="D7122" t="s">
        <v>37</v>
      </c>
      <c r="E7122" t="str">
        <f>"111TNJJ1L892"</f>
        <v>111TNJJ1L892</v>
      </c>
      <c r="F7122" t="s">
        <v>30</v>
      </c>
      <c r="I7122" t="s">
        <v>38</v>
      </c>
      <c r="J7122" t="s">
        <v>58</v>
      </c>
      <c r="N7122" t="s">
        <v>14370</v>
      </c>
      <c r="O7122" t="s">
        <v>34</v>
      </c>
      <c r="P7122">
        <v>11</v>
      </c>
      <c r="Q7122">
        <v>202111</v>
      </c>
      <c r="R7122">
        <v>20211215</v>
      </c>
      <c r="S7122" t="s">
        <v>14371</v>
      </c>
      <c r="T7122">
        <v>20220908</v>
      </c>
      <c r="U7122" t="s">
        <v>328</v>
      </c>
      <c r="Z7122" t="s">
        <v>36</v>
      </c>
    </row>
    <row r="7123" spans="1:26" x14ac:dyDescent="0.25">
      <c r="A7123" t="s">
        <v>26</v>
      </c>
      <c r="B7123" t="s">
        <v>27</v>
      </c>
      <c r="C7123" t="s">
        <v>28</v>
      </c>
      <c r="D7123" t="s">
        <v>29</v>
      </c>
      <c r="E7123" t="str">
        <f>"104TNSU1Q470"</f>
        <v>104TNSU1Q470</v>
      </c>
      <c r="F7123" t="s">
        <v>30</v>
      </c>
      <c r="I7123" t="s">
        <v>38</v>
      </c>
      <c r="J7123" t="s">
        <v>58</v>
      </c>
      <c r="N7123" t="s">
        <v>14372</v>
      </c>
      <c r="O7123" t="s">
        <v>34</v>
      </c>
      <c r="P7123">
        <v>18</v>
      </c>
      <c r="Q7123">
        <v>202104</v>
      </c>
      <c r="R7123">
        <v>20220606</v>
      </c>
      <c r="S7123" t="s">
        <v>14373</v>
      </c>
      <c r="T7123">
        <v>20220908</v>
      </c>
      <c r="Z7123" t="s">
        <v>36</v>
      </c>
    </row>
    <row r="7124" spans="1:26" x14ac:dyDescent="0.25">
      <c r="A7124" t="s">
        <v>26</v>
      </c>
      <c r="B7124" t="s">
        <v>27</v>
      </c>
      <c r="C7124" t="s">
        <v>28</v>
      </c>
      <c r="D7124" t="s">
        <v>6922</v>
      </c>
      <c r="E7124" t="str">
        <f>"205TNEP05652"</f>
        <v>205TNEP05652</v>
      </c>
      <c r="F7124" t="s">
        <v>30</v>
      </c>
      <c r="I7124" t="s">
        <v>31</v>
      </c>
      <c r="J7124" t="s">
        <v>58</v>
      </c>
      <c r="N7124" t="s">
        <v>14374</v>
      </c>
      <c r="O7124" t="s">
        <v>34</v>
      </c>
      <c r="P7124">
        <v>5</v>
      </c>
      <c r="Q7124">
        <v>202205</v>
      </c>
      <c r="R7124">
        <v>20220602</v>
      </c>
      <c r="S7124" t="s">
        <v>14375</v>
      </c>
      <c r="T7124">
        <v>20220908</v>
      </c>
      <c r="U7124" t="s">
        <v>144</v>
      </c>
      <c r="Z7124" t="s">
        <v>36</v>
      </c>
    </row>
    <row r="7125" spans="1:26" x14ac:dyDescent="0.25">
      <c r="A7125" t="s">
        <v>26</v>
      </c>
      <c r="B7125" t="s">
        <v>27</v>
      </c>
      <c r="C7125" t="s">
        <v>28</v>
      </c>
      <c r="D7125" t="s">
        <v>29</v>
      </c>
      <c r="E7125" t="str">
        <f>"105TNUW1D166"</f>
        <v>105TNUW1D166</v>
      </c>
      <c r="F7125" t="s">
        <v>30</v>
      </c>
      <c r="I7125" t="s">
        <v>38</v>
      </c>
      <c r="J7125" t="s">
        <v>58</v>
      </c>
      <c r="N7125" t="s">
        <v>14376</v>
      </c>
      <c r="O7125" t="s">
        <v>34</v>
      </c>
      <c r="P7125">
        <v>17</v>
      </c>
      <c r="Q7125">
        <v>202105</v>
      </c>
      <c r="R7125">
        <v>20211015</v>
      </c>
      <c r="S7125" t="s">
        <v>14377</v>
      </c>
      <c r="T7125">
        <v>20220908</v>
      </c>
      <c r="U7125" t="s">
        <v>128</v>
      </c>
      <c r="Z7125" t="s">
        <v>36</v>
      </c>
    </row>
    <row r="7126" spans="1:26" x14ac:dyDescent="0.25">
      <c r="A7126" t="s">
        <v>26</v>
      </c>
      <c r="B7126" t="s">
        <v>27</v>
      </c>
      <c r="C7126" t="s">
        <v>28</v>
      </c>
      <c r="D7126" t="s">
        <v>46</v>
      </c>
      <c r="E7126" t="str">
        <f>"109TNFA2D331"</f>
        <v>109TNFA2D331</v>
      </c>
      <c r="F7126" t="s">
        <v>30</v>
      </c>
      <c r="I7126" t="s">
        <v>38</v>
      </c>
      <c r="J7126" t="s">
        <v>116</v>
      </c>
      <c r="N7126" t="s">
        <v>14378</v>
      </c>
      <c r="O7126" t="s">
        <v>34</v>
      </c>
      <c r="P7126">
        <v>13</v>
      </c>
      <c r="Q7126">
        <v>202109</v>
      </c>
      <c r="R7126">
        <v>20220428</v>
      </c>
      <c r="S7126" t="s">
        <v>14379</v>
      </c>
      <c r="T7126">
        <v>20220908</v>
      </c>
      <c r="Z7126" t="s">
        <v>36</v>
      </c>
    </row>
    <row r="7127" spans="1:26" x14ac:dyDescent="0.25">
      <c r="A7127" t="s">
        <v>26</v>
      </c>
      <c r="B7127" t="s">
        <v>27</v>
      </c>
      <c r="C7127" t="s">
        <v>28</v>
      </c>
      <c r="D7127" t="s">
        <v>8170</v>
      </c>
      <c r="E7127" t="str">
        <f>"203TNXR25178"</f>
        <v>203TNXR25178</v>
      </c>
      <c r="F7127" t="s">
        <v>30</v>
      </c>
      <c r="I7127" t="s">
        <v>31</v>
      </c>
      <c r="J7127" t="s">
        <v>58</v>
      </c>
      <c r="N7127" t="s">
        <v>14380</v>
      </c>
      <c r="O7127" t="s">
        <v>34</v>
      </c>
      <c r="P7127">
        <v>7</v>
      </c>
      <c r="Q7127">
        <v>202203</v>
      </c>
      <c r="R7127">
        <v>20220509</v>
      </c>
      <c r="S7127" t="s">
        <v>14381</v>
      </c>
      <c r="T7127">
        <v>20220908</v>
      </c>
      <c r="U7127" t="s">
        <v>144</v>
      </c>
      <c r="V7127" t="s">
        <v>128</v>
      </c>
      <c r="Z7127" t="s">
        <v>36</v>
      </c>
    </row>
    <row r="7128" spans="1:26" x14ac:dyDescent="0.25">
      <c r="A7128" t="s">
        <v>26</v>
      </c>
      <c r="B7128" t="s">
        <v>27</v>
      </c>
      <c r="C7128" t="s">
        <v>28</v>
      </c>
      <c r="D7128" t="s">
        <v>6142</v>
      </c>
      <c r="E7128" t="str">
        <f>"205TNDV18754"</f>
        <v>205TNDV18754</v>
      </c>
      <c r="F7128" t="s">
        <v>30</v>
      </c>
      <c r="I7128" t="s">
        <v>38</v>
      </c>
      <c r="J7128" t="s">
        <v>39</v>
      </c>
      <c r="N7128" t="s">
        <v>14382</v>
      </c>
      <c r="O7128" t="s">
        <v>34</v>
      </c>
      <c r="P7128">
        <v>5</v>
      </c>
      <c r="Q7128">
        <v>202205</v>
      </c>
      <c r="R7128">
        <v>20220808</v>
      </c>
      <c r="S7128" t="s">
        <v>14383</v>
      </c>
      <c r="T7128">
        <v>20220908</v>
      </c>
      <c r="Z7128" t="s">
        <v>36</v>
      </c>
    </row>
    <row r="7129" spans="1:26" x14ac:dyDescent="0.25">
      <c r="A7129" t="s">
        <v>26</v>
      </c>
      <c r="B7129" t="s">
        <v>27</v>
      </c>
      <c r="C7129" t="s">
        <v>28</v>
      </c>
      <c r="D7129" t="s">
        <v>29</v>
      </c>
      <c r="E7129" t="str">
        <f>"201TNSU0S926"</f>
        <v>201TNSU0S926</v>
      </c>
      <c r="F7129" t="s">
        <v>30</v>
      </c>
      <c r="I7129" t="s">
        <v>31</v>
      </c>
      <c r="J7129" t="s">
        <v>58</v>
      </c>
      <c r="N7129" t="s">
        <v>14384</v>
      </c>
      <c r="O7129" t="s">
        <v>34</v>
      </c>
      <c r="P7129">
        <v>9</v>
      </c>
      <c r="Q7129">
        <v>202201</v>
      </c>
      <c r="R7129">
        <v>20220304</v>
      </c>
      <c r="S7129" t="s">
        <v>14385</v>
      </c>
      <c r="T7129">
        <v>20220908</v>
      </c>
      <c r="U7129" t="s">
        <v>144</v>
      </c>
      <c r="Z7129" t="s">
        <v>36</v>
      </c>
    </row>
    <row r="7130" spans="1:26" x14ac:dyDescent="0.25">
      <c r="A7130" t="s">
        <v>26</v>
      </c>
      <c r="B7130" t="s">
        <v>27</v>
      </c>
      <c r="C7130" t="s">
        <v>28</v>
      </c>
      <c r="D7130" t="s">
        <v>115</v>
      </c>
      <c r="E7130" t="str">
        <f>"201TNBK0P781"</f>
        <v>201TNBK0P781</v>
      </c>
      <c r="F7130" t="s">
        <v>30</v>
      </c>
      <c r="I7130" t="s">
        <v>162</v>
      </c>
      <c r="J7130" t="s">
        <v>58</v>
      </c>
      <c r="N7130" t="s">
        <v>1046</v>
      </c>
      <c r="O7130" t="s">
        <v>34</v>
      </c>
      <c r="P7130">
        <v>9</v>
      </c>
      <c r="Q7130">
        <v>202201</v>
      </c>
      <c r="R7130">
        <v>20220620</v>
      </c>
      <c r="S7130" t="s">
        <v>14386</v>
      </c>
      <c r="T7130">
        <v>20220908</v>
      </c>
      <c r="U7130" t="s">
        <v>211</v>
      </c>
      <c r="Z7130" t="s">
        <v>36</v>
      </c>
    </row>
    <row r="7131" spans="1:26" x14ac:dyDescent="0.25">
      <c r="A7131" t="s">
        <v>26</v>
      </c>
      <c r="B7131" t="s">
        <v>27</v>
      </c>
      <c r="C7131" t="s">
        <v>28</v>
      </c>
      <c r="D7131" t="s">
        <v>115</v>
      </c>
      <c r="E7131" t="str">
        <f>"202TNHM04705"</f>
        <v>202TNHM04705</v>
      </c>
      <c r="F7131" t="s">
        <v>30</v>
      </c>
      <c r="I7131" t="s">
        <v>38</v>
      </c>
      <c r="J7131" t="s">
        <v>58</v>
      </c>
      <c r="N7131" t="s">
        <v>14387</v>
      </c>
      <c r="O7131" t="s">
        <v>34</v>
      </c>
      <c r="P7131">
        <v>8</v>
      </c>
      <c r="Q7131">
        <v>202202</v>
      </c>
      <c r="R7131">
        <v>20220311</v>
      </c>
      <c r="S7131" t="s">
        <v>14388</v>
      </c>
      <c r="T7131">
        <v>20220908</v>
      </c>
      <c r="U7131" t="s">
        <v>128</v>
      </c>
      <c r="Z7131" t="s">
        <v>36</v>
      </c>
    </row>
    <row r="7132" spans="1:26" x14ac:dyDescent="0.25">
      <c r="A7132" t="s">
        <v>26</v>
      </c>
      <c r="B7132" t="s">
        <v>27</v>
      </c>
      <c r="C7132" t="s">
        <v>28</v>
      </c>
      <c r="D7132" t="s">
        <v>6142</v>
      </c>
      <c r="E7132" t="str">
        <f>"202TNAB1W024"</f>
        <v>202TNAB1W024</v>
      </c>
      <c r="F7132" t="s">
        <v>30</v>
      </c>
      <c r="I7132" t="s">
        <v>31</v>
      </c>
      <c r="J7132" t="s">
        <v>32</v>
      </c>
      <c r="N7132" t="s">
        <v>14389</v>
      </c>
      <c r="O7132" t="s">
        <v>34</v>
      </c>
      <c r="P7132">
        <v>8</v>
      </c>
      <c r="Q7132">
        <v>202202</v>
      </c>
      <c r="R7132">
        <v>20220617</v>
      </c>
      <c r="S7132" t="s">
        <v>14390</v>
      </c>
      <c r="T7132">
        <v>20220908</v>
      </c>
      <c r="Z7132" t="s">
        <v>36</v>
      </c>
    </row>
    <row r="7133" spans="1:26" x14ac:dyDescent="0.25">
      <c r="A7133" t="s">
        <v>26</v>
      </c>
      <c r="B7133" t="s">
        <v>27</v>
      </c>
      <c r="C7133" t="s">
        <v>28</v>
      </c>
      <c r="D7133" t="s">
        <v>29</v>
      </c>
      <c r="E7133" t="str">
        <f>"108TNGY2W951"</f>
        <v>108TNGY2W951</v>
      </c>
      <c r="F7133" t="s">
        <v>30</v>
      </c>
      <c r="I7133" t="s">
        <v>31</v>
      </c>
      <c r="J7133" t="s">
        <v>58</v>
      </c>
      <c r="N7133" t="s">
        <v>14391</v>
      </c>
      <c r="O7133" t="s">
        <v>34</v>
      </c>
      <c r="P7133">
        <v>14</v>
      </c>
      <c r="Q7133">
        <v>202108</v>
      </c>
      <c r="R7133">
        <v>20211222</v>
      </c>
      <c r="S7133" t="s">
        <v>14392</v>
      </c>
      <c r="T7133">
        <v>20220908</v>
      </c>
      <c r="U7133" t="s">
        <v>128</v>
      </c>
      <c r="Z7133" t="s">
        <v>36</v>
      </c>
    </row>
    <row r="7134" spans="1:26" x14ac:dyDescent="0.25">
      <c r="A7134" t="s">
        <v>26</v>
      </c>
      <c r="B7134" t="s">
        <v>27</v>
      </c>
      <c r="C7134" t="s">
        <v>28</v>
      </c>
      <c r="D7134" t="s">
        <v>64</v>
      </c>
      <c r="E7134" t="str">
        <f>"112TNZN0W029"</f>
        <v>112TNZN0W029</v>
      </c>
      <c r="F7134" t="s">
        <v>30</v>
      </c>
      <c r="I7134" t="s">
        <v>157</v>
      </c>
      <c r="J7134" t="s">
        <v>58</v>
      </c>
      <c r="N7134" t="s">
        <v>14393</v>
      </c>
      <c r="O7134" t="s">
        <v>34</v>
      </c>
      <c r="P7134">
        <v>10</v>
      </c>
      <c r="Q7134">
        <v>202112</v>
      </c>
      <c r="R7134">
        <v>20220204</v>
      </c>
      <c r="S7134" t="s">
        <v>14394</v>
      </c>
      <c r="T7134">
        <v>20220908</v>
      </c>
      <c r="U7134" t="s">
        <v>328</v>
      </c>
      <c r="V7134" t="s">
        <v>8053</v>
      </c>
      <c r="Z7134" t="s">
        <v>36</v>
      </c>
    </row>
    <row r="7135" spans="1:26" x14ac:dyDescent="0.25">
      <c r="A7135" t="s">
        <v>26</v>
      </c>
      <c r="B7135" t="s">
        <v>27</v>
      </c>
      <c r="C7135" t="s">
        <v>28</v>
      </c>
      <c r="D7135" t="s">
        <v>7432</v>
      </c>
      <c r="E7135" t="str">
        <f>"206TNAB01896"</f>
        <v>206TNAB01896</v>
      </c>
      <c r="F7135" t="s">
        <v>30</v>
      </c>
      <c r="I7135" t="s">
        <v>57</v>
      </c>
      <c r="J7135" t="s">
        <v>39</v>
      </c>
      <c r="N7135" t="s">
        <v>14395</v>
      </c>
      <c r="O7135" t="s">
        <v>34</v>
      </c>
      <c r="P7135">
        <v>4</v>
      </c>
      <c r="Q7135">
        <v>202206</v>
      </c>
      <c r="R7135">
        <v>20220820</v>
      </c>
      <c r="S7135" t="s">
        <v>14396</v>
      </c>
      <c r="T7135">
        <v>20220908</v>
      </c>
      <c r="Z7135" t="s">
        <v>36</v>
      </c>
    </row>
    <row r="7136" spans="1:26" x14ac:dyDescent="0.25">
      <c r="A7136" t="s">
        <v>26</v>
      </c>
      <c r="B7136" t="s">
        <v>27</v>
      </c>
      <c r="C7136" t="s">
        <v>28</v>
      </c>
      <c r="D7136" t="s">
        <v>29</v>
      </c>
      <c r="E7136" t="str">
        <f>"110TNHM05361"</f>
        <v>110TNHM05361</v>
      </c>
      <c r="F7136" t="s">
        <v>30</v>
      </c>
      <c r="I7136" t="s">
        <v>157</v>
      </c>
      <c r="J7136" t="s">
        <v>498</v>
      </c>
      <c r="N7136" t="s">
        <v>14397</v>
      </c>
      <c r="O7136" t="s">
        <v>34</v>
      </c>
      <c r="P7136">
        <v>12</v>
      </c>
      <c r="Q7136">
        <v>202110</v>
      </c>
      <c r="R7136">
        <v>20211011</v>
      </c>
      <c r="S7136" t="s">
        <v>14398</v>
      </c>
      <c r="T7136">
        <v>20220908</v>
      </c>
      <c r="Z7136" t="s">
        <v>36</v>
      </c>
    </row>
    <row r="7137" spans="1:26" x14ac:dyDescent="0.25">
      <c r="A7137" t="s">
        <v>26</v>
      </c>
      <c r="B7137" t="s">
        <v>27</v>
      </c>
      <c r="C7137" t="s">
        <v>28</v>
      </c>
      <c r="D7137" t="s">
        <v>29</v>
      </c>
      <c r="E7137" t="str">
        <f>"104TNLE0L120"</f>
        <v>104TNLE0L120</v>
      </c>
      <c r="F7137" t="s">
        <v>30</v>
      </c>
      <c r="I7137" t="s">
        <v>89</v>
      </c>
      <c r="J7137" t="s">
        <v>52</v>
      </c>
      <c r="N7137" t="s">
        <v>14399</v>
      </c>
      <c r="O7137" t="s">
        <v>34</v>
      </c>
      <c r="P7137">
        <v>18</v>
      </c>
      <c r="Q7137">
        <v>202104</v>
      </c>
      <c r="R7137">
        <v>20220420</v>
      </c>
      <c r="S7137" t="s">
        <v>14400</v>
      </c>
      <c r="T7137">
        <v>20220908</v>
      </c>
      <c r="U7137" t="s">
        <v>151</v>
      </c>
      <c r="V7137" t="s">
        <v>61</v>
      </c>
      <c r="Z7137" t="s">
        <v>36</v>
      </c>
    </row>
    <row r="7138" spans="1:26" x14ac:dyDescent="0.25">
      <c r="A7138" t="s">
        <v>26</v>
      </c>
      <c r="B7138" t="s">
        <v>27</v>
      </c>
      <c r="C7138" t="s">
        <v>28</v>
      </c>
      <c r="D7138" t="s">
        <v>64</v>
      </c>
      <c r="E7138" t="str">
        <f>"202TNYT1J610"</f>
        <v>202TNYT1J610</v>
      </c>
      <c r="F7138" t="s">
        <v>30</v>
      </c>
      <c r="I7138" t="s">
        <v>31</v>
      </c>
      <c r="J7138" t="s">
        <v>32</v>
      </c>
      <c r="N7138" t="s">
        <v>14401</v>
      </c>
      <c r="O7138" t="s">
        <v>34</v>
      </c>
      <c r="P7138">
        <v>8</v>
      </c>
      <c r="Q7138">
        <v>202202</v>
      </c>
      <c r="R7138">
        <v>20220727</v>
      </c>
      <c r="S7138" t="s">
        <v>14402</v>
      </c>
      <c r="T7138">
        <v>20220908</v>
      </c>
      <c r="Z7138" t="s">
        <v>36</v>
      </c>
    </row>
    <row r="7139" spans="1:26" x14ac:dyDescent="0.25">
      <c r="A7139" t="s">
        <v>26</v>
      </c>
      <c r="B7139" t="s">
        <v>27</v>
      </c>
      <c r="C7139" t="s">
        <v>28</v>
      </c>
      <c r="D7139" t="s">
        <v>46</v>
      </c>
      <c r="E7139" t="str">
        <f>"109TNUW2F686"</f>
        <v>109TNUW2F686</v>
      </c>
      <c r="F7139" t="s">
        <v>30</v>
      </c>
      <c r="I7139" t="s">
        <v>1936</v>
      </c>
      <c r="J7139" t="s">
        <v>90</v>
      </c>
      <c r="N7139" t="s">
        <v>14403</v>
      </c>
      <c r="O7139" t="s">
        <v>34</v>
      </c>
      <c r="P7139">
        <v>13</v>
      </c>
      <c r="Q7139">
        <v>202109</v>
      </c>
      <c r="R7139">
        <v>20220512</v>
      </c>
      <c r="S7139" t="s">
        <v>14404</v>
      </c>
      <c r="T7139">
        <v>20220908</v>
      </c>
      <c r="U7139" t="s">
        <v>3950</v>
      </c>
      <c r="Z7139" t="s">
        <v>36</v>
      </c>
    </row>
    <row r="7140" spans="1:26" x14ac:dyDescent="0.25">
      <c r="A7140" t="s">
        <v>26</v>
      </c>
      <c r="B7140" t="s">
        <v>27</v>
      </c>
      <c r="C7140" t="s">
        <v>28</v>
      </c>
      <c r="D7140" t="s">
        <v>46</v>
      </c>
      <c r="E7140" t="str">
        <f>"109TNJJ90836"</f>
        <v>109TNJJ90836</v>
      </c>
      <c r="F7140" t="s">
        <v>30</v>
      </c>
      <c r="I7140" t="s">
        <v>89</v>
      </c>
      <c r="J7140" t="s">
        <v>39</v>
      </c>
      <c r="N7140" t="s">
        <v>14405</v>
      </c>
      <c r="O7140" t="s">
        <v>34</v>
      </c>
      <c r="P7140">
        <v>13</v>
      </c>
      <c r="Q7140">
        <v>202109</v>
      </c>
      <c r="R7140">
        <v>20211025</v>
      </c>
      <c r="S7140" t="s">
        <v>14406</v>
      </c>
      <c r="T7140">
        <v>20220908</v>
      </c>
      <c r="Z7140" t="s">
        <v>36</v>
      </c>
    </row>
    <row r="7141" spans="1:26" x14ac:dyDescent="0.25">
      <c r="A7141" t="s">
        <v>26</v>
      </c>
      <c r="B7141" t="s">
        <v>27</v>
      </c>
      <c r="C7141" t="s">
        <v>28</v>
      </c>
      <c r="D7141" t="s">
        <v>6142</v>
      </c>
      <c r="E7141" t="str">
        <f>"203TNTQ2D545"</f>
        <v>203TNTQ2D545</v>
      </c>
      <c r="F7141" t="s">
        <v>30</v>
      </c>
      <c r="I7141" t="s">
        <v>129</v>
      </c>
      <c r="J7141" t="s">
        <v>39</v>
      </c>
      <c r="N7141" t="s">
        <v>14407</v>
      </c>
      <c r="O7141" t="s">
        <v>34</v>
      </c>
      <c r="P7141">
        <v>7</v>
      </c>
      <c r="Q7141">
        <v>202203</v>
      </c>
      <c r="R7141">
        <v>20220623</v>
      </c>
      <c r="S7141" t="s">
        <v>14408</v>
      </c>
      <c r="T7141">
        <v>20220908</v>
      </c>
      <c r="Z7141" t="s">
        <v>36</v>
      </c>
    </row>
    <row r="7142" spans="1:26" x14ac:dyDescent="0.25">
      <c r="A7142" t="s">
        <v>26</v>
      </c>
      <c r="B7142" t="s">
        <v>27</v>
      </c>
      <c r="C7142" t="s">
        <v>28</v>
      </c>
      <c r="D7142" t="s">
        <v>29</v>
      </c>
      <c r="E7142" t="str">
        <f>"111TNUW17526"</f>
        <v>111TNUW17526</v>
      </c>
      <c r="F7142" t="s">
        <v>30</v>
      </c>
      <c r="I7142" t="s">
        <v>89</v>
      </c>
      <c r="J7142" t="s">
        <v>90</v>
      </c>
      <c r="N7142" t="s">
        <v>14409</v>
      </c>
      <c r="O7142" t="s">
        <v>34</v>
      </c>
      <c r="P7142">
        <v>11</v>
      </c>
      <c r="Q7142">
        <v>202111</v>
      </c>
      <c r="R7142">
        <v>20220414</v>
      </c>
      <c r="S7142" t="s">
        <v>14410</v>
      </c>
      <c r="T7142">
        <v>20220908</v>
      </c>
      <c r="Z7142" t="s">
        <v>36</v>
      </c>
    </row>
    <row r="7143" spans="1:26" x14ac:dyDescent="0.25">
      <c r="A7143" t="s">
        <v>26</v>
      </c>
      <c r="B7143" t="s">
        <v>27</v>
      </c>
      <c r="C7143" t="s">
        <v>28</v>
      </c>
      <c r="D7143" t="s">
        <v>6922</v>
      </c>
      <c r="E7143" t="str">
        <f>"205TNMX2Z067"</f>
        <v>205TNMX2Z067</v>
      </c>
      <c r="F7143" t="s">
        <v>30</v>
      </c>
      <c r="I7143" t="s">
        <v>38</v>
      </c>
      <c r="J7143" t="s">
        <v>90</v>
      </c>
      <c r="N7143" t="s">
        <v>14411</v>
      </c>
      <c r="O7143" t="s">
        <v>34</v>
      </c>
      <c r="P7143">
        <v>5</v>
      </c>
      <c r="Q7143">
        <v>202205</v>
      </c>
      <c r="R7143">
        <v>20220830</v>
      </c>
      <c r="S7143" t="s">
        <v>14412</v>
      </c>
      <c r="T7143">
        <v>20220908</v>
      </c>
      <c r="U7143" t="s">
        <v>878</v>
      </c>
      <c r="V7143" t="s">
        <v>267</v>
      </c>
      <c r="W7143" t="s">
        <v>1037</v>
      </c>
      <c r="Z7143" t="s">
        <v>36</v>
      </c>
    </row>
    <row r="7144" spans="1:26" x14ac:dyDescent="0.25">
      <c r="A7144" t="s">
        <v>26</v>
      </c>
      <c r="B7144" t="s">
        <v>27</v>
      </c>
      <c r="C7144" t="s">
        <v>28</v>
      </c>
      <c r="D7144" t="s">
        <v>7432</v>
      </c>
      <c r="E7144" t="str">
        <f>"206TNJJ0N716"</f>
        <v>206TNJJ0N716</v>
      </c>
      <c r="F7144" t="s">
        <v>30</v>
      </c>
      <c r="I7144" t="s">
        <v>646</v>
      </c>
      <c r="J7144" t="s">
        <v>90</v>
      </c>
      <c r="N7144" t="s">
        <v>14413</v>
      </c>
      <c r="O7144" t="s">
        <v>34</v>
      </c>
      <c r="P7144">
        <v>4</v>
      </c>
      <c r="Q7144">
        <v>202206</v>
      </c>
      <c r="R7144">
        <v>20220902</v>
      </c>
      <c r="S7144" t="s">
        <v>14414</v>
      </c>
      <c r="T7144">
        <v>20220908</v>
      </c>
      <c r="U7144" t="s">
        <v>8014</v>
      </c>
      <c r="V7144" t="s">
        <v>267</v>
      </c>
      <c r="Z7144" t="s">
        <v>36</v>
      </c>
    </row>
    <row r="7145" spans="1:26" x14ac:dyDescent="0.25">
      <c r="A7145" t="s">
        <v>26</v>
      </c>
      <c r="B7145" t="s">
        <v>27</v>
      </c>
      <c r="C7145" t="s">
        <v>28</v>
      </c>
      <c r="D7145" t="s">
        <v>46</v>
      </c>
      <c r="E7145" t="str">
        <f>"108TNUW30486"</f>
        <v>108TNUW30486</v>
      </c>
      <c r="F7145" t="s">
        <v>30</v>
      </c>
      <c r="I7145" t="s">
        <v>123</v>
      </c>
      <c r="J7145" t="s">
        <v>90</v>
      </c>
      <c r="N7145" t="s">
        <v>14415</v>
      </c>
      <c r="O7145" t="s">
        <v>34</v>
      </c>
      <c r="P7145">
        <v>14</v>
      </c>
      <c r="Q7145">
        <v>202108</v>
      </c>
      <c r="R7145">
        <v>20211020</v>
      </c>
      <c r="S7145" t="s">
        <v>14416</v>
      </c>
      <c r="T7145">
        <v>20220908</v>
      </c>
      <c r="U7145" t="s">
        <v>3950</v>
      </c>
      <c r="Z7145" t="s">
        <v>36</v>
      </c>
    </row>
    <row r="7146" spans="1:26" x14ac:dyDescent="0.25">
      <c r="A7146" t="s">
        <v>26</v>
      </c>
      <c r="B7146" t="s">
        <v>27</v>
      </c>
      <c r="C7146" t="s">
        <v>28</v>
      </c>
      <c r="D7146" t="s">
        <v>29</v>
      </c>
      <c r="E7146" t="str">
        <f>"108TNSU1X190"</f>
        <v>108TNSU1X190</v>
      </c>
      <c r="F7146" t="s">
        <v>30</v>
      </c>
      <c r="I7146" t="s">
        <v>38</v>
      </c>
      <c r="J7146" t="s">
        <v>90</v>
      </c>
      <c r="N7146" t="s">
        <v>14417</v>
      </c>
      <c r="O7146" t="s">
        <v>34</v>
      </c>
      <c r="P7146">
        <v>14</v>
      </c>
      <c r="Q7146">
        <v>202108</v>
      </c>
      <c r="R7146">
        <v>20211106</v>
      </c>
      <c r="S7146" t="s">
        <v>14418</v>
      </c>
      <c r="T7146">
        <v>20220908</v>
      </c>
      <c r="U7146" t="s">
        <v>3950</v>
      </c>
      <c r="Z7146" t="s">
        <v>36</v>
      </c>
    </row>
    <row r="7147" spans="1:26" x14ac:dyDescent="0.25">
      <c r="A7147" t="s">
        <v>26</v>
      </c>
      <c r="B7147" t="s">
        <v>27</v>
      </c>
      <c r="C7147" t="s">
        <v>28</v>
      </c>
      <c r="D7147" t="s">
        <v>115</v>
      </c>
      <c r="E7147" t="str">
        <f>"108TNXR10426"</f>
        <v>108TNXR10426</v>
      </c>
      <c r="F7147" t="s">
        <v>30</v>
      </c>
      <c r="I7147" t="s">
        <v>38</v>
      </c>
      <c r="J7147" t="s">
        <v>90</v>
      </c>
      <c r="N7147" t="s">
        <v>14419</v>
      </c>
      <c r="O7147" t="s">
        <v>34</v>
      </c>
      <c r="P7147">
        <v>14</v>
      </c>
      <c r="Q7147">
        <v>202108</v>
      </c>
      <c r="R7147">
        <v>20211120</v>
      </c>
      <c r="S7147" t="s">
        <v>14420</v>
      </c>
      <c r="T7147">
        <v>20220908</v>
      </c>
      <c r="U7147" t="s">
        <v>211</v>
      </c>
      <c r="Z7147" t="s">
        <v>36</v>
      </c>
    </row>
    <row r="7148" spans="1:26" x14ac:dyDescent="0.25">
      <c r="A7148" t="s">
        <v>26</v>
      </c>
      <c r="B7148" t="s">
        <v>27</v>
      </c>
      <c r="C7148" t="s">
        <v>28</v>
      </c>
      <c r="D7148" t="s">
        <v>6922</v>
      </c>
      <c r="E7148" t="str">
        <f>"205TNTQ08361"</f>
        <v>205TNTQ08361</v>
      </c>
      <c r="F7148" t="s">
        <v>30</v>
      </c>
      <c r="I7148" t="s">
        <v>57</v>
      </c>
      <c r="J7148" t="s">
        <v>271</v>
      </c>
      <c r="N7148" t="s">
        <v>14421</v>
      </c>
      <c r="O7148" t="s">
        <v>34</v>
      </c>
      <c r="P7148">
        <v>5</v>
      </c>
      <c r="Q7148">
        <v>202205</v>
      </c>
      <c r="R7148">
        <v>20220725</v>
      </c>
      <c r="S7148" t="s">
        <v>14422</v>
      </c>
      <c r="T7148">
        <v>20220908</v>
      </c>
      <c r="Z7148" t="s">
        <v>36</v>
      </c>
    </row>
    <row r="7149" spans="1:26" x14ac:dyDescent="0.25">
      <c r="A7149" t="s">
        <v>26</v>
      </c>
      <c r="B7149" t="s">
        <v>27</v>
      </c>
      <c r="C7149" t="s">
        <v>28</v>
      </c>
      <c r="D7149" t="s">
        <v>29</v>
      </c>
      <c r="E7149" t="str">
        <f>"110TNUW2H054"</f>
        <v>110TNUW2H054</v>
      </c>
      <c r="F7149" t="s">
        <v>30</v>
      </c>
      <c r="I7149" t="s">
        <v>38</v>
      </c>
      <c r="J7149" t="s">
        <v>90</v>
      </c>
      <c r="N7149" t="s">
        <v>14423</v>
      </c>
      <c r="O7149" t="s">
        <v>34</v>
      </c>
      <c r="P7149">
        <v>12</v>
      </c>
      <c r="Q7149">
        <v>202110</v>
      </c>
      <c r="R7149">
        <v>20220105</v>
      </c>
      <c r="S7149" t="s">
        <v>14424</v>
      </c>
      <c r="T7149">
        <v>20220908</v>
      </c>
      <c r="U7149" t="s">
        <v>211</v>
      </c>
      <c r="Z7149" t="s">
        <v>36</v>
      </c>
    </row>
    <row r="7150" spans="1:26" x14ac:dyDescent="0.25">
      <c r="A7150" t="s">
        <v>26</v>
      </c>
      <c r="B7150" t="s">
        <v>27</v>
      </c>
      <c r="C7150" t="s">
        <v>28</v>
      </c>
      <c r="D7150" t="s">
        <v>6142</v>
      </c>
      <c r="E7150" t="str">
        <f>"203TNTQ10025"</f>
        <v>203TNTQ10025</v>
      </c>
      <c r="F7150" t="s">
        <v>30</v>
      </c>
      <c r="I7150" t="s">
        <v>57</v>
      </c>
      <c r="J7150" t="s">
        <v>58</v>
      </c>
      <c r="N7150" t="s">
        <v>14425</v>
      </c>
      <c r="O7150" t="s">
        <v>34</v>
      </c>
      <c r="P7150">
        <v>7</v>
      </c>
      <c r="Q7150">
        <v>202203</v>
      </c>
      <c r="R7150">
        <v>20220713</v>
      </c>
      <c r="S7150" t="s">
        <v>14426</v>
      </c>
      <c r="T7150">
        <v>20220908</v>
      </c>
      <c r="U7150" t="s">
        <v>61</v>
      </c>
      <c r="Z7150" t="s">
        <v>36</v>
      </c>
    </row>
    <row r="7151" spans="1:26" x14ac:dyDescent="0.25">
      <c r="A7151" t="s">
        <v>26</v>
      </c>
      <c r="B7151" t="s">
        <v>27</v>
      </c>
      <c r="C7151" t="s">
        <v>28</v>
      </c>
      <c r="D7151" t="s">
        <v>10844</v>
      </c>
      <c r="E7151" t="str">
        <f>"203TNBK0S453"</f>
        <v>203TNBK0S453</v>
      </c>
      <c r="F7151" t="s">
        <v>30</v>
      </c>
      <c r="I7151" t="s">
        <v>31</v>
      </c>
      <c r="J7151" t="s">
        <v>32</v>
      </c>
      <c r="N7151" t="s">
        <v>14427</v>
      </c>
      <c r="O7151" t="s">
        <v>34</v>
      </c>
      <c r="P7151">
        <v>7</v>
      </c>
      <c r="Q7151">
        <v>202203</v>
      </c>
      <c r="R7151">
        <v>20220723</v>
      </c>
      <c r="S7151" t="s">
        <v>14428</v>
      </c>
      <c r="T7151">
        <v>20220908</v>
      </c>
      <c r="Z7151" t="s">
        <v>36</v>
      </c>
    </row>
    <row r="7152" spans="1:26" x14ac:dyDescent="0.25">
      <c r="A7152" t="s">
        <v>26</v>
      </c>
      <c r="B7152" t="s">
        <v>27</v>
      </c>
      <c r="C7152" t="s">
        <v>28</v>
      </c>
      <c r="D7152" t="s">
        <v>115</v>
      </c>
      <c r="E7152" t="str">
        <f>"109TNEP0Z172"</f>
        <v>109TNEP0Z172</v>
      </c>
      <c r="F7152" t="s">
        <v>30</v>
      </c>
      <c r="I7152" t="s">
        <v>47</v>
      </c>
      <c r="J7152" t="s">
        <v>90</v>
      </c>
      <c r="N7152" t="s">
        <v>14429</v>
      </c>
      <c r="O7152" t="s">
        <v>34</v>
      </c>
      <c r="P7152">
        <v>13</v>
      </c>
      <c r="Q7152">
        <v>202109</v>
      </c>
      <c r="R7152">
        <v>20211015</v>
      </c>
      <c r="S7152" t="s">
        <v>14430</v>
      </c>
      <c r="T7152">
        <v>20220908</v>
      </c>
      <c r="U7152" t="s">
        <v>5168</v>
      </c>
      <c r="V7152" t="s">
        <v>211</v>
      </c>
      <c r="W7152" t="s">
        <v>206</v>
      </c>
      <c r="Z7152" t="s">
        <v>36</v>
      </c>
    </row>
    <row r="7153" spans="1:26" x14ac:dyDescent="0.25">
      <c r="A7153" t="s">
        <v>26</v>
      </c>
      <c r="B7153" t="s">
        <v>27</v>
      </c>
      <c r="C7153" t="s">
        <v>28</v>
      </c>
      <c r="D7153" t="s">
        <v>133</v>
      </c>
      <c r="E7153" t="str">
        <f>"108TNXR2W098"</f>
        <v>108TNXR2W098</v>
      </c>
      <c r="F7153" t="s">
        <v>30</v>
      </c>
      <c r="I7153" t="s">
        <v>31</v>
      </c>
      <c r="J7153" t="s">
        <v>32</v>
      </c>
      <c r="N7153" t="s">
        <v>14431</v>
      </c>
      <c r="O7153" t="s">
        <v>34</v>
      </c>
      <c r="P7153">
        <v>14</v>
      </c>
      <c r="Q7153">
        <v>202108</v>
      </c>
      <c r="R7153">
        <v>20211129</v>
      </c>
      <c r="S7153" t="s">
        <v>14432</v>
      </c>
      <c r="T7153">
        <v>20220908</v>
      </c>
      <c r="Z7153" t="s">
        <v>36</v>
      </c>
    </row>
    <row r="7154" spans="1:26" x14ac:dyDescent="0.25">
      <c r="A7154" t="s">
        <v>26</v>
      </c>
      <c r="B7154" t="s">
        <v>27</v>
      </c>
      <c r="C7154" t="s">
        <v>28</v>
      </c>
      <c r="D7154" t="s">
        <v>380</v>
      </c>
      <c r="E7154" t="str">
        <f>"207TNEP0W004"</f>
        <v>207TNEP0W004</v>
      </c>
      <c r="F7154" t="s">
        <v>30</v>
      </c>
      <c r="I7154" t="s">
        <v>57</v>
      </c>
      <c r="J7154" t="s">
        <v>58</v>
      </c>
      <c r="N7154" t="s">
        <v>14433</v>
      </c>
      <c r="O7154" t="s">
        <v>34</v>
      </c>
      <c r="P7154">
        <v>3</v>
      </c>
      <c r="Q7154">
        <v>202207</v>
      </c>
      <c r="R7154">
        <v>20220904</v>
      </c>
      <c r="S7154" t="s">
        <v>14434</v>
      </c>
      <c r="T7154">
        <v>20220908</v>
      </c>
      <c r="U7154" t="s">
        <v>128</v>
      </c>
      <c r="V7154" t="s">
        <v>144</v>
      </c>
      <c r="Z7154" t="s">
        <v>36</v>
      </c>
    </row>
    <row r="7155" spans="1:26" x14ac:dyDescent="0.25">
      <c r="A7155" t="s">
        <v>26</v>
      </c>
      <c r="B7155" t="s">
        <v>27</v>
      </c>
      <c r="C7155" t="s">
        <v>28</v>
      </c>
      <c r="D7155" t="s">
        <v>46</v>
      </c>
      <c r="E7155" t="str">
        <f>"110TNVS1H103"</f>
        <v>110TNVS1H103</v>
      </c>
      <c r="F7155" t="s">
        <v>30</v>
      </c>
      <c r="I7155" t="s">
        <v>123</v>
      </c>
      <c r="J7155" t="s">
        <v>52</v>
      </c>
      <c r="N7155" t="s">
        <v>14435</v>
      </c>
      <c r="O7155" t="s">
        <v>34</v>
      </c>
      <c r="P7155">
        <v>12</v>
      </c>
      <c r="Q7155">
        <v>202110</v>
      </c>
      <c r="R7155">
        <v>20220531</v>
      </c>
      <c r="S7155" t="s">
        <v>14436</v>
      </c>
      <c r="T7155">
        <v>20220908</v>
      </c>
      <c r="U7155" t="s">
        <v>5538</v>
      </c>
      <c r="Z7155" t="s">
        <v>36</v>
      </c>
    </row>
    <row r="7156" spans="1:26" x14ac:dyDescent="0.25">
      <c r="A7156" t="s">
        <v>26</v>
      </c>
      <c r="B7156" t="s">
        <v>27</v>
      </c>
      <c r="C7156" t="s">
        <v>28</v>
      </c>
      <c r="D7156" t="s">
        <v>115</v>
      </c>
      <c r="E7156" t="str">
        <f>"108TNNH31183"</f>
        <v>108TNNH31183</v>
      </c>
      <c r="F7156" t="s">
        <v>30</v>
      </c>
      <c r="I7156" t="s">
        <v>38</v>
      </c>
      <c r="J7156" t="s">
        <v>58</v>
      </c>
      <c r="N7156" t="s">
        <v>14437</v>
      </c>
      <c r="O7156" t="s">
        <v>34</v>
      </c>
      <c r="P7156">
        <v>14</v>
      </c>
      <c r="Q7156">
        <v>202108</v>
      </c>
      <c r="R7156">
        <v>20220509</v>
      </c>
      <c r="S7156" t="s">
        <v>14438</v>
      </c>
      <c r="T7156">
        <v>20220908</v>
      </c>
      <c r="Z7156" t="s">
        <v>36</v>
      </c>
    </row>
    <row r="7157" spans="1:26" x14ac:dyDescent="0.25">
      <c r="A7157" t="s">
        <v>26</v>
      </c>
      <c r="B7157" t="s">
        <v>27</v>
      </c>
      <c r="C7157" t="s">
        <v>28</v>
      </c>
      <c r="D7157" t="s">
        <v>380</v>
      </c>
      <c r="E7157" t="str">
        <f>"206TNZN0X629"</f>
        <v>206TNZN0X629</v>
      </c>
      <c r="F7157" t="s">
        <v>30</v>
      </c>
      <c r="I7157" t="s">
        <v>82</v>
      </c>
      <c r="J7157" t="s">
        <v>163</v>
      </c>
      <c r="N7157" t="s">
        <v>14439</v>
      </c>
      <c r="O7157" t="s">
        <v>34</v>
      </c>
      <c r="P7157">
        <v>4</v>
      </c>
      <c r="Q7157">
        <v>202206</v>
      </c>
      <c r="R7157">
        <v>20220730</v>
      </c>
      <c r="S7157" t="s">
        <v>14440</v>
      </c>
      <c r="T7157">
        <v>20220908</v>
      </c>
      <c r="Z7157" t="s">
        <v>36</v>
      </c>
    </row>
    <row r="7158" spans="1:26" x14ac:dyDescent="0.25">
      <c r="A7158" t="s">
        <v>26</v>
      </c>
      <c r="B7158" t="s">
        <v>27</v>
      </c>
      <c r="C7158" t="s">
        <v>28</v>
      </c>
      <c r="D7158" t="s">
        <v>7160</v>
      </c>
      <c r="E7158" t="str">
        <f>"203TNLE1E584"</f>
        <v>203TNLE1E584</v>
      </c>
      <c r="F7158" t="s">
        <v>30</v>
      </c>
      <c r="I7158" t="s">
        <v>38</v>
      </c>
      <c r="J7158" t="s">
        <v>90</v>
      </c>
      <c r="N7158" t="s">
        <v>14441</v>
      </c>
      <c r="O7158" t="s">
        <v>34</v>
      </c>
      <c r="P7158">
        <v>7</v>
      </c>
      <c r="Q7158">
        <v>202203</v>
      </c>
      <c r="R7158">
        <v>20220630</v>
      </c>
      <c r="S7158" t="s">
        <v>14442</v>
      </c>
      <c r="T7158">
        <v>20220908</v>
      </c>
      <c r="U7158" t="s">
        <v>9761</v>
      </c>
      <c r="Z7158" t="s">
        <v>36</v>
      </c>
    </row>
    <row r="7159" spans="1:26" x14ac:dyDescent="0.25">
      <c r="A7159" t="s">
        <v>26</v>
      </c>
      <c r="B7159" t="s">
        <v>27</v>
      </c>
      <c r="C7159" t="s">
        <v>28</v>
      </c>
      <c r="D7159" t="s">
        <v>7432</v>
      </c>
      <c r="E7159" t="str">
        <f>"205TNHM2G081"</f>
        <v>205TNHM2G081</v>
      </c>
      <c r="F7159" t="s">
        <v>30</v>
      </c>
      <c r="I7159" t="s">
        <v>38</v>
      </c>
      <c r="J7159" t="s">
        <v>39</v>
      </c>
      <c r="N7159" t="s">
        <v>14443</v>
      </c>
      <c r="O7159" t="s">
        <v>34</v>
      </c>
      <c r="P7159">
        <v>5</v>
      </c>
      <c r="Q7159">
        <v>202205</v>
      </c>
      <c r="R7159">
        <v>20220903</v>
      </c>
      <c r="S7159" t="s">
        <v>14444</v>
      </c>
      <c r="T7159">
        <v>20220908</v>
      </c>
      <c r="U7159" t="s">
        <v>144</v>
      </c>
      <c r="Z7159" t="s">
        <v>36</v>
      </c>
    </row>
    <row r="7160" spans="1:26" x14ac:dyDescent="0.25">
      <c r="A7160" t="s">
        <v>26</v>
      </c>
      <c r="B7160" t="s">
        <v>27</v>
      </c>
      <c r="C7160" t="s">
        <v>28</v>
      </c>
      <c r="D7160" t="s">
        <v>37</v>
      </c>
      <c r="E7160" t="str">
        <f>"109TNSU2T414"</f>
        <v>109TNSU2T414</v>
      </c>
      <c r="F7160" t="s">
        <v>30</v>
      </c>
      <c r="I7160" t="s">
        <v>31</v>
      </c>
      <c r="J7160" t="s">
        <v>32</v>
      </c>
      <c r="N7160" t="s">
        <v>14445</v>
      </c>
      <c r="O7160" t="s">
        <v>34</v>
      </c>
      <c r="P7160">
        <v>13</v>
      </c>
      <c r="Q7160">
        <v>202109</v>
      </c>
      <c r="R7160">
        <v>20220222</v>
      </c>
      <c r="S7160" t="s">
        <v>14446</v>
      </c>
      <c r="T7160">
        <v>20220908</v>
      </c>
      <c r="Z7160" t="s">
        <v>36</v>
      </c>
    </row>
    <row r="7161" spans="1:26" x14ac:dyDescent="0.25">
      <c r="A7161" t="s">
        <v>26</v>
      </c>
      <c r="B7161" t="s">
        <v>27</v>
      </c>
      <c r="C7161" t="s">
        <v>28</v>
      </c>
      <c r="D7161" t="s">
        <v>133</v>
      </c>
      <c r="E7161" t="str">
        <f>"102TNRL1T678"</f>
        <v>102TNRL1T678</v>
      </c>
      <c r="F7161" t="s">
        <v>30</v>
      </c>
      <c r="I7161" t="s">
        <v>71</v>
      </c>
      <c r="J7161" t="s">
        <v>90</v>
      </c>
      <c r="N7161" t="s">
        <v>14447</v>
      </c>
      <c r="O7161" t="s">
        <v>34</v>
      </c>
      <c r="P7161">
        <v>20</v>
      </c>
      <c r="Q7161">
        <v>202102</v>
      </c>
      <c r="R7161">
        <v>20211022</v>
      </c>
      <c r="S7161" t="s">
        <v>14448</v>
      </c>
      <c r="T7161">
        <v>20220908</v>
      </c>
      <c r="U7161" t="s">
        <v>1718</v>
      </c>
      <c r="V7161" t="s">
        <v>206</v>
      </c>
      <c r="Z7161" t="s">
        <v>36</v>
      </c>
    </row>
    <row r="7162" spans="1:26" x14ac:dyDescent="0.25">
      <c r="A7162" t="s">
        <v>26</v>
      </c>
      <c r="B7162" t="s">
        <v>27</v>
      </c>
      <c r="C7162" t="s">
        <v>28</v>
      </c>
      <c r="D7162" t="s">
        <v>133</v>
      </c>
      <c r="E7162" t="str">
        <f>"104TNPC0C944"</f>
        <v>104TNPC0C944</v>
      </c>
      <c r="F7162" t="s">
        <v>30</v>
      </c>
      <c r="I7162" t="s">
        <v>47</v>
      </c>
      <c r="J7162" t="s">
        <v>58</v>
      </c>
      <c r="N7162" t="s">
        <v>14449</v>
      </c>
      <c r="O7162" t="s">
        <v>34</v>
      </c>
      <c r="P7162">
        <v>18</v>
      </c>
      <c r="Q7162">
        <v>202104</v>
      </c>
      <c r="R7162">
        <v>20211126</v>
      </c>
      <c r="S7162" t="s">
        <v>14450</v>
      </c>
      <c r="T7162">
        <v>20220908</v>
      </c>
      <c r="Z7162" t="s">
        <v>36</v>
      </c>
    </row>
    <row r="7163" spans="1:26" x14ac:dyDescent="0.25">
      <c r="A7163" t="s">
        <v>26</v>
      </c>
      <c r="B7163" t="s">
        <v>27</v>
      </c>
      <c r="C7163" t="s">
        <v>28</v>
      </c>
      <c r="D7163" t="s">
        <v>7432</v>
      </c>
      <c r="E7163" t="str">
        <f>"203TNMX1Q835"</f>
        <v>203TNMX1Q835</v>
      </c>
      <c r="F7163" t="s">
        <v>30</v>
      </c>
      <c r="I7163" t="s">
        <v>38</v>
      </c>
      <c r="J7163" t="s">
        <v>77</v>
      </c>
      <c r="N7163" t="s">
        <v>14451</v>
      </c>
      <c r="O7163" t="s">
        <v>34</v>
      </c>
      <c r="P7163">
        <v>7</v>
      </c>
      <c r="Q7163">
        <v>202203</v>
      </c>
      <c r="R7163">
        <v>20220901</v>
      </c>
      <c r="S7163" t="s">
        <v>14452</v>
      </c>
      <c r="T7163">
        <v>20220908</v>
      </c>
      <c r="Z7163" t="s">
        <v>36</v>
      </c>
    </row>
    <row r="7164" spans="1:26" x14ac:dyDescent="0.25">
      <c r="A7164" t="s">
        <v>26</v>
      </c>
      <c r="B7164" t="s">
        <v>27</v>
      </c>
      <c r="C7164" t="s">
        <v>28</v>
      </c>
      <c r="D7164" t="s">
        <v>585</v>
      </c>
      <c r="E7164" t="str">
        <f>"207TNZN1A181"</f>
        <v>207TNZN1A181</v>
      </c>
      <c r="F7164" t="s">
        <v>30</v>
      </c>
      <c r="I7164" t="s">
        <v>2006</v>
      </c>
      <c r="J7164" t="s">
        <v>32</v>
      </c>
      <c r="N7164" t="s">
        <v>14453</v>
      </c>
      <c r="O7164" t="s">
        <v>34</v>
      </c>
      <c r="P7164">
        <v>3</v>
      </c>
      <c r="Q7164">
        <v>202207</v>
      </c>
      <c r="R7164">
        <v>20220814</v>
      </c>
      <c r="S7164" t="s">
        <v>14454</v>
      </c>
      <c r="T7164">
        <v>20220908</v>
      </c>
      <c r="Z7164" t="s">
        <v>36</v>
      </c>
    </row>
    <row r="7165" spans="1:26" x14ac:dyDescent="0.25">
      <c r="A7165" t="s">
        <v>26</v>
      </c>
      <c r="B7165" t="s">
        <v>27</v>
      </c>
      <c r="C7165" t="s">
        <v>28</v>
      </c>
      <c r="D7165" t="s">
        <v>380</v>
      </c>
      <c r="E7165" t="str">
        <f>"111TNEP1Y972"</f>
        <v>111TNEP1Y972</v>
      </c>
      <c r="F7165" t="s">
        <v>30</v>
      </c>
      <c r="I7165" t="s">
        <v>129</v>
      </c>
      <c r="J7165" t="s">
        <v>58</v>
      </c>
      <c r="N7165" t="s">
        <v>14455</v>
      </c>
      <c r="O7165" t="s">
        <v>34</v>
      </c>
      <c r="P7165">
        <v>11</v>
      </c>
      <c r="Q7165">
        <v>202111</v>
      </c>
      <c r="R7165">
        <v>20211218</v>
      </c>
      <c r="S7165" t="s">
        <v>14456</v>
      </c>
      <c r="T7165">
        <v>20220908</v>
      </c>
      <c r="U7165" t="s">
        <v>6092</v>
      </c>
      <c r="V7165" t="s">
        <v>328</v>
      </c>
      <c r="W7165" t="s">
        <v>878</v>
      </c>
      <c r="X7165" t="s">
        <v>496</v>
      </c>
      <c r="Y7165" t="s">
        <v>1857</v>
      </c>
      <c r="Z7165" t="s">
        <v>36</v>
      </c>
    </row>
    <row r="7166" spans="1:26" x14ac:dyDescent="0.25">
      <c r="A7166" t="s">
        <v>26</v>
      </c>
      <c r="B7166" t="s">
        <v>27</v>
      </c>
      <c r="C7166" t="s">
        <v>28</v>
      </c>
      <c r="D7166" t="s">
        <v>42</v>
      </c>
      <c r="E7166" t="str">
        <f>"201TNEP1M068"</f>
        <v>201TNEP1M068</v>
      </c>
      <c r="F7166" t="s">
        <v>30</v>
      </c>
      <c r="I7166" t="s">
        <v>97</v>
      </c>
      <c r="J7166" t="s">
        <v>48</v>
      </c>
      <c r="N7166" t="s">
        <v>14457</v>
      </c>
      <c r="O7166" t="s">
        <v>34</v>
      </c>
      <c r="P7166">
        <v>9</v>
      </c>
      <c r="Q7166">
        <v>202201</v>
      </c>
      <c r="R7166">
        <v>20220324</v>
      </c>
      <c r="S7166" t="s">
        <v>14458</v>
      </c>
      <c r="T7166">
        <v>20220908</v>
      </c>
      <c r="Z7166" t="s">
        <v>36</v>
      </c>
    </row>
    <row r="7167" spans="1:26" x14ac:dyDescent="0.25">
      <c r="A7167" t="s">
        <v>26</v>
      </c>
      <c r="B7167" t="s">
        <v>27</v>
      </c>
      <c r="C7167" t="s">
        <v>28</v>
      </c>
      <c r="D7167" t="s">
        <v>29</v>
      </c>
      <c r="E7167" t="str">
        <f>"201TNRL28166"</f>
        <v>201TNRL28166</v>
      </c>
      <c r="F7167" t="s">
        <v>30</v>
      </c>
      <c r="I7167" t="s">
        <v>97</v>
      </c>
      <c r="J7167" t="s">
        <v>90</v>
      </c>
      <c r="N7167" t="s">
        <v>14459</v>
      </c>
      <c r="O7167" t="s">
        <v>34</v>
      </c>
      <c r="P7167">
        <v>9</v>
      </c>
      <c r="Q7167">
        <v>202201</v>
      </c>
      <c r="R7167">
        <v>20220827</v>
      </c>
      <c r="S7167" t="s">
        <v>14460</v>
      </c>
      <c r="T7167">
        <v>20220908</v>
      </c>
      <c r="U7167" t="s">
        <v>463</v>
      </c>
      <c r="Z7167" t="s">
        <v>36</v>
      </c>
    </row>
    <row r="7168" spans="1:26" x14ac:dyDescent="0.25">
      <c r="A7168" t="s">
        <v>26</v>
      </c>
      <c r="B7168" t="s">
        <v>27</v>
      </c>
      <c r="C7168" t="s">
        <v>28</v>
      </c>
      <c r="D7168" t="s">
        <v>29</v>
      </c>
      <c r="E7168" t="str">
        <f>"104TNFA09819"</f>
        <v>104TNFA09819</v>
      </c>
      <c r="F7168" t="s">
        <v>30</v>
      </c>
      <c r="I7168" t="s">
        <v>97</v>
      </c>
      <c r="J7168" t="s">
        <v>39</v>
      </c>
      <c r="N7168" t="s">
        <v>14461</v>
      </c>
      <c r="O7168" t="s">
        <v>34</v>
      </c>
      <c r="P7168">
        <v>18</v>
      </c>
      <c r="Q7168">
        <v>202104</v>
      </c>
      <c r="R7168">
        <v>20220416</v>
      </c>
      <c r="S7168" t="s">
        <v>14462</v>
      </c>
      <c r="T7168">
        <v>20220908</v>
      </c>
      <c r="Z7168" t="s">
        <v>36</v>
      </c>
    </row>
    <row r="7169" spans="1:26" x14ac:dyDescent="0.25">
      <c r="A7169" t="s">
        <v>26</v>
      </c>
      <c r="B7169" t="s">
        <v>27</v>
      </c>
      <c r="C7169" t="s">
        <v>28</v>
      </c>
      <c r="D7169" t="s">
        <v>37</v>
      </c>
      <c r="E7169" t="str">
        <f>"201TNQD1W532"</f>
        <v>201TNQD1W532</v>
      </c>
      <c r="F7169" t="s">
        <v>30</v>
      </c>
      <c r="I7169" t="s">
        <v>38</v>
      </c>
      <c r="J7169" t="s">
        <v>39</v>
      </c>
      <c r="N7169" t="s">
        <v>14463</v>
      </c>
      <c r="O7169" t="s">
        <v>34</v>
      </c>
      <c r="P7169">
        <v>9</v>
      </c>
      <c r="Q7169">
        <v>202201</v>
      </c>
      <c r="R7169">
        <v>20220415</v>
      </c>
      <c r="S7169" t="s">
        <v>14464</v>
      </c>
      <c r="T7169">
        <v>20220908</v>
      </c>
      <c r="Z7169" t="s">
        <v>36</v>
      </c>
    </row>
    <row r="7170" spans="1:26" x14ac:dyDescent="0.25">
      <c r="A7170" t="s">
        <v>26</v>
      </c>
      <c r="B7170" t="s">
        <v>27</v>
      </c>
      <c r="C7170" t="s">
        <v>28</v>
      </c>
      <c r="D7170" t="s">
        <v>115</v>
      </c>
      <c r="E7170" t="str">
        <f>"109TNTQ0F329"</f>
        <v>109TNTQ0F329</v>
      </c>
      <c r="F7170" t="s">
        <v>30</v>
      </c>
      <c r="I7170" t="s">
        <v>129</v>
      </c>
      <c r="J7170" t="s">
        <v>58</v>
      </c>
      <c r="N7170" t="s">
        <v>14465</v>
      </c>
      <c r="O7170" t="s">
        <v>34</v>
      </c>
      <c r="P7170">
        <v>13</v>
      </c>
      <c r="Q7170">
        <v>202109</v>
      </c>
      <c r="R7170">
        <v>20220119</v>
      </c>
      <c r="S7170" t="s">
        <v>14466</v>
      </c>
      <c r="T7170">
        <v>20220908</v>
      </c>
      <c r="U7170" t="s">
        <v>595</v>
      </c>
      <c r="Z7170" t="s">
        <v>36</v>
      </c>
    </row>
    <row r="7171" spans="1:26" x14ac:dyDescent="0.25">
      <c r="A7171" t="s">
        <v>26</v>
      </c>
      <c r="B7171" t="s">
        <v>27</v>
      </c>
      <c r="C7171" t="s">
        <v>28</v>
      </c>
      <c r="D7171" t="s">
        <v>37</v>
      </c>
      <c r="E7171" t="str">
        <f>"110TNGY0K375"</f>
        <v>110TNGY0K375</v>
      </c>
      <c r="F7171" t="s">
        <v>30</v>
      </c>
      <c r="I7171" t="s">
        <v>129</v>
      </c>
      <c r="J7171" t="s">
        <v>90</v>
      </c>
      <c r="N7171" t="s">
        <v>14467</v>
      </c>
      <c r="O7171" t="s">
        <v>34</v>
      </c>
      <c r="P7171">
        <v>12</v>
      </c>
      <c r="Q7171">
        <v>202110</v>
      </c>
      <c r="R7171">
        <v>20211214</v>
      </c>
      <c r="S7171" t="s">
        <v>14468</v>
      </c>
      <c r="T7171">
        <v>20220908</v>
      </c>
      <c r="U7171" t="s">
        <v>265</v>
      </c>
      <c r="Z7171" t="s">
        <v>36</v>
      </c>
    </row>
    <row r="7172" spans="1:26" x14ac:dyDescent="0.25">
      <c r="A7172" t="s">
        <v>26</v>
      </c>
      <c r="B7172" t="s">
        <v>27</v>
      </c>
      <c r="C7172" t="s">
        <v>28</v>
      </c>
      <c r="D7172" t="s">
        <v>115</v>
      </c>
      <c r="E7172" t="str">
        <f>"110TNZN04141"</f>
        <v>110TNZN04141</v>
      </c>
      <c r="F7172" t="s">
        <v>30</v>
      </c>
      <c r="I7172" t="s">
        <v>2006</v>
      </c>
      <c r="J7172" t="s">
        <v>32</v>
      </c>
      <c r="N7172" t="s">
        <v>14469</v>
      </c>
      <c r="O7172" t="s">
        <v>34</v>
      </c>
      <c r="P7172">
        <v>12</v>
      </c>
      <c r="Q7172">
        <v>202110</v>
      </c>
      <c r="R7172">
        <v>20211129</v>
      </c>
      <c r="S7172" t="s">
        <v>14470</v>
      </c>
      <c r="T7172">
        <v>20220908</v>
      </c>
      <c r="Z7172" t="s">
        <v>36</v>
      </c>
    </row>
    <row r="7173" spans="1:26" x14ac:dyDescent="0.25">
      <c r="A7173" t="s">
        <v>26</v>
      </c>
      <c r="B7173" t="s">
        <v>27</v>
      </c>
      <c r="C7173" t="s">
        <v>28</v>
      </c>
      <c r="D7173" t="s">
        <v>42</v>
      </c>
      <c r="E7173" t="str">
        <f>"106TNLE2L608"</f>
        <v>106TNLE2L608</v>
      </c>
      <c r="F7173" t="s">
        <v>30</v>
      </c>
      <c r="I7173" t="s">
        <v>38</v>
      </c>
      <c r="J7173" t="s">
        <v>90</v>
      </c>
      <c r="N7173" t="s">
        <v>14471</v>
      </c>
      <c r="O7173" t="s">
        <v>34</v>
      </c>
      <c r="P7173">
        <v>16</v>
      </c>
      <c r="Q7173">
        <v>202106</v>
      </c>
      <c r="R7173">
        <v>20220113</v>
      </c>
      <c r="S7173" t="s">
        <v>14472</v>
      </c>
      <c r="T7173">
        <v>20220908</v>
      </c>
      <c r="U7173" t="s">
        <v>180</v>
      </c>
      <c r="Z7173" t="s">
        <v>36</v>
      </c>
    </row>
    <row r="7174" spans="1:26" x14ac:dyDescent="0.25">
      <c r="A7174" t="s">
        <v>26</v>
      </c>
      <c r="B7174" t="s">
        <v>27</v>
      </c>
      <c r="C7174" t="s">
        <v>28</v>
      </c>
      <c r="D7174" t="s">
        <v>166</v>
      </c>
      <c r="E7174" t="str">
        <f>"110TNFA25299"</f>
        <v>110TNFA25299</v>
      </c>
      <c r="F7174" t="s">
        <v>30</v>
      </c>
      <c r="I7174" t="s">
        <v>38</v>
      </c>
      <c r="J7174" t="s">
        <v>43</v>
      </c>
      <c r="N7174" t="s">
        <v>14473</v>
      </c>
      <c r="O7174" t="s">
        <v>34</v>
      </c>
      <c r="P7174">
        <v>12</v>
      </c>
      <c r="Q7174">
        <v>202110</v>
      </c>
      <c r="R7174">
        <v>20220721</v>
      </c>
      <c r="S7174" t="s">
        <v>14474</v>
      </c>
      <c r="T7174">
        <v>20220908</v>
      </c>
      <c r="Z7174" t="s">
        <v>36</v>
      </c>
    </row>
    <row r="7175" spans="1:26" x14ac:dyDescent="0.25">
      <c r="A7175" t="s">
        <v>26</v>
      </c>
      <c r="B7175" t="s">
        <v>27</v>
      </c>
      <c r="C7175" t="s">
        <v>28</v>
      </c>
      <c r="D7175" t="s">
        <v>29</v>
      </c>
      <c r="E7175" t="str">
        <f>"106TNBK28341"</f>
        <v>106TNBK28341</v>
      </c>
      <c r="F7175" t="s">
        <v>30</v>
      </c>
      <c r="I7175" t="s">
        <v>71</v>
      </c>
      <c r="J7175" t="s">
        <v>58</v>
      </c>
      <c r="N7175" t="s">
        <v>14475</v>
      </c>
      <c r="O7175" t="s">
        <v>34</v>
      </c>
      <c r="P7175">
        <v>16</v>
      </c>
      <c r="Q7175">
        <v>202106</v>
      </c>
      <c r="R7175">
        <v>20211121</v>
      </c>
      <c r="S7175" t="s">
        <v>14476</v>
      </c>
      <c r="T7175">
        <v>20220909</v>
      </c>
      <c r="Z7175" t="s">
        <v>36</v>
      </c>
    </row>
    <row r="7176" spans="1:26" x14ac:dyDescent="0.25">
      <c r="A7176" t="s">
        <v>26</v>
      </c>
      <c r="B7176" t="s">
        <v>27</v>
      </c>
      <c r="C7176" t="s">
        <v>28</v>
      </c>
      <c r="D7176" t="s">
        <v>6142</v>
      </c>
      <c r="E7176" t="str">
        <f>"203TNZN2D925"</f>
        <v>203TNZN2D925</v>
      </c>
      <c r="F7176" t="s">
        <v>30</v>
      </c>
      <c r="I7176" t="s">
        <v>89</v>
      </c>
      <c r="J7176" t="s">
        <v>90</v>
      </c>
      <c r="N7176" t="s">
        <v>14477</v>
      </c>
      <c r="O7176" t="s">
        <v>34</v>
      </c>
      <c r="P7176">
        <v>7</v>
      </c>
      <c r="Q7176">
        <v>202203</v>
      </c>
      <c r="R7176">
        <v>20220701</v>
      </c>
      <c r="S7176" t="s">
        <v>14478</v>
      </c>
      <c r="T7176">
        <v>20220909</v>
      </c>
      <c r="U7176" t="s">
        <v>8014</v>
      </c>
      <c r="V7176" t="s">
        <v>144</v>
      </c>
      <c r="W7176" t="s">
        <v>128</v>
      </c>
      <c r="Z7176" t="s">
        <v>36</v>
      </c>
    </row>
    <row r="7177" spans="1:26" x14ac:dyDescent="0.25">
      <c r="A7177" t="s">
        <v>26</v>
      </c>
      <c r="B7177" t="s">
        <v>27</v>
      </c>
      <c r="C7177" t="s">
        <v>28</v>
      </c>
      <c r="D7177" t="s">
        <v>29</v>
      </c>
      <c r="E7177" t="str">
        <f>"105TNHM0K808"</f>
        <v>105TNHM0K808</v>
      </c>
      <c r="F7177" t="s">
        <v>30</v>
      </c>
      <c r="I7177" t="s">
        <v>31</v>
      </c>
      <c r="J7177" t="s">
        <v>58</v>
      </c>
      <c r="N7177" t="s">
        <v>14479</v>
      </c>
      <c r="O7177" t="s">
        <v>34</v>
      </c>
      <c r="P7177">
        <v>17</v>
      </c>
      <c r="Q7177">
        <v>202105</v>
      </c>
      <c r="R7177">
        <v>20211018</v>
      </c>
      <c r="S7177" t="s">
        <v>14480</v>
      </c>
      <c r="T7177">
        <v>20220909</v>
      </c>
      <c r="U7177" t="s">
        <v>211</v>
      </c>
      <c r="V7177" t="s">
        <v>328</v>
      </c>
      <c r="W7177" t="s">
        <v>1172</v>
      </c>
      <c r="X7177" t="s">
        <v>878</v>
      </c>
      <c r="Y7177" t="s">
        <v>5494</v>
      </c>
      <c r="Z7177" t="s">
        <v>36</v>
      </c>
    </row>
    <row r="7178" spans="1:26" x14ac:dyDescent="0.25">
      <c r="A7178" t="s">
        <v>26</v>
      </c>
      <c r="B7178" t="s">
        <v>27</v>
      </c>
      <c r="C7178" t="s">
        <v>28</v>
      </c>
      <c r="D7178" t="s">
        <v>37</v>
      </c>
      <c r="E7178" t="str">
        <f>"201TNQD1W004"</f>
        <v>201TNQD1W004</v>
      </c>
      <c r="F7178" t="s">
        <v>30</v>
      </c>
      <c r="I7178" t="s">
        <v>31</v>
      </c>
      <c r="J7178" t="s">
        <v>32</v>
      </c>
      <c r="N7178" t="s">
        <v>14481</v>
      </c>
      <c r="O7178" t="s">
        <v>34</v>
      </c>
      <c r="P7178">
        <v>9</v>
      </c>
      <c r="Q7178">
        <v>202201</v>
      </c>
      <c r="R7178">
        <v>20220309</v>
      </c>
      <c r="S7178" t="s">
        <v>14482</v>
      </c>
      <c r="T7178">
        <v>20220909</v>
      </c>
      <c r="Z7178" t="s">
        <v>36</v>
      </c>
    </row>
    <row r="7179" spans="1:26" x14ac:dyDescent="0.25">
      <c r="A7179" t="s">
        <v>26</v>
      </c>
      <c r="B7179" t="s">
        <v>27</v>
      </c>
      <c r="C7179" t="s">
        <v>28</v>
      </c>
      <c r="D7179" t="s">
        <v>37</v>
      </c>
      <c r="E7179" t="str">
        <f>"106TNGY1T839"</f>
        <v>106TNGY1T839</v>
      </c>
      <c r="F7179" t="s">
        <v>30</v>
      </c>
      <c r="I7179" t="s">
        <v>31</v>
      </c>
      <c r="J7179" t="s">
        <v>58</v>
      </c>
      <c r="N7179" t="s">
        <v>14483</v>
      </c>
      <c r="O7179" t="s">
        <v>34</v>
      </c>
      <c r="P7179">
        <v>16</v>
      </c>
      <c r="Q7179">
        <v>202106</v>
      </c>
      <c r="R7179">
        <v>20211001</v>
      </c>
      <c r="S7179" t="s">
        <v>14484</v>
      </c>
      <c r="T7179">
        <v>20220909</v>
      </c>
      <c r="U7179" t="s">
        <v>313</v>
      </c>
      <c r="Z7179" t="s">
        <v>36</v>
      </c>
    </row>
    <row r="7180" spans="1:26" x14ac:dyDescent="0.25">
      <c r="A7180" t="s">
        <v>26</v>
      </c>
      <c r="B7180" t="s">
        <v>27</v>
      </c>
      <c r="C7180" t="s">
        <v>28</v>
      </c>
      <c r="D7180" t="s">
        <v>380</v>
      </c>
      <c r="E7180" t="str">
        <f>"206TNVS06535"</f>
        <v>206TNVS06535</v>
      </c>
      <c r="F7180" t="s">
        <v>30</v>
      </c>
      <c r="I7180" t="s">
        <v>76</v>
      </c>
      <c r="J7180" t="s">
        <v>163</v>
      </c>
      <c r="N7180" t="s">
        <v>14485</v>
      </c>
      <c r="O7180" t="s">
        <v>34</v>
      </c>
      <c r="P7180">
        <v>4</v>
      </c>
      <c r="Q7180">
        <v>202206</v>
      </c>
      <c r="R7180">
        <v>20220801</v>
      </c>
      <c r="S7180" t="s">
        <v>14486</v>
      </c>
      <c r="T7180">
        <v>20220909</v>
      </c>
      <c r="Z7180" t="s">
        <v>36</v>
      </c>
    </row>
    <row r="7181" spans="1:26" x14ac:dyDescent="0.25">
      <c r="A7181" t="s">
        <v>26</v>
      </c>
      <c r="B7181" t="s">
        <v>27</v>
      </c>
      <c r="C7181" t="s">
        <v>28</v>
      </c>
      <c r="D7181" t="s">
        <v>42</v>
      </c>
      <c r="E7181" t="str">
        <f>"112TNBK0E101"</f>
        <v>112TNBK0E101</v>
      </c>
      <c r="F7181" t="s">
        <v>30</v>
      </c>
      <c r="I7181" t="s">
        <v>157</v>
      </c>
      <c r="J7181" t="s">
        <v>39</v>
      </c>
      <c r="N7181" t="s">
        <v>14487</v>
      </c>
      <c r="O7181" t="s">
        <v>34</v>
      </c>
      <c r="P7181">
        <v>10</v>
      </c>
      <c r="Q7181">
        <v>202112</v>
      </c>
      <c r="R7181">
        <v>20220110</v>
      </c>
      <c r="S7181" t="s">
        <v>14488</v>
      </c>
      <c r="T7181">
        <v>20220909</v>
      </c>
      <c r="Z7181" t="s">
        <v>36</v>
      </c>
    </row>
    <row r="7182" spans="1:26" x14ac:dyDescent="0.25">
      <c r="A7182" t="s">
        <v>26</v>
      </c>
      <c r="B7182" t="s">
        <v>27</v>
      </c>
      <c r="C7182" t="s">
        <v>28</v>
      </c>
      <c r="D7182" t="s">
        <v>6142</v>
      </c>
      <c r="E7182" t="str">
        <f>"205TNMX0R571"</f>
        <v>205TNMX0R571</v>
      </c>
      <c r="F7182" t="s">
        <v>30</v>
      </c>
      <c r="I7182" t="s">
        <v>38</v>
      </c>
      <c r="J7182" t="s">
        <v>77</v>
      </c>
      <c r="N7182" t="s">
        <v>14489</v>
      </c>
      <c r="O7182" t="s">
        <v>34</v>
      </c>
      <c r="P7182">
        <v>99</v>
      </c>
      <c r="Q7182">
        <v>201205</v>
      </c>
      <c r="R7182">
        <v>20220126</v>
      </c>
      <c r="S7182" t="s">
        <v>14490</v>
      </c>
      <c r="T7182">
        <v>20220909</v>
      </c>
      <c r="Z7182" t="s">
        <v>36</v>
      </c>
    </row>
    <row r="7183" spans="1:26" x14ac:dyDescent="0.25">
      <c r="A7183" t="s">
        <v>26</v>
      </c>
      <c r="B7183" t="s">
        <v>27</v>
      </c>
      <c r="C7183" t="s">
        <v>28</v>
      </c>
      <c r="D7183" t="s">
        <v>133</v>
      </c>
      <c r="E7183" t="str">
        <f>"111TNTQ2P113"</f>
        <v>111TNTQ2P113</v>
      </c>
      <c r="F7183" t="s">
        <v>30</v>
      </c>
      <c r="I7183" t="s">
        <v>38</v>
      </c>
      <c r="J7183" t="s">
        <v>58</v>
      </c>
      <c r="N7183" t="s">
        <v>14491</v>
      </c>
      <c r="O7183" t="s">
        <v>34</v>
      </c>
      <c r="P7183">
        <v>11</v>
      </c>
      <c r="Q7183">
        <v>202111</v>
      </c>
      <c r="R7183">
        <v>20211124</v>
      </c>
      <c r="S7183" t="s">
        <v>14492</v>
      </c>
      <c r="T7183">
        <v>20220909</v>
      </c>
      <c r="U7183" t="s">
        <v>211</v>
      </c>
      <c r="Z7183" t="s">
        <v>36</v>
      </c>
    </row>
    <row r="7184" spans="1:26" x14ac:dyDescent="0.25">
      <c r="A7184" t="s">
        <v>26</v>
      </c>
      <c r="B7184" t="s">
        <v>27</v>
      </c>
      <c r="C7184" t="s">
        <v>28</v>
      </c>
      <c r="D7184" t="s">
        <v>29</v>
      </c>
      <c r="E7184" t="str">
        <f>"104TNZN0X989"</f>
        <v>104TNZN0X989</v>
      </c>
      <c r="F7184" t="s">
        <v>30</v>
      </c>
      <c r="I7184" t="s">
        <v>31</v>
      </c>
      <c r="J7184" t="s">
        <v>32</v>
      </c>
      <c r="N7184" t="s">
        <v>14493</v>
      </c>
      <c r="O7184" t="s">
        <v>34</v>
      </c>
      <c r="P7184">
        <v>18</v>
      </c>
      <c r="Q7184">
        <v>202104</v>
      </c>
      <c r="R7184">
        <v>20211229</v>
      </c>
      <c r="S7184" t="s">
        <v>14494</v>
      </c>
      <c r="T7184">
        <v>20220909</v>
      </c>
      <c r="Z7184" t="s">
        <v>36</v>
      </c>
    </row>
    <row r="7185" spans="1:26" x14ac:dyDescent="0.25">
      <c r="A7185" t="s">
        <v>26</v>
      </c>
      <c r="B7185" t="s">
        <v>27</v>
      </c>
      <c r="C7185" t="s">
        <v>28</v>
      </c>
      <c r="D7185" t="s">
        <v>380</v>
      </c>
      <c r="E7185" t="str">
        <f>"206TNKF2V205"</f>
        <v>206TNKF2V205</v>
      </c>
      <c r="F7185" t="s">
        <v>30</v>
      </c>
      <c r="I7185" t="s">
        <v>38</v>
      </c>
      <c r="J7185" t="s">
        <v>77</v>
      </c>
      <c r="N7185" t="s">
        <v>12876</v>
      </c>
      <c r="O7185" t="s">
        <v>34</v>
      </c>
      <c r="P7185">
        <v>4</v>
      </c>
      <c r="Q7185">
        <v>202206</v>
      </c>
      <c r="R7185">
        <v>20220813</v>
      </c>
      <c r="S7185" t="s">
        <v>14495</v>
      </c>
      <c r="T7185">
        <v>20220909</v>
      </c>
      <c r="Z7185" t="s">
        <v>36</v>
      </c>
    </row>
    <row r="7186" spans="1:26" x14ac:dyDescent="0.25">
      <c r="A7186" t="s">
        <v>26</v>
      </c>
      <c r="B7186" t="s">
        <v>27</v>
      </c>
      <c r="C7186" t="s">
        <v>28</v>
      </c>
      <c r="D7186" t="s">
        <v>29</v>
      </c>
      <c r="E7186" t="str">
        <f>"112TNFA18907"</f>
        <v>112TNFA18907</v>
      </c>
      <c r="F7186" t="s">
        <v>30</v>
      </c>
      <c r="I7186" t="s">
        <v>31</v>
      </c>
      <c r="J7186" t="s">
        <v>58</v>
      </c>
      <c r="N7186" t="s">
        <v>14496</v>
      </c>
      <c r="O7186" t="s">
        <v>34</v>
      </c>
      <c r="P7186">
        <v>10</v>
      </c>
      <c r="Q7186">
        <v>202112</v>
      </c>
      <c r="R7186">
        <v>20220219</v>
      </c>
      <c r="S7186" t="s">
        <v>14497</v>
      </c>
      <c r="T7186">
        <v>20220909</v>
      </c>
      <c r="U7186" t="s">
        <v>211</v>
      </c>
      <c r="Z7186" t="s">
        <v>36</v>
      </c>
    </row>
    <row r="7187" spans="1:26" x14ac:dyDescent="0.25">
      <c r="A7187" t="s">
        <v>26</v>
      </c>
      <c r="B7187" t="s">
        <v>27</v>
      </c>
      <c r="C7187" t="s">
        <v>28</v>
      </c>
      <c r="D7187" t="s">
        <v>115</v>
      </c>
      <c r="E7187" t="str">
        <f>"109TNUW16934"</f>
        <v>109TNUW16934</v>
      </c>
      <c r="F7187" t="s">
        <v>30</v>
      </c>
      <c r="I7187" t="s">
        <v>38</v>
      </c>
      <c r="J7187" t="s">
        <v>58</v>
      </c>
      <c r="N7187" t="s">
        <v>14498</v>
      </c>
      <c r="O7187" t="s">
        <v>34</v>
      </c>
      <c r="P7187">
        <v>13</v>
      </c>
      <c r="Q7187">
        <v>202109</v>
      </c>
      <c r="R7187">
        <v>20211215</v>
      </c>
      <c r="S7187" t="s">
        <v>14499</v>
      </c>
      <c r="T7187">
        <v>20220909</v>
      </c>
      <c r="U7187" t="s">
        <v>206</v>
      </c>
      <c r="V7187" t="s">
        <v>5168</v>
      </c>
      <c r="W7187" t="s">
        <v>179</v>
      </c>
      <c r="Z7187" t="s">
        <v>36</v>
      </c>
    </row>
    <row r="7188" spans="1:26" x14ac:dyDescent="0.25">
      <c r="A7188" t="s">
        <v>26</v>
      </c>
      <c r="B7188" t="s">
        <v>27</v>
      </c>
      <c r="C7188" t="s">
        <v>28</v>
      </c>
      <c r="D7188" t="s">
        <v>585</v>
      </c>
      <c r="E7188" t="str">
        <f>"203TNGY14391"</f>
        <v>203TNGY14391</v>
      </c>
      <c r="F7188" t="s">
        <v>30</v>
      </c>
      <c r="I7188" t="s">
        <v>31</v>
      </c>
      <c r="J7188" t="s">
        <v>77</v>
      </c>
      <c r="N7188" t="s">
        <v>14500</v>
      </c>
      <c r="O7188" t="s">
        <v>34</v>
      </c>
      <c r="P7188">
        <v>7</v>
      </c>
      <c r="Q7188">
        <v>202203</v>
      </c>
      <c r="R7188">
        <v>20220406</v>
      </c>
      <c r="S7188" t="s">
        <v>14501</v>
      </c>
      <c r="T7188">
        <v>20220909</v>
      </c>
      <c r="Z7188" t="s">
        <v>36</v>
      </c>
    </row>
    <row r="7189" spans="1:26" x14ac:dyDescent="0.25">
      <c r="A7189" t="s">
        <v>26</v>
      </c>
      <c r="B7189" t="s">
        <v>27</v>
      </c>
      <c r="C7189" t="s">
        <v>28</v>
      </c>
      <c r="D7189" t="s">
        <v>6142</v>
      </c>
      <c r="E7189" t="str">
        <f>"203TNEP0M508"</f>
        <v>203TNEP0M508</v>
      </c>
      <c r="F7189" t="s">
        <v>30</v>
      </c>
      <c r="I7189" t="s">
        <v>129</v>
      </c>
      <c r="J7189" t="s">
        <v>58</v>
      </c>
      <c r="N7189" t="s">
        <v>14502</v>
      </c>
      <c r="O7189" t="s">
        <v>34</v>
      </c>
      <c r="P7189">
        <v>7</v>
      </c>
      <c r="Q7189">
        <v>202203</v>
      </c>
      <c r="R7189">
        <v>20220617</v>
      </c>
      <c r="S7189" t="s">
        <v>14503</v>
      </c>
      <c r="T7189">
        <v>20220909</v>
      </c>
      <c r="U7189" t="s">
        <v>211</v>
      </c>
      <c r="Z7189" t="s">
        <v>36</v>
      </c>
    </row>
    <row r="7190" spans="1:26" x14ac:dyDescent="0.25">
      <c r="A7190" t="s">
        <v>26</v>
      </c>
      <c r="B7190" t="s">
        <v>27</v>
      </c>
      <c r="C7190" t="s">
        <v>28</v>
      </c>
      <c r="D7190" t="s">
        <v>6922</v>
      </c>
      <c r="E7190" t="str">
        <f>"204TNNH05767"</f>
        <v>204TNNH05767</v>
      </c>
      <c r="F7190" t="s">
        <v>30</v>
      </c>
      <c r="I7190" t="s">
        <v>129</v>
      </c>
      <c r="J7190" t="s">
        <v>58</v>
      </c>
      <c r="N7190" t="s">
        <v>14504</v>
      </c>
      <c r="O7190" t="s">
        <v>34</v>
      </c>
      <c r="P7190">
        <v>6</v>
      </c>
      <c r="Q7190">
        <v>202204</v>
      </c>
      <c r="R7190">
        <v>20220422</v>
      </c>
      <c r="S7190" t="s">
        <v>14505</v>
      </c>
      <c r="T7190">
        <v>20220909</v>
      </c>
      <c r="U7190" t="s">
        <v>1110</v>
      </c>
      <c r="V7190" t="s">
        <v>236</v>
      </c>
      <c r="Z7190" t="s">
        <v>36</v>
      </c>
    </row>
    <row r="7191" spans="1:26" x14ac:dyDescent="0.25">
      <c r="A7191" t="s">
        <v>26</v>
      </c>
      <c r="B7191" t="s">
        <v>27</v>
      </c>
      <c r="C7191" t="s">
        <v>28</v>
      </c>
      <c r="D7191" t="s">
        <v>29</v>
      </c>
      <c r="E7191" t="str">
        <f>"108TNPC1E560"</f>
        <v>108TNPC1E560</v>
      </c>
      <c r="F7191" t="s">
        <v>30</v>
      </c>
      <c r="I7191" t="s">
        <v>71</v>
      </c>
      <c r="J7191" t="s">
        <v>90</v>
      </c>
      <c r="N7191" t="s">
        <v>14506</v>
      </c>
      <c r="O7191" t="s">
        <v>34</v>
      </c>
      <c r="P7191">
        <v>14</v>
      </c>
      <c r="Q7191">
        <v>202108</v>
      </c>
      <c r="R7191">
        <v>20211201</v>
      </c>
      <c r="S7191" t="s">
        <v>14507</v>
      </c>
      <c r="T7191">
        <v>20220909</v>
      </c>
      <c r="U7191" t="s">
        <v>5954</v>
      </c>
      <c r="V7191" t="s">
        <v>3950</v>
      </c>
      <c r="Z7191" t="s">
        <v>36</v>
      </c>
    </row>
    <row r="7192" spans="1:26" x14ac:dyDescent="0.25">
      <c r="A7192" t="s">
        <v>26</v>
      </c>
      <c r="B7192" t="s">
        <v>27</v>
      </c>
      <c r="C7192" t="s">
        <v>28</v>
      </c>
      <c r="D7192" t="s">
        <v>7432</v>
      </c>
      <c r="E7192" t="str">
        <f>"206TNFA1D043"</f>
        <v>206TNFA1D043</v>
      </c>
      <c r="F7192" t="s">
        <v>30</v>
      </c>
      <c r="I7192" t="s">
        <v>129</v>
      </c>
      <c r="J7192" t="s">
        <v>58</v>
      </c>
      <c r="N7192" t="s">
        <v>14508</v>
      </c>
      <c r="O7192" t="s">
        <v>34</v>
      </c>
      <c r="P7192">
        <v>4</v>
      </c>
      <c r="Q7192">
        <v>202206</v>
      </c>
      <c r="R7192">
        <v>20220901</v>
      </c>
      <c r="S7192" t="s">
        <v>14509</v>
      </c>
      <c r="T7192">
        <v>20220909</v>
      </c>
      <c r="U7192" t="s">
        <v>5494</v>
      </c>
      <c r="V7192" t="s">
        <v>496</v>
      </c>
      <c r="W7192" t="s">
        <v>878</v>
      </c>
      <c r="X7192" t="s">
        <v>9804</v>
      </c>
      <c r="Z7192" t="s">
        <v>36</v>
      </c>
    </row>
    <row r="7193" spans="1:26" x14ac:dyDescent="0.25">
      <c r="A7193" t="s">
        <v>26</v>
      </c>
      <c r="B7193" t="s">
        <v>27</v>
      </c>
      <c r="C7193" t="s">
        <v>28</v>
      </c>
      <c r="D7193" t="s">
        <v>380</v>
      </c>
      <c r="E7193" t="str">
        <f>"112TNQD0Z644"</f>
        <v>112TNQD0Z644</v>
      </c>
      <c r="F7193" t="s">
        <v>30</v>
      </c>
      <c r="I7193" t="s">
        <v>31</v>
      </c>
      <c r="J7193" t="s">
        <v>32</v>
      </c>
      <c r="N7193" t="s">
        <v>14510</v>
      </c>
      <c r="O7193" t="s">
        <v>34</v>
      </c>
      <c r="P7193">
        <v>10</v>
      </c>
      <c r="Q7193">
        <v>202112</v>
      </c>
      <c r="R7193">
        <v>20220128</v>
      </c>
      <c r="S7193" t="s">
        <v>14511</v>
      </c>
      <c r="T7193">
        <v>20220909</v>
      </c>
      <c r="Z7193" t="s">
        <v>36</v>
      </c>
    </row>
    <row r="7194" spans="1:26" x14ac:dyDescent="0.25">
      <c r="A7194" t="s">
        <v>26</v>
      </c>
      <c r="B7194" t="s">
        <v>27</v>
      </c>
      <c r="C7194" t="s">
        <v>28</v>
      </c>
      <c r="D7194" t="s">
        <v>380</v>
      </c>
      <c r="E7194" t="str">
        <f>"206TNSU0X774"</f>
        <v>206TNSU0X774</v>
      </c>
      <c r="F7194" t="s">
        <v>30</v>
      </c>
      <c r="I7194" t="s">
        <v>123</v>
      </c>
      <c r="J7194" t="s">
        <v>77</v>
      </c>
      <c r="N7194" t="s">
        <v>14512</v>
      </c>
      <c r="O7194" t="s">
        <v>34</v>
      </c>
      <c r="P7194">
        <v>4</v>
      </c>
      <c r="Q7194">
        <v>202206</v>
      </c>
      <c r="R7194">
        <v>20220721</v>
      </c>
      <c r="S7194" t="s">
        <v>14513</v>
      </c>
      <c r="T7194">
        <v>20220909</v>
      </c>
      <c r="Z7194" t="s">
        <v>36</v>
      </c>
    </row>
    <row r="7195" spans="1:26" x14ac:dyDescent="0.25">
      <c r="A7195" t="s">
        <v>26</v>
      </c>
      <c r="B7195" t="s">
        <v>27</v>
      </c>
      <c r="C7195" t="s">
        <v>28</v>
      </c>
      <c r="D7195" t="s">
        <v>42</v>
      </c>
      <c r="E7195" t="str">
        <f>"109TNNH09639"</f>
        <v>109TNNH09639</v>
      </c>
      <c r="F7195" t="s">
        <v>30</v>
      </c>
      <c r="I7195" t="s">
        <v>129</v>
      </c>
      <c r="J7195" t="s">
        <v>77</v>
      </c>
      <c r="N7195" t="s">
        <v>14514</v>
      </c>
      <c r="O7195" t="s">
        <v>34</v>
      </c>
      <c r="P7195">
        <v>13</v>
      </c>
      <c r="Q7195">
        <v>202109</v>
      </c>
      <c r="R7195">
        <v>20211016</v>
      </c>
      <c r="S7195" t="s">
        <v>14515</v>
      </c>
      <c r="T7195">
        <v>20220909</v>
      </c>
      <c r="Z7195" t="s">
        <v>36</v>
      </c>
    </row>
    <row r="7196" spans="1:26" x14ac:dyDescent="0.25">
      <c r="A7196" t="s">
        <v>26</v>
      </c>
      <c r="B7196" t="s">
        <v>27</v>
      </c>
      <c r="C7196" t="s">
        <v>28</v>
      </c>
      <c r="D7196" t="s">
        <v>133</v>
      </c>
      <c r="E7196" t="str">
        <f>"109TNRL0H902"</f>
        <v>109TNRL0H902</v>
      </c>
      <c r="F7196" t="s">
        <v>30</v>
      </c>
      <c r="I7196" t="s">
        <v>31</v>
      </c>
      <c r="J7196" t="s">
        <v>32</v>
      </c>
      <c r="N7196" t="s">
        <v>14516</v>
      </c>
      <c r="O7196" t="s">
        <v>34</v>
      </c>
      <c r="P7196">
        <v>13</v>
      </c>
      <c r="Q7196">
        <v>202109</v>
      </c>
      <c r="R7196">
        <v>20211101</v>
      </c>
      <c r="S7196" t="s">
        <v>14517</v>
      </c>
      <c r="T7196">
        <v>20220909</v>
      </c>
      <c r="Z7196" t="s">
        <v>36</v>
      </c>
    </row>
    <row r="7197" spans="1:26" x14ac:dyDescent="0.25">
      <c r="A7197" t="s">
        <v>26</v>
      </c>
      <c r="B7197" t="s">
        <v>27</v>
      </c>
      <c r="C7197" t="s">
        <v>28</v>
      </c>
      <c r="D7197" t="s">
        <v>585</v>
      </c>
      <c r="E7197" t="str">
        <f>"207TNQD0K380"</f>
        <v>207TNQD0K380</v>
      </c>
      <c r="F7197" t="s">
        <v>30</v>
      </c>
      <c r="I7197" t="s">
        <v>31</v>
      </c>
      <c r="J7197" t="s">
        <v>32</v>
      </c>
      <c r="N7197" t="s">
        <v>14518</v>
      </c>
      <c r="O7197" t="s">
        <v>34</v>
      </c>
      <c r="P7197">
        <v>3</v>
      </c>
      <c r="Q7197">
        <v>202207</v>
      </c>
      <c r="R7197">
        <v>20220701</v>
      </c>
      <c r="S7197" t="s">
        <v>14519</v>
      </c>
      <c r="T7197">
        <v>20220909</v>
      </c>
      <c r="Z7197" t="s">
        <v>36</v>
      </c>
    </row>
    <row r="7198" spans="1:26" x14ac:dyDescent="0.25">
      <c r="A7198" t="s">
        <v>26</v>
      </c>
      <c r="B7198" t="s">
        <v>27</v>
      </c>
      <c r="C7198" t="s">
        <v>28</v>
      </c>
      <c r="D7198" t="s">
        <v>46</v>
      </c>
      <c r="E7198" t="str">
        <f>"110TNPC1W928"</f>
        <v>110TNPC1W928</v>
      </c>
      <c r="F7198" t="s">
        <v>30</v>
      </c>
      <c r="I7198" t="s">
        <v>57</v>
      </c>
      <c r="J7198" t="s">
        <v>58</v>
      </c>
      <c r="N7198" t="s">
        <v>14520</v>
      </c>
      <c r="O7198" t="s">
        <v>34</v>
      </c>
      <c r="P7198">
        <v>12</v>
      </c>
      <c r="Q7198">
        <v>202110</v>
      </c>
      <c r="R7198">
        <v>20220316</v>
      </c>
      <c r="S7198" t="s">
        <v>14521</v>
      </c>
      <c r="T7198">
        <v>20220909</v>
      </c>
      <c r="U7198" t="s">
        <v>128</v>
      </c>
      <c r="V7198" t="s">
        <v>270</v>
      </c>
      <c r="W7198" t="s">
        <v>114</v>
      </c>
      <c r="X7198" t="s">
        <v>144</v>
      </c>
      <c r="Z7198" t="s">
        <v>36</v>
      </c>
    </row>
    <row r="7199" spans="1:26" x14ac:dyDescent="0.25">
      <c r="A7199" t="s">
        <v>26</v>
      </c>
      <c r="B7199" t="s">
        <v>27</v>
      </c>
      <c r="C7199" t="s">
        <v>28</v>
      </c>
      <c r="D7199" t="s">
        <v>29</v>
      </c>
      <c r="E7199" t="str">
        <f>"112TNVS03887"</f>
        <v>112TNVS03887</v>
      </c>
      <c r="F7199" t="s">
        <v>30</v>
      </c>
      <c r="I7199" t="s">
        <v>76</v>
      </c>
      <c r="J7199" t="s">
        <v>58</v>
      </c>
      <c r="N7199" t="s">
        <v>14522</v>
      </c>
      <c r="O7199" t="s">
        <v>34</v>
      </c>
      <c r="P7199">
        <v>10</v>
      </c>
      <c r="Q7199">
        <v>202112</v>
      </c>
      <c r="R7199">
        <v>20211214</v>
      </c>
      <c r="S7199" t="s">
        <v>14523</v>
      </c>
      <c r="T7199">
        <v>20220909</v>
      </c>
      <c r="U7199" t="s">
        <v>75</v>
      </c>
      <c r="V7199" t="s">
        <v>144</v>
      </c>
      <c r="Z7199" t="s">
        <v>36</v>
      </c>
    </row>
    <row r="7200" spans="1:26" x14ac:dyDescent="0.25">
      <c r="A7200" t="s">
        <v>26</v>
      </c>
      <c r="B7200" t="s">
        <v>27</v>
      </c>
      <c r="C7200" t="s">
        <v>28</v>
      </c>
      <c r="D7200" t="s">
        <v>115</v>
      </c>
      <c r="E7200" t="str">
        <f>"101TNAB24192"</f>
        <v>101TNAB24192</v>
      </c>
      <c r="F7200" t="s">
        <v>30</v>
      </c>
      <c r="I7200" t="s">
        <v>3995</v>
      </c>
      <c r="J7200" t="s">
        <v>90</v>
      </c>
      <c r="N7200" t="s">
        <v>14524</v>
      </c>
      <c r="O7200" t="s">
        <v>34</v>
      </c>
      <c r="P7200">
        <v>21</v>
      </c>
      <c r="Q7200">
        <v>202101</v>
      </c>
      <c r="R7200">
        <v>20211227</v>
      </c>
      <c r="S7200" t="s">
        <v>14525</v>
      </c>
      <c r="T7200">
        <v>20220909</v>
      </c>
      <c r="U7200" t="s">
        <v>206</v>
      </c>
      <c r="Z7200" t="s">
        <v>36</v>
      </c>
    </row>
    <row r="7201" spans="1:26" x14ac:dyDescent="0.25">
      <c r="A7201" t="s">
        <v>26</v>
      </c>
      <c r="B7201" t="s">
        <v>27</v>
      </c>
      <c r="C7201" t="s">
        <v>28</v>
      </c>
      <c r="D7201" t="s">
        <v>46</v>
      </c>
      <c r="E7201" t="str">
        <f>"204TNFA1X875"</f>
        <v>204TNFA1X875</v>
      </c>
      <c r="F7201" t="s">
        <v>30</v>
      </c>
      <c r="I7201" t="s">
        <v>57</v>
      </c>
      <c r="J7201" t="s">
        <v>90</v>
      </c>
      <c r="N7201" t="s">
        <v>14526</v>
      </c>
      <c r="O7201" t="s">
        <v>34</v>
      </c>
      <c r="P7201">
        <v>6</v>
      </c>
      <c r="Q7201">
        <v>202204</v>
      </c>
      <c r="R7201">
        <v>20220515</v>
      </c>
      <c r="S7201" t="s">
        <v>14527</v>
      </c>
      <c r="T7201">
        <v>20220909</v>
      </c>
      <c r="U7201" t="s">
        <v>144</v>
      </c>
      <c r="Z7201" t="s">
        <v>36</v>
      </c>
    </row>
    <row r="7202" spans="1:26" x14ac:dyDescent="0.25">
      <c r="A7202" t="s">
        <v>26</v>
      </c>
      <c r="B7202" t="s">
        <v>27</v>
      </c>
      <c r="C7202" t="s">
        <v>28</v>
      </c>
      <c r="D7202" t="s">
        <v>37</v>
      </c>
      <c r="E7202" t="str">
        <f>"109TNQD2A628"</f>
        <v>109TNQD2A628</v>
      </c>
      <c r="F7202" t="s">
        <v>30</v>
      </c>
      <c r="I7202" t="s">
        <v>38</v>
      </c>
      <c r="J7202" t="s">
        <v>58</v>
      </c>
      <c r="N7202" t="s">
        <v>14528</v>
      </c>
      <c r="O7202" t="s">
        <v>34</v>
      </c>
      <c r="P7202">
        <v>13</v>
      </c>
      <c r="Q7202">
        <v>202109</v>
      </c>
      <c r="R7202">
        <v>20211101</v>
      </c>
      <c r="S7202" t="s">
        <v>14529</v>
      </c>
      <c r="T7202">
        <v>20220909</v>
      </c>
      <c r="U7202" t="s">
        <v>151</v>
      </c>
      <c r="V7202" t="s">
        <v>206</v>
      </c>
      <c r="Z7202" t="s">
        <v>36</v>
      </c>
    </row>
    <row r="7203" spans="1:26" x14ac:dyDescent="0.25">
      <c r="A7203" t="s">
        <v>26</v>
      </c>
      <c r="B7203" t="s">
        <v>27</v>
      </c>
      <c r="C7203" t="s">
        <v>28</v>
      </c>
      <c r="D7203" t="s">
        <v>37</v>
      </c>
      <c r="E7203" t="str">
        <f>"109TNXR0S898"</f>
        <v>109TNXR0S898</v>
      </c>
      <c r="F7203" t="s">
        <v>30</v>
      </c>
      <c r="I7203" t="s">
        <v>123</v>
      </c>
      <c r="J7203" t="s">
        <v>77</v>
      </c>
      <c r="N7203" t="s">
        <v>14530</v>
      </c>
      <c r="O7203" t="s">
        <v>34</v>
      </c>
      <c r="P7203">
        <v>13</v>
      </c>
      <c r="Q7203">
        <v>202109</v>
      </c>
      <c r="R7203">
        <v>20220201</v>
      </c>
      <c r="S7203" t="s">
        <v>14531</v>
      </c>
      <c r="T7203">
        <v>20220909</v>
      </c>
      <c r="Z7203" t="s">
        <v>36</v>
      </c>
    </row>
    <row r="7204" spans="1:26" x14ac:dyDescent="0.25">
      <c r="A7204" t="s">
        <v>26</v>
      </c>
      <c r="B7204" t="s">
        <v>27</v>
      </c>
      <c r="C7204" t="s">
        <v>28</v>
      </c>
      <c r="D7204" t="s">
        <v>585</v>
      </c>
      <c r="E7204" t="str">
        <f>"207TNHM0G561"</f>
        <v>207TNHM0G561</v>
      </c>
      <c r="F7204" t="s">
        <v>30</v>
      </c>
      <c r="I7204" t="s">
        <v>123</v>
      </c>
      <c r="J7204" t="s">
        <v>77</v>
      </c>
      <c r="N7204" t="s">
        <v>14532</v>
      </c>
      <c r="O7204" t="s">
        <v>34</v>
      </c>
      <c r="P7204">
        <v>3</v>
      </c>
      <c r="Q7204">
        <v>202207</v>
      </c>
      <c r="R7204">
        <v>20220727</v>
      </c>
      <c r="S7204" t="s">
        <v>14533</v>
      </c>
      <c r="T7204">
        <v>20220909</v>
      </c>
      <c r="Z7204" t="s">
        <v>36</v>
      </c>
    </row>
    <row r="7205" spans="1:26" x14ac:dyDescent="0.25">
      <c r="A7205" t="s">
        <v>26</v>
      </c>
      <c r="B7205" t="s">
        <v>27</v>
      </c>
      <c r="C7205" t="s">
        <v>28</v>
      </c>
      <c r="D7205" t="s">
        <v>585</v>
      </c>
      <c r="E7205" t="str">
        <f>"207TNLE0K816"</f>
        <v>207TNLE0K816</v>
      </c>
      <c r="F7205" t="s">
        <v>30</v>
      </c>
      <c r="I7205" t="s">
        <v>38</v>
      </c>
      <c r="J7205" t="s">
        <v>58</v>
      </c>
      <c r="N7205" t="s">
        <v>14534</v>
      </c>
      <c r="O7205" t="s">
        <v>34</v>
      </c>
      <c r="P7205">
        <v>3</v>
      </c>
      <c r="Q7205">
        <v>202207</v>
      </c>
      <c r="R7205">
        <v>20220729</v>
      </c>
      <c r="S7205" t="s">
        <v>14535</v>
      </c>
      <c r="T7205">
        <v>20220909</v>
      </c>
      <c r="U7205" t="s">
        <v>236</v>
      </c>
      <c r="Z7205" t="s">
        <v>36</v>
      </c>
    </row>
    <row r="7206" spans="1:26" x14ac:dyDescent="0.25">
      <c r="A7206" t="s">
        <v>26</v>
      </c>
      <c r="B7206" t="s">
        <v>27</v>
      </c>
      <c r="C7206" t="s">
        <v>28</v>
      </c>
      <c r="D7206" t="s">
        <v>29</v>
      </c>
      <c r="E7206" t="str">
        <f>"108TNWG1Z321"</f>
        <v>108TNWG1Z321</v>
      </c>
      <c r="F7206" t="s">
        <v>30</v>
      </c>
      <c r="I7206" t="s">
        <v>123</v>
      </c>
      <c r="J7206" t="s">
        <v>439</v>
      </c>
      <c r="N7206" t="s">
        <v>14536</v>
      </c>
      <c r="O7206" t="s">
        <v>34</v>
      </c>
      <c r="P7206">
        <v>14</v>
      </c>
      <c r="Q7206">
        <v>202108</v>
      </c>
      <c r="R7206">
        <v>20220303</v>
      </c>
      <c r="S7206" t="s">
        <v>14537</v>
      </c>
      <c r="T7206">
        <v>20220909</v>
      </c>
      <c r="Z7206" t="s">
        <v>36</v>
      </c>
    </row>
    <row r="7207" spans="1:26" x14ac:dyDescent="0.25">
      <c r="A7207" t="s">
        <v>26</v>
      </c>
      <c r="B7207" t="s">
        <v>27</v>
      </c>
      <c r="C7207" t="s">
        <v>28</v>
      </c>
      <c r="D7207" t="s">
        <v>6922</v>
      </c>
      <c r="E7207" t="str">
        <f>"205TNQD0L780"</f>
        <v>205TNQD0L780</v>
      </c>
      <c r="F7207" t="s">
        <v>30</v>
      </c>
      <c r="I7207" t="s">
        <v>38</v>
      </c>
      <c r="J7207" t="s">
        <v>77</v>
      </c>
      <c r="N7207" t="s">
        <v>14538</v>
      </c>
      <c r="O7207" t="s">
        <v>34</v>
      </c>
      <c r="P7207">
        <v>5</v>
      </c>
      <c r="Q7207">
        <v>202205</v>
      </c>
      <c r="R7207">
        <v>20220616</v>
      </c>
      <c r="S7207" t="s">
        <v>14539</v>
      </c>
      <c r="T7207">
        <v>20220909</v>
      </c>
      <c r="Z7207" t="s">
        <v>36</v>
      </c>
    </row>
    <row r="7208" spans="1:26" x14ac:dyDescent="0.25">
      <c r="A7208" t="s">
        <v>26</v>
      </c>
      <c r="B7208" t="s">
        <v>27</v>
      </c>
      <c r="C7208" t="s">
        <v>28</v>
      </c>
      <c r="D7208" t="s">
        <v>166</v>
      </c>
      <c r="E7208" t="str">
        <f>"204TNBK01357"</f>
        <v>204TNBK01357</v>
      </c>
      <c r="F7208" t="s">
        <v>30</v>
      </c>
      <c r="I7208" t="s">
        <v>38</v>
      </c>
      <c r="J7208" t="s">
        <v>58</v>
      </c>
      <c r="N7208" t="s">
        <v>14540</v>
      </c>
      <c r="O7208" t="s">
        <v>34</v>
      </c>
      <c r="P7208">
        <v>6</v>
      </c>
      <c r="Q7208">
        <v>202204</v>
      </c>
      <c r="R7208">
        <v>20220824</v>
      </c>
      <c r="S7208" t="s">
        <v>14541</v>
      </c>
      <c r="T7208">
        <v>20220909</v>
      </c>
      <c r="U7208" t="s">
        <v>144</v>
      </c>
      <c r="V7208" t="s">
        <v>149</v>
      </c>
      <c r="Z7208" t="s">
        <v>36</v>
      </c>
    </row>
    <row r="7209" spans="1:26" x14ac:dyDescent="0.25">
      <c r="A7209" t="s">
        <v>26</v>
      </c>
      <c r="B7209" t="s">
        <v>27</v>
      </c>
      <c r="C7209" t="s">
        <v>28</v>
      </c>
      <c r="D7209" t="s">
        <v>29</v>
      </c>
      <c r="E7209" t="str">
        <f>"111TNHM17873"</f>
        <v>111TNHM17873</v>
      </c>
      <c r="F7209" t="s">
        <v>30</v>
      </c>
      <c r="I7209" t="s">
        <v>123</v>
      </c>
      <c r="J7209" t="s">
        <v>439</v>
      </c>
      <c r="N7209" t="s">
        <v>14542</v>
      </c>
      <c r="O7209" t="s">
        <v>34</v>
      </c>
      <c r="P7209">
        <v>11</v>
      </c>
      <c r="Q7209">
        <v>202111</v>
      </c>
      <c r="R7209">
        <v>20220112</v>
      </c>
      <c r="S7209" t="s">
        <v>14543</v>
      </c>
      <c r="T7209">
        <v>20220909</v>
      </c>
      <c r="Z7209" t="s">
        <v>36</v>
      </c>
    </row>
    <row r="7210" spans="1:26" x14ac:dyDescent="0.25">
      <c r="A7210" t="s">
        <v>26</v>
      </c>
      <c r="B7210" t="s">
        <v>27</v>
      </c>
      <c r="C7210" t="s">
        <v>28</v>
      </c>
      <c r="D7210" t="s">
        <v>29</v>
      </c>
      <c r="E7210" t="str">
        <f>"108TNNH0Y223"</f>
        <v>108TNNH0Y223</v>
      </c>
      <c r="F7210" t="s">
        <v>30</v>
      </c>
      <c r="I7210" t="s">
        <v>129</v>
      </c>
      <c r="J7210" t="s">
        <v>271</v>
      </c>
      <c r="N7210" t="s">
        <v>14544</v>
      </c>
      <c r="O7210" t="s">
        <v>34</v>
      </c>
      <c r="P7210">
        <v>14</v>
      </c>
      <c r="Q7210">
        <v>202108</v>
      </c>
      <c r="R7210">
        <v>20211220</v>
      </c>
      <c r="S7210" t="s">
        <v>14545</v>
      </c>
      <c r="T7210">
        <v>20220909</v>
      </c>
      <c r="Z7210" t="s">
        <v>36</v>
      </c>
    </row>
    <row r="7211" spans="1:26" x14ac:dyDescent="0.25">
      <c r="A7211" t="s">
        <v>26</v>
      </c>
      <c r="B7211" t="s">
        <v>27</v>
      </c>
      <c r="C7211" t="s">
        <v>28</v>
      </c>
      <c r="D7211" t="s">
        <v>64</v>
      </c>
      <c r="E7211" t="str">
        <f>"206TNCZ2P723"</f>
        <v>206TNCZ2P723</v>
      </c>
      <c r="F7211" t="s">
        <v>30</v>
      </c>
      <c r="I7211" t="s">
        <v>129</v>
      </c>
      <c r="J7211" t="s">
        <v>58</v>
      </c>
      <c r="N7211" t="s">
        <v>14546</v>
      </c>
      <c r="O7211" t="s">
        <v>34</v>
      </c>
      <c r="P7211">
        <v>4</v>
      </c>
      <c r="Q7211">
        <v>202206</v>
      </c>
      <c r="R7211">
        <v>20220829</v>
      </c>
      <c r="S7211" t="s">
        <v>14547</v>
      </c>
      <c r="T7211">
        <v>20220909</v>
      </c>
      <c r="Z7211" t="s">
        <v>36</v>
      </c>
    </row>
    <row r="7212" spans="1:26" x14ac:dyDescent="0.25">
      <c r="A7212" t="s">
        <v>26</v>
      </c>
      <c r="B7212" t="s">
        <v>27</v>
      </c>
      <c r="C7212" t="s">
        <v>28</v>
      </c>
      <c r="D7212" t="s">
        <v>64</v>
      </c>
      <c r="E7212" t="str">
        <f>"206TNCZ14867"</f>
        <v>206TNCZ14867</v>
      </c>
      <c r="F7212" t="s">
        <v>30</v>
      </c>
      <c r="I7212" t="s">
        <v>76</v>
      </c>
      <c r="J7212" t="s">
        <v>77</v>
      </c>
      <c r="N7212" t="s">
        <v>14548</v>
      </c>
      <c r="O7212" t="s">
        <v>34</v>
      </c>
      <c r="P7212">
        <v>4</v>
      </c>
      <c r="Q7212">
        <v>202206</v>
      </c>
      <c r="R7212">
        <v>20220629</v>
      </c>
      <c r="S7212" t="s">
        <v>14549</v>
      </c>
      <c r="T7212">
        <v>20220909</v>
      </c>
      <c r="Z7212" t="s">
        <v>36</v>
      </c>
    </row>
    <row r="7213" spans="1:26" x14ac:dyDescent="0.25">
      <c r="A7213" t="s">
        <v>26</v>
      </c>
      <c r="B7213" t="s">
        <v>27</v>
      </c>
      <c r="C7213" t="s">
        <v>28</v>
      </c>
      <c r="D7213" t="s">
        <v>585</v>
      </c>
      <c r="E7213" t="str">
        <f>"202TNBK07821"</f>
        <v>202TNBK07821</v>
      </c>
      <c r="F7213" t="s">
        <v>30</v>
      </c>
      <c r="I7213" t="s">
        <v>38</v>
      </c>
      <c r="J7213" t="s">
        <v>39</v>
      </c>
      <c r="N7213" t="s">
        <v>5625</v>
      </c>
      <c r="O7213" t="s">
        <v>34</v>
      </c>
      <c r="P7213">
        <v>8</v>
      </c>
      <c r="Q7213">
        <v>202202</v>
      </c>
      <c r="R7213">
        <v>20220430</v>
      </c>
      <c r="S7213" t="s">
        <v>14550</v>
      </c>
      <c r="T7213">
        <v>20220909</v>
      </c>
      <c r="Z7213" t="s">
        <v>36</v>
      </c>
    </row>
    <row r="7214" spans="1:26" x14ac:dyDescent="0.25">
      <c r="A7214" t="s">
        <v>26</v>
      </c>
      <c r="B7214" t="s">
        <v>27</v>
      </c>
      <c r="C7214" t="s">
        <v>28</v>
      </c>
      <c r="D7214" t="s">
        <v>133</v>
      </c>
      <c r="E7214" t="str">
        <f>"103TNSU1R718"</f>
        <v>103TNSU1R718</v>
      </c>
      <c r="F7214" t="s">
        <v>30</v>
      </c>
      <c r="I7214" t="s">
        <v>57</v>
      </c>
      <c r="J7214" t="s">
        <v>58</v>
      </c>
      <c r="N7214" t="s">
        <v>14551</v>
      </c>
      <c r="O7214" t="s">
        <v>34</v>
      </c>
      <c r="P7214">
        <v>19</v>
      </c>
      <c r="Q7214">
        <v>202103</v>
      </c>
      <c r="R7214">
        <v>20211109</v>
      </c>
      <c r="S7214" t="s">
        <v>14552</v>
      </c>
      <c r="T7214">
        <v>20220909</v>
      </c>
      <c r="U7214" t="s">
        <v>211</v>
      </c>
      <c r="Z7214" t="s">
        <v>36</v>
      </c>
    </row>
    <row r="7215" spans="1:26" x14ac:dyDescent="0.25">
      <c r="A7215" t="s">
        <v>26</v>
      </c>
      <c r="B7215" t="s">
        <v>27</v>
      </c>
      <c r="C7215" t="s">
        <v>28</v>
      </c>
      <c r="D7215" t="s">
        <v>46</v>
      </c>
      <c r="E7215" t="str">
        <f>"201TNNH0M831"</f>
        <v>201TNNH0M831</v>
      </c>
      <c r="F7215" t="s">
        <v>30</v>
      </c>
      <c r="I7215" t="s">
        <v>89</v>
      </c>
      <c r="J7215" t="s">
        <v>58</v>
      </c>
      <c r="N7215" t="s">
        <v>14553</v>
      </c>
      <c r="O7215" t="s">
        <v>34</v>
      </c>
      <c r="P7215">
        <v>9</v>
      </c>
      <c r="Q7215">
        <v>202201</v>
      </c>
      <c r="R7215">
        <v>20220228</v>
      </c>
      <c r="S7215" t="s">
        <v>14554</v>
      </c>
      <c r="T7215">
        <v>20220909</v>
      </c>
      <c r="U7215" t="s">
        <v>463</v>
      </c>
      <c r="Z7215" t="s">
        <v>36</v>
      </c>
    </row>
    <row r="7216" spans="1:26" x14ac:dyDescent="0.25">
      <c r="A7216" t="s">
        <v>26</v>
      </c>
      <c r="B7216" t="s">
        <v>27</v>
      </c>
      <c r="C7216" t="s">
        <v>28</v>
      </c>
      <c r="D7216" t="s">
        <v>585</v>
      </c>
      <c r="E7216" t="str">
        <f>"202TNBK07845"</f>
        <v>202TNBK07845</v>
      </c>
      <c r="F7216" t="s">
        <v>30</v>
      </c>
      <c r="I7216" t="s">
        <v>38</v>
      </c>
      <c r="J7216" t="s">
        <v>116</v>
      </c>
      <c r="N7216" t="s">
        <v>14555</v>
      </c>
      <c r="O7216" t="s">
        <v>34</v>
      </c>
      <c r="P7216">
        <v>8</v>
      </c>
      <c r="Q7216">
        <v>202202</v>
      </c>
      <c r="R7216">
        <v>20220630</v>
      </c>
      <c r="S7216" t="s">
        <v>14556</v>
      </c>
      <c r="T7216">
        <v>20220909</v>
      </c>
      <c r="Z7216" t="s">
        <v>36</v>
      </c>
    </row>
    <row r="7217" spans="1:26" x14ac:dyDescent="0.25">
      <c r="A7217" t="s">
        <v>26</v>
      </c>
      <c r="B7217" t="s">
        <v>27</v>
      </c>
      <c r="C7217" t="s">
        <v>28</v>
      </c>
      <c r="D7217" t="s">
        <v>29</v>
      </c>
      <c r="E7217" t="str">
        <f>"108TNLE1X288"</f>
        <v>108TNLE1X288</v>
      </c>
      <c r="F7217" t="s">
        <v>30</v>
      </c>
      <c r="I7217" t="s">
        <v>129</v>
      </c>
      <c r="J7217" t="s">
        <v>90</v>
      </c>
      <c r="N7217" t="s">
        <v>14557</v>
      </c>
      <c r="O7217" t="s">
        <v>34</v>
      </c>
      <c r="P7217">
        <v>14</v>
      </c>
      <c r="Q7217">
        <v>202108</v>
      </c>
      <c r="R7217">
        <v>20211121</v>
      </c>
      <c r="S7217" t="s">
        <v>14558</v>
      </c>
      <c r="T7217">
        <v>20220909</v>
      </c>
      <c r="U7217" t="s">
        <v>61</v>
      </c>
      <c r="V7217" t="s">
        <v>267</v>
      </c>
      <c r="W7217" t="s">
        <v>328</v>
      </c>
      <c r="Z7217" t="s">
        <v>36</v>
      </c>
    </row>
    <row r="7218" spans="1:26" x14ac:dyDescent="0.25">
      <c r="A7218" t="s">
        <v>26</v>
      </c>
      <c r="B7218" t="s">
        <v>27</v>
      </c>
      <c r="C7218" t="s">
        <v>28</v>
      </c>
      <c r="D7218" t="s">
        <v>6922</v>
      </c>
      <c r="E7218" t="str">
        <f>"206TNCZ0V131"</f>
        <v>206TNCZ0V131</v>
      </c>
      <c r="F7218" t="s">
        <v>30</v>
      </c>
      <c r="I7218" t="s">
        <v>71</v>
      </c>
      <c r="J7218" t="s">
        <v>163</v>
      </c>
      <c r="N7218" t="s">
        <v>14559</v>
      </c>
      <c r="O7218" t="s">
        <v>34</v>
      </c>
      <c r="P7218">
        <v>4</v>
      </c>
      <c r="Q7218">
        <v>202206</v>
      </c>
      <c r="R7218">
        <v>20220730</v>
      </c>
      <c r="S7218" t="s">
        <v>14560</v>
      </c>
      <c r="T7218">
        <v>20220909</v>
      </c>
      <c r="Z7218" t="s">
        <v>36</v>
      </c>
    </row>
    <row r="7219" spans="1:26" x14ac:dyDescent="0.25">
      <c r="A7219" t="s">
        <v>26</v>
      </c>
      <c r="B7219" t="s">
        <v>27</v>
      </c>
      <c r="C7219" t="s">
        <v>28</v>
      </c>
      <c r="D7219" t="s">
        <v>7160</v>
      </c>
      <c r="E7219" t="str">
        <f>"203TNEP29588"</f>
        <v>203TNEP29588</v>
      </c>
      <c r="F7219" t="s">
        <v>30</v>
      </c>
      <c r="I7219" t="s">
        <v>97</v>
      </c>
      <c r="J7219" t="s">
        <v>39</v>
      </c>
      <c r="N7219" t="s">
        <v>14561</v>
      </c>
      <c r="O7219" t="s">
        <v>34</v>
      </c>
      <c r="P7219">
        <v>7</v>
      </c>
      <c r="Q7219">
        <v>202203</v>
      </c>
      <c r="R7219">
        <v>20220503</v>
      </c>
      <c r="S7219" t="s">
        <v>14562</v>
      </c>
      <c r="T7219">
        <v>20220909</v>
      </c>
      <c r="Z7219" t="s">
        <v>36</v>
      </c>
    </row>
    <row r="7220" spans="1:26" x14ac:dyDescent="0.25">
      <c r="A7220" t="s">
        <v>26</v>
      </c>
      <c r="B7220" t="s">
        <v>27</v>
      </c>
      <c r="C7220" t="s">
        <v>28</v>
      </c>
      <c r="D7220" t="s">
        <v>29</v>
      </c>
      <c r="E7220" t="str">
        <f>"109TNJJ1D636"</f>
        <v>109TNJJ1D636</v>
      </c>
      <c r="F7220" t="s">
        <v>30</v>
      </c>
      <c r="I7220" t="s">
        <v>97</v>
      </c>
      <c r="J7220" t="s">
        <v>58</v>
      </c>
      <c r="N7220" t="s">
        <v>14563</v>
      </c>
      <c r="O7220" t="s">
        <v>34</v>
      </c>
      <c r="P7220">
        <v>13</v>
      </c>
      <c r="Q7220">
        <v>202109</v>
      </c>
      <c r="R7220">
        <v>20211126</v>
      </c>
      <c r="S7220" t="s">
        <v>14564</v>
      </c>
      <c r="T7220">
        <v>20220909</v>
      </c>
      <c r="U7220" t="s">
        <v>463</v>
      </c>
      <c r="Z7220" t="s">
        <v>36</v>
      </c>
    </row>
    <row r="7221" spans="1:26" x14ac:dyDescent="0.25">
      <c r="A7221" t="s">
        <v>26</v>
      </c>
      <c r="B7221" t="s">
        <v>27</v>
      </c>
      <c r="C7221" t="s">
        <v>28</v>
      </c>
      <c r="D7221" t="s">
        <v>42</v>
      </c>
      <c r="E7221" t="str">
        <f>"111TNTQ2J665"</f>
        <v>111TNTQ2J665</v>
      </c>
      <c r="F7221" t="s">
        <v>30</v>
      </c>
      <c r="I7221" t="s">
        <v>1153</v>
      </c>
      <c r="J7221" t="s">
        <v>39</v>
      </c>
      <c r="N7221" t="s">
        <v>14565</v>
      </c>
      <c r="O7221" t="s">
        <v>34</v>
      </c>
      <c r="P7221">
        <v>11</v>
      </c>
      <c r="Q7221">
        <v>202111</v>
      </c>
      <c r="R7221">
        <v>20220222</v>
      </c>
      <c r="S7221" t="s">
        <v>14566</v>
      </c>
      <c r="T7221">
        <v>20220909</v>
      </c>
      <c r="Z7221" t="s">
        <v>36</v>
      </c>
    </row>
    <row r="7222" spans="1:26" x14ac:dyDescent="0.25">
      <c r="A7222" t="s">
        <v>26</v>
      </c>
      <c r="B7222" t="s">
        <v>27</v>
      </c>
      <c r="C7222" t="s">
        <v>28</v>
      </c>
      <c r="D7222" t="s">
        <v>380</v>
      </c>
      <c r="E7222" t="str">
        <f>"206TNGY0B127"</f>
        <v>206TNGY0B127</v>
      </c>
      <c r="F7222" t="s">
        <v>30</v>
      </c>
      <c r="I7222" t="s">
        <v>82</v>
      </c>
      <c r="J7222" t="s">
        <v>83</v>
      </c>
      <c r="N7222" t="s">
        <v>14567</v>
      </c>
      <c r="O7222" t="s">
        <v>34</v>
      </c>
      <c r="P7222">
        <v>4</v>
      </c>
      <c r="Q7222">
        <v>202206</v>
      </c>
      <c r="R7222">
        <v>20220618</v>
      </c>
      <c r="S7222" t="s">
        <v>14568</v>
      </c>
      <c r="T7222">
        <v>20220909</v>
      </c>
      <c r="Z7222" t="s">
        <v>36</v>
      </c>
    </row>
    <row r="7223" spans="1:26" x14ac:dyDescent="0.25">
      <c r="A7223" t="s">
        <v>26</v>
      </c>
      <c r="B7223" t="s">
        <v>27</v>
      </c>
      <c r="C7223" t="s">
        <v>28</v>
      </c>
      <c r="D7223" t="s">
        <v>7432</v>
      </c>
      <c r="E7223" t="str">
        <f>"205TNYT16850"</f>
        <v>205TNYT16850</v>
      </c>
      <c r="F7223" t="s">
        <v>30</v>
      </c>
      <c r="I7223" t="s">
        <v>82</v>
      </c>
      <c r="J7223" t="s">
        <v>48</v>
      </c>
      <c r="N7223" t="s">
        <v>14569</v>
      </c>
      <c r="O7223" t="s">
        <v>34</v>
      </c>
      <c r="P7223">
        <v>5</v>
      </c>
      <c r="Q7223">
        <v>202205</v>
      </c>
      <c r="R7223">
        <v>20220704</v>
      </c>
      <c r="S7223" t="s">
        <v>14570</v>
      </c>
      <c r="T7223">
        <v>20220909</v>
      </c>
      <c r="Z7223" t="s">
        <v>36</v>
      </c>
    </row>
    <row r="7224" spans="1:26" x14ac:dyDescent="0.25">
      <c r="A7224" t="s">
        <v>26</v>
      </c>
      <c r="B7224" t="s">
        <v>27</v>
      </c>
      <c r="C7224" t="s">
        <v>28</v>
      </c>
      <c r="D7224" t="s">
        <v>64</v>
      </c>
      <c r="E7224" t="str">
        <f>"109TNLE0R736"</f>
        <v>109TNLE0R736</v>
      </c>
      <c r="F7224" t="s">
        <v>30</v>
      </c>
      <c r="I7224" t="s">
        <v>38</v>
      </c>
      <c r="J7224" t="s">
        <v>77</v>
      </c>
      <c r="N7224" t="s">
        <v>14571</v>
      </c>
      <c r="O7224" t="s">
        <v>34</v>
      </c>
      <c r="P7224">
        <v>13</v>
      </c>
      <c r="Q7224">
        <v>202109</v>
      </c>
      <c r="R7224">
        <v>20220604</v>
      </c>
      <c r="S7224" t="s">
        <v>14572</v>
      </c>
      <c r="T7224">
        <v>20220909</v>
      </c>
      <c r="Z7224" t="s">
        <v>36</v>
      </c>
    </row>
    <row r="7225" spans="1:26" x14ac:dyDescent="0.25">
      <c r="A7225" t="s">
        <v>26</v>
      </c>
      <c r="B7225" t="s">
        <v>27</v>
      </c>
      <c r="C7225" t="s">
        <v>28</v>
      </c>
      <c r="D7225" t="s">
        <v>29</v>
      </c>
      <c r="E7225" t="str">
        <f>"111TNMX24435"</f>
        <v>111TNMX24435</v>
      </c>
      <c r="F7225" t="s">
        <v>30</v>
      </c>
      <c r="I7225" t="s">
        <v>38</v>
      </c>
      <c r="J7225" t="s">
        <v>58</v>
      </c>
      <c r="N7225" t="s">
        <v>14573</v>
      </c>
      <c r="O7225" t="s">
        <v>34</v>
      </c>
      <c r="P7225">
        <v>11</v>
      </c>
      <c r="Q7225">
        <v>202111</v>
      </c>
      <c r="R7225">
        <v>20220502</v>
      </c>
      <c r="S7225" t="s">
        <v>14574</v>
      </c>
      <c r="T7225">
        <v>20220909</v>
      </c>
      <c r="Z7225" t="s">
        <v>36</v>
      </c>
    </row>
    <row r="7226" spans="1:26" x14ac:dyDescent="0.25">
      <c r="A7226" t="s">
        <v>26</v>
      </c>
      <c r="B7226" t="s">
        <v>27</v>
      </c>
      <c r="C7226" t="s">
        <v>28</v>
      </c>
      <c r="D7226" t="s">
        <v>64</v>
      </c>
      <c r="E7226" t="str">
        <f>"203TNHM19137"</f>
        <v>203TNHM19137</v>
      </c>
      <c r="F7226" t="s">
        <v>30</v>
      </c>
      <c r="I7226" t="s">
        <v>129</v>
      </c>
      <c r="J7226" t="s">
        <v>130</v>
      </c>
      <c r="N7226" t="s">
        <v>14575</v>
      </c>
      <c r="O7226" t="s">
        <v>34</v>
      </c>
      <c r="P7226">
        <v>7</v>
      </c>
      <c r="Q7226">
        <v>202203</v>
      </c>
      <c r="R7226">
        <v>20220802</v>
      </c>
      <c r="S7226" t="s">
        <v>14576</v>
      </c>
      <c r="T7226">
        <v>20220910</v>
      </c>
      <c r="U7226" t="s">
        <v>56</v>
      </c>
      <c r="Z7226" t="s">
        <v>36</v>
      </c>
    </row>
    <row r="7227" spans="1:26" x14ac:dyDescent="0.25">
      <c r="A7227" t="s">
        <v>26</v>
      </c>
      <c r="B7227" t="s">
        <v>27</v>
      </c>
      <c r="C7227" t="s">
        <v>28</v>
      </c>
      <c r="D7227" t="s">
        <v>46</v>
      </c>
      <c r="E7227" t="str">
        <f>"201TNDV05810"</f>
        <v>201TNDV05810</v>
      </c>
      <c r="F7227" t="s">
        <v>30</v>
      </c>
      <c r="I7227" t="s">
        <v>89</v>
      </c>
      <c r="J7227" t="s">
        <v>271</v>
      </c>
      <c r="N7227" t="s">
        <v>14577</v>
      </c>
      <c r="O7227" t="s">
        <v>34</v>
      </c>
      <c r="P7227">
        <v>9</v>
      </c>
      <c r="Q7227">
        <v>202201</v>
      </c>
      <c r="R7227">
        <v>20220502</v>
      </c>
      <c r="S7227" t="s">
        <v>14578</v>
      </c>
      <c r="T7227">
        <v>20220910</v>
      </c>
      <c r="U7227" t="s">
        <v>270</v>
      </c>
      <c r="Z7227" t="s">
        <v>36</v>
      </c>
    </row>
    <row r="7228" spans="1:26" x14ac:dyDescent="0.25">
      <c r="A7228" t="s">
        <v>2403</v>
      </c>
      <c r="B7228" t="s">
        <v>27</v>
      </c>
      <c r="C7228" t="s">
        <v>28</v>
      </c>
      <c r="D7228" t="s">
        <v>380</v>
      </c>
      <c r="E7228" t="str">
        <f>"110TNDVOY762"</f>
        <v>110TNDVOY762</v>
      </c>
      <c r="F7228" t="s">
        <v>2404</v>
      </c>
      <c r="N7228" t="s">
        <v>14579</v>
      </c>
      <c r="O7228" t="s">
        <v>34</v>
      </c>
      <c r="P7228">
        <v>12</v>
      </c>
      <c r="Q7228">
        <v>202110</v>
      </c>
      <c r="S7228">
        <v>917626667</v>
      </c>
      <c r="T7228">
        <v>20220912</v>
      </c>
      <c r="U7228" t="s">
        <v>2406</v>
      </c>
      <c r="V7228" t="s">
        <v>3583</v>
      </c>
      <c r="W7228" t="s">
        <v>2408</v>
      </c>
      <c r="X7228" t="s">
        <v>3584</v>
      </c>
      <c r="Y7228" t="s">
        <v>3585</v>
      </c>
      <c r="Z7228" t="s">
        <v>36</v>
      </c>
    </row>
    <row r="7229" spans="1:26" x14ac:dyDescent="0.25">
      <c r="A7229" t="s">
        <v>2403</v>
      </c>
      <c r="B7229" t="s">
        <v>27</v>
      </c>
      <c r="C7229" t="s">
        <v>28</v>
      </c>
      <c r="D7229" t="s">
        <v>42</v>
      </c>
      <c r="E7229" t="str">
        <f>"110TNEP2U836"</f>
        <v>110TNEP2U836</v>
      </c>
      <c r="F7229" t="s">
        <v>2404</v>
      </c>
      <c r="N7229" t="s">
        <v>14580</v>
      </c>
      <c r="O7229" t="s">
        <v>34</v>
      </c>
      <c r="P7229">
        <v>12</v>
      </c>
      <c r="Q7229">
        <v>202110</v>
      </c>
      <c r="S7229">
        <v>917630645</v>
      </c>
      <c r="T7229">
        <v>20220912</v>
      </c>
      <c r="U7229" t="s">
        <v>2406</v>
      </c>
      <c r="V7229" t="s">
        <v>3583</v>
      </c>
      <c r="W7229" t="s">
        <v>2408</v>
      </c>
      <c r="X7229" t="s">
        <v>2409</v>
      </c>
      <c r="Y7229" t="s">
        <v>2410</v>
      </c>
      <c r="Z7229" t="s">
        <v>36</v>
      </c>
    </row>
    <row r="7230" spans="1:26" x14ac:dyDescent="0.25">
      <c r="A7230" t="s">
        <v>26</v>
      </c>
      <c r="B7230" t="s">
        <v>27</v>
      </c>
      <c r="C7230" t="s">
        <v>28</v>
      </c>
      <c r="D7230" t="s">
        <v>46</v>
      </c>
      <c r="E7230" t="str">
        <f>"201TNBK2S765"</f>
        <v>201TNBK2S765</v>
      </c>
      <c r="F7230" t="s">
        <v>30</v>
      </c>
      <c r="I7230" t="s">
        <v>57</v>
      </c>
      <c r="J7230" t="s">
        <v>840</v>
      </c>
      <c r="N7230" t="s">
        <v>14581</v>
      </c>
      <c r="O7230" t="s">
        <v>34</v>
      </c>
      <c r="P7230">
        <v>9</v>
      </c>
      <c r="Q7230">
        <v>202201</v>
      </c>
      <c r="R7230">
        <v>20220212</v>
      </c>
      <c r="S7230" t="s">
        <v>14582</v>
      </c>
      <c r="T7230">
        <v>20220912</v>
      </c>
      <c r="Z7230" t="s">
        <v>36</v>
      </c>
    </row>
    <row r="7231" spans="1:26" x14ac:dyDescent="0.25">
      <c r="A7231" t="s">
        <v>26</v>
      </c>
      <c r="B7231" t="s">
        <v>27</v>
      </c>
      <c r="C7231" t="s">
        <v>28</v>
      </c>
      <c r="D7231" t="s">
        <v>29</v>
      </c>
      <c r="E7231" t="str">
        <f>"108TNMX11883"</f>
        <v>108TNMX11883</v>
      </c>
      <c r="F7231" t="s">
        <v>30</v>
      </c>
      <c r="I7231" t="s">
        <v>1511</v>
      </c>
      <c r="J7231" t="s">
        <v>77</v>
      </c>
      <c r="N7231" t="s">
        <v>14583</v>
      </c>
      <c r="O7231" t="s">
        <v>34</v>
      </c>
      <c r="P7231">
        <v>14</v>
      </c>
      <c r="Q7231">
        <v>202108</v>
      </c>
      <c r="R7231">
        <v>20220613</v>
      </c>
      <c r="S7231" t="s">
        <v>14584</v>
      </c>
      <c r="T7231">
        <v>20220912</v>
      </c>
      <c r="Z7231" t="s">
        <v>36</v>
      </c>
    </row>
    <row r="7232" spans="1:26" x14ac:dyDescent="0.25">
      <c r="A7232" t="s">
        <v>26</v>
      </c>
      <c r="B7232" t="s">
        <v>27</v>
      </c>
      <c r="C7232" t="s">
        <v>28</v>
      </c>
      <c r="D7232" t="s">
        <v>46</v>
      </c>
      <c r="E7232" t="str">
        <f>"109TNHM1K105"</f>
        <v>109TNHM1K105</v>
      </c>
      <c r="F7232" t="s">
        <v>30</v>
      </c>
      <c r="I7232" t="s">
        <v>31</v>
      </c>
      <c r="J7232" t="s">
        <v>90</v>
      </c>
      <c r="N7232" t="s">
        <v>7903</v>
      </c>
      <c r="O7232" t="s">
        <v>34</v>
      </c>
      <c r="P7232">
        <v>13</v>
      </c>
      <c r="Q7232">
        <v>202109</v>
      </c>
      <c r="R7232">
        <v>20211030</v>
      </c>
      <c r="S7232" t="s">
        <v>14585</v>
      </c>
      <c r="T7232">
        <v>20220912</v>
      </c>
      <c r="U7232" t="s">
        <v>1575</v>
      </c>
      <c r="Z7232" t="s">
        <v>36</v>
      </c>
    </row>
    <row r="7233" spans="1:26" x14ac:dyDescent="0.25">
      <c r="A7233" t="s">
        <v>26</v>
      </c>
      <c r="B7233" t="s">
        <v>27</v>
      </c>
      <c r="C7233" t="s">
        <v>28</v>
      </c>
      <c r="D7233" t="s">
        <v>166</v>
      </c>
      <c r="E7233" t="str">
        <f>"008TNCZ21875"</f>
        <v>008TNCZ21875</v>
      </c>
      <c r="F7233" t="s">
        <v>30</v>
      </c>
      <c r="I7233" t="s">
        <v>31</v>
      </c>
      <c r="J7233" t="s">
        <v>58</v>
      </c>
      <c r="N7233" t="s">
        <v>14586</v>
      </c>
      <c r="O7233" t="s">
        <v>34</v>
      </c>
      <c r="P7233">
        <v>26</v>
      </c>
      <c r="Q7233">
        <v>202008</v>
      </c>
      <c r="R7233">
        <v>20211201</v>
      </c>
      <c r="S7233" t="s">
        <v>14587</v>
      </c>
      <c r="T7233">
        <v>20220912</v>
      </c>
      <c r="U7233" t="s">
        <v>878</v>
      </c>
      <c r="V7233" t="s">
        <v>267</v>
      </c>
      <c r="Z7233" t="s">
        <v>36</v>
      </c>
    </row>
    <row r="7234" spans="1:26" x14ac:dyDescent="0.25">
      <c r="A7234" t="s">
        <v>26</v>
      </c>
      <c r="B7234" t="s">
        <v>27</v>
      </c>
      <c r="C7234" t="s">
        <v>28</v>
      </c>
      <c r="D7234" t="s">
        <v>29</v>
      </c>
      <c r="E7234" t="str">
        <f>"201TNHM1X665"</f>
        <v>201TNHM1X665</v>
      </c>
      <c r="F7234" t="s">
        <v>30</v>
      </c>
      <c r="I7234" t="s">
        <v>123</v>
      </c>
      <c r="J7234" t="s">
        <v>52</v>
      </c>
      <c r="N7234" t="s">
        <v>14588</v>
      </c>
      <c r="O7234" t="s">
        <v>34</v>
      </c>
      <c r="P7234">
        <v>9</v>
      </c>
      <c r="Q7234">
        <v>202201</v>
      </c>
      <c r="R7234">
        <v>20220608</v>
      </c>
      <c r="S7234" t="s">
        <v>14589</v>
      </c>
      <c r="T7234">
        <v>20220912</v>
      </c>
      <c r="U7234" t="s">
        <v>2077</v>
      </c>
      <c r="Z7234" t="s">
        <v>36</v>
      </c>
    </row>
    <row r="7235" spans="1:26" x14ac:dyDescent="0.25">
      <c r="A7235" t="s">
        <v>26</v>
      </c>
      <c r="B7235" t="s">
        <v>27</v>
      </c>
      <c r="C7235" t="s">
        <v>28</v>
      </c>
      <c r="D7235" t="s">
        <v>380</v>
      </c>
      <c r="E7235" t="str">
        <f>"204TNYT0W786"</f>
        <v>204TNYT0W786</v>
      </c>
      <c r="F7235" t="s">
        <v>30</v>
      </c>
      <c r="I7235" t="s">
        <v>82</v>
      </c>
      <c r="J7235" t="s">
        <v>58</v>
      </c>
      <c r="N7235" t="s">
        <v>14590</v>
      </c>
      <c r="O7235" t="s">
        <v>34</v>
      </c>
      <c r="P7235">
        <v>6</v>
      </c>
      <c r="Q7235">
        <v>202204</v>
      </c>
      <c r="R7235">
        <v>20220409</v>
      </c>
      <c r="S7235" t="s">
        <v>14591</v>
      </c>
      <c r="T7235">
        <v>20220912</v>
      </c>
      <c r="U7235" t="s">
        <v>144</v>
      </c>
      <c r="Z7235" t="s">
        <v>36</v>
      </c>
    </row>
    <row r="7236" spans="1:26" x14ac:dyDescent="0.25">
      <c r="A7236" t="s">
        <v>26</v>
      </c>
      <c r="B7236" t="s">
        <v>27</v>
      </c>
      <c r="C7236" t="s">
        <v>28</v>
      </c>
      <c r="D7236" t="s">
        <v>64</v>
      </c>
      <c r="E7236" t="str">
        <f>"201TNGY07391"</f>
        <v>201TNGY07391</v>
      </c>
      <c r="F7236" t="s">
        <v>30</v>
      </c>
      <c r="I7236" t="s">
        <v>31</v>
      </c>
      <c r="J7236" t="s">
        <v>90</v>
      </c>
      <c r="N7236" t="s">
        <v>14592</v>
      </c>
      <c r="O7236" t="s">
        <v>34</v>
      </c>
      <c r="P7236">
        <v>9</v>
      </c>
      <c r="Q7236">
        <v>202201</v>
      </c>
      <c r="R7236">
        <v>20220216</v>
      </c>
      <c r="S7236" t="s">
        <v>14593</v>
      </c>
      <c r="T7236">
        <v>20220912</v>
      </c>
      <c r="U7236" t="s">
        <v>878</v>
      </c>
      <c r="V7236" t="s">
        <v>149</v>
      </c>
      <c r="W7236" t="s">
        <v>496</v>
      </c>
      <c r="Z7236" t="s">
        <v>36</v>
      </c>
    </row>
    <row r="7237" spans="1:26" x14ac:dyDescent="0.25">
      <c r="A7237" t="s">
        <v>26</v>
      </c>
      <c r="B7237" t="s">
        <v>27</v>
      </c>
      <c r="C7237" t="s">
        <v>28</v>
      </c>
      <c r="D7237" t="s">
        <v>64</v>
      </c>
      <c r="E7237" t="str">
        <f>"206TNTQ2T665"</f>
        <v>206TNTQ2T665</v>
      </c>
      <c r="F7237" t="s">
        <v>30</v>
      </c>
      <c r="I7237" t="s">
        <v>71</v>
      </c>
      <c r="J7237" t="s">
        <v>39</v>
      </c>
      <c r="N7237" t="s">
        <v>14594</v>
      </c>
      <c r="O7237" t="s">
        <v>34</v>
      </c>
      <c r="P7237">
        <v>4</v>
      </c>
      <c r="Q7237">
        <v>202206</v>
      </c>
      <c r="R7237">
        <v>20220805</v>
      </c>
      <c r="S7237" t="s">
        <v>14595</v>
      </c>
      <c r="T7237">
        <v>20220912</v>
      </c>
      <c r="Z7237" t="s">
        <v>36</v>
      </c>
    </row>
    <row r="7238" spans="1:26" x14ac:dyDescent="0.25">
      <c r="A7238" t="s">
        <v>26</v>
      </c>
      <c r="B7238" t="s">
        <v>27</v>
      </c>
      <c r="C7238" t="s">
        <v>28</v>
      </c>
      <c r="D7238" t="s">
        <v>380</v>
      </c>
      <c r="E7238" t="str">
        <f>"206TNVS2C047"</f>
        <v>206TNVS2C047</v>
      </c>
      <c r="F7238" t="s">
        <v>30</v>
      </c>
      <c r="I7238" t="s">
        <v>38</v>
      </c>
      <c r="J7238" t="s">
        <v>58</v>
      </c>
      <c r="N7238" t="s">
        <v>14596</v>
      </c>
      <c r="O7238" t="s">
        <v>34</v>
      </c>
      <c r="P7238">
        <v>4</v>
      </c>
      <c r="Q7238">
        <v>202206</v>
      </c>
      <c r="R7238">
        <v>20220721</v>
      </c>
      <c r="S7238" t="s">
        <v>14597</v>
      </c>
      <c r="T7238">
        <v>20220912</v>
      </c>
      <c r="U7238" t="s">
        <v>144</v>
      </c>
      <c r="Z7238" t="s">
        <v>36</v>
      </c>
    </row>
    <row r="7239" spans="1:26" x14ac:dyDescent="0.25">
      <c r="A7239" t="s">
        <v>26</v>
      </c>
      <c r="B7239" t="s">
        <v>27</v>
      </c>
      <c r="C7239" t="s">
        <v>28</v>
      </c>
      <c r="D7239" t="s">
        <v>133</v>
      </c>
      <c r="E7239" t="str">
        <f>"104TNWG1W153"</f>
        <v>104TNWG1W153</v>
      </c>
      <c r="F7239" t="s">
        <v>30</v>
      </c>
      <c r="I7239" t="s">
        <v>646</v>
      </c>
      <c r="J7239" t="s">
        <v>48</v>
      </c>
      <c r="N7239" t="s">
        <v>14598</v>
      </c>
      <c r="O7239" t="s">
        <v>34</v>
      </c>
      <c r="P7239">
        <v>18</v>
      </c>
      <c r="Q7239">
        <v>202104</v>
      </c>
      <c r="R7239">
        <v>20211216</v>
      </c>
      <c r="S7239" t="s">
        <v>14599</v>
      </c>
      <c r="T7239">
        <v>20220912</v>
      </c>
      <c r="Z7239" t="s">
        <v>36</v>
      </c>
    </row>
    <row r="7240" spans="1:26" x14ac:dyDescent="0.25">
      <c r="A7240" t="s">
        <v>26</v>
      </c>
      <c r="B7240" t="s">
        <v>27</v>
      </c>
      <c r="C7240" t="s">
        <v>28</v>
      </c>
      <c r="D7240" t="s">
        <v>29</v>
      </c>
      <c r="E7240" t="str">
        <f>"111TNBK27973"</f>
        <v>111TNBK27973</v>
      </c>
      <c r="F7240" t="s">
        <v>30</v>
      </c>
      <c r="I7240" t="s">
        <v>38</v>
      </c>
      <c r="J7240" t="s">
        <v>58</v>
      </c>
      <c r="N7240" t="s">
        <v>14600</v>
      </c>
      <c r="O7240" t="s">
        <v>34</v>
      </c>
      <c r="P7240">
        <v>11</v>
      </c>
      <c r="Q7240">
        <v>202111</v>
      </c>
      <c r="R7240">
        <v>20220106</v>
      </c>
      <c r="S7240" t="s">
        <v>14601</v>
      </c>
      <c r="T7240">
        <v>20220912</v>
      </c>
      <c r="U7240" t="s">
        <v>595</v>
      </c>
      <c r="Z7240" t="s">
        <v>36</v>
      </c>
    </row>
    <row r="7241" spans="1:26" x14ac:dyDescent="0.25">
      <c r="A7241" t="s">
        <v>26</v>
      </c>
      <c r="B7241" t="s">
        <v>27</v>
      </c>
      <c r="C7241" t="s">
        <v>28</v>
      </c>
      <c r="D7241" t="s">
        <v>133</v>
      </c>
      <c r="E7241" t="str">
        <f>"102TNNHOT615"</f>
        <v>102TNNHOT615</v>
      </c>
      <c r="F7241" t="s">
        <v>30</v>
      </c>
      <c r="I7241" t="s">
        <v>31</v>
      </c>
      <c r="J7241" t="s">
        <v>58</v>
      </c>
      <c r="N7241" t="s">
        <v>14602</v>
      </c>
      <c r="O7241" t="s">
        <v>34</v>
      </c>
      <c r="P7241">
        <v>20</v>
      </c>
      <c r="Q7241">
        <v>202102</v>
      </c>
      <c r="R7241">
        <v>20211105</v>
      </c>
      <c r="S7241" t="s">
        <v>14603</v>
      </c>
      <c r="T7241">
        <v>20220912</v>
      </c>
      <c r="U7241" t="s">
        <v>1718</v>
      </c>
      <c r="V7241" t="s">
        <v>206</v>
      </c>
      <c r="Z7241" t="s">
        <v>36</v>
      </c>
    </row>
    <row r="7242" spans="1:26" x14ac:dyDescent="0.25">
      <c r="A7242" t="s">
        <v>26</v>
      </c>
      <c r="B7242" t="s">
        <v>27</v>
      </c>
      <c r="C7242" t="s">
        <v>28</v>
      </c>
      <c r="D7242" t="s">
        <v>29</v>
      </c>
      <c r="E7242" t="str">
        <f>"201TNRL1X758"</f>
        <v>201TNRL1X758</v>
      </c>
      <c r="F7242" t="s">
        <v>30</v>
      </c>
      <c r="I7242" t="s">
        <v>38</v>
      </c>
      <c r="J7242" t="s">
        <v>90</v>
      </c>
      <c r="N7242" t="s">
        <v>14604</v>
      </c>
      <c r="O7242" t="s">
        <v>34</v>
      </c>
      <c r="P7242">
        <v>9</v>
      </c>
      <c r="Q7242">
        <v>202201</v>
      </c>
      <c r="R7242">
        <v>20220320</v>
      </c>
      <c r="S7242" t="s">
        <v>14605</v>
      </c>
      <c r="T7242">
        <v>20220912</v>
      </c>
      <c r="U7242" t="s">
        <v>595</v>
      </c>
      <c r="V7242" t="s">
        <v>3950</v>
      </c>
      <c r="Z7242" t="s">
        <v>36</v>
      </c>
    </row>
    <row r="7243" spans="1:26" x14ac:dyDescent="0.25">
      <c r="A7243" t="s">
        <v>26</v>
      </c>
      <c r="B7243" t="s">
        <v>27</v>
      </c>
      <c r="C7243" t="s">
        <v>28</v>
      </c>
      <c r="D7243" t="s">
        <v>115</v>
      </c>
      <c r="E7243" t="str">
        <f>"101TNLE0B488"</f>
        <v>101TNLE0B488</v>
      </c>
      <c r="F7243" t="s">
        <v>30</v>
      </c>
      <c r="I7243" t="s">
        <v>38</v>
      </c>
      <c r="J7243" t="s">
        <v>90</v>
      </c>
      <c r="N7243" t="s">
        <v>14606</v>
      </c>
      <c r="O7243" t="s">
        <v>34</v>
      </c>
      <c r="P7243">
        <v>21</v>
      </c>
      <c r="Q7243">
        <v>202101</v>
      </c>
      <c r="R7243">
        <v>20211007</v>
      </c>
      <c r="S7243" t="s">
        <v>14607</v>
      </c>
      <c r="T7243">
        <v>20220912</v>
      </c>
      <c r="U7243" t="s">
        <v>5168</v>
      </c>
      <c r="V7243" t="s">
        <v>206</v>
      </c>
      <c r="W7243" t="s">
        <v>179</v>
      </c>
      <c r="Z7243" t="s">
        <v>36</v>
      </c>
    </row>
    <row r="7244" spans="1:26" x14ac:dyDescent="0.25">
      <c r="A7244" t="s">
        <v>26</v>
      </c>
      <c r="B7244" t="s">
        <v>27</v>
      </c>
      <c r="C7244" t="s">
        <v>28</v>
      </c>
      <c r="D7244" t="s">
        <v>6142</v>
      </c>
      <c r="E7244" t="str">
        <f>"204TNMX17403"</f>
        <v>204TNMX17403</v>
      </c>
      <c r="F7244" t="s">
        <v>30</v>
      </c>
      <c r="I7244" t="s">
        <v>38</v>
      </c>
      <c r="J7244" t="s">
        <v>58</v>
      </c>
      <c r="N7244" t="s">
        <v>14608</v>
      </c>
      <c r="O7244" t="s">
        <v>34</v>
      </c>
      <c r="P7244">
        <v>6</v>
      </c>
      <c r="Q7244">
        <v>202204</v>
      </c>
      <c r="R7244">
        <v>20220610</v>
      </c>
      <c r="S7244" t="s">
        <v>14609</v>
      </c>
      <c r="T7244">
        <v>20220912</v>
      </c>
      <c r="U7244" t="s">
        <v>278</v>
      </c>
      <c r="V7244" t="s">
        <v>144</v>
      </c>
      <c r="Z7244" t="s">
        <v>36</v>
      </c>
    </row>
    <row r="7245" spans="1:26" x14ac:dyDescent="0.25">
      <c r="A7245" t="s">
        <v>26</v>
      </c>
      <c r="B7245" t="s">
        <v>27</v>
      </c>
      <c r="C7245" t="s">
        <v>28</v>
      </c>
      <c r="D7245" t="s">
        <v>8170</v>
      </c>
      <c r="E7245" t="str">
        <f>"206TNZN0L717"</f>
        <v>206TNZN0L717</v>
      </c>
      <c r="F7245" t="s">
        <v>30</v>
      </c>
      <c r="I7245" t="s">
        <v>31</v>
      </c>
      <c r="J7245" t="s">
        <v>58</v>
      </c>
      <c r="N7245" t="s">
        <v>14610</v>
      </c>
      <c r="O7245" t="s">
        <v>34</v>
      </c>
      <c r="P7245">
        <v>4</v>
      </c>
      <c r="Q7245">
        <v>202206</v>
      </c>
      <c r="R7245">
        <v>20220611</v>
      </c>
      <c r="S7245" t="s">
        <v>14611</v>
      </c>
      <c r="T7245">
        <v>20220912</v>
      </c>
      <c r="U7245" t="s">
        <v>267</v>
      </c>
      <c r="Z7245" t="s">
        <v>36</v>
      </c>
    </row>
    <row r="7246" spans="1:26" x14ac:dyDescent="0.25">
      <c r="A7246" t="s">
        <v>26</v>
      </c>
      <c r="B7246" t="s">
        <v>27</v>
      </c>
      <c r="C7246" t="s">
        <v>28</v>
      </c>
      <c r="D7246" t="s">
        <v>6922</v>
      </c>
      <c r="E7246" t="str">
        <f>"203TNQD04572"</f>
        <v>203TNQD04572</v>
      </c>
      <c r="F7246" t="s">
        <v>30</v>
      </c>
      <c r="I7246" t="s">
        <v>57</v>
      </c>
      <c r="J7246" t="s">
        <v>58</v>
      </c>
      <c r="N7246" t="s">
        <v>14612</v>
      </c>
      <c r="O7246" t="s">
        <v>34</v>
      </c>
      <c r="P7246">
        <v>7</v>
      </c>
      <c r="Q7246">
        <v>202203</v>
      </c>
      <c r="R7246">
        <v>20220507</v>
      </c>
      <c r="S7246" t="s">
        <v>14613</v>
      </c>
      <c r="T7246">
        <v>20220912</v>
      </c>
      <c r="U7246" t="s">
        <v>1846</v>
      </c>
      <c r="V7246" t="s">
        <v>14614</v>
      </c>
      <c r="Z7246" t="s">
        <v>36</v>
      </c>
    </row>
    <row r="7247" spans="1:26" x14ac:dyDescent="0.25">
      <c r="A7247" t="s">
        <v>26</v>
      </c>
      <c r="B7247" t="s">
        <v>27</v>
      </c>
      <c r="C7247" t="s">
        <v>28</v>
      </c>
      <c r="D7247" t="s">
        <v>115</v>
      </c>
      <c r="E7247" t="str">
        <f>"108TNVS2G167"</f>
        <v>108TNVS2G167</v>
      </c>
      <c r="F7247" t="s">
        <v>30</v>
      </c>
      <c r="I7247" t="s">
        <v>162</v>
      </c>
      <c r="J7247" t="s">
        <v>32</v>
      </c>
      <c r="N7247" t="s">
        <v>14615</v>
      </c>
      <c r="O7247" t="s">
        <v>34</v>
      </c>
      <c r="P7247">
        <v>14</v>
      </c>
      <c r="Q7247">
        <v>202108</v>
      </c>
      <c r="R7247">
        <v>20220129</v>
      </c>
      <c r="S7247" t="s">
        <v>14616</v>
      </c>
      <c r="T7247">
        <v>20220912</v>
      </c>
      <c r="Z7247" t="s">
        <v>36</v>
      </c>
    </row>
    <row r="7248" spans="1:26" x14ac:dyDescent="0.25">
      <c r="A7248" t="s">
        <v>26</v>
      </c>
      <c r="B7248" t="s">
        <v>27</v>
      </c>
      <c r="C7248" t="s">
        <v>28</v>
      </c>
      <c r="D7248" t="s">
        <v>8170</v>
      </c>
      <c r="E7248" t="str">
        <f>"203TNEP25988"</f>
        <v>203TNEP25988</v>
      </c>
      <c r="F7248" t="s">
        <v>30</v>
      </c>
      <c r="I7248" t="s">
        <v>38</v>
      </c>
      <c r="J7248" t="s">
        <v>39</v>
      </c>
      <c r="N7248" t="s">
        <v>14617</v>
      </c>
      <c r="O7248" t="s">
        <v>34</v>
      </c>
      <c r="P7248">
        <v>7</v>
      </c>
      <c r="Q7248">
        <v>202203</v>
      </c>
      <c r="R7248">
        <v>20220823</v>
      </c>
      <c r="S7248" t="s">
        <v>14618</v>
      </c>
      <c r="T7248">
        <v>20220912</v>
      </c>
      <c r="Z7248" t="s">
        <v>36</v>
      </c>
    </row>
    <row r="7249" spans="1:26" x14ac:dyDescent="0.25">
      <c r="A7249" t="s">
        <v>26</v>
      </c>
      <c r="B7249" t="s">
        <v>27</v>
      </c>
      <c r="C7249" t="s">
        <v>28</v>
      </c>
      <c r="D7249" t="s">
        <v>380</v>
      </c>
      <c r="E7249" t="str">
        <f>"112TNWG1C577"</f>
        <v>112TNWG1C577</v>
      </c>
      <c r="F7249" t="s">
        <v>30</v>
      </c>
      <c r="I7249" t="s">
        <v>162</v>
      </c>
      <c r="J7249" t="s">
        <v>58</v>
      </c>
      <c r="N7249" t="s">
        <v>1046</v>
      </c>
      <c r="O7249" t="s">
        <v>34</v>
      </c>
      <c r="P7249">
        <v>10</v>
      </c>
      <c r="Q7249">
        <v>202112</v>
      </c>
      <c r="R7249">
        <v>20220115</v>
      </c>
      <c r="S7249" t="s">
        <v>14619</v>
      </c>
      <c r="T7249">
        <v>20220912</v>
      </c>
      <c r="U7249" t="s">
        <v>1537</v>
      </c>
      <c r="Z7249" t="s">
        <v>36</v>
      </c>
    </row>
    <row r="7250" spans="1:26" x14ac:dyDescent="0.25">
      <c r="A7250" t="s">
        <v>26</v>
      </c>
      <c r="B7250" t="s">
        <v>27</v>
      </c>
      <c r="C7250" t="s">
        <v>28</v>
      </c>
      <c r="D7250" t="s">
        <v>42</v>
      </c>
      <c r="E7250" t="str">
        <f>"110TNPC2K000"</f>
        <v>110TNPC2K000</v>
      </c>
      <c r="F7250" t="s">
        <v>30</v>
      </c>
      <c r="I7250" t="s">
        <v>71</v>
      </c>
      <c r="J7250" t="s">
        <v>58</v>
      </c>
      <c r="N7250" t="s">
        <v>14620</v>
      </c>
      <c r="O7250" t="s">
        <v>34</v>
      </c>
      <c r="P7250">
        <v>12</v>
      </c>
      <c r="Q7250">
        <v>202110</v>
      </c>
      <c r="R7250">
        <v>20220122</v>
      </c>
      <c r="S7250" t="s">
        <v>14621</v>
      </c>
      <c r="T7250">
        <v>20220912</v>
      </c>
      <c r="U7250" t="s">
        <v>151</v>
      </c>
      <c r="Z7250" t="s">
        <v>36</v>
      </c>
    </row>
    <row r="7251" spans="1:26" x14ac:dyDescent="0.25">
      <c r="A7251" t="s">
        <v>26</v>
      </c>
      <c r="B7251" t="s">
        <v>27</v>
      </c>
      <c r="C7251" t="s">
        <v>28</v>
      </c>
      <c r="D7251" t="s">
        <v>133</v>
      </c>
      <c r="E7251" t="str">
        <f>"104TNJJ2W692"</f>
        <v>104TNJJ2W692</v>
      </c>
      <c r="F7251" t="s">
        <v>30</v>
      </c>
      <c r="I7251" t="s">
        <v>47</v>
      </c>
      <c r="J7251" t="s">
        <v>90</v>
      </c>
      <c r="N7251" t="s">
        <v>14622</v>
      </c>
      <c r="O7251" t="s">
        <v>34</v>
      </c>
      <c r="P7251">
        <v>18</v>
      </c>
      <c r="Q7251">
        <v>202104</v>
      </c>
      <c r="R7251">
        <v>20211008</v>
      </c>
      <c r="S7251" t="s">
        <v>14623</v>
      </c>
      <c r="T7251">
        <v>20220912</v>
      </c>
      <c r="U7251" t="s">
        <v>1718</v>
      </c>
      <c r="V7251" t="s">
        <v>206</v>
      </c>
      <c r="Z7251" t="s">
        <v>36</v>
      </c>
    </row>
    <row r="7252" spans="1:26" x14ac:dyDescent="0.25">
      <c r="A7252" t="s">
        <v>26</v>
      </c>
      <c r="B7252" t="s">
        <v>27</v>
      </c>
      <c r="C7252" t="s">
        <v>28</v>
      </c>
      <c r="D7252" t="s">
        <v>46</v>
      </c>
      <c r="E7252" t="str">
        <f>"106TNUW0L526"</f>
        <v>106TNUW0L526</v>
      </c>
      <c r="F7252" t="s">
        <v>30</v>
      </c>
      <c r="I7252" t="s">
        <v>38</v>
      </c>
      <c r="J7252" t="s">
        <v>48</v>
      </c>
      <c r="N7252" t="s">
        <v>14624</v>
      </c>
      <c r="O7252" t="s">
        <v>34</v>
      </c>
      <c r="P7252">
        <v>16</v>
      </c>
      <c r="Q7252">
        <v>202106</v>
      </c>
      <c r="R7252">
        <v>20211004</v>
      </c>
      <c r="S7252" t="s">
        <v>14625</v>
      </c>
      <c r="T7252">
        <v>20220912</v>
      </c>
      <c r="Z7252" t="s">
        <v>36</v>
      </c>
    </row>
    <row r="7253" spans="1:26" x14ac:dyDescent="0.25">
      <c r="A7253" t="s">
        <v>26</v>
      </c>
      <c r="B7253" t="s">
        <v>27</v>
      </c>
      <c r="C7253" t="s">
        <v>28</v>
      </c>
      <c r="D7253" t="s">
        <v>166</v>
      </c>
      <c r="E7253" t="str">
        <f>"108TNWG2J553"</f>
        <v>108TNWG2J553</v>
      </c>
      <c r="F7253" t="s">
        <v>30</v>
      </c>
      <c r="I7253" t="s">
        <v>302</v>
      </c>
      <c r="J7253" t="s">
        <v>39</v>
      </c>
      <c r="N7253" t="s">
        <v>14626</v>
      </c>
      <c r="O7253" t="s">
        <v>34</v>
      </c>
      <c r="P7253">
        <v>14</v>
      </c>
      <c r="Q7253">
        <v>202108</v>
      </c>
      <c r="R7253">
        <v>20211007</v>
      </c>
      <c r="S7253" t="s">
        <v>14627</v>
      </c>
      <c r="T7253">
        <v>20220912</v>
      </c>
      <c r="Z7253" t="s">
        <v>36</v>
      </c>
    </row>
    <row r="7254" spans="1:26" x14ac:dyDescent="0.25">
      <c r="A7254" t="s">
        <v>26</v>
      </c>
      <c r="B7254" t="s">
        <v>27</v>
      </c>
      <c r="C7254" t="s">
        <v>28</v>
      </c>
      <c r="D7254" t="s">
        <v>37</v>
      </c>
      <c r="E7254" t="str">
        <f>"105TNNH2D751"</f>
        <v>105TNNH2D751</v>
      </c>
      <c r="F7254" t="s">
        <v>30</v>
      </c>
      <c r="I7254" t="s">
        <v>31</v>
      </c>
      <c r="J7254" t="s">
        <v>32</v>
      </c>
      <c r="N7254" t="s">
        <v>14628</v>
      </c>
      <c r="O7254" t="s">
        <v>34</v>
      </c>
      <c r="P7254">
        <v>17</v>
      </c>
      <c r="Q7254">
        <v>202105</v>
      </c>
      <c r="R7254">
        <v>20220128</v>
      </c>
      <c r="S7254" t="s">
        <v>14629</v>
      </c>
      <c r="T7254">
        <v>20220912</v>
      </c>
      <c r="Z7254" t="s">
        <v>36</v>
      </c>
    </row>
    <row r="7255" spans="1:26" x14ac:dyDescent="0.25">
      <c r="A7255" t="s">
        <v>26</v>
      </c>
      <c r="B7255" t="s">
        <v>27</v>
      </c>
      <c r="C7255" t="s">
        <v>28</v>
      </c>
      <c r="D7255" t="s">
        <v>380</v>
      </c>
      <c r="E7255" t="str">
        <f>"207TNSU11950"</f>
        <v>207TNSU11950</v>
      </c>
      <c r="F7255" t="s">
        <v>30</v>
      </c>
      <c r="I7255" t="s">
        <v>31</v>
      </c>
      <c r="J7255" t="s">
        <v>32</v>
      </c>
      <c r="N7255" t="s">
        <v>14630</v>
      </c>
      <c r="O7255" t="s">
        <v>34</v>
      </c>
      <c r="P7255">
        <v>3</v>
      </c>
      <c r="Q7255">
        <v>202207</v>
      </c>
      <c r="R7255">
        <v>20220829</v>
      </c>
      <c r="S7255" t="s">
        <v>14631</v>
      </c>
      <c r="T7255">
        <v>20220912</v>
      </c>
      <c r="Z7255" t="s">
        <v>36</v>
      </c>
    </row>
    <row r="7256" spans="1:26" x14ac:dyDescent="0.25">
      <c r="A7256" t="s">
        <v>26</v>
      </c>
      <c r="B7256" t="s">
        <v>27</v>
      </c>
      <c r="C7256" t="s">
        <v>28</v>
      </c>
      <c r="D7256" t="s">
        <v>133</v>
      </c>
      <c r="E7256" t="str">
        <f>"108TNNH2P695"</f>
        <v>108TNNH2P695</v>
      </c>
      <c r="F7256" t="s">
        <v>30</v>
      </c>
      <c r="I7256" t="s">
        <v>129</v>
      </c>
      <c r="J7256" t="s">
        <v>90</v>
      </c>
      <c r="N7256" t="s">
        <v>14632</v>
      </c>
      <c r="O7256" t="s">
        <v>34</v>
      </c>
      <c r="P7256">
        <v>14</v>
      </c>
      <c r="Q7256">
        <v>202108</v>
      </c>
      <c r="R7256">
        <v>20211105</v>
      </c>
      <c r="S7256" t="s">
        <v>14633</v>
      </c>
      <c r="T7256">
        <v>20220912</v>
      </c>
      <c r="U7256" t="s">
        <v>211</v>
      </c>
      <c r="Z7256" t="s">
        <v>36</v>
      </c>
    </row>
    <row r="7257" spans="1:26" x14ac:dyDescent="0.25">
      <c r="A7257" t="s">
        <v>26</v>
      </c>
      <c r="B7257" t="s">
        <v>27</v>
      </c>
      <c r="C7257" t="s">
        <v>28</v>
      </c>
      <c r="D7257" t="s">
        <v>7160</v>
      </c>
      <c r="E7257" t="str">
        <f>"204TNBK1C189"</f>
        <v>204TNBK1C189</v>
      </c>
      <c r="F7257" t="s">
        <v>30</v>
      </c>
      <c r="I7257" t="s">
        <v>123</v>
      </c>
      <c r="J7257" t="s">
        <v>43</v>
      </c>
      <c r="N7257" t="s">
        <v>14634</v>
      </c>
      <c r="O7257" t="s">
        <v>34</v>
      </c>
      <c r="P7257">
        <v>6</v>
      </c>
      <c r="Q7257">
        <v>202204</v>
      </c>
      <c r="R7257">
        <v>20220607</v>
      </c>
      <c r="S7257" t="s">
        <v>14635</v>
      </c>
      <c r="T7257">
        <v>20220912</v>
      </c>
      <c r="Z7257" t="s">
        <v>36</v>
      </c>
    </row>
    <row r="7258" spans="1:26" x14ac:dyDescent="0.25">
      <c r="A7258" t="s">
        <v>26</v>
      </c>
      <c r="B7258" t="s">
        <v>27</v>
      </c>
      <c r="C7258" t="s">
        <v>28</v>
      </c>
      <c r="D7258" t="s">
        <v>380</v>
      </c>
      <c r="E7258" t="str">
        <f>"206TNJJ2L412"</f>
        <v>206TNJJ2L412</v>
      </c>
      <c r="F7258" t="s">
        <v>30</v>
      </c>
      <c r="I7258" t="s">
        <v>31</v>
      </c>
      <c r="J7258" t="s">
        <v>32</v>
      </c>
      <c r="N7258" t="s">
        <v>14636</v>
      </c>
      <c r="O7258" t="s">
        <v>34</v>
      </c>
      <c r="P7258">
        <v>4</v>
      </c>
      <c r="Q7258">
        <v>202206</v>
      </c>
      <c r="R7258">
        <v>20220901</v>
      </c>
      <c r="S7258" t="s">
        <v>14637</v>
      </c>
      <c r="T7258">
        <v>20220912</v>
      </c>
      <c r="Z7258" t="s">
        <v>36</v>
      </c>
    </row>
    <row r="7259" spans="1:26" x14ac:dyDescent="0.25">
      <c r="A7259" t="s">
        <v>26</v>
      </c>
      <c r="B7259" t="s">
        <v>27</v>
      </c>
      <c r="C7259" t="s">
        <v>28</v>
      </c>
      <c r="D7259" t="s">
        <v>8170</v>
      </c>
      <c r="E7259" t="str">
        <f>"204TNFA2C219"</f>
        <v>204TNFA2C219</v>
      </c>
      <c r="F7259" t="s">
        <v>30</v>
      </c>
      <c r="I7259" t="s">
        <v>31</v>
      </c>
      <c r="J7259" t="s">
        <v>90</v>
      </c>
      <c r="N7259" t="s">
        <v>14638</v>
      </c>
      <c r="O7259" t="s">
        <v>34</v>
      </c>
      <c r="P7259">
        <v>6</v>
      </c>
      <c r="Q7259">
        <v>202204</v>
      </c>
      <c r="R7259">
        <v>20220607</v>
      </c>
      <c r="S7259" t="s">
        <v>14639</v>
      </c>
      <c r="T7259">
        <v>20220912</v>
      </c>
      <c r="U7259" t="s">
        <v>128</v>
      </c>
      <c r="V7259" t="s">
        <v>9515</v>
      </c>
      <c r="Z7259" t="s">
        <v>36</v>
      </c>
    </row>
    <row r="7260" spans="1:26" x14ac:dyDescent="0.25">
      <c r="A7260" t="s">
        <v>26</v>
      </c>
      <c r="B7260" t="s">
        <v>27</v>
      </c>
      <c r="C7260" t="s">
        <v>28</v>
      </c>
      <c r="D7260" t="s">
        <v>29</v>
      </c>
      <c r="E7260" t="str">
        <f>"107TNYT2F970"</f>
        <v>107TNYT2F970</v>
      </c>
      <c r="F7260" t="s">
        <v>30</v>
      </c>
      <c r="I7260" t="s">
        <v>38</v>
      </c>
      <c r="J7260" t="s">
        <v>77</v>
      </c>
      <c r="N7260" t="s">
        <v>14640</v>
      </c>
      <c r="O7260" t="s">
        <v>34</v>
      </c>
      <c r="P7260">
        <v>15</v>
      </c>
      <c r="Q7260">
        <v>202107</v>
      </c>
      <c r="R7260">
        <v>20211231</v>
      </c>
      <c r="S7260" t="s">
        <v>14641</v>
      </c>
      <c r="T7260">
        <v>20220912</v>
      </c>
      <c r="Z7260" t="s">
        <v>36</v>
      </c>
    </row>
    <row r="7261" spans="1:26" x14ac:dyDescent="0.25">
      <c r="A7261" t="s">
        <v>26</v>
      </c>
      <c r="B7261" t="s">
        <v>27</v>
      </c>
      <c r="C7261" t="s">
        <v>28</v>
      </c>
      <c r="D7261" t="s">
        <v>6922</v>
      </c>
      <c r="E7261" t="str">
        <f>"205TNWGOV497"</f>
        <v>205TNWGOV497</v>
      </c>
      <c r="F7261" t="s">
        <v>30</v>
      </c>
      <c r="I7261" t="s">
        <v>38</v>
      </c>
      <c r="J7261" t="s">
        <v>58</v>
      </c>
      <c r="N7261" t="s">
        <v>14642</v>
      </c>
      <c r="O7261" t="s">
        <v>34</v>
      </c>
      <c r="P7261">
        <v>5</v>
      </c>
      <c r="Q7261">
        <v>202205</v>
      </c>
      <c r="R7261">
        <v>20220801</v>
      </c>
      <c r="S7261" t="s">
        <v>14643</v>
      </c>
      <c r="T7261">
        <v>20220912</v>
      </c>
      <c r="U7261" t="s">
        <v>144</v>
      </c>
      <c r="Z7261" t="s">
        <v>36</v>
      </c>
    </row>
    <row r="7262" spans="1:26" x14ac:dyDescent="0.25">
      <c r="A7262" t="s">
        <v>26</v>
      </c>
      <c r="B7262" t="s">
        <v>27</v>
      </c>
      <c r="C7262" t="s">
        <v>28</v>
      </c>
      <c r="D7262" t="s">
        <v>166</v>
      </c>
      <c r="E7262" t="str">
        <f>"110TNXR1X242"</f>
        <v>110TNXR1X242</v>
      </c>
      <c r="F7262" t="s">
        <v>30</v>
      </c>
      <c r="I7262" t="s">
        <v>57</v>
      </c>
      <c r="J7262" t="s">
        <v>77</v>
      </c>
      <c r="N7262" t="s">
        <v>14644</v>
      </c>
      <c r="O7262" t="s">
        <v>34</v>
      </c>
      <c r="P7262">
        <v>12</v>
      </c>
      <c r="Q7262">
        <v>202110</v>
      </c>
      <c r="R7262">
        <v>20220421</v>
      </c>
      <c r="S7262" t="s">
        <v>14645</v>
      </c>
      <c r="T7262">
        <v>20220912</v>
      </c>
      <c r="Z7262" t="s">
        <v>36</v>
      </c>
    </row>
    <row r="7263" spans="1:26" x14ac:dyDescent="0.25">
      <c r="A7263" t="s">
        <v>26</v>
      </c>
      <c r="B7263" t="s">
        <v>27</v>
      </c>
      <c r="C7263" t="s">
        <v>28</v>
      </c>
      <c r="D7263" t="s">
        <v>166</v>
      </c>
      <c r="E7263" t="str">
        <f>"111TNEP02332"</f>
        <v>111TNEP02332</v>
      </c>
      <c r="F7263" t="s">
        <v>30</v>
      </c>
      <c r="I7263" t="s">
        <v>38</v>
      </c>
      <c r="J7263" t="s">
        <v>58</v>
      </c>
      <c r="N7263" t="s">
        <v>14646</v>
      </c>
      <c r="O7263" t="s">
        <v>34</v>
      </c>
      <c r="P7263">
        <v>11</v>
      </c>
      <c r="Q7263">
        <v>202111</v>
      </c>
      <c r="R7263">
        <v>20220111</v>
      </c>
      <c r="S7263" t="s">
        <v>14647</v>
      </c>
      <c r="T7263">
        <v>20220912</v>
      </c>
      <c r="U7263" t="s">
        <v>1037</v>
      </c>
      <c r="V7263" t="s">
        <v>111</v>
      </c>
      <c r="W7263" t="s">
        <v>12834</v>
      </c>
      <c r="X7263" t="s">
        <v>14648</v>
      </c>
      <c r="Z7263" t="s">
        <v>36</v>
      </c>
    </row>
    <row r="7264" spans="1:26" x14ac:dyDescent="0.25">
      <c r="A7264" t="s">
        <v>26</v>
      </c>
      <c r="B7264" t="s">
        <v>27</v>
      </c>
      <c r="C7264" t="s">
        <v>28</v>
      </c>
      <c r="D7264" t="s">
        <v>46</v>
      </c>
      <c r="E7264" t="str">
        <f>"109TNPC2W280"</f>
        <v>109TNPC2W280</v>
      </c>
      <c r="F7264" t="s">
        <v>30</v>
      </c>
      <c r="I7264" t="s">
        <v>47</v>
      </c>
      <c r="J7264" t="s">
        <v>271</v>
      </c>
      <c r="N7264" t="s">
        <v>14649</v>
      </c>
      <c r="O7264" t="s">
        <v>34</v>
      </c>
      <c r="P7264">
        <v>13</v>
      </c>
      <c r="Q7264">
        <v>202109</v>
      </c>
      <c r="R7264">
        <v>20211116</v>
      </c>
      <c r="S7264" t="s">
        <v>14650</v>
      </c>
      <c r="T7264">
        <v>20220912</v>
      </c>
      <c r="U7264" t="s">
        <v>75</v>
      </c>
      <c r="Z7264" t="s">
        <v>36</v>
      </c>
    </row>
    <row r="7265" spans="1:26" x14ac:dyDescent="0.25">
      <c r="A7265" t="s">
        <v>26</v>
      </c>
      <c r="B7265" t="s">
        <v>27</v>
      </c>
      <c r="C7265" t="s">
        <v>28</v>
      </c>
      <c r="D7265" t="s">
        <v>42</v>
      </c>
      <c r="E7265" t="str">
        <f>"111TNUW2Q374"</f>
        <v>111TNUW2Q374</v>
      </c>
      <c r="F7265" t="s">
        <v>30</v>
      </c>
      <c r="I7265" t="s">
        <v>38</v>
      </c>
      <c r="J7265" t="s">
        <v>90</v>
      </c>
      <c r="N7265" t="s">
        <v>14651</v>
      </c>
      <c r="O7265" t="s">
        <v>34</v>
      </c>
      <c r="P7265">
        <v>11</v>
      </c>
      <c r="Q7265">
        <v>202111</v>
      </c>
      <c r="R7265">
        <v>20211128</v>
      </c>
      <c r="S7265" t="s">
        <v>14652</v>
      </c>
      <c r="T7265">
        <v>20220912</v>
      </c>
      <c r="U7265" t="s">
        <v>144</v>
      </c>
      <c r="V7265" t="s">
        <v>180</v>
      </c>
      <c r="W7265" t="s">
        <v>14653</v>
      </c>
      <c r="X7265" t="s">
        <v>14654</v>
      </c>
      <c r="Z7265" t="s">
        <v>36</v>
      </c>
    </row>
    <row r="7266" spans="1:26" x14ac:dyDescent="0.25">
      <c r="A7266" t="s">
        <v>26</v>
      </c>
      <c r="B7266" t="s">
        <v>27</v>
      </c>
      <c r="C7266" t="s">
        <v>28</v>
      </c>
      <c r="D7266" t="s">
        <v>585</v>
      </c>
      <c r="E7266" t="str">
        <f>"208TNPC0Y024"</f>
        <v>208TNPC0Y024</v>
      </c>
      <c r="F7266" t="s">
        <v>30</v>
      </c>
      <c r="I7266" t="s">
        <v>1153</v>
      </c>
      <c r="J7266" t="s">
        <v>48</v>
      </c>
      <c r="N7266" t="s">
        <v>14655</v>
      </c>
      <c r="O7266" t="s">
        <v>34</v>
      </c>
      <c r="P7266">
        <v>2</v>
      </c>
      <c r="Q7266">
        <v>202208</v>
      </c>
      <c r="R7266">
        <v>20220822</v>
      </c>
      <c r="S7266" t="s">
        <v>14656</v>
      </c>
      <c r="T7266">
        <v>20220912</v>
      </c>
      <c r="Z7266" t="s">
        <v>36</v>
      </c>
    </row>
    <row r="7267" spans="1:26" x14ac:dyDescent="0.25">
      <c r="A7267" t="s">
        <v>26</v>
      </c>
      <c r="B7267" t="s">
        <v>27</v>
      </c>
      <c r="C7267" t="s">
        <v>28</v>
      </c>
      <c r="D7267" t="s">
        <v>6142</v>
      </c>
      <c r="E7267" t="str">
        <f>"205TNRL04726"</f>
        <v>205TNRL04726</v>
      </c>
      <c r="F7267" t="s">
        <v>30</v>
      </c>
      <c r="I7267" t="s">
        <v>475</v>
      </c>
      <c r="J7267" t="s">
        <v>90</v>
      </c>
      <c r="N7267" t="s">
        <v>14657</v>
      </c>
      <c r="O7267" t="s">
        <v>34</v>
      </c>
      <c r="P7267">
        <v>5</v>
      </c>
      <c r="Q7267">
        <v>202205</v>
      </c>
      <c r="R7267">
        <v>20220901</v>
      </c>
      <c r="S7267" t="s">
        <v>14658</v>
      </c>
      <c r="T7267">
        <v>20220912</v>
      </c>
      <c r="U7267" t="s">
        <v>8014</v>
      </c>
      <c r="Z7267" t="s">
        <v>36</v>
      </c>
    </row>
    <row r="7268" spans="1:26" x14ac:dyDescent="0.25">
      <c r="A7268" t="s">
        <v>26</v>
      </c>
      <c r="B7268" t="s">
        <v>27</v>
      </c>
      <c r="C7268" t="s">
        <v>28</v>
      </c>
      <c r="D7268" t="s">
        <v>133</v>
      </c>
      <c r="E7268" t="str">
        <f>"107TNVS0X095"</f>
        <v>107TNVS0X095</v>
      </c>
      <c r="F7268" t="s">
        <v>30</v>
      </c>
      <c r="I7268" t="s">
        <v>31</v>
      </c>
      <c r="J7268" t="s">
        <v>32</v>
      </c>
      <c r="N7268" t="s">
        <v>14659</v>
      </c>
      <c r="O7268" t="s">
        <v>34</v>
      </c>
      <c r="P7268">
        <v>15</v>
      </c>
      <c r="Q7268">
        <v>202107</v>
      </c>
      <c r="R7268">
        <v>20220520</v>
      </c>
      <c r="S7268" t="s">
        <v>14660</v>
      </c>
      <c r="T7268">
        <v>20220912</v>
      </c>
      <c r="Z7268" t="s">
        <v>36</v>
      </c>
    </row>
    <row r="7269" spans="1:26" x14ac:dyDescent="0.25">
      <c r="A7269" t="s">
        <v>26</v>
      </c>
      <c r="B7269" t="s">
        <v>27</v>
      </c>
      <c r="C7269" t="s">
        <v>28</v>
      </c>
      <c r="D7269" t="s">
        <v>37</v>
      </c>
      <c r="E7269" t="str">
        <f>"110TNPC2J696"</f>
        <v>110TNPC2J696</v>
      </c>
      <c r="F7269" t="s">
        <v>30</v>
      </c>
      <c r="I7269" t="s">
        <v>38</v>
      </c>
      <c r="J7269" t="s">
        <v>90</v>
      </c>
      <c r="N7269" t="s">
        <v>14661</v>
      </c>
      <c r="O7269" t="s">
        <v>34</v>
      </c>
      <c r="P7269">
        <v>12</v>
      </c>
      <c r="Q7269">
        <v>202110</v>
      </c>
      <c r="R7269">
        <v>20211129</v>
      </c>
      <c r="S7269" t="s">
        <v>14662</v>
      </c>
      <c r="T7269">
        <v>20220912</v>
      </c>
      <c r="U7269" t="s">
        <v>128</v>
      </c>
      <c r="V7269" t="s">
        <v>144</v>
      </c>
      <c r="Z7269" t="s">
        <v>36</v>
      </c>
    </row>
    <row r="7270" spans="1:26" x14ac:dyDescent="0.25">
      <c r="A7270" t="s">
        <v>26</v>
      </c>
      <c r="B7270" t="s">
        <v>27</v>
      </c>
      <c r="C7270" t="s">
        <v>28</v>
      </c>
      <c r="D7270" t="s">
        <v>42</v>
      </c>
      <c r="E7270" t="str">
        <f>"109TNGY23503"</f>
        <v>109TNGY23503</v>
      </c>
      <c r="F7270" t="s">
        <v>30</v>
      </c>
      <c r="I7270" t="s">
        <v>129</v>
      </c>
      <c r="J7270" t="s">
        <v>439</v>
      </c>
      <c r="N7270" t="s">
        <v>14663</v>
      </c>
      <c r="O7270" t="s">
        <v>34</v>
      </c>
      <c r="P7270">
        <v>13</v>
      </c>
      <c r="Q7270">
        <v>202109</v>
      </c>
      <c r="R7270">
        <v>20220107</v>
      </c>
      <c r="S7270" t="s">
        <v>14664</v>
      </c>
      <c r="T7270">
        <v>20220912</v>
      </c>
      <c r="Z7270" t="s">
        <v>36</v>
      </c>
    </row>
    <row r="7271" spans="1:26" x14ac:dyDescent="0.25">
      <c r="A7271" t="s">
        <v>26</v>
      </c>
      <c r="B7271" t="s">
        <v>27</v>
      </c>
      <c r="C7271" t="s">
        <v>28</v>
      </c>
      <c r="D7271" t="s">
        <v>46</v>
      </c>
      <c r="E7271" t="str">
        <f>"111TNHM1S377"</f>
        <v>111TNHM1S377</v>
      </c>
      <c r="F7271" t="s">
        <v>30</v>
      </c>
      <c r="I7271" t="s">
        <v>31</v>
      </c>
      <c r="J7271" t="s">
        <v>32</v>
      </c>
      <c r="N7271" t="s">
        <v>14665</v>
      </c>
      <c r="O7271" t="s">
        <v>34</v>
      </c>
      <c r="P7271">
        <v>11</v>
      </c>
      <c r="Q7271">
        <v>202111</v>
      </c>
      <c r="R7271">
        <v>20220428</v>
      </c>
      <c r="S7271" t="s">
        <v>14666</v>
      </c>
      <c r="T7271">
        <v>20220912</v>
      </c>
      <c r="Z7271" t="s">
        <v>36</v>
      </c>
    </row>
    <row r="7272" spans="1:26" x14ac:dyDescent="0.25">
      <c r="A7272" t="s">
        <v>26</v>
      </c>
      <c r="B7272" t="s">
        <v>27</v>
      </c>
      <c r="C7272" t="s">
        <v>28</v>
      </c>
      <c r="D7272" t="s">
        <v>37</v>
      </c>
      <c r="E7272" t="str">
        <f>"111TNAB1G560"</f>
        <v>111TNAB1G560</v>
      </c>
      <c r="F7272" t="s">
        <v>30</v>
      </c>
      <c r="I7272" t="s">
        <v>129</v>
      </c>
      <c r="J7272" t="s">
        <v>32</v>
      </c>
      <c r="N7272" t="s">
        <v>14667</v>
      </c>
      <c r="O7272" t="s">
        <v>34</v>
      </c>
      <c r="P7272">
        <v>11</v>
      </c>
      <c r="Q7272">
        <v>202111</v>
      </c>
      <c r="R7272">
        <v>20220702</v>
      </c>
      <c r="S7272" t="s">
        <v>14668</v>
      </c>
      <c r="T7272">
        <v>20220912</v>
      </c>
      <c r="Z7272" t="s">
        <v>36</v>
      </c>
    </row>
    <row r="7273" spans="1:26" x14ac:dyDescent="0.25">
      <c r="A7273" t="s">
        <v>26</v>
      </c>
      <c r="B7273" t="s">
        <v>27</v>
      </c>
      <c r="C7273" t="s">
        <v>28</v>
      </c>
      <c r="D7273" t="s">
        <v>380</v>
      </c>
      <c r="E7273" t="str">
        <f>"206TNLE2M880"</f>
        <v>206TNLE2M880</v>
      </c>
      <c r="F7273" t="s">
        <v>30</v>
      </c>
      <c r="I7273" t="s">
        <v>38</v>
      </c>
      <c r="J7273" t="s">
        <v>58</v>
      </c>
      <c r="N7273" t="s">
        <v>14669</v>
      </c>
      <c r="O7273" t="s">
        <v>34</v>
      </c>
      <c r="P7273">
        <v>4</v>
      </c>
      <c r="Q7273">
        <v>202206</v>
      </c>
      <c r="R7273">
        <v>20220826</v>
      </c>
      <c r="S7273" t="s">
        <v>14670</v>
      </c>
      <c r="T7273">
        <v>20220912</v>
      </c>
      <c r="U7273" t="s">
        <v>1383</v>
      </c>
      <c r="V7273" t="s">
        <v>12211</v>
      </c>
      <c r="W7273" t="s">
        <v>128</v>
      </c>
      <c r="X7273" t="s">
        <v>211</v>
      </c>
      <c r="Y7273" t="s">
        <v>14671</v>
      </c>
      <c r="Z7273" t="s">
        <v>36</v>
      </c>
    </row>
    <row r="7274" spans="1:26" x14ac:dyDescent="0.25">
      <c r="A7274" t="s">
        <v>26</v>
      </c>
      <c r="B7274" t="s">
        <v>27</v>
      </c>
      <c r="C7274" t="s">
        <v>28</v>
      </c>
      <c r="D7274" t="s">
        <v>7432</v>
      </c>
      <c r="E7274" t="str">
        <f>"206TNGY14487"</f>
        <v>206TNGY14487</v>
      </c>
      <c r="F7274" t="s">
        <v>30</v>
      </c>
      <c r="I7274" t="s">
        <v>71</v>
      </c>
      <c r="J7274" t="s">
        <v>90</v>
      </c>
      <c r="N7274" t="s">
        <v>14672</v>
      </c>
      <c r="O7274" t="s">
        <v>34</v>
      </c>
      <c r="P7274">
        <v>4</v>
      </c>
      <c r="Q7274">
        <v>202206</v>
      </c>
      <c r="R7274">
        <v>20220830</v>
      </c>
      <c r="S7274" t="s">
        <v>14673</v>
      </c>
      <c r="T7274">
        <v>20220912</v>
      </c>
      <c r="U7274" t="s">
        <v>10504</v>
      </c>
      <c r="V7274" t="s">
        <v>8014</v>
      </c>
      <c r="Z7274" t="s">
        <v>36</v>
      </c>
    </row>
    <row r="7275" spans="1:26" x14ac:dyDescent="0.25">
      <c r="A7275" t="s">
        <v>26</v>
      </c>
      <c r="B7275" t="s">
        <v>27</v>
      </c>
      <c r="C7275" t="s">
        <v>28</v>
      </c>
      <c r="D7275" t="s">
        <v>37</v>
      </c>
      <c r="E7275" t="str">
        <f>"111TNJJ2U468"</f>
        <v>111TNJJ2U468</v>
      </c>
      <c r="F7275" t="s">
        <v>30</v>
      </c>
      <c r="I7275" t="s">
        <v>76</v>
      </c>
      <c r="J7275" t="s">
        <v>77</v>
      </c>
      <c r="N7275" t="s">
        <v>14674</v>
      </c>
      <c r="O7275" t="s">
        <v>34</v>
      </c>
      <c r="P7275">
        <v>11</v>
      </c>
      <c r="Q7275">
        <v>202111</v>
      </c>
      <c r="R7275">
        <v>20220201</v>
      </c>
      <c r="S7275" t="s">
        <v>14675</v>
      </c>
      <c r="T7275">
        <v>20220912</v>
      </c>
      <c r="Z7275" t="s">
        <v>36</v>
      </c>
    </row>
    <row r="7276" spans="1:26" x14ac:dyDescent="0.25">
      <c r="A7276" t="s">
        <v>26</v>
      </c>
      <c r="B7276" t="s">
        <v>27</v>
      </c>
      <c r="C7276" t="s">
        <v>28</v>
      </c>
      <c r="D7276" t="s">
        <v>7432</v>
      </c>
      <c r="E7276" t="str">
        <f>"203TNYT0H242"</f>
        <v>203TNYT0H242</v>
      </c>
      <c r="F7276" t="s">
        <v>30</v>
      </c>
      <c r="I7276" t="s">
        <v>89</v>
      </c>
      <c r="J7276" t="s">
        <v>498</v>
      </c>
      <c r="N7276" t="s">
        <v>14676</v>
      </c>
      <c r="O7276" t="s">
        <v>34</v>
      </c>
      <c r="P7276">
        <v>7</v>
      </c>
      <c r="Q7276">
        <v>202203</v>
      </c>
      <c r="R7276">
        <v>20220808</v>
      </c>
      <c r="S7276" t="s">
        <v>14677</v>
      </c>
      <c r="T7276">
        <v>20220912</v>
      </c>
      <c r="Z7276" t="s">
        <v>36</v>
      </c>
    </row>
    <row r="7277" spans="1:26" x14ac:dyDescent="0.25">
      <c r="A7277" t="s">
        <v>26</v>
      </c>
      <c r="B7277" t="s">
        <v>27</v>
      </c>
      <c r="C7277" t="s">
        <v>28</v>
      </c>
      <c r="D7277" t="s">
        <v>64</v>
      </c>
      <c r="E7277" t="str">
        <f>"111TNMX23979"</f>
        <v>111TNMX23979</v>
      </c>
      <c r="F7277" t="s">
        <v>30</v>
      </c>
      <c r="I7277" t="s">
        <v>157</v>
      </c>
      <c r="J7277" t="s">
        <v>58</v>
      </c>
      <c r="N7277" t="s">
        <v>14678</v>
      </c>
      <c r="O7277" t="s">
        <v>34</v>
      </c>
      <c r="P7277">
        <v>11</v>
      </c>
      <c r="Q7277">
        <v>202111</v>
      </c>
      <c r="R7277">
        <v>20220811</v>
      </c>
      <c r="S7277" t="s">
        <v>14679</v>
      </c>
      <c r="T7277">
        <v>20220912</v>
      </c>
      <c r="U7277" t="s">
        <v>111</v>
      </c>
      <c r="Z7277" t="s">
        <v>36</v>
      </c>
    </row>
    <row r="7278" spans="1:26" x14ac:dyDescent="0.25">
      <c r="A7278" t="s">
        <v>26</v>
      </c>
      <c r="B7278" t="s">
        <v>27</v>
      </c>
      <c r="C7278" t="s">
        <v>28</v>
      </c>
      <c r="D7278" t="s">
        <v>380</v>
      </c>
      <c r="E7278" t="str">
        <f>"206TNHM0G913"</f>
        <v>206TNHM0G913</v>
      </c>
      <c r="F7278" t="s">
        <v>30</v>
      </c>
      <c r="I7278" t="s">
        <v>76</v>
      </c>
      <c r="J7278" t="s">
        <v>439</v>
      </c>
      <c r="N7278" t="s">
        <v>14680</v>
      </c>
      <c r="O7278" t="s">
        <v>34</v>
      </c>
      <c r="P7278">
        <v>4</v>
      </c>
      <c r="Q7278">
        <v>202206</v>
      </c>
      <c r="R7278">
        <v>20220713</v>
      </c>
      <c r="S7278" t="s">
        <v>14681</v>
      </c>
      <c r="T7278">
        <v>20220912</v>
      </c>
      <c r="Z7278" t="s">
        <v>36</v>
      </c>
    </row>
    <row r="7279" spans="1:26" x14ac:dyDescent="0.25">
      <c r="A7279" t="s">
        <v>26</v>
      </c>
      <c r="B7279" t="s">
        <v>27</v>
      </c>
      <c r="C7279" t="s">
        <v>28</v>
      </c>
      <c r="D7279" t="s">
        <v>133</v>
      </c>
      <c r="E7279" t="str">
        <f>"111TNRL1E198"</f>
        <v>111TNRL1E198</v>
      </c>
      <c r="F7279" t="s">
        <v>30</v>
      </c>
      <c r="I7279" t="s">
        <v>31</v>
      </c>
      <c r="J7279" t="s">
        <v>32</v>
      </c>
      <c r="N7279" t="s">
        <v>14682</v>
      </c>
      <c r="O7279" t="s">
        <v>34</v>
      </c>
      <c r="P7279">
        <v>11</v>
      </c>
      <c r="Q7279">
        <v>202111</v>
      </c>
      <c r="R7279">
        <v>20211127</v>
      </c>
      <c r="S7279" t="s">
        <v>14683</v>
      </c>
      <c r="T7279">
        <v>20220912</v>
      </c>
      <c r="Z7279" t="s">
        <v>36</v>
      </c>
    </row>
    <row r="7280" spans="1:26" x14ac:dyDescent="0.25">
      <c r="A7280" t="s">
        <v>26</v>
      </c>
      <c r="B7280" t="s">
        <v>27</v>
      </c>
      <c r="C7280" t="s">
        <v>28</v>
      </c>
      <c r="D7280" t="s">
        <v>29</v>
      </c>
      <c r="E7280" t="str">
        <f>"109TNZN02237"</f>
        <v>109TNZN02237</v>
      </c>
      <c r="F7280" t="s">
        <v>30</v>
      </c>
      <c r="I7280" t="s">
        <v>57</v>
      </c>
      <c r="J7280" t="s">
        <v>90</v>
      </c>
      <c r="N7280" t="s">
        <v>14684</v>
      </c>
      <c r="O7280" t="s">
        <v>34</v>
      </c>
      <c r="P7280">
        <v>13</v>
      </c>
      <c r="Q7280">
        <v>202109</v>
      </c>
      <c r="R7280">
        <v>20211111</v>
      </c>
      <c r="S7280" t="s">
        <v>14685</v>
      </c>
      <c r="T7280">
        <v>20220912</v>
      </c>
      <c r="U7280" t="s">
        <v>144</v>
      </c>
      <c r="Z7280" t="s">
        <v>36</v>
      </c>
    </row>
    <row r="7281" spans="1:26" x14ac:dyDescent="0.25">
      <c r="A7281" t="s">
        <v>26</v>
      </c>
      <c r="B7281" t="s">
        <v>27</v>
      </c>
      <c r="C7281" t="s">
        <v>28</v>
      </c>
      <c r="D7281" t="s">
        <v>115</v>
      </c>
      <c r="E7281" t="str">
        <f>"110TNNH0H015"</f>
        <v>110TNNH0H015</v>
      </c>
      <c r="F7281" t="s">
        <v>30</v>
      </c>
      <c r="I7281" t="s">
        <v>38</v>
      </c>
      <c r="J7281" t="s">
        <v>58</v>
      </c>
      <c r="N7281" t="s">
        <v>14686</v>
      </c>
      <c r="O7281" t="s">
        <v>34</v>
      </c>
      <c r="P7281">
        <v>12</v>
      </c>
      <c r="Q7281">
        <v>202110</v>
      </c>
      <c r="R7281">
        <v>20211207</v>
      </c>
      <c r="S7281" t="s">
        <v>14687</v>
      </c>
      <c r="T7281">
        <v>20220912</v>
      </c>
      <c r="U7281" t="s">
        <v>2067</v>
      </c>
      <c r="Z7281" t="s">
        <v>36</v>
      </c>
    </row>
    <row r="7282" spans="1:26" x14ac:dyDescent="0.25">
      <c r="A7282" t="s">
        <v>26</v>
      </c>
      <c r="B7282" t="s">
        <v>27</v>
      </c>
      <c r="C7282" t="s">
        <v>28</v>
      </c>
      <c r="D7282" t="s">
        <v>115</v>
      </c>
      <c r="E7282" t="str">
        <f>"111TNUWOK822"</f>
        <v>111TNUWOK822</v>
      </c>
      <c r="F7282" t="s">
        <v>30</v>
      </c>
      <c r="I7282" t="s">
        <v>129</v>
      </c>
      <c r="J7282" t="s">
        <v>39</v>
      </c>
      <c r="N7282" t="s">
        <v>14688</v>
      </c>
      <c r="O7282" t="s">
        <v>34</v>
      </c>
      <c r="P7282">
        <v>11</v>
      </c>
      <c r="Q7282">
        <v>202111</v>
      </c>
      <c r="R7282">
        <v>20220401</v>
      </c>
      <c r="S7282" t="s">
        <v>14689</v>
      </c>
      <c r="T7282">
        <v>20220912</v>
      </c>
      <c r="Z7282" t="s">
        <v>36</v>
      </c>
    </row>
    <row r="7283" spans="1:26" x14ac:dyDescent="0.25">
      <c r="A7283" t="s">
        <v>26</v>
      </c>
      <c r="B7283" t="s">
        <v>27</v>
      </c>
      <c r="C7283" t="s">
        <v>28</v>
      </c>
      <c r="D7283" t="s">
        <v>1330</v>
      </c>
      <c r="E7283" t="str">
        <f>"911TNCZ08003"</f>
        <v>911TNCZ08003</v>
      </c>
      <c r="F7283" t="s">
        <v>30</v>
      </c>
      <c r="I7283" t="s">
        <v>31</v>
      </c>
      <c r="J7283" t="s">
        <v>58</v>
      </c>
      <c r="N7283" t="s">
        <v>14690</v>
      </c>
      <c r="O7283" t="s">
        <v>34</v>
      </c>
      <c r="P7283">
        <v>35</v>
      </c>
      <c r="Q7283">
        <v>201911</v>
      </c>
      <c r="R7283">
        <v>20220730</v>
      </c>
      <c r="S7283" t="s">
        <v>14691</v>
      </c>
      <c r="T7283">
        <v>20220912</v>
      </c>
      <c r="U7283" t="s">
        <v>264</v>
      </c>
      <c r="V7283" t="s">
        <v>111</v>
      </c>
      <c r="Z7283" t="s">
        <v>36</v>
      </c>
    </row>
    <row r="7284" spans="1:26" x14ac:dyDescent="0.25">
      <c r="A7284" t="s">
        <v>26</v>
      </c>
      <c r="B7284" t="s">
        <v>27</v>
      </c>
      <c r="C7284" t="s">
        <v>28</v>
      </c>
      <c r="D7284" t="s">
        <v>166</v>
      </c>
      <c r="E7284" t="str">
        <f>"203TNGY0R863"</f>
        <v>203TNGY0R863</v>
      </c>
      <c r="F7284" t="s">
        <v>30</v>
      </c>
      <c r="I7284" t="s">
        <v>38</v>
      </c>
      <c r="J7284" t="s">
        <v>765</v>
      </c>
      <c r="N7284" t="s">
        <v>14692</v>
      </c>
      <c r="O7284" t="s">
        <v>34</v>
      </c>
      <c r="P7284">
        <v>7</v>
      </c>
      <c r="Q7284">
        <v>202203</v>
      </c>
      <c r="R7284">
        <v>20220527</v>
      </c>
      <c r="S7284" t="s">
        <v>14693</v>
      </c>
      <c r="T7284">
        <v>20220912</v>
      </c>
      <c r="Z7284" t="s">
        <v>36</v>
      </c>
    </row>
    <row r="7285" spans="1:26" x14ac:dyDescent="0.25">
      <c r="A7285" t="s">
        <v>26</v>
      </c>
      <c r="B7285" t="s">
        <v>27</v>
      </c>
      <c r="C7285" t="s">
        <v>28</v>
      </c>
      <c r="D7285" t="s">
        <v>64</v>
      </c>
      <c r="E7285" t="str">
        <f>"112TNAB05488"</f>
        <v>112TNAB05488</v>
      </c>
      <c r="F7285" t="s">
        <v>30</v>
      </c>
      <c r="I7285" t="s">
        <v>57</v>
      </c>
      <c r="J7285" t="s">
        <v>32</v>
      </c>
      <c r="N7285" t="s">
        <v>14694</v>
      </c>
      <c r="O7285" t="s">
        <v>34</v>
      </c>
      <c r="P7285">
        <v>10</v>
      </c>
      <c r="Q7285">
        <v>202112</v>
      </c>
      <c r="R7285">
        <v>20220903</v>
      </c>
      <c r="S7285" t="s">
        <v>14695</v>
      </c>
      <c r="T7285">
        <v>20220912</v>
      </c>
      <c r="U7285" t="s">
        <v>144</v>
      </c>
      <c r="Z7285" t="s">
        <v>36</v>
      </c>
    </row>
    <row r="7286" spans="1:26" x14ac:dyDescent="0.25">
      <c r="A7286" t="s">
        <v>26</v>
      </c>
      <c r="B7286" t="s">
        <v>27</v>
      </c>
      <c r="C7286" t="s">
        <v>28</v>
      </c>
      <c r="D7286" t="s">
        <v>115</v>
      </c>
      <c r="E7286" t="str">
        <f>"201TNCZ0H083"</f>
        <v>201TNCZ0H083</v>
      </c>
      <c r="F7286" t="s">
        <v>30</v>
      </c>
      <c r="I7286" t="s">
        <v>57</v>
      </c>
      <c r="J7286" t="s">
        <v>39</v>
      </c>
      <c r="N7286" t="s">
        <v>14696</v>
      </c>
      <c r="O7286" t="s">
        <v>34</v>
      </c>
      <c r="P7286">
        <v>9</v>
      </c>
      <c r="Q7286">
        <v>202201</v>
      </c>
      <c r="R7286">
        <v>20220810</v>
      </c>
      <c r="S7286" t="s">
        <v>14697</v>
      </c>
      <c r="T7286">
        <v>20220912</v>
      </c>
      <c r="Z7286" t="s">
        <v>36</v>
      </c>
    </row>
    <row r="7287" spans="1:26" x14ac:dyDescent="0.25">
      <c r="A7287" t="s">
        <v>26</v>
      </c>
      <c r="B7287" t="s">
        <v>27</v>
      </c>
      <c r="C7287" t="s">
        <v>28</v>
      </c>
      <c r="D7287" t="s">
        <v>6142</v>
      </c>
      <c r="E7287" t="str">
        <f>"203TNVS0E951"</f>
        <v>203TNVS0E951</v>
      </c>
      <c r="F7287" t="s">
        <v>30</v>
      </c>
      <c r="I7287" t="s">
        <v>89</v>
      </c>
      <c r="J7287" t="s">
        <v>39</v>
      </c>
      <c r="N7287" t="s">
        <v>14698</v>
      </c>
      <c r="O7287" t="s">
        <v>34</v>
      </c>
      <c r="P7287">
        <v>7</v>
      </c>
      <c r="Q7287">
        <v>202203</v>
      </c>
      <c r="R7287">
        <v>20220527</v>
      </c>
      <c r="S7287" t="s">
        <v>14699</v>
      </c>
      <c r="T7287">
        <v>20220912</v>
      </c>
      <c r="U7287" t="s">
        <v>151</v>
      </c>
      <c r="Z7287" t="s">
        <v>36</v>
      </c>
    </row>
    <row r="7288" spans="1:26" x14ac:dyDescent="0.25">
      <c r="A7288" t="s">
        <v>26</v>
      </c>
      <c r="B7288" t="s">
        <v>27</v>
      </c>
      <c r="C7288" t="s">
        <v>28</v>
      </c>
      <c r="D7288" t="s">
        <v>29</v>
      </c>
      <c r="E7288" t="str">
        <f>"201TNLE1B936"</f>
        <v>201TNLE1B936</v>
      </c>
      <c r="F7288" t="s">
        <v>30</v>
      </c>
      <c r="I7288" t="s">
        <v>31</v>
      </c>
      <c r="J7288" t="s">
        <v>39</v>
      </c>
      <c r="N7288" t="s">
        <v>14700</v>
      </c>
      <c r="O7288" t="s">
        <v>34</v>
      </c>
      <c r="P7288">
        <v>9</v>
      </c>
      <c r="Q7288">
        <v>202201</v>
      </c>
      <c r="R7288">
        <v>20220325</v>
      </c>
      <c r="S7288" t="s">
        <v>14701</v>
      </c>
      <c r="T7288">
        <v>20220912</v>
      </c>
      <c r="Z7288" t="s">
        <v>36</v>
      </c>
    </row>
    <row r="7289" spans="1:26" x14ac:dyDescent="0.25">
      <c r="A7289" t="s">
        <v>26</v>
      </c>
      <c r="B7289" t="s">
        <v>27</v>
      </c>
      <c r="C7289" t="s">
        <v>28</v>
      </c>
      <c r="D7289" t="s">
        <v>7432</v>
      </c>
      <c r="E7289" t="str">
        <f>"205TNJJ34988"</f>
        <v>205TNJJ34988</v>
      </c>
      <c r="F7289" t="s">
        <v>30</v>
      </c>
      <c r="I7289" t="s">
        <v>129</v>
      </c>
      <c r="J7289" t="s">
        <v>39</v>
      </c>
      <c r="N7289" t="s">
        <v>10378</v>
      </c>
      <c r="O7289" t="s">
        <v>34</v>
      </c>
      <c r="P7289">
        <v>5</v>
      </c>
      <c r="Q7289">
        <v>202205</v>
      </c>
      <c r="R7289">
        <v>20220714</v>
      </c>
      <c r="S7289" t="s">
        <v>14702</v>
      </c>
      <c r="T7289">
        <v>20220912</v>
      </c>
      <c r="Z7289" t="s">
        <v>36</v>
      </c>
    </row>
    <row r="7290" spans="1:26" x14ac:dyDescent="0.25">
      <c r="A7290" t="s">
        <v>26</v>
      </c>
      <c r="B7290" t="s">
        <v>27</v>
      </c>
      <c r="C7290" t="s">
        <v>28</v>
      </c>
      <c r="D7290" t="s">
        <v>42</v>
      </c>
      <c r="E7290" t="str">
        <f>"201TNWG1N705"</f>
        <v>201TNWG1N705</v>
      </c>
      <c r="F7290" t="s">
        <v>30</v>
      </c>
      <c r="I7290" t="s">
        <v>129</v>
      </c>
      <c r="J7290" t="s">
        <v>39</v>
      </c>
      <c r="N7290" t="s">
        <v>10378</v>
      </c>
      <c r="O7290" t="s">
        <v>34</v>
      </c>
      <c r="P7290">
        <v>9</v>
      </c>
      <c r="Q7290">
        <v>202201</v>
      </c>
      <c r="R7290">
        <v>20220824</v>
      </c>
      <c r="S7290" t="s">
        <v>14703</v>
      </c>
      <c r="T7290">
        <v>20220912</v>
      </c>
      <c r="Z7290" t="s">
        <v>36</v>
      </c>
    </row>
    <row r="7291" spans="1:26" x14ac:dyDescent="0.25">
      <c r="A7291" t="s">
        <v>26</v>
      </c>
      <c r="B7291" t="s">
        <v>27</v>
      </c>
      <c r="C7291" t="s">
        <v>28</v>
      </c>
      <c r="D7291" t="s">
        <v>46</v>
      </c>
      <c r="E7291" t="str">
        <f>"111TNDV1L426"</f>
        <v>111TNDV1L426</v>
      </c>
      <c r="F7291" t="s">
        <v>30</v>
      </c>
      <c r="I7291" t="s">
        <v>31</v>
      </c>
      <c r="J7291" t="s">
        <v>39</v>
      </c>
      <c r="N7291" t="s">
        <v>14704</v>
      </c>
      <c r="O7291" t="s">
        <v>34</v>
      </c>
      <c r="P7291">
        <v>11</v>
      </c>
      <c r="Q7291">
        <v>202111</v>
      </c>
      <c r="R7291">
        <v>20220401</v>
      </c>
      <c r="S7291" t="s">
        <v>14705</v>
      </c>
      <c r="T7291">
        <v>20220912</v>
      </c>
      <c r="Z7291" t="s">
        <v>36</v>
      </c>
    </row>
    <row r="7292" spans="1:26" x14ac:dyDescent="0.25">
      <c r="A7292" t="s">
        <v>26</v>
      </c>
      <c r="B7292" t="s">
        <v>27</v>
      </c>
      <c r="C7292" t="s">
        <v>28</v>
      </c>
      <c r="D7292" t="s">
        <v>42</v>
      </c>
      <c r="E7292" t="str">
        <f>"110TNUW0T006"</f>
        <v>110TNUW0T006</v>
      </c>
      <c r="F7292" t="s">
        <v>30</v>
      </c>
      <c r="I7292" t="s">
        <v>1153</v>
      </c>
      <c r="J7292" t="s">
        <v>58</v>
      </c>
      <c r="N7292" t="s">
        <v>14706</v>
      </c>
      <c r="O7292" t="s">
        <v>34</v>
      </c>
      <c r="P7292">
        <v>12</v>
      </c>
      <c r="Q7292">
        <v>202110</v>
      </c>
      <c r="R7292">
        <v>20211217</v>
      </c>
      <c r="S7292" t="s">
        <v>14707</v>
      </c>
      <c r="T7292">
        <v>20220912</v>
      </c>
      <c r="U7292" t="s">
        <v>680</v>
      </c>
      <c r="V7292" t="s">
        <v>328</v>
      </c>
      <c r="Z7292" t="s">
        <v>36</v>
      </c>
    </row>
    <row r="7293" spans="1:26" x14ac:dyDescent="0.25">
      <c r="A7293" t="s">
        <v>26</v>
      </c>
      <c r="B7293" t="s">
        <v>27</v>
      </c>
      <c r="C7293" t="s">
        <v>28</v>
      </c>
      <c r="D7293" t="s">
        <v>29</v>
      </c>
      <c r="E7293" t="str">
        <f>"109TNZN0N189"</f>
        <v>109TNZN0N189</v>
      </c>
      <c r="F7293" t="s">
        <v>30</v>
      </c>
      <c r="I7293" t="s">
        <v>38</v>
      </c>
      <c r="J7293" t="s">
        <v>555</v>
      </c>
      <c r="N7293" t="s">
        <v>14708</v>
      </c>
      <c r="O7293" t="s">
        <v>34</v>
      </c>
      <c r="P7293">
        <v>13</v>
      </c>
      <c r="Q7293">
        <v>202109</v>
      </c>
      <c r="R7293">
        <v>20211130</v>
      </c>
      <c r="S7293" t="s">
        <v>14709</v>
      </c>
      <c r="T7293">
        <v>20220912</v>
      </c>
      <c r="Z7293" t="s">
        <v>36</v>
      </c>
    </row>
    <row r="7294" spans="1:26" x14ac:dyDescent="0.25">
      <c r="A7294" t="s">
        <v>26</v>
      </c>
      <c r="B7294" t="s">
        <v>27</v>
      </c>
      <c r="C7294" t="s">
        <v>28</v>
      </c>
      <c r="D7294" t="s">
        <v>64</v>
      </c>
      <c r="E7294" t="str">
        <f>"202TNBK18765"</f>
        <v>202TNBK18765</v>
      </c>
      <c r="F7294" t="s">
        <v>30</v>
      </c>
      <c r="I7294" t="s">
        <v>31</v>
      </c>
      <c r="J7294" t="s">
        <v>39</v>
      </c>
      <c r="N7294" t="s">
        <v>14710</v>
      </c>
      <c r="O7294" t="s">
        <v>34</v>
      </c>
      <c r="P7294">
        <v>8</v>
      </c>
      <c r="Q7294">
        <v>202202</v>
      </c>
      <c r="R7294">
        <v>20220418</v>
      </c>
      <c r="S7294" t="s">
        <v>14711</v>
      </c>
      <c r="T7294">
        <v>20220912</v>
      </c>
      <c r="Z7294" t="s">
        <v>36</v>
      </c>
    </row>
    <row r="7295" spans="1:26" x14ac:dyDescent="0.25">
      <c r="A7295" t="s">
        <v>2403</v>
      </c>
      <c r="B7295" t="s">
        <v>27</v>
      </c>
      <c r="C7295" t="s">
        <v>28</v>
      </c>
      <c r="D7295" t="s">
        <v>29</v>
      </c>
      <c r="E7295" t="str">
        <f>"110TNWG2E649"</f>
        <v>110TNWG2E649</v>
      </c>
      <c r="F7295" t="s">
        <v>2404</v>
      </c>
      <c r="N7295" t="s">
        <v>14712</v>
      </c>
      <c r="O7295" t="s">
        <v>34</v>
      </c>
      <c r="P7295">
        <v>12</v>
      </c>
      <c r="Q7295">
        <v>202110</v>
      </c>
      <c r="S7295">
        <v>917637471</v>
      </c>
      <c r="T7295">
        <v>20220913</v>
      </c>
      <c r="U7295" t="s">
        <v>2406</v>
      </c>
      <c r="V7295" t="s">
        <v>3583</v>
      </c>
      <c r="W7295" t="s">
        <v>2408</v>
      </c>
      <c r="X7295" t="s">
        <v>6398</v>
      </c>
      <c r="Y7295" t="s">
        <v>6399</v>
      </c>
      <c r="Z7295" t="s">
        <v>36</v>
      </c>
    </row>
    <row r="7296" spans="1:26" x14ac:dyDescent="0.25">
      <c r="A7296" t="s">
        <v>26</v>
      </c>
      <c r="B7296" t="s">
        <v>27</v>
      </c>
      <c r="C7296" t="s">
        <v>28</v>
      </c>
      <c r="D7296" t="s">
        <v>29</v>
      </c>
      <c r="E7296" t="str">
        <f>"109TNLE15032"</f>
        <v>109TNLE15032</v>
      </c>
      <c r="F7296" t="s">
        <v>30</v>
      </c>
      <c r="I7296" t="s">
        <v>38</v>
      </c>
      <c r="J7296" t="s">
        <v>39</v>
      </c>
      <c r="N7296" t="s">
        <v>14713</v>
      </c>
      <c r="O7296" t="s">
        <v>34</v>
      </c>
      <c r="P7296">
        <v>13</v>
      </c>
      <c r="Q7296">
        <v>202109</v>
      </c>
      <c r="R7296">
        <v>20220213</v>
      </c>
      <c r="S7296" t="s">
        <v>14714</v>
      </c>
      <c r="T7296">
        <v>20220913</v>
      </c>
      <c r="Z7296" t="s">
        <v>36</v>
      </c>
    </row>
    <row r="7297" spans="1:26" x14ac:dyDescent="0.25">
      <c r="A7297" t="s">
        <v>26</v>
      </c>
      <c r="B7297" t="s">
        <v>27</v>
      </c>
      <c r="C7297" t="s">
        <v>28</v>
      </c>
      <c r="D7297" t="s">
        <v>42</v>
      </c>
      <c r="E7297" t="str">
        <f>"106TNPC16728"</f>
        <v>106TNPC16728</v>
      </c>
      <c r="F7297" t="s">
        <v>30</v>
      </c>
      <c r="I7297" t="s">
        <v>38</v>
      </c>
      <c r="J7297" t="s">
        <v>58</v>
      </c>
      <c r="N7297" t="s">
        <v>14715</v>
      </c>
      <c r="O7297" t="s">
        <v>34</v>
      </c>
      <c r="P7297">
        <v>16</v>
      </c>
      <c r="Q7297">
        <v>202106</v>
      </c>
      <c r="R7297">
        <v>20211102</v>
      </c>
      <c r="S7297" t="s">
        <v>14716</v>
      </c>
      <c r="T7297">
        <v>20220913</v>
      </c>
      <c r="Z7297" t="s">
        <v>36</v>
      </c>
    </row>
    <row r="7298" spans="1:26" x14ac:dyDescent="0.25">
      <c r="A7298" t="s">
        <v>26</v>
      </c>
      <c r="B7298" t="s">
        <v>27</v>
      </c>
      <c r="C7298" t="s">
        <v>28</v>
      </c>
      <c r="D7298" t="s">
        <v>380</v>
      </c>
      <c r="E7298" t="str">
        <f>"111TNLE0H352"</f>
        <v>111TNLE0H352</v>
      </c>
      <c r="F7298" t="s">
        <v>30</v>
      </c>
      <c r="I7298" t="s">
        <v>31</v>
      </c>
      <c r="J7298" t="s">
        <v>90</v>
      </c>
      <c r="N7298" t="s">
        <v>14717</v>
      </c>
      <c r="O7298" t="s">
        <v>34</v>
      </c>
      <c r="P7298">
        <v>11</v>
      </c>
      <c r="Q7298">
        <v>202111</v>
      </c>
      <c r="R7298">
        <v>20220120</v>
      </c>
      <c r="S7298" t="s">
        <v>14718</v>
      </c>
      <c r="T7298">
        <v>20220913</v>
      </c>
      <c r="U7298" t="s">
        <v>211</v>
      </c>
      <c r="Z7298" t="s">
        <v>36</v>
      </c>
    </row>
    <row r="7299" spans="1:26" x14ac:dyDescent="0.25">
      <c r="A7299" t="s">
        <v>26</v>
      </c>
      <c r="B7299" t="s">
        <v>27</v>
      </c>
      <c r="C7299" t="s">
        <v>28</v>
      </c>
      <c r="D7299" t="s">
        <v>46</v>
      </c>
      <c r="E7299" t="str">
        <f>"201TNFA1Y595"</f>
        <v>201TNFA1Y595</v>
      </c>
      <c r="F7299" t="s">
        <v>30</v>
      </c>
      <c r="I7299" t="s">
        <v>82</v>
      </c>
      <c r="J7299" t="s">
        <v>58</v>
      </c>
      <c r="N7299" t="s">
        <v>14719</v>
      </c>
      <c r="O7299" t="s">
        <v>34</v>
      </c>
      <c r="P7299">
        <v>9</v>
      </c>
      <c r="Q7299">
        <v>202201</v>
      </c>
      <c r="R7299">
        <v>20220610</v>
      </c>
      <c r="S7299" t="s">
        <v>14720</v>
      </c>
      <c r="T7299">
        <v>20220913</v>
      </c>
      <c r="U7299" t="s">
        <v>75</v>
      </c>
      <c r="Z7299" t="s">
        <v>36</v>
      </c>
    </row>
    <row r="7300" spans="1:26" x14ac:dyDescent="0.25">
      <c r="A7300" t="s">
        <v>26</v>
      </c>
      <c r="B7300" t="s">
        <v>27</v>
      </c>
      <c r="C7300" t="s">
        <v>28</v>
      </c>
      <c r="D7300" t="s">
        <v>585</v>
      </c>
      <c r="E7300" t="str">
        <f>"202TNLE2F176"</f>
        <v>202TNLE2F176</v>
      </c>
      <c r="F7300" t="s">
        <v>30</v>
      </c>
      <c r="I7300" t="s">
        <v>97</v>
      </c>
      <c r="J7300" t="s">
        <v>58</v>
      </c>
      <c r="N7300" t="s">
        <v>14721</v>
      </c>
      <c r="O7300" t="s">
        <v>34</v>
      </c>
      <c r="P7300">
        <v>8</v>
      </c>
      <c r="Q7300">
        <v>202202</v>
      </c>
      <c r="R7300">
        <v>20220413</v>
      </c>
      <c r="S7300" t="s">
        <v>14722</v>
      </c>
      <c r="T7300">
        <v>20220913</v>
      </c>
      <c r="U7300" t="s">
        <v>4637</v>
      </c>
      <c r="Z7300" t="s">
        <v>36</v>
      </c>
    </row>
    <row r="7301" spans="1:26" x14ac:dyDescent="0.25">
      <c r="A7301" t="s">
        <v>26</v>
      </c>
      <c r="B7301" t="s">
        <v>27</v>
      </c>
      <c r="C7301" t="s">
        <v>28</v>
      </c>
      <c r="D7301" t="s">
        <v>380</v>
      </c>
      <c r="E7301" t="str">
        <f>"201TNEP2T220"</f>
        <v>201TNEP2T220</v>
      </c>
      <c r="F7301" t="s">
        <v>30</v>
      </c>
      <c r="I7301" t="s">
        <v>31</v>
      </c>
      <c r="J7301" t="s">
        <v>77</v>
      </c>
      <c r="N7301" t="s">
        <v>14723</v>
      </c>
      <c r="O7301" t="s">
        <v>34</v>
      </c>
      <c r="P7301">
        <v>9</v>
      </c>
      <c r="Q7301">
        <v>202201</v>
      </c>
      <c r="R7301">
        <v>20220606</v>
      </c>
      <c r="S7301" t="s">
        <v>14724</v>
      </c>
      <c r="T7301">
        <v>20220913</v>
      </c>
      <c r="Z7301" t="s">
        <v>36</v>
      </c>
    </row>
    <row r="7302" spans="1:26" x14ac:dyDescent="0.25">
      <c r="A7302" t="s">
        <v>26</v>
      </c>
      <c r="B7302" t="s">
        <v>27</v>
      </c>
      <c r="C7302" t="s">
        <v>28</v>
      </c>
      <c r="D7302" t="s">
        <v>46</v>
      </c>
      <c r="E7302" t="str">
        <f>"202TNSU21078"</f>
        <v>202TNSU21078</v>
      </c>
      <c r="F7302" t="s">
        <v>30</v>
      </c>
      <c r="I7302" t="s">
        <v>38</v>
      </c>
      <c r="J7302" t="s">
        <v>58</v>
      </c>
      <c r="N7302" t="s">
        <v>14725</v>
      </c>
      <c r="O7302" t="s">
        <v>34</v>
      </c>
      <c r="P7302">
        <v>8</v>
      </c>
      <c r="Q7302">
        <v>202202</v>
      </c>
      <c r="R7302">
        <v>20220804</v>
      </c>
      <c r="S7302" t="s">
        <v>14726</v>
      </c>
      <c r="T7302">
        <v>20220913</v>
      </c>
      <c r="U7302" t="s">
        <v>264</v>
      </c>
      <c r="V7302" t="s">
        <v>229</v>
      </c>
      <c r="W7302" t="s">
        <v>328</v>
      </c>
      <c r="X7302" t="s">
        <v>111</v>
      </c>
      <c r="Y7302" t="s">
        <v>496</v>
      </c>
      <c r="Z7302" t="s">
        <v>36</v>
      </c>
    </row>
    <row r="7303" spans="1:26" x14ac:dyDescent="0.25">
      <c r="A7303" t="s">
        <v>26</v>
      </c>
      <c r="B7303" t="s">
        <v>27</v>
      </c>
      <c r="C7303" t="s">
        <v>28</v>
      </c>
      <c r="D7303" t="s">
        <v>8170</v>
      </c>
      <c r="E7303" t="str">
        <f>"204TNZN12333"</f>
        <v>204TNZN12333</v>
      </c>
      <c r="F7303" t="s">
        <v>30</v>
      </c>
      <c r="I7303" t="s">
        <v>38</v>
      </c>
      <c r="J7303" t="s">
        <v>39</v>
      </c>
      <c r="N7303" t="s">
        <v>14727</v>
      </c>
      <c r="O7303" t="s">
        <v>34</v>
      </c>
      <c r="P7303">
        <v>6</v>
      </c>
      <c r="Q7303">
        <v>202204</v>
      </c>
      <c r="R7303">
        <v>20220530</v>
      </c>
      <c r="S7303" t="s">
        <v>14728</v>
      </c>
      <c r="T7303">
        <v>20220913</v>
      </c>
      <c r="Z7303" t="s">
        <v>36</v>
      </c>
    </row>
    <row r="7304" spans="1:26" x14ac:dyDescent="0.25">
      <c r="A7304" t="s">
        <v>26</v>
      </c>
      <c r="B7304" t="s">
        <v>27</v>
      </c>
      <c r="C7304" t="s">
        <v>28</v>
      </c>
      <c r="D7304" t="s">
        <v>6142</v>
      </c>
      <c r="E7304" t="str">
        <f>"204TNZN2T405"</f>
        <v>204TNZN2T405</v>
      </c>
      <c r="F7304" t="s">
        <v>30</v>
      </c>
      <c r="I7304" t="s">
        <v>38</v>
      </c>
      <c r="J7304" t="s">
        <v>58</v>
      </c>
      <c r="N7304" t="s">
        <v>14729</v>
      </c>
      <c r="O7304" t="s">
        <v>34</v>
      </c>
      <c r="P7304">
        <v>6</v>
      </c>
      <c r="Q7304">
        <v>202204</v>
      </c>
      <c r="R7304">
        <v>20220830</v>
      </c>
      <c r="S7304" t="s">
        <v>14730</v>
      </c>
      <c r="T7304">
        <v>20220913</v>
      </c>
      <c r="U7304" t="s">
        <v>144</v>
      </c>
      <c r="Z7304" t="s">
        <v>36</v>
      </c>
    </row>
    <row r="7305" spans="1:26" x14ac:dyDescent="0.25">
      <c r="A7305" t="s">
        <v>26</v>
      </c>
      <c r="B7305" t="s">
        <v>27</v>
      </c>
      <c r="C7305" t="s">
        <v>28</v>
      </c>
      <c r="D7305" t="s">
        <v>115</v>
      </c>
      <c r="E7305" t="str">
        <f>"110TNWG0F081"</f>
        <v>110TNWG0F081</v>
      </c>
      <c r="F7305" t="s">
        <v>30</v>
      </c>
      <c r="I7305" t="s">
        <v>38</v>
      </c>
      <c r="J7305" t="s">
        <v>163</v>
      </c>
      <c r="N7305" t="s">
        <v>14731</v>
      </c>
      <c r="O7305" t="s">
        <v>34</v>
      </c>
      <c r="P7305">
        <v>12</v>
      </c>
      <c r="Q7305">
        <v>202110</v>
      </c>
      <c r="R7305">
        <v>20211206</v>
      </c>
      <c r="S7305" t="s">
        <v>14732</v>
      </c>
      <c r="T7305">
        <v>20220913</v>
      </c>
      <c r="Z7305" t="s">
        <v>36</v>
      </c>
    </row>
    <row r="7306" spans="1:26" x14ac:dyDescent="0.25">
      <c r="A7306" t="s">
        <v>26</v>
      </c>
      <c r="B7306" t="s">
        <v>27</v>
      </c>
      <c r="C7306" t="s">
        <v>28</v>
      </c>
      <c r="D7306" t="s">
        <v>37</v>
      </c>
      <c r="E7306" t="str">
        <f>"110TNTQ0P953"</f>
        <v>110TNTQ0P953</v>
      </c>
      <c r="F7306" t="s">
        <v>30</v>
      </c>
      <c r="I7306" t="s">
        <v>82</v>
      </c>
      <c r="J7306" t="s">
        <v>58</v>
      </c>
      <c r="N7306" t="s">
        <v>14733</v>
      </c>
      <c r="O7306" t="s">
        <v>34</v>
      </c>
      <c r="P7306">
        <v>12</v>
      </c>
      <c r="Q7306">
        <v>202110</v>
      </c>
      <c r="R7306">
        <v>20220614</v>
      </c>
      <c r="S7306" t="s">
        <v>14734</v>
      </c>
      <c r="T7306">
        <v>20220913</v>
      </c>
      <c r="U7306" t="s">
        <v>680</v>
      </c>
      <c r="Z7306" t="s">
        <v>36</v>
      </c>
    </row>
    <row r="7307" spans="1:26" x14ac:dyDescent="0.25">
      <c r="A7307" t="s">
        <v>26</v>
      </c>
      <c r="B7307" t="s">
        <v>27</v>
      </c>
      <c r="C7307" t="s">
        <v>28</v>
      </c>
      <c r="D7307" t="s">
        <v>29</v>
      </c>
      <c r="E7307" t="str">
        <f>"109TNTQ25929"</f>
        <v>109TNTQ25929</v>
      </c>
      <c r="F7307" t="s">
        <v>30</v>
      </c>
      <c r="I7307" t="s">
        <v>47</v>
      </c>
      <c r="J7307" t="s">
        <v>32</v>
      </c>
      <c r="N7307" t="s">
        <v>14735</v>
      </c>
      <c r="O7307" t="s">
        <v>34</v>
      </c>
      <c r="P7307">
        <v>13</v>
      </c>
      <c r="Q7307">
        <v>202109</v>
      </c>
      <c r="R7307">
        <v>20211010</v>
      </c>
      <c r="S7307" t="s">
        <v>14736</v>
      </c>
      <c r="T7307">
        <v>20220913</v>
      </c>
      <c r="U7307" t="s">
        <v>3950</v>
      </c>
      <c r="V7307" t="s">
        <v>5954</v>
      </c>
      <c r="Z7307" t="s">
        <v>36</v>
      </c>
    </row>
    <row r="7308" spans="1:26" x14ac:dyDescent="0.25">
      <c r="A7308" t="s">
        <v>26</v>
      </c>
      <c r="B7308" t="s">
        <v>27</v>
      </c>
      <c r="C7308" t="s">
        <v>28</v>
      </c>
      <c r="D7308" t="s">
        <v>42</v>
      </c>
      <c r="E7308" t="str">
        <f>"107TNNH13199"</f>
        <v>107TNNH13199</v>
      </c>
      <c r="F7308" t="s">
        <v>30</v>
      </c>
      <c r="I7308" t="s">
        <v>586</v>
      </c>
      <c r="J7308" t="s">
        <v>39</v>
      </c>
      <c r="N7308" t="s">
        <v>14737</v>
      </c>
      <c r="O7308" t="s">
        <v>34</v>
      </c>
      <c r="P7308">
        <v>15</v>
      </c>
      <c r="Q7308">
        <v>202107</v>
      </c>
      <c r="R7308">
        <v>20220120</v>
      </c>
      <c r="S7308" t="s">
        <v>14738</v>
      </c>
      <c r="T7308">
        <v>20220913</v>
      </c>
      <c r="Z7308" t="s">
        <v>36</v>
      </c>
    </row>
    <row r="7309" spans="1:26" x14ac:dyDescent="0.25">
      <c r="A7309" t="s">
        <v>26</v>
      </c>
      <c r="B7309" t="s">
        <v>27</v>
      </c>
      <c r="C7309" t="s">
        <v>28</v>
      </c>
      <c r="D7309" t="s">
        <v>37</v>
      </c>
      <c r="E7309" t="str">
        <f>"202TNNH1T031"</f>
        <v>202TNNH1T031</v>
      </c>
      <c r="F7309" t="s">
        <v>30</v>
      </c>
      <c r="I7309" t="s">
        <v>129</v>
      </c>
      <c r="J7309" t="s">
        <v>439</v>
      </c>
      <c r="N7309" t="s">
        <v>14739</v>
      </c>
      <c r="O7309" t="s">
        <v>34</v>
      </c>
      <c r="P7309">
        <v>8</v>
      </c>
      <c r="Q7309">
        <v>202202</v>
      </c>
      <c r="R7309">
        <v>20220601</v>
      </c>
      <c r="S7309" t="s">
        <v>14740</v>
      </c>
      <c r="T7309">
        <v>20220913</v>
      </c>
      <c r="Z7309" t="s">
        <v>36</v>
      </c>
    </row>
    <row r="7310" spans="1:26" x14ac:dyDescent="0.25">
      <c r="A7310" t="s">
        <v>26</v>
      </c>
      <c r="B7310" t="s">
        <v>27</v>
      </c>
      <c r="C7310" t="s">
        <v>28</v>
      </c>
      <c r="D7310" t="s">
        <v>6922</v>
      </c>
      <c r="E7310" t="str">
        <f>"205TNZN06797"</f>
        <v>205TNZN06797</v>
      </c>
      <c r="F7310" t="s">
        <v>30</v>
      </c>
      <c r="I7310" t="s">
        <v>38</v>
      </c>
      <c r="J7310" t="s">
        <v>83</v>
      </c>
      <c r="N7310" t="s">
        <v>14741</v>
      </c>
      <c r="O7310" t="s">
        <v>34</v>
      </c>
      <c r="P7310">
        <v>5</v>
      </c>
      <c r="Q7310">
        <v>202205</v>
      </c>
      <c r="R7310">
        <v>20220801</v>
      </c>
      <c r="S7310" t="s">
        <v>14742</v>
      </c>
      <c r="T7310">
        <v>20220913</v>
      </c>
      <c r="Z7310" t="s">
        <v>36</v>
      </c>
    </row>
    <row r="7311" spans="1:26" x14ac:dyDescent="0.25">
      <c r="A7311" t="s">
        <v>26</v>
      </c>
      <c r="B7311" t="s">
        <v>27</v>
      </c>
      <c r="C7311" t="s">
        <v>28</v>
      </c>
      <c r="D7311" t="s">
        <v>585</v>
      </c>
      <c r="E7311" t="str">
        <f>"207TNFA0F571"</f>
        <v>207TNFA0F571</v>
      </c>
      <c r="F7311" t="s">
        <v>30</v>
      </c>
      <c r="I7311" t="s">
        <v>57</v>
      </c>
      <c r="J7311" t="s">
        <v>58</v>
      </c>
      <c r="N7311" t="s">
        <v>14743</v>
      </c>
      <c r="O7311" t="s">
        <v>34</v>
      </c>
      <c r="P7311">
        <v>3</v>
      </c>
      <c r="Q7311">
        <v>202207</v>
      </c>
      <c r="R7311">
        <v>20220723</v>
      </c>
      <c r="S7311" t="s">
        <v>14744</v>
      </c>
      <c r="T7311">
        <v>20220913</v>
      </c>
      <c r="U7311" t="s">
        <v>270</v>
      </c>
      <c r="V7311" t="s">
        <v>8976</v>
      </c>
      <c r="Z7311" t="s">
        <v>36</v>
      </c>
    </row>
    <row r="7312" spans="1:26" x14ac:dyDescent="0.25">
      <c r="A7312" t="s">
        <v>26</v>
      </c>
      <c r="B7312" t="s">
        <v>27</v>
      </c>
      <c r="C7312" t="s">
        <v>28</v>
      </c>
      <c r="D7312" t="s">
        <v>133</v>
      </c>
      <c r="E7312" t="str">
        <f>"010TNRL1X286"</f>
        <v>010TNRL1X286</v>
      </c>
      <c r="F7312" t="s">
        <v>30</v>
      </c>
      <c r="I7312" t="s">
        <v>123</v>
      </c>
      <c r="J7312" t="s">
        <v>77</v>
      </c>
      <c r="N7312" t="s">
        <v>14745</v>
      </c>
      <c r="O7312" t="s">
        <v>34</v>
      </c>
      <c r="P7312">
        <v>24</v>
      </c>
      <c r="Q7312">
        <v>202010</v>
      </c>
      <c r="R7312">
        <v>20211122</v>
      </c>
      <c r="S7312" t="s">
        <v>14746</v>
      </c>
      <c r="T7312">
        <v>20220913</v>
      </c>
      <c r="Z7312" t="s">
        <v>36</v>
      </c>
    </row>
    <row r="7313" spans="1:26" x14ac:dyDescent="0.25">
      <c r="A7313" t="s">
        <v>26</v>
      </c>
      <c r="B7313" t="s">
        <v>27</v>
      </c>
      <c r="C7313" t="s">
        <v>28</v>
      </c>
      <c r="D7313" t="s">
        <v>37</v>
      </c>
      <c r="E7313" t="str">
        <f>"201TNDV2L338"</f>
        <v>201TNDV2L338</v>
      </c>
      <c r="F7313" t="s">
        <v>30</v>
      </c>
      <c r="I7313" t="s">
        <v>38</v>
      </c>
      <c r="J7313" t="s">
        <v>58</v>
      </c>
      <c r="N7313" t="s">
        <v>14747</v>
      </c>
      <c r="O7313" t="s">
        <v>34</v>
      </c>
      <c r="P7313">
        <v>9</v>
      </c>
      <c r="Q7313">
        <v>202201</v>
      </c>
      <c r="R7313">
        <v>20220621</v>
      </c>
      <c r="S7313" t="s">
        <v>14748</v>
      </c>
      <c r="T7313">
        <v>20220913</v>
      </c>
      <c r="U7313" t="s">
        <v>205</v>
      </c>
      <c r="V7313" t="s">
        <v>180</v>
      </c>
      <c r="W7313" t="s">
        <v>4974</v>
      </c>
      <c r="Z7313" t="s">
        <v>36</v>
      </c>
    </row>
    <row r="7314" spans="1:26" x14ac:dyDescent="0.25">
      <c r="A7314" t="s">
        <v>26</v>
      </c>
      <c r="B7314" t="s">
        <v>27</v>
      </c>
      <c r="C7314" t="s">
        <v>28</v>
      </c>
      <c r="D7314" t="s">
        <v>133</v>
      </c>
      <c r="E7314" t="str">
        <f>"108TNVS0X583"</f>
        <v>108TNVS0X583</v>
      </c>
      <c r="F7314" t="s">
        <v>30</v>
      </c>
      <c r="I7314" t="s">
        <v>38</v>
      </c>
      <c r="J7314" t="s">
        <v>58</v>
      </c>
      <c r="N7314" t="s">
        <v>14749</v>
      </c>
      <c r="O7314" t="s">
        <v>34</v>
      </c>
      <c r="P7314">
        <v>14</v>
      </c>
      <c r="Q7314">
        <v>202108</v>
      </c>
      <c r="R7314">
        <v>20220821</v>
      </c>
      <c r="S7314" t="s">
        <v>14750</v>
      </c>
      <c r="T7314">
        <v>20220913</v>
      </c>
      <c r="Z7314" t="s">
        <v>36</v>
      </c>
    </row>
    <row r="7315" spans="1:26" x14ac:dyDescent="0.25">
      <c r="A7315" t="s">
        <v>26</v>
      </c>
      <c r="B7315" t="s">
        <v>27</v>
      </c>
      <c r="C7315" t="s">
        <v>28</v>
      </c>
      <c r="D7315" t="s">
        <v>380</v>
      </c>
      <c r="E7315" t="str">
        <f>"110TNSU2A686"</f>
        <v>110TNSU2A686</v>
      </c>
      <c r="F7315" t="s">
        <v>30</v>
      </c>
      <c r="I7315" t="s">
        <v>71</v>
      </c>
      <c r="J7315" t="s">
        <v>90</v>
      </c>
      <c r="N7315" t="s">
        <v>14751</v>
      </c>
      <c r="O7315" t="s">
        <v>34</v>
      </c>
      <c r="P7315">
        <v>12</v>
      </c>
      <c r="Q7315">
        <v>202110</v>
      </c>
      <c r="R7315">
        <v>20211117</v>
      </c>
      <c r="S7315" t="s">
        <v>14752</v>
      </c>
      <c r="T7315">
        <v>20220913</v>
      </c>
      <c r="U7315" t="s">
        <v>3324</v>
      </c>
      <c r="V7315" t="s">
        <v>1383</v>
      </c>
      <c r="Z7315" t="s">
        <v>36</v>
      </c>
    </row>
    <row r="7316" spans="1:26" x14ac:dyDescent="0.25">
      <c r="A7316" t="s">
        <v>26</v>
      </c>
      <c r="B7316" t="s">
        <v>27</v>
      </c>
      <c r="C7316" t="s">
        <v>28</v>
      </c>
      <c r="D7316" t="s">
        <v>29</v>
      </c>
      <c r="E7316" t="str">
        <f>"201TNWG2S065"</f>
        <v>201TNWG2S065</v>
      </c>
      <c r="F7316" t="s">
        <v>30</v>
      </c>
      <c r="I7316" t="s">
        <v>57</v>
      </c>
      <c r="J7316" t="s">
        <v>58</v>
      </c>
      <c r="N7316" t="s">
        <v>14753</v>
      </c>
      <c r="O7316" t="s">
        <v>34</v>
      </c>
      <c r="P7316">
        <v>9</v>
      </c>
      <c r="Q7316">
        <v>202201</v>
      </c>
      <c r="R7316">
        <v>20220825</v>
      </c>
      <c r="S7316" t="s">
        <v>14754</v>
      </c>
      <c r="T7316">
        <v>20220913</v>
      </c>
      <c r="U7316" t="s">
        <v>128</v>
      </c>
      <c r="V7316" t="s">
        <v>144</v>
      </c>
      <c r="Z7316" t="s">
        <v>36</v>
      </c>
    </row>
    <row r="7317" spans="1:26" x14ac:dyDescent="0.25">
      <c r="A7317" t="s">
        <v>26</v>
      </c>
      <c r="B7317" t="s">
        <v>27</v>
      </c>
      <c r="C7317" t="s">
        <v>28</v>
      </c>
      <c r="D7317" t="s">
        <v>585</v>
      </c>
      <c r="E7317" t="str">
        <f>"207TNWG0K777"</f>
        <v>207TNWG0K777</v>
      </c>
      <c r="F7317" t="s">
        <v>30</v>
      </c>
      <c r="I7317" t="s">
        <v>38</v>
      </c>
      <c r="J7317" t="s">
        <v>90</v>
      </c>
      <c r="N7317" t="s">
        <v>14755</v>
      </c>
      <c r="O7317" t="s">
        <v>34</v>
      </c>
      <c r="P7317">
        <v>3</v>
      </c>
      <c r="Q7317">
        <v>202207</v>
      </c>
      <c r="R7317">
        <v>20220730</v>
      </c>
      <c r="S7317" t="s">
        <v>14756</v>
      </c>
      <c r="T7317">
        <v>20220913</v>
      </c>
      <c r="U7317" t="s">
        <v>1718</v>
      </c>
      <c r="V7317" t="s">
        <v>14757</v>
      </c>
      <c r="W7317" t="s">
        <v>211</v>
      </c>
      <c r="Z7317" t="s">
        <v>36</v>
      </c>
    </row>
    <row r="7318" spans="1:26" x14ac:dyDescent="0.25">
      <c r="A7318" t="s">
        <v>26</v>
      </c>
      <c r="B7318" t="s">
        <v>27</v>
      </c>
      <c r="C7318" t="s">
        <v>28</v>
      </c>
      <c r="D7318" t="s">
        <v>6142</v>
      </c>
      <c r="E7318" t="str">
        <f>"203TNJJ11788"</f>
        <v>203TNJJ11788</v>
      </c>
      <c r="F7318" t="s">
        <v>30</v>
      </c>
      <c r="I7318" t="s">
        <v>57</v>
      </c>
      <c r="J7318" t="s">
        <v>32</v>
      </c>
      <c r="N7318" t="s">
        <v>14758</v>
      </c>
      <c r="O7318" t="s">
        <v>34</v>
      </c>
      <c r="P7318">
        <v>7</v>
      </c>
      <c r="Q7318">
        <v>202203</v>
      </c>
      <c r="R7318">
        <v>20220906</v>
      </c>
      <c r="S7318" t="s">
        <v>14759</v>
      </c>
      <c r="T7318">
        <v>20220913</v>
      </c>
      <c r="Z7318" t="s">
        <v>36</v>
      </c>
    </row>
    <row r="7319" spans="1:26" x14ac:dyDescent="0.25">
      <c r="A7319" t="s">
        <v>26</v>
      </c>
      <c r="B7319" t="s">
        <v>27</v>
      </c>
      <c r="C7319" t="s">
        <v>28</v>
      </c>
      <c r="D7319" t="s">
        <v>46</v>
      </c>
      <c r="E7319" t="str">
        <f>"107TNWG0D993"</f>
        <v>107TNWG0D993</v>
      </c>
      <c r="F7319" t="s">
        <v>30</v>
      </c>
      <c r="I7319" t="s">
        <v>38</v>
      </c>
      <c r="J7319" t="s">
        <v>58</v>
      </c>
      <c r="N7319" t="s">
        <v>14760</v>
      </c>
      <c r="O7319" t="s">
        <v>34</v>
      </c>
      <c r="P7319">
        <v>15</v>
      </c>
      <c r="Q7319">
        <v>202107</v>
      </c>
      <c r="R7319">
        <v>20220724</v>
      </c>
      <c r="S7319" t="s">
        <v>14761</v>
      </c>
      <c r="T7319">
        <v>20220913</v>
      </c>
      <c r="U7319" t="s">
        <v>151</v>
      </c>
      <c r="Z7319" t="s">
        <v>36</v>
      </c>
    </row>
    <row r="7320" spans="1:26" x14ac:dyDescent="0.25">
      <c r="A7320" t="s">
        <v>26</v>
      </c>
      <c r="B7320" t="s">
        <v>27</v>
      </c>
      <c r="C7320" t="s">
        <v>28</v>
      </c>
      <c r="D7320" t="s">
        <v>7432</v>
      </c>
      <c r="E7320" t="str">
        <f>"205TNNH1S495"</f>
        <v>205TNNH1S495</v>
      </c>
      <c r="F7320" t="s">
        <v>30</v>
      </c>
      <c r="I7320" t="s">
        <v>89</v>
      </c>
      <c r="J7320" t="s">
        <v>77</v>
      </c>
      <c r="N7320" t="s">
        <v>14762</v>
      </c>
      <c r="O7320" t="s">
        <v>34</v>
      </c>
      <c r="P7320">
        <v>5</v>
      </c>
      <c r="Q7320">
        <v>202205</v>
      </c>
      <c r="R7320">
        <v>20220517</v>
      </c>
      <c r="S7320" t="s">
        <v>14763</v>
      </c>
      <c r="T7320">
        <v>20220913</v>
      </c>
      <c r="U7320" t="s">
        <v>2699</v>
      </c>
      <c r="Z7320" t="s">
        <v>36</v>
      </c>
    </row>
    <row r="7321" spans="1:26" x14ac:dyDescent="0.25">
      <c r="A7321" t="s">
        <v>26</v>
      </c>
      <c r="B7321" t="s">
        <v>27</v>
      </c>
      <c r="C7321" t="s">
        <v>28</v>
      </c>
      <c r="D7321" t="s">
        <v>29</v>
      </c>
      <c r="E7321" t="str">
        <f>"110TNHM2J505"</f>
        <v>110TNHM2J505</v>
      </c>
      <c r="F7321" t="s">
        <v>30</v>
      </c>
      <c r="I7321" t="s">
        <v>31</v>
      </c>
      <c r="J7321" t="s">
        <v>58</v>
      </c>
      <c r="N7321" t="s">
        <v>14764</v>
      </c>
      <c r="O7321" t="s">
        <v>34</v>
      </c>
      <c r="P7321">
        <v>12</v>
      </c>
      <c r="Q7321">
        <v>202110</v>
      </c>
      <c r="R7321">
        <v>20211111</v>
      </c>
      <c r="S7321" t="s">
        <v>14765</v>
      </c>
      <c r="T7321">
        <v>20220913</v>
      </c>
      <c r="U7321" t="s">
        <v>151</v>
      </c>
      <c r="Z7321" t="s">
        <v>36</v>
      </c>
    </row>
    <row r="7322" spans="1:26" x14ac:dyDescent="0.25">
      <c r="A7322" t="s">
        <v>26</v>
      </c>
      <c r="B7322" t="s">
        <v>27</v>
      </c>
      <c r="C7322" t="s">
        <v>28</v>
      </c>
      <c r="D7322" t="s">
        <v>7432</v>
      </c>
      <c r="E7322" t="str">
        <f>"204TNRL2P534"</f>
        <v>204TNRL2P534</v>
      </c>
      <c r="F7322" t="s">
        <v>30</v>
      </c>
      <c r="I7322" t="s">
        <v>38</v>
      </c>
      <c r="J7322" t="s">
        <v>58</v>
      </c>
      <c r="N7322" t="s">
        <v>11982</v>
      </c>
      <c r="O7322" t="s">
        <v>34</v>
      </c>
      <c r="P7322">
        <v>6</v>
      </c>
      <c r="Q7322">
        <v>202204</v>
      </c>
      <c r="R7322">
        <v>20220719</v>
      </c>
      <c r="S7322" t="s">
        <v>14766</v>
      </c>
      <c r="T7322">
        <v>20220913</v>
      </c>
      <c r="U7322" t="s">
        <v>144</v>
      </c>
      <c r="Z7322" t="s">
        <v>36</v>
      </c>
    </row>
    <row r="7323" spans="1:26" x14ac:dyDescent="0.25">
      <c r="A7323" t="s">
        <v>26</v>
      </c>
      <c r="B7323" t="s">
        <v>27</v>
      </c>
      <c r="C7323" t="s">
        <v>28</v>
      </c>
      <c r="D7323" t="s">
        <v>380</v>
      </c>
      <c r="E7323" t="str">
        <f>"112TNLE1R480"</f>
        <v>112TNLE1R480</v>
      </c>
      <c r="F7323" t="s">
        <v>30</v>
      </c>
      <c r="I7323" t="s">
        <v>31</v>
      </c>
      <c r="J7323" t="s">
        <v>90</v>
      </c>
      <c r="N7323" t="s">
        <v>2941</v>
      </c>
      <c r="O7323" t="s">
        <v>34</v>
      </c>
      <c r="P7323">
        <v>10</v>
      </c>
      <c r="Q7323">
        <v>202112</v>
      </c>
      <c r="R7323">
        <v>20220122</v>
      </c>
      <c r="S7323" t="s">
        <v>14767</v>
      </c>
      <c r="T7323">
        <v>20220913</v>
      </c>
      <c r="U7323" t="s">
        <v>3324</v>
      </c>
      <c r="V7323" t="s">
        <v>1383</v>
      </c>
      <c r="Z7323" t="s">
        <v>36</v>
      </c>
    </row>
    <row r="7324" spans="1:26" x14ac:dyDescent="0.25">
      <c r="A7324" t="s">
        <v>26</v>
      </c>
      <c r="B7324" t="s">
        <v>27</v>
      </c>
      <c r="C7324" t="s">
        <v>28</v>
      </c>
      <c r="D7324" t="s">
        <v>585</v>
      </c>
      <c r="E7324" t="str">
        <f>"203TNFA0T0107"</f>
        <v>203TNFA0T0107</v>
      </c>
      <c r="F7324" t="s">
        <v>30</v>
      </c>
      <c r="I7324" t="s">
        <v>57</v>
      </c>
      <c r="J7324" t="s">
        <v>90</v>
      </c>
      <c r="N7324" t="s">
        <v>14768</v>
      </c>
      <c r="O7324" t="s">
        <v>34</v>
      </c>
      <c r="P7324">
        <v>7</v>
      </c>
      <c r="Q7324">
        <v>202203</v>
      </c>
      <c r="R7324">
        <v>20220422</v>
      </c>
      <c r="S7324" t="s">
        <v>14769</v>
      </c>
      <c r="T7324">
        <v>20220913</v>
      </c>
      <c r="U7324" t="s">
        <v>4637</v>
      </c>
      <c r="V7324" t="s">
        <v>5381</v>
      </c>
      <c r="Z7324" t="s">
        <v>36</v>
      </c>
    </row>
    <row r="7325" spans="1:26" x14ac:dyDescent="0.25">
      <c r="A7325" t="s">
        <v>26</v>
      </c>
      <c r="B7325" t="s">
        <v>27</v>
      </c>
      <c r="C7325" t="s">
        <v>28</v>
      </c>
      <c r="D7325" t="s">
        <v>64</v>
      </c>
      <c r="E7325" t="str">
        <f>"203TNBK1A693"</f>
        <v>203TNBK1A693</v>
      </c>
      <c r="F7325" t="s">
        <v>30</v>
      </c>
      <c r="I7325" t="s">
        <v>1561</v>
      </c>
      <c r="J7325" t="s">
        <v>39</v>
      </c>
      <c r="N7325" t="s">
        <v>14770</v>
      </c>
      <c r="O7325" t="s">
        <v>34</v>
      </c>
      <c r="P7325">
        <v>7</v>
      </c>
      <c r="Q7325">
        <v>202203</v>
      </c>
      <c r="R7325">
        <v>20220430</v>
      </c>
      <c r="S7325" t="s">
        <v>14771</v>
      </c>
      <c r="T7325">
        <v>20220913</v>
      </c>
      <c r="Z7325" t="s">
        <v>36</v>
      </c>
    </row>
    <row r="7326" spans="1:26" x14ac:dyDescent="0.25">
      <c r="A7326" t="s">
        <v>26</v>
      </c>
      <c r="B7326" t="s">
        <v>27</v>
      </c>
      <c r="C7326" t="s">
        <v>28</v>
      </c>
      <c r="D7326" t="s">
        <v>166</v>
      </c>
      <c r="E7326" t="str">
        <f>"110TNXR2T314"</f>
        <v>110TNXR2T314</v>
      </c>
      <c r="F7326" t="s">
        <v>30</v>
      </c>
      <c r="I7326" t="s">
        <v>57</v>
      </c>
      <c r="J7326" t="s">
        <v>48</v>
      </c>
      <c r="N7326" t="s">
        <v>14772</v>
      </c>
      <c r="O7326" t="s">
        <v>34</v>
      </c>
      <c r="P7326">
        <v>12</v>
      </c>
      <c r="Q7326">
        <v>202110</v>
      </c>
      <c r="R7326">
        <v>20211128</v>
      </c>
      <c r="S7326" t="s">
        <v>14773</v>
      </c>
      <c r="T7326">
        <v>20220913</v>
      </c>
      <c r="Z7326" t="s">
        <v>36</v>
      </c>
    </row>
    <row r="7327" spans="1:26" x14ac:dyDescent="0.25">
      <c r="A7327" t="s">
        <v>26</v>
      </c>
      <c r="B7327" t="s">
        <v>27</v>
      </c>
      <c r="C7327" t="s">
        <v>28</v>
      </c>
      <c r="D7327" t="s">
        <v>29</v>
      </c>
      <c r="E7327" t="str">
        <f>"105TNHM24905"</f>
        <v>105TNHM24905</v>
      </c>
      <c r="F7327" t="s">
        <v>30</v>
      </c>
      <c r="I7327" t="s">
        <v>31</v>
      </c>
      <c r="J7327" t="s">
        <v>58</v>
      </c>
      <c r="N7327" t="s">
        <v>14774</v>
      </c>
      <c r="O7327" t="s">
        <v>34</v>
      </c>
      <c r="P7327">
        <v>17</v>
      </c>
      <c r="Q7327">
        <v>202105</v>
      </c>
      <c r="R7327">
        <v>20211110</v>
      </c>
      <c r="S7327" t="s">
        <v>14775</v>
      </c>
      <c r="T7327">
        <v>20220913</v>
      </c>
      <c r="U7327" t="s">
        <v>211</v>
      </c>
      <c r="V7327" t="s">
        <v>75</v>
      </c>
      <c r="Z7327" t="s">
        <v>36</v>
      </c>
    </row>
    <row r="7328" spans="1:26" x14ac:dyDescent="0.25">
      <c r="A7328" t="s">
        <v>26</v>
      </c>
      <c r="B7328" t="s">
        <v>27</v>
      </c>
      <c r="C7328" t="s">
        <v>28</v>
      </c>
      <c r="D7328" t="s">
        <v>46</v>
      </c>
      <c r="E7328" t="str">
        <f>"109TNSU1C686"</f>
        <v>109TNSU1C686</v>
      </c>
      <c r="F7328" t="s">
        <v>30</v>
      </c>
      <c r="I7328" t="s">
        <v>57</v>
      </c>
      <c r="J7328" t="s">
        <v>39</v>
      </c>
      <c r="N7328" t="s">
        <v>14776</v>
      </c>
      <c r="O7328" t="s">
        <v>34</v>
      </c>
      <c r="P7328">
        <v>13</v>
      </c>
      <c r="Q7328">
        <v>202109</v>
      </c>
      <c r="R7328">
        <v>20211005</v>
      </c>
      <c r="S7328" t="s">
        <v>14777</v>
      </c>
      <c r="T7328">
        <v>20220913</v>
      </c>
      <c r="Z7328" t="s">
        <v>36</v>
      </c>
    </row>
    <row r="7329" spans="1:26" x14ac:dyDescent="0.25">
      <c r="A7329" t="s">
        <v>26</v>
      </c>
      <c r="B7329" t="s">
        <v>27</v>
      </c>
      <c r="C7329" t="s">
        <v>28</v>
      </c>
      <c r="D7329" t="s">
        <v>42</v>
      </c>
      <c r="E7329" t="str">
        <f>"110TNKF2U669"</f>
        <v>110TNKF2U669</v>
      </c>
      <c r="F7329" t="s">
        <v>30</v>
      </c>
      <c r="I7329" t="s">
        <v>38</v>
      </c>
      <c r="J7329" t="s">
        <v>130</v>
      </c>
      <c r="N7329" t="s">
        <v>14778</v>
      </c>
      <c r="O7329" t="s">
        <v>34</v>
      </c>
      <c r="P7329">
        <v>12</v>
      </c>
      <c r="Q7329">
        <v>202110</v>
      </c>
      <c r="R7329">
        <v>20211111</v>
      </c>
      <c r="S7329" t="s">
        <v>14779</v>
      </c>
      <c r="T7329">
        <v>20220913</v>
      </c>
      <c r="Z7329" t="s">
        <v>36</v>
      </c>
    </row>
    <row r="7330" spans="1:26" x14ac:dyDescent="0.25">
      <c r="A7330" t="s">
        <v>26</v>
      </c>
      <c r="B7330" t="s">
        <v>27</v>
      </c>
      <c r="C7330" t="s">
        <v>28</v>
      </c>
      <c r="D7330" t="s">
        <v>64</v>
      </c>
      <c r="E7330" t="str">
        <f>"207TNEP1G628"</f>
        <v>207TNEP1G628</v>
      </c>
      <c r="F7330" t="s">
        <v>30</v>
      </c>
      <c r="I7330" t="s">
        <v>31</v>
      </c>
      <c r="J7330" t="s">
        <v>39</v>
      </c>
      <c r="N7330" t="s">
        <v>14780</v>
      </c>
      <c r="O7330" t="s">
        <v>34</v>
      </c>
      <c r="P7330">
        <v>3</v>
      </c>
      <c r="Q7330">
        <v>202207</v>
      </c>
      <c r="R7330">
        <v>20220826</v>
      </c>
      <c r="S7330" t="s">
        <v>14781</v>
      </c>
      <c r="T7330">
        <v>20220913</v>
      </c>
      <c r="Z7330" t="s">
        <v>36</v>
      </c>
    </row>
    <row r="7331" spans="1:26" x14ac:dyDescent="0.25">
      <c r="A7331" t="s">
        <v>26</v>
      </c>
      <c r="B7331" t="s">
        <v>27</v>
      </c>
      <c r="C7331" t="s">
        <v>28</v>
      </c>
      <c r="D7331" t="s">
        <v>37</v>
      </c>
      <c r="E7331" t="str">
        <f>"201TNQD1J460"</f>
        <v>201TNQD1J460</v>
      </c>
      <c r="F7331" t="s">
        <v>30</v>
      </c>
      <c r="I7331" t="s">
        <v>31</v>
      </c>
      <c r="J7331" t="s">
        <v>58</v>
      </c>
      <c r="N7331" t="s">
        <v>525</v>
      </c>
      <c r="O7331" t="s">
        <v>34</v>
      </c>
      <c r="P7331">
        <v>9</v>
      </c>
      <c r="Q7331">
        <v>202201</v>
      </c>
      <c r="R7331">
        <v>20220622</v>
      </c>
      <c r="S7331" t="s">
        <v>14782</v>
      </c>
      <c r="T7331">
        <v>20220913</v>
      </c>
      <c r="U7331" t="s">
        <v>1152</v>
      </c>
      <c r="V7331" t="s">
        <v>180</v>
      </c>
      <c r="Z7331" t="s">
        <v>36</v>
      </c>
    </row>
    <row r="7332" spans="1:26" x14ac:dyDescent="0.25">
      <c r="A7332" t="s">
        <v>26</v>
      </c>
      <c r="B7332" t="s">
        <v>27</v>
      </c>
      <c r="C7332" t="s">
        <v>28</v>
      </c>
      <c r="D7332" t="s">
        <v>380</v>
      </c>
      <c r="E7332" t="str">
        <f>"208TNEP03684"</f>
        <v>208TNEP03684</v>
      </c>
      <c r="F7332" t="s">
        <v>30</v>
      </c>
      <c r="I7332" t="s">
        <v>31</v>
      </c>
      <c r="J7332" t="s">
        <v>58</v>
      </c>
      <c r="N7332" t="s">
        <v>13853</v>
      </c>
      <c r="O7332" t="s">
        <v>34</v>
      </c>
      <c r="P7332">
        <v>2</v>
      </c>
      <c r="Q7332">
        <v>202208</v>
      </c>
      <c r="R7332">
        <v>20220827</v>
      </c>
      <c r="S7332" t="s">
        <v>14783</v>
      </c>
      <c r="T7332">
        <v>20220913</v>
      </c>
      <c r="U7332" t="s">
        <v>2067</v>
      </c>
      <c r="Z7332" t="s">
        <v>36</v>
      </c>
    </row>
    <row r="7333" spans="1:26" x14ac:dyDescent="0.25">
      <c r="A7333" t="s">
        <v>26</v>
      </c>
      <c r="B7333" t="s">
        <v>27</v>
      </c>
      <c r="C7333" t="s">
        <v>28</v>
      </c>
      <c r="D7333" t="s">
        <v>37</v>
      </c>
      <c r="E7333" t="str">
        <f>"112TNRL0A390"</f>
        <v>112TNRL0A390</v>
      </c>
      <c r="F7333" t="s">
        <v>30</v>
      </c>
      <c r="I7333" t="s">
        <v>129</v>
      </c>
      <c r="J7333" t="s">
        <v>39</v>
      </c>
      <c r="N7333" t="s">
        <v>14784</v>
      </c>
      <c r="O7333" t="s">
        <v>34</v>
      </c>
      <c r="P7333">
        <v>10</v>
      </c>
      <c r="Q7333">
        <v>202112</v>
      </c>
      <c r="R7333">
        <v>20220114</v>
      </c>
      <c r="S7333" t="s">
        <v>14785</v>
      </c>
      <c r="T7333">
        <v>20220913</v>
      </c>
      <c r="Z7333" t="s">
        <v>36</v>
      </c>
    </row>
    <row r="7334" spans="1:26" x14ac:dyDescent="0.25">
      <c r="A7334" t="s">
        <v>26</v>
      </c>
      <c r="B7334" t="s">
        <v>27</v>
      </c>
      <c r="C7334" t="s">
        <v>28</v>
      </c>
      <c r="D7334" t="s">
        <v>7445</v>
      </c>
      <c r="E7334" t="str">
        <f>"204TNXR17218"</f>
        <v>204TNXR17218</v>
      </c>
      <c r="F7334" t="s">
        <v>30</v>
      </c>
      <c r="I7334" t="s">
        <v>129</v>
      </c>
      <c r="J7334" t="s">
        <v>86</v>
      </c>
      <c r="N7334" t="s">
        <v>14786</v>
      </c>
      <c r="O7334" t="s">
        <v>34</v>
      </c>
      <c r="P7334">
        <v>6</v>
      </c>
      <c r="Q7334">
        <v>202204</v>
      </c>
      <c r="R7334">
        <v>20220827</v>
      </c>
      <c r="S7334" t="s">
        <v>14787</v>
      </c>
      <c r="T7334">
        <v>20220913</v>
      </c>
      <c r="Z7334" t="s">
        <v>36</v>
      </c>
    </row>
    <row r="7335" spans="1:26" x14ac:dyDescent="0.25">
      <c r="A7335" t="s">
        <v>26</v>
      </c>
      <c r="B7335" t="s">
        <v>27</v>
      </c>
      <c r="C7335" t="s">
        <v>28</v>
      </c>
      <c r="D7335" t="s">
        <v>64</v>
      </c>
      <c r="E7335" t="str">
        <f>"204TNRL0L934"</f>
        <v>204TNRL0L934</v>
      </c>
      <c r="F7335" t="s">
        <v>30</v>
      </c>
      <c r="I7335" t="s">
        <v>31</v>
      </c>
      <c r="J7335" t="s">
        <v>58</v>
      </c>
      <c r="N7335" t="s">
        <v>14788</v>
      </c>
      <c r="O7335" t="s">
        <v>34</v>
      </c>
      <c r="P7335">
        <v>6</v>
      </c>
      <c r="Q7335">
        <v>202204</v>
      </c>
      <c r="R7335">
        <v>20220702</v>
      </c>
      <c r="S7335" t="s">
        <v>14789</v>
      </c>
      <c r="T7335">
        <v>20220913</v>
      </c>
      <c r="U7335" t="s">
        <v>144</v>
      </c>
      <c r="Z7335" t="s">
        <v>36</v>
      </c>
    </row>
    <row r="7336" spans="1:26" x14ac:dyDescent="0.25">
      <c r="A7336" t="s">
        <v>26</v>
      </c>
      <c r="B7336" t="s">
        <v>27</v>
      </c>
      <c r="C7336" t="s">
        <v>28</v>
      </c>
      <c r="D7336" t="s">
        <v>115</v>
      </c>
      <c r="E7336" t="str">
        <f>"112TNBK20445"</f>
        <v>112TNBK20445</v>
      </c>
      <c r="F7336" t="s">
        <v>30</v>
      </c>
      <c r="I7336" t="s">
        <v>57</v>
      </c>
      <c r="J7336" t="s">
        <v>39</v>
      </c>
      <c r="N7336" t="s">
        <v>14790</v>
      </c>
      <c r="O7336" t="s">
        <v>34</v>
      </c>
      <c r="P7336">
        <v>10</v>
      </c>
      <c r="Q7336">
        <v>202112</v>
      </c>
      <c r="R7336">
        <v>20220320</v>
      </c>
      <c r="S7336" t="s">
        <v>14791</v>
      </c>
      <c r="T7336">
        <v>20220913</v>
      </c>
      <c r="Z7336" t="s">
        <v>36</v>
      </c>
    </row>
    <row r="7337" spans="1:26" x14ac:dyDescent="0.25">
      <c r="A7337" t="s">
        <v>26</v>
      </c>
      <c r="B7337" t="s">
        <v>27</v>
      </c>
      <c r="C7337" t="s">
        <v>28</v>
      </c>
      <c r="D7337" t="s">
        <v>133</v>
      </c>
      <c r="E7337" t="str">
        <f>"103TNGYOU279"</f>
        <v>103TNGYOU279</v>
      </c>
      <c r="F7337" t="s">
        <v>30</v>
      </c>
      <c r="I7337" t="s">
        <v>38</v>
      </c>
      <c r="J7337" t="s">
        <v>90</v>
      </c>
      <c r="N7337" t="s">
        <v>14792</v>
      </c>
      <c r="O7337" t="s">
        <v>34</v>
      </c>
      <c r="P7337">
        <v>19</v>
      </c>
      <c r="Q7337">
        <v>202103</v>
      </c>
      <c r="R7337">
        <v>20211118</v>
      </c>
      <c r="S7337" t="s">
        <v>14793</v>
      </c>
      <c r="T7337">
        <v>20220913</v>
      </c>
      <c r="U7337" t="s">
        <v>1718</v>
      </c>
      <c r="Z7337" t="s">
        <v>36</v>
      </c>
    </row>
    <row r="7338" spans="1:26" x14ac:dyDescent="0.25">
      <c r="A7338" t="s">
        <v>26</v>
      </c>
      <c r="B7338" t="s">
        <v>27</v>
      </c>
      <c r="C7338" t="s">
        <v>28</v>
      </c>
      <c r="D7338" t="s">
        <v>42</v>
      </c>
      <c r="E7338" t="str">
        <f>"110TNKF1A925"</f>
        <v>110TNKF1A925</v>
      </c>
      <c r="F7338" t="s">
        <v>30</v>
      </c>
      <c r="I7338" t="s">
        <v>129</v>
      </c>
      <c r="J7338" t="s">
        <v>58</v>
      </c>
      <c r="N7338" t="s">
        <v>14794</v>
      </c>
      <c r="O7338" t="s">
        <v>34</v>
      </c>
      <c r="P7338">
        <v>12</v>
      </c>
      <c r="Q7338">
        <v>202110</v>
      </c>
      <c r="R7338">
        <v>20220630</v>
      </c>
      <c r="S7338" t="s">
        <v>14795</v>
      </c>
      <c r="T7338">
        <v>20220914</v>
      </c>
      <c r="U7338" t="s">
        <v>5494</v>
      </c>
      <c r="Z7338" t="s">
        <v>36</v>
      </c>
    </row>
    <row r="7339" spans="1:26" x14ac:dyDescent="0.25">
      <c r="A7339" t="s">
        <v>26</v>
      </c>
      <c r="B7339" t="s">
        <v>27</v>
      </c>
      <c r="C7339" t="s">
        <v>28</v>
      </c>
      <c r="D7339" t="s">
        <v>380</v>
      </c>
      <c r="E7339" t="str">
        <f>"206TNGY2C223"</f>
        <v>206TNGY2C223</v>
      </c>
      <c r="F7339" t="s">
        <v>30</v>
      </c>
      <c r="I7339" t="s">
        <v>38</v>
      </c>
      <c r="J7339" t="s">
        <v>58</v>
      </c>
      <c r="N7339" t="s">
        <v>14796</v>
      </c>
      <c r="O7339" t="s">
        <v>34</v>
      </c>
      <c r="P7339">
        <v>4</v>
      </c>
      <c r="Q7339">
        <v>202206</v>
      </c>
      <c r="R7339">
        <v>20220707</v>
      </c>
      <c r="S7339" t="s">
        <v>14797</v>
      </c>
      <c r="T7339">
        <v>20220914</v>
      </c>
      <c r="U7339" t="s">
        <v>61</v>
      </c>
      <c r="Z7339" t="s">
        <v>36</v>
      </c>
    </row>
    <row r="7340" spans="1:26" x14ac:dyDescent="0.25">
      <c r="A7340" t="s">
        <v>26</v>
      </c>
      <c r="B7340" t="s">
        <v>27</v>
      </c>
      <c r="C7340" t="s">
        <v>28</v>
      </c>
      <c r="D7340" t="s">
        <v>29</v>
      </c>
      <c r="E7340" t="str">
        <f>"201TNPC15808"</f>
        <v>201TNPC15808</v>
      </c>
      <c r="F7340" t="s">
        <v>30</v>
      </c>
      <c r="I7340" t="s">
        <v>31</v>
      </c>
      <c r="J7340" t="s">
        <v>58</v>
      </c>
      <c r="N7340" t="s">
        <v>14798</v>
      </c>
      <c r="O7340" t="s">
        <v>34</v>
      </c>
      <c r="P7340">
        <v>9</v>
      </c>
      <c r="Q7340">
        <v>202201</v>
      </c>
      <c r="R7340">
        <v>20220222</v>
      </c>
      <c r="S7340" t="s">
        <v>14799</v>
      </c>
      <c r="T7340">
        <v>20220914</v>
      </c>
      <c r="U7340" t="s">
        <v>14264</v>
      </c>
      <c r="V7340" t="s">
        <v>2295</v>
      </c>
      <c r="Z7340" t="s">
        <v>36</v>
      </c>
    </row>
    <row r="7341" spans="1:26" x14ac:dyDescent="0.25">
      <c r="A7341" t="s">
        <v>26</v>
      </c>
      <c r="B7341" t="s">
        <v>27</v>
      </c>
      <c r="C7341" t="s">
        <v>28</v>
      </c>
      <c r="D7341" t="s">
        <v>133</v>
      </c>
      <c r="E7341" t="str">
        <f>"202TNBK06045"</f>
        <v>202TNBK06045</v>
      </c>
      <c r="F7341" t="s">
        <v>30</v>
      </c>
      <c r="I7341" t="s">
        <v>129</v>
      </c>
      <c r="J7341" t="s">
        <v>58</v>
      </c>
      <c r="N7341" t="s">
        <v>14800</v>
      </c>
      <c r="O7341" t="s">
        <v>34</v>
      </c>
      <c r="P7341">
        <v>8</v>
      </c>
      <c r="Q7341">
        <v>202202</v>
      </c>
      <c r="R7341">
        <v>20220421</v>
      </c>
      <c r="S7341" t="s">
        <v>14801</v>
      </c>
      <c r="T7341">
        <v>20220914</v>
      </c>
      <c r="Z7341" t="s">
        <v>36</v>
      </c>
    </row>
    <row r="7342" spans="1:26" x14ac:dyDescent="0.25">
      <c r="A7342" t="s">
        <v>26</v>
      </c>
      <c r="B7342" t="s">
        <v>27</v>
      </c>
      <c r="C7342" t="s">
        <v>28</v>
      </c>
      <c r="D7342" t="s">
        <v>64</v>
      </c>
      <c r="E7342" t="str">
        <f>"203TNEP1Z212"</f>
        <v>203TNEP1Z212</v>
      </c>
      <c r="F7342" t="s">
        <v>30</v>
      </c>
      <c r="I7342" t="s">
        <v>31</v>
      </c>
      <c r="J7342" t="s">
        <v>58</v>
      </c>
      <c r="N7342" t="s">
        <v>14802</v>
      </c>
      <c r="O7342" t="s">
        <v>34</v>
      </c>
      <c r="P7342">
        <v>7</v>
      </c>
      <c r="Q7342">
        <v>202203</v>
      </c>
      <c r="R7342">
        <v>20220612</v>
      </c>
      <c r="S7342" t="s">
        <v>14803</v>
      </c>
      <c r="T7342">
        <v>20220914</v>
      </c>
      <c r="U7342" t="s">
        <v>211</v>
      </c>
      <c r="V7342" t="s">
        <v>878</v>
      </c>
      <c r="W7342" t="s">
        <v>1037</v>
      </c>
      <c r="X7342" t="s">
        <v>149</v>
      </c>
      <c r="Z7342" t="s">
        <v>36</v>
      </c>
    </row>
    <row r="7343" spans="1:26" x14ac:dyDescent="0.25">
      <c r="A7343" t="s">
        <v>26</v>
      </c>
      <c r="B7343" t="s">
        <v>27</v>
      </c>
      <c r="C7343" t="s">
        <v>28</v>
      </c>
      <c r="D7343" t="s">
        <v>42</v>
      </c>
      <c r="E7343" t="str">
        <f>"110TNMX12619"</f>
        <v>110TNMX12619</v>
      </c>
      <c r="F7343" t="s">
        <v>30</v>
      </c>
      <c r="I7343" t="s">
        <v>38</v>
      </c>
      <c r="J7343" t="s">
        <v>58</v>
      </c>
      <c r="N7343" t="s">
        <v>14804</v>
      </c>
      <c r="O7343" t="s">
        <v>34</v>
      </c>
      <c r="P7343">
        <v>12</v>
      </c>
      <c r="Q7343">
        <v>202110</v>
      </c>
      <c r="R7343">
        <v>20220131</v>
      </c>
      <c r="S7343" t="s">
        <v>14805</v>
      </c>
      <c r="T7343">
        <v>20220914</v>
      </c>
      <c r="U7343" t="s">
        <v>582</v>
      </c>
      <c r="Z7343" t="s">
        <v>36</v>
      </c>
    </row>
    <row r="7344" spans="1:26" x14ac:dyDescent="0.25">
      <c r="A7344" t="s">
        <v>26</v>
      </c>
      <c r="B7344" t="s">
        <v>27</v>
      </c>
      <c r="C7344" t="s">
        <v>28</v>
      </c>
      <c r="D7344" t="s">
        <v>133</v>
      </c>
      <c r="E7344" t="str">
        <f>"201TNYT0Q922"</f>
        <v>201TNYT0Q922</v>
      </c>
      <c r="F7344" t="s">
        <v>30</v>
      </c>
      <c r="I7344" t="s">
        <v>31</v>
      </c>
      <c r="J7344" t="s">
        <v>58</v>
      </c>
      <c r="N7344" t="s">
        <v>14806</v>
      </c>
      <c r="O7344" t="s">
        <v>34</v>
      </c>
      <c r="P7344">
        <v>9</v>
      </c>
      <c r="Q7344">
        <v>202201</v>
      </c>
      <c r="R7344">
        <v>20220414</v>
      </c>
      <c r="S7344" t="s">
        <v>14807</v>
      </c>
      <c r="T7344">
        <v>20220914</v>
      </c>
      <c r="U7344" t="s">
        <v>595</v>
      </c>
      <c r="V7344" t="s">
        <v>452</v>
      </c>
      <c r="Z7344" t="s">
        <v>36</v>
      </c>
    </row>
    <row r="7345" spans="1:26" x14ac:dyDescent="0.25">
      <c r="A7345" t="s">
        <v>26</v>
      </c>
      <c r="B7345" t="s">
        <v>27</v>
      </c>
      <c r="C7345" t="s">
        <v>28</v>
      </c>
      <c r="D7345" t="s">
        <v>6142</v>
      </c>
      <c r="E7345" t="str">
        <f>"205TNEP04548"</f>
        <v>205TNEP04548</v>
      </c>
      <c r="F7345" t="s">
        <v>30</v>
      </c>
      <c r="I7345" t="s">
        <v>31</v>
      </c>
      <c r="J7345" t="s">
        <v>32</v>
      </c>
      <c r="N7345" t="s">
        <v>14808</v>
      </c>
      <c r="O7345" t="s">
        <v>34</v>
      </c>
      <c r="P7345">
        <v>5</v>
      </c>
      <c r="Q7345">
        <v>202205</v>
      </c>
      <c r="R7345">
        <v>20220518</v>
      </c>
      <c r="S7345" t="s">
        <v>14809</v>
      </c>
      <c r="T7345">
        <v>20220914</v>
      </c>
      <c r="Z7345" t="s">
        <v>36</v>
      </c>
    </row>
    <row r="7346" spans="1:26" x14ac:dyDescent="0.25">
      <c r="A7346" t="s">
        <v>26</v>
      </c>
      <c r="B7346" t="s">
        <v>27</v>
      </c>
      <c r="C7346" t="s">
        <v>28</v>
      </c>
      <c r="D7346" t="s">
        <v>6142</v>
      </c>
      <c r="E7346" t="str">
        <f>"204TNNH2F415"</f>
        <v>204TNNH2F415</v>
      </c>
      <c r="F7346" t="s">
        <v>30</v>
      </c>
      <c r="I7346" t="s">
        <v>129</v>
      </c>
      <c r="J7346" t="s">
        <v>90</v>
      </c>
      <c r="N7346" t="s">
        <v>14810</v>
      </c>
      <c r="O7346" t="s">
        <v>34</v>
      </c>
      <c r="P7346">
        <v>6</v>
      </c>
      <c r="Q7346">
        <v>202204</v>
      </c>
      <c r="R7346">
        <v>20220615</v>
      </c>
      <c r="S7346" t="s">
        <v>14811</v>
      </c>
      <c r="T7346">
        <v>20220914</v>
      </c>
      <c r="Z7346" t="s">
        <v>36</v>
      </c>
    </row>
    <row r="7347" spans="1:26" x14ac:dyDescent="0.25">
      <c r="A7347" t="s">
        <v>26</v>
      </c>
      <c r="B7347" t="s">
        <v>27</v>
      </c>
      <c r="C7347" t="s">
        <v>28</v>
      </c>
      <c r="D7347" t="s">
        <v>7432</v>
      </c>
      <c r="E7347" t="str">
        <f>"203TNUW27286"</f>
        <v>203TNUW27286</v>
      </c>
      <c r="F7347" t="s">
        <v>30</v>
      </c>
      <c r="I7347" t="s">
        <v>475</v>
      </c>
      <c r="J7347" t="s">
        <v>39</v>
      </c>
      <c r="N7347" t="s">
        <v>14812</v>
      </c>
      <c r="O7347" t="s">
        <v>34</v>
      </c>
      <c r="P7347">
        <v>7</v>
      </c>
      <c r="Q7347">
        <v>202203</v>
      </c>
      <c r="R7347">
        <v>20220713</v>
      </c>
      <c r="S7347" t="s">
        <v>14813</v>
      </c>
      <c r="T7347">
        <v>20220914</v>
      </c>
      <c r="Z7347" t="s">
        <v>36</v>
      </c>
    </row>
    <row r="7348" spans="1:26" x14ac:dyDescent="0.25">
      <c r="A7348" t="s">
        <v>26</v>
      </c>
      <c r="B7348" t="s">
        <v>27</v>
      </c>
      <c r="C7348" t="s">
        <v>28</v>
      </c>
      <c r="D7348" t="s">
        <v>166</v>
      </c>
      <c r="E7348" t="str">
        <f>"110TNHM2M585"</f>
        <v>110TNHM2M585</v>
      </c>
      <c r="F7348" t="s">
        <v>30</v>
      </c>
      <c r="I7348" t="s">
        <v>38</v>
      </c>
      <c r="J7348" t="s">
        <v>163</v>
      </c>
      <c r="N7348" t="s">
        <v>14814</v>
      </c>
      <c r="O7348" t="s">
        <v>34</v>
      </c>
      <c r="P7348">
        <v>12</v>
      </c>
      <c r="Q7348">
        <v>202110</v>
      </c>
      <c r="R7348">
        <v>20211215</v>
      </c>
      <c r="S7348" t="s">
        <v>14815</v>
      </c>
      <c r="T7348">
        <v>20220914</v>
      </c>
      <c r="Z7348" t="s">
        <v>36</v>
      </c>
    </row>
    <row r="7349" spans="1:26" x14ac:dyDescent="0.25">
      <c r="A7349" t="s">
        <v>26</v>
      </c>
      <c r="B7349" t="s">
        <v>27</v>
      </c>
      <c r="C7349" t="s">
        <v>28</v>
      </c>
      <c r="D7349" t="s">
        <v>29</v>
      </c>
      <c r="E7349" t="str">
        <f>"112TNLE04064"</f>
        <v>112TNLE04064</v>
      </c>
      <c r="F7349" t="s">
        <v>30</v>
      </c>
      <c r="I7349" t="s">
        <v>31</v>
      </c>
      <c r="J7349" t="s">
        <v>58</v>
      </c>
      <c r="N7349" t="s">
        <v>14816</v>
      </c>
      <c r="O7349" t="s">
        <v>34</v>
      </c>
      <c r="P7349">
        <v>10</v>
      </c>
      <c r="Q7349">
        <v>202112</v>
      </c>
      <c r="R7349">
        <v>20211201</v>
      </c>
      <c r="S7349" t="s">
        <v>14817</v>
      </c>
      <c r="T7349">
        <v>20220914</v>
      </c>
      <c r="U7349" t="s">
        <v>144</v>
      </c>
      <c r="Z7349" t="s">
        <v>36</v>
      </c>
    </row>
    <row r="7350" spans="1:26" x14ac:dyDescent="0.25">
      <c r="A7350" t="s">
        <v>26</v>
      </c>
      <c r="B7350" t="s">
        <v>27</v>
      </c>
      <c r="C7350" t="s">
        <v>28</v>
      </c>
      <c r="D7350" t="s">
        <v>6922</v>
      </c>
      <c r="E7350" t="str">
        <f>"204TNRL0H102"</f>
        <v>204TNRL0H102</v>
      </c>
      <c r="F7350" t="s">
        <v>30</v>
      </c>
      <c r="I7350" t="s">
        <v>31</v>
      </c>
      <c r="J7350" t="s">
        <v>32</v>
      </c>
      <c r="N7350" t="s">
        <v>14818</v>
      </c>
      <c r="O7350" t="s">
        <v>34</v>
      </c>
      <c r="P7350">
        <v>6</v>
      </c>
      <c r="Q7350">
        <v>202204</v>
      </c>
      <c r="R7350">
        <v>20220806</v>
      </c>
      <c r="S7350" t="s">
        <v>14819</v>
      </c>
      <c r="T7350">
        <v>20220914</v>
      </c>
      <c r="Z7350" t="s">
        <v>36</v>
      </c>
    </row>
    <row r="7351" spans="1:26" x14ac:dyDescent="0.25">
      <c r="A7351" t="s">
        <v>26</v>
      </c>
      <c r="B7351" t="s">
        <v>27</v>
      </c>
      <c r="C7351" t="s">
        <v>28</v>
      </c>
      <c r="D7351" t="s">
        <v>166</v>
      </c>
      <c r="E7351" t="str">
        <f>"207TNZN1C173"</f>
        <v>207TNZN1C173</v>
      </c>
      <c r="F7351" t="s">
        <v>30</v>
      </c>
      <c r="I7351" t="s">
        <v>82</v>
      </c>
      <c r="J7351" t="s">
        <v>58</v>
      </c>
      <c r="N7351" t="s">
        <v>14820</v>
      </c>
      <c r="O7351" t="s">
        <v>34</v>
      </c>
      <c r="P7351">
        <v>3</v>
      </c>
      <c r="Q7351">
        <v>202207</v>
      </c>
      <c r="R7351">
        <v>20220816</v>
      </c>
      <c r="S7351" t="s">
        <v>14821</v>
      </c>
      <c r="T7351">
        <v>20220914</v>
      </c>
      <c r="U7351" t="s">
        <v>211</v>
      </c>
      <c r="V7351" t="s">
        <v>328</v>
      </c>
      <c r="Z7351" t="s">
        <v>36</v>
      </c>
    </row>
    <row r="7352" spans="1:26" x14ac:dyDescent="0.25">
      <c r="A7352" t="s">
        <v>26</v>
      </c>
      <c r="B7352" t="s">
        <v>27</v>
      </c>
      <c r="C7352" t="s">
        <v>28</v>
      </c>
      <c r="D7352" t="s">
        <v>46</v>
      </c>
      <c r="E7352" t="str">
        <f>"109TNQD2D124"</f>
        <v>109TNQD2D124</v>
      </c>
      <c r="F7352" t="s">
        <v>30</v>
      </c>
      <c r="I7352" t="s">
        <v>31</v>
      </c>
      <c r="J7352" t="s">
        <v>58</v>
      </c>
      <c r="N7352" t="s">
        <v>14822</v>
      </c>
      <c r="O7352" t="s">
        <v>34</v>
      </c>
      <c r="P7352">
        <v>13</v>
      </c>
      <c r="Q7352">
        <v>202109</v>
      </c>
      <c r="R7352">
        <v>20211022</v>
      </c>
      <c r="S7352" t="s">
        <v>14823</v>
      </c>
      <c r="T7352">
        <v>20220914</v>
      </c>
      <c r="U7352" t="s">
        <v>151</v>
      </c>
      <c r="Z7352" t="s">
        <v>36</v>
      </c>
    </row>
    <row r="7353" spans="1:26" x14ac:dyDescent="0.25">
      <c r="A7353" t="s">
        <v>26</v>
      </c>
      <c r="B7353" t="s">
        <v>27</v>
      </c>
      <c r="C7353" t="s">
        <v>28</v>
      </c>
      <c r="D7353" t="s">
        <v>29</v>
      </c>
      <c r="E7353" t="str">
        <f>"108TNXR1X778"</f>
        <v>108TNXR1X778</v>
      </c>
      <c r="F7353" t="s">
        <v>30</v>
      </c>
      <c r="I7353" t="s">
        <v>31</v>
      </c>
      <c r="J7353" t="s">
        <v>163</v>
      </c>
      <c r="N7353" t="s">
        <v>14824</v>
      </c>
      <c r="O7353" t="s">
        <v>34</v>
      </c>
      <c r="P7353">
        <v>14</v>
      </c>
      <c r="Q7353">
        <v>202108</v>
      </c>
      <c r="R7353">
        <v>20211209</v>
      </c>
      <c r="S7353" t="s">
        <v>14825</v>
      </c>
      <c r="T7353">
        <v>20220914</v>
      </c>
      <c r="Z7353" t="s">
        <v>36</v>
      </c>
    </row>
    <row r="7354" spans="1:26" x14ac:dyDescent="0.25">
      <c r="A7354" t="s">
        <v>26</v>
      </c>
      <c r="B7354" t="s">
        <v>27</v>
      </c>
      <c r="C7354" t="s">
        <v>28</v>
      </c>
      <c r="D7354" t="s">
        <v>37</v>
      </c>
      <c r="E7354" t="str">
        <f>"111TNXR1G322"</f>
        <v>111TNXR1G322</v>
      </c>
      <c r="F7354" t="s">
        <v>30</v>
      </c>
      <c r="I7354" t="s">
        <v>38</v>
      </c>
      <c r="J7354" t="s">
        <v>90</v>
      </c>
      <c r="N7354" t="s">
        <v>14826</v>
      </c>
      <c r="O7354" t="s">
        <v>34</v>
      </c>
      <c r="P7354">
        <v>11</v>
      </c>
      <c r="Q7354">
        <v>202111</v>
      </c>
      <c r="R7354">
        <v>20220331</v>
      </c>
      <c r="S7354" t="s">
        <v>14827</v>
      </c>
      <c r="T7354">
        <v>20220914</v>
      </c>
      <c r="U7354" t="s">
        <v>205</v>
      </c>
      <c r="V7354" t="s">
        <v>180</v>
      </c>
      <c r="Z7354" t="s">
        <v>36</v>
      </c>
    </row>
    <row r="7355" spans="1:26" x14ac:dyDescent="0.25">
      <c r="A7355" t="s">
        <v>26</v>
      </c>
      <c r="B7355" t="s">
        <v>27</v>
      </c>
      <c r="C7355" t="s">
        <v>28</v>
      </c>
      <c r="D7355" t="s">
        <v>29</v>
      </c>
      <c r="E7355" t="str">
        <f>"111TNHM2T809"</f>
        <v>111TNHM2T809</v>
      </c>
      <c r="F7355" t="s">
        <v>30</v>
      </c>
      <c r="I7355" t="s">
        <v>38</v>
      </c>
      <c r="J7355" t="s">
        <v>39</v>
      </c>
      <c r="N7355" t="s">
        <v>14828</v>
      </c>
      <c r="O7355" t="s">
        <v>34</v>
      </c>
      <c r="P7355">
        <v>11</v>
      </c>
      <c r="Q7355">
        <v>202111</v>
      </c>
      <c r="R7355">
        <v>20211226</v>
      </c>
      <c r="S7355" t="s">
        <v>14829</v>
      </c>
      <c r="T7355">
        <v>20220914</v>
      </c>
      <c r="Z7355" t="s">
        <v>36</v>
      </c>
    </row>
    <row r="7356" spans="1:26" x14ac:dyDescent="0.25">
      <c r="A7356" t="s">
        <v>26</v>
      </c>
      <c r="B7356" t="s">
        <v>27</v>
      </c>
      <c r="C7356" t="s">
        <v>28</v>
      </c>
      <c r="D7356" t="s">
        <v>42</v>
      </c>
      <c r="E7356" t="str">
        <f>"110TNLE2J872"</f>
        <v>110TNLE2J872</v>
      </c>
      <c r="F7356" t="s">
        <v>30</v>
      </c>
      <c r="I7356" t="s">
        <v>31</v>
      </c>
      <c r="J7356" t="s">
        <v>32</v>
      </c>
      <c r="N7356" t="s">
        <v>14830</v>
      </c>
      <c r="O7356" t="s">
        <v>34</v>
      </c>
      <c r="P7356">
        <v>12</v>
      </c>
      <c r="Q7356">
        <v>202110</v>
      </c>
      <c r="R7356">
        <v>20220129</v>
      </c>
      <c r="S7356" t="s">
        <v>14831</v>
      </c>
      <c r="T7356">
        <v>20220914</v>
      </c>
      <c r="Z7356" t="s">
        <v>36</v>
      </c>
    </row>
    <row r="7357" spans="1:26" x14ac:dyDescent="0.25">
      <c r="A7357" t="s">
        <v>26</v>
      </c>
      <c r="B7357" t="s">
        <v>27</v>
      </c>
      <c r="C7357" t="s">
        <v>28</v>
      </c>
      <c r="D7357" t="s">
        <v>46</v>
      </c>
      <c r="E7357" t="str">
        <f>"201TNBK2J221"</f>
        <v>201TNBK2J221</v>
      </c>
      <c r="F7357" t="s">
        <v>30</v>
      </c>
      <c r="I7357" t="s">
        <v>76</v>
      </c>
      <c r="J7357" t="s">
        <v>90</v>
      </c>
      <c r="N7357" t="s">
        <v>14832</v>
      </c>
      <c r="O7357" t="s">
        <v>34</v>
      </c>
      <c r="P7357">
        <v>9</v>
      </c>
      <c r="Q7357">
        <v>202201</v>
      </c>
      <c r="R7357">
        <v>20220420</v>
      </c>
      <c r="S7357" t="s">
        <v>14833</v>
      </c>
      <c r="T7357">
        <v>20220914</v>
      </c>
      <c r="U7357" t="s">
        <v>211</v>
      </c>
      <c r="V7357" t="s">
        <v>913</v>
      </c>
      <c r="Z7357" t="s">
        <v>36</v>
      </c>
    </row>
    <row r="7358" spans="1:26" x14ac:dyDescent="0.25">
      <c r="A7358" t="s">
        <v>26</v>
      </c>
      <c r="B7358" t="s">
        <v>27</v>
      </c>
      <c r="C7358" t="s">
        <v>28</v>
      </c>
      <c r="D7358" t="s">
        <v>6922</v>
      </c>
      <c r="E7358" t="str">
        <f>"205TNGY05599"</f>
        <v>205TNGY05599</v>
      </c>
      <c r="F7358" t="s">
        <v>30</v>
      </c>
      <c r="I7358" t="s">
        <v>31</v>
      </c>
      <c r="J7358" t="s">
        <v>32</v>
      </c>
      <c r="N7358" t="s">
        <v>14834</v>
      </c>
      <c r="O7358" t="s">
        <v>34</v>
      </c>
      <c r="P7358">
        <v>5</v>
      </c>
      <c r="Q7358">
        <v>202205</v>
      </c>
      <c r="R7358">
        <v>20220621</v>
      </c>
      <c r="S7358" t="s">
        <v>14835</v>
      </c>
      <c r="T7358">
        <v>20220914</v>
      </c>
      <c r="Z7358" t="s">
        <v>36</v>
      </c>
    </row>
    <row r="7359" spans="1:26" x14ac:dyDescent="0.25">
      <c r="A7359" t="s">
        <v>26</v>
      </c>
      <c r="B7359" t="s">
        <v>27</v>
      </c>
      <c r="C7359" t="s">
        <v>28</v>
      </c>
      <c r="D7359" t="s">
        <v>380</v>
      </c>
      <c r="E7359" t="str">
        <f>"201TNNH02383"</f>
        <v>201TNNH02383</v>
      </c>
      <c r="F7359" t="s">
        <v>30</v>
      </c>
      <c r="I7359" t="s">
        <v>38</v>
      </c>
      <c r="J7359" t="s">
        <v>39</v>
      </c>
      <c r="N7359" t="s">
        <v>14836</v>
      </c>
      <c r="O7359" t="s">
        <v>34</v>
      </c>
      <c r="P7359">
        <v>9</v>
      </c>
      <c r="Q7359">
        <v>202201</v>
      </c>
      <c r="R7359">
        <v>20220723</v>
      </c>
      <c r="S7359" t="s">
        <v>14837</v>
      </c>
      <c r="T7359">
        <v>20220914</v>
      </c>
      <c r="Z7359" t="s">
        <v>36</v>
      </c>
    </row>
    <row r="7360" spans="1:26" x14ac:dyDescent="0.25">
      <c r="A7360" t="s">
        <v>26</v>
      </c>
      <c r="B7360" t="s">
        <v>27</v>
      </c>
      <c r="C7360" t="s">
        <v>28</v>
      </c>
      <c r="D7360" t="s">
        <v>585</v>
      </c>
      <c r="E7360" t="str">
        <f>"206TNHM05265"</f>
        <v>206TNHM05265</v>
      </c>
      <c r="F7360" t="s">
        <v>30</v>
      </c>
      <c r="I7360" t="s">
        <v>31</v>
      </c>
      <c r="J7360" t="s">
        <v>819</v>
      </c>
      <c r="N7360" t="s">
        <v>14838</v>
      </c>
      <c r="O7360" t="s">
        <v>34</v>
      </c>
      <c r="P7360">
        <v>4</v>
      </c>
      <c r="Q7360">
        <v>202206</v>
      </c>
      <c r="R7360">
        <v>20220803</v>
      </c>
      <c r="S7360" t="s">
        <v>14839</v>
      </c>
      <c r="T7360">
        <v>20220914</v>
      </c>
      <c r="Z7360" t="s">
        <v>36</v>
      </c>
    </row>
    <row r="7361" spans="1:26" x14ac:dyDescent="0.25">
      <c r="A7361" t="s">
        <v>26</v>
      </c>
      <c r="B7361" t="s">
        <v>27</v>
      </c>
      <c r="C7361" t="s">
        <v>28</v>
      </c>
      <c r="D7361" t="s">
        <v>115</v>
      </c>
      <c r="E7361" t="str">
        <f>"201TNRL2X406"</f>
        <v>201TNRL2X406</v>
      </c>
      <c r="F7361" t="s">
        <v>30</v>
      </c>
      <c r="I7361" t="s">
        <v>71</v>
      </c>
      <c r="J7361" t="s">
        <v>90</v>
      </c>
      <c r="N7361" t="s">
        <v>14840</v>
      </c>
      <c r="O7361" t="s">
        <v>34</v>
      </c>
      <c r="P7361">
        <v>9</v>
      </c>
      <c r="Q7361">
        <v>202201</v>
      </c>
      <c r="R7361">
        <v>20220606</v>
      </c>
      <c r="S7361" t="s">
        <v>14841</v>
      </c>
      <c r="T7361">
        <v>20220914</v>
      </c>
      <c r="U7361" t="s">
        <v>206</v>
      </c>
      <c r="Z7361" t="s">
        <v>36</v>
      </c>
    </row>
    <row r="7362" spans="1:26" x14ac:dyDescent="0.25">
      <c r="A7362" t="s">
        <v>26</v>
      </c>
      <c r="B7362" t="s">
        <v>27</v>
      </c>
      <c r="C7362" t="s">
        <v>28</v>
      </c>
      <c r="D7362" t="s">
        <v>7432</v>
      </c>
      <c r="E7362" t="str">
        <f>"204TNBK11053"</f>
        <v>204TNBK11053</v>
      </c>
      <c r="F7362" t="s">
        <v>30</v>
      </c>
      <c r="I7362" t="s">
        <v>82</v>
      </c>
      <c r="J7362" t="s">
        <v>116</v>
      </c>
      <c r="N7362" t="s">
        <v>14842</v>
      </c>
      <c r="O7362" t="s">
        <v>34</v>
      </c>
      <c r="P7362">
        <v>6</v>
      </c>
      <c r="Q7362">
        <v>202204</v>
      </c>
      <c r="R7362">
        <v>20220831</v>
      </c>
      <c r="S7362" t="s">
        <v>14843</v>
      </c>
      <c r="T7362">
        <v>20220914</v>
      </c>
      <c r="Z7362" t="s">
        <v>36</v>
      </c>
    </row>
    <row r="7363" spans="1:26" x14ac:dyDescent="0.25">
      <c r="A7363" t="s">
        <v>26</v>
      </c>
      <c r="B7363" t="s">
        <v>27</v>
      </c>
      <c r="C7363" t="s">
        <v>28</v>
      </c>
      <c r="D7363" t="s">
        <v>6142</v>
      </c>
      <c r="E7363" t="str">
        <f>"203TNTQ12065"</f>
        <v>203TNTQ12065</v>
      </c>
      <c r="F7363" t="s">
        <v>30</v>
      </c>
      <c r="I7363" t="s">
        <v>1511</v>
      </c>
      <c r="J7363" t="s">
        <v>90</v>
      </c>
      <c r="N7363" t="s">
        <v>14844</v>
      </c>
      <c r="O7363" t="s">
        <v>34</v>
      </c>
      <c r="P7363">
        <v>7</v>
      </c>
      <c r="Q7363">
        <v>202203</v>
      </c>
      <c r="R7363">
        <v>20220517</v>
      </c>
      <c r="S7363" t="s">
        <v>14845</v>
      </c>
      <c r="T7363">
        <v>20220914</v>
      </c>
      <c r="U7363" t="s">
        <v>211</v>
      </c>
      <c r="Z7363" t="s">
        <v>36</v>
      </c>
    </row>
    <row r="7364" spans="1:26" x14ac:dyDescent="0.25">
      <c r="A7364" t="s">
        <v>26</v>
      </c>
      <c r="B7364" t="s">
        <v>27</v>
      </c>
      <c r="C7364" t="s">
        <v>28</v>
      </c>
      <c r="D7364" t="s">
        <v>7160</v>
      </c>
      <c r="E7364" t="str">
        <f>"205TNCZ27747"</f>
        <v>205TNCZ27747</v>
      </c>
      <c r="F7364" t="s">
        <v>30</v>
      </c>
      <c r="I7364" t="s">
        <v>89</v>
      </c>
      <c r="J7364" t="s">
        <v>90</v>
      </c>
      <c r="N7364" t="s">
        <v>14846</v>
      </c>
      <c r="O7364" t="s">
        <v>34</v>
      </c>
      <c r="P7364">
        <v>5</v>
      </c>
      <c r="Q7364">
        <v>202205</v>
      </c>
      <c r="R7364">
        <v>20220501</v>
      </c>
      <c r="S7364" t="s">
        <v>14847</v>
      </c>
      <c r="T7364">
        <v>20220914</v>
      </c>
      <c r="U7364" t="s">
        <v>211</v>
      </c>
      <c r="Z7364" t="s">
        <v>36</v>
      </c>
    </row>
    <row r="7365" spans="1:26" x14ac:dyDescent="0.25">
      <c r="A7365" t="s">
        <v>26</v>
      </c>
      <c r="B7365" t="s">
        <v>27</v>
      </c>
      <c r="C7365" t="s">
        <v>28</v>
      </c>
      <c r="D7365" t="s">
        <v>8170</v>
      </c>
      <c r="E7365" t="str">
        <f>"204TNBK2K221"</f>
        <v>204TNBK2K221</v>
      </c>
      <c r="F7365" t="s">
        <v>30</v>
      </c>
      <c r="I7365" t="s">
        <v>910</v>
      </c>
      <c r="J7365" t="s">
        <v>58</v>
      </c>
      <c r="N7365" t="s">
        <v>14848</v>
      </c>
      <c r="O7365" t="s">
        <v>34</v>
      </c>
      <c r="P7365">
        <v>6</v>
      </c>
      <c r="Q7365">
        <v>202204</v>
      </c>
      <c r="R7365">
        <v>20220906</v>
      </c>
      <c r="S7365" t="s">
        <v>14849</v>
      </c>
      <c r="T7365">
        <v>20220914</v>
      </c>
      <c r="U7365" t="s">
        <v>236</v>
      </c>
      <c r="Z7365" t="s">
        <v>36</v>
      </c>
    </row>
    <row r="7366" spans="1:26" x14ac:dyDescent="0.25">
      <c r="A7366" t="s">
        <v>26</v>
      </c>
      <c r="B7366" t="s">
        <v>27</v>
      </c>
      <c r="C7366" t="s">
        <v>28</v>
      </c>
      <c r="D7366" t="s">
        <v>7160</v>
      </c>
      <c r="E7366" t="str">
        <f>"205TNWG0F481"</f>
        <v>205TNWG0F481</v>
      </c>
      <c r="F7366" t="s">
        <v>30</v>
      </c>
      <c r="I7366" t="s">
        <v>38</v>
      </c>
      <c r="J7366" t="s">
        <v>58</v>
      </c>
      <c r="N7366" t="s">
        <v>14850</v>
      </c>
      <c r="O7366" t="s">
        <v>34</v>
      </c>
      <c r="P7366">
        <v>5</v>
      </c>
      <c r="Q7366">
        <v>202205</v>
      </c>
      <c r="R7366">
        <v>20220826</v>
      </c>
      <c r="S7366" t="s">
        <v>14851</v>
      </c>
      <c r="T7366">
        <v>20220914</v>
      </c>
      <c r="U7366" t="s">
        <v>61</v>
      </c>
      <c r="Z7366" t="s">
        <v>36</v>
      </c>
    </row>
    <row r="7367" spans="1:26" x14ac:dyDescent="0.25">
      <c r="A7367" t="s">
        <v>26</v>
      </c>
      <c r="B7367" t="s">
        <v>27</v>
      </c>
      <c r="C7367" t="s">
        <v>28</v>
      </c>
      <c r="D7367" t="s">
        <v>166</v>
      </c>
      <c r="E7367" t="str">
        <f>"203TNAB2F432"</f>
        <v>203TNAB2F432</v>
      </c>
      <c r="F7367" t="s">
        <v>30</v>
      </c>
      <c r="I7367" t="s">
        <v>31</v>
      </c>
      <c r="J7367" t="s">
        <v>32</v>
      </c>
      <c r="N7367" t="s">
        <v>14852</v>
      </c>
      <c r="O7367" t="s">
        <v>34</v>
      </c>
      <c r="P7367">
        <v>7</v>
      </c>
      <c r="Q7367">
        <v>202203</v>
      </c>
      <c r="R7367">
        <v>20220614</v>
      </c>
      <c r="S7367" t="s">
        <v>14853</v>
      </c>
      <c r="T7367">
        <v>20220914</v>
      </c>
      <c r="Z7367" t="s">
        <v>36</v>
      </c>
    </row>
    <row r="7368" spans="1:26" x14ac:dyDescent="0.25">
      <c r="A7368" t="s">
        <v>26</v>
      </c>
      <c r="B7368" t="s">
        <v>27</v>
      </c>
      <c r="C7368" t="s">
        <v>28</v>
      </c>
      <c r="D7368" t="s">
        <v>29</v>
      </c>
      <c r="E7368" t="str">
        <f>"202TNLE0A208"</f>
        <v>202TNLE0A208</v>
      </c>
      <c r="F7368" t="s">
        <v>30</v>
      </c>
      <c r="I7368" t="s">
        <v>129</v>
      </c>
      <c r="J7368" t="s">
        <v>77</v>
      </c>
      <c r="N7368" t="s">
        <v>14854</v>
      </c>
      <c r="O7368" t="s">
        <v>34</v>
      </c>
      <c r="P7368">
        <v>8</v>
      </c>
      <c r="Q7368">
        <v>202202</v>
      </c>
      <c r="R7368">
        <v>20220415</v>
      </c>
      <c r="S7368" t="s">
        <v>14855</v>
      </c>
      <c r="T7368">
        <v>20220914</v>
      </c>
      <c r="U7368" t="s">
        <v>659</v>
      </c>
      <c r="V7368" t="s">
        <v>660</v>
      </c>
      <c r="Z7368" t="s">
        <v>36</v>
      </c>
    </row>
    <row r="7369" spans="1:26" x14ac:dyDescent="0.25">
      <c r="A7369" t="s">
        <v>26</v>
      </c>
      <c r="B7369" t="s">
        <v>27</v>
      </c>
      <c r="C7369" t="s">
        <v>28</v>
      </c>
      <c r="D7369" t="s">
        <v>46</v>
      </c>
      <c r="E7369" t="str">
        <f>"106TNKF03133"</f>
        <v>106TNKF03133</v>
      </c>
      <c r="F7369" t="s">
        <v>30</v>
      </c>
      <c r="I7369" t="s">
        <v>157</v>
      </c>
      <c r="J7369" t="s">
        <v>90</v>
      </c>
      <c r="N7369" t="s">
        <v>14856</v>
      </c>
      <c r="O7369" t="s">
        <v>34</v>
      </c>
      <c r="P7369">
        <v>16</v>
      </c>
      <c r="Q7369">
        <v>202106</v>
      </c>
      <c r="R7369">
        <v>20211028</v>
      </c>
      <c r="S7369" t="s">
        <v>14857</v>
      </c>
      <c r="T7369">
        <v>20220914</v>
      </c>
      <c r="U7369" t="s">
        <v>211</v>
      </c>
      <c r="Z7369" t="s">
        <v>36</v>
      </c>
    </row>
    <row r="7370" spans="1:26" x14ac:dyDescent="0.25">
      <c r="A7370" t="s">
        <v>26</v>
      </c>
      <c r="B7370" t="s">
        <v>27</v>
      </c>
      <c r="C7370" t="s">
        <v>28</v>
      </c>
      <c r="D7370" t="s">
        <v>6142</v>
      </c>
      <c r="E7370" t="str">
        <f>"206TNDV1D202"</f>
        <v>206TNDV1D202</v>
      </c>
      <c r="F7370" t="s">
        <v>30</v>
      </c>
      <c r="I7370" t="s">
        <v>38</v>
      </c>
      <c r="J7370" t="s">
        <v>163</v>
      </c>
      <c r="N7370" t="s">
        <v>14858</v>
      </c>
      <c r="O7370" t="s">
        <v>34</v>
      </c>
      <c r="P7370">
        <v>4</v>
      </c>
      <c r="Q7370">
        <v>202206</v>
      </c>
      <c r="R7370">
        <v>20220725</v>
      </c>
      <c r="S7370" t="s">
        <v>14859</v>
      </c>
      <c r="T7370">
        <v>20220914</v>
      </c>
      <c r="Z7370" t="s">
        <v>36</v>
      </c>
    </row>
    <row r="7371" spans="1:26" x14ac:dyDescent="0.25">
      <c r="A7371" t="s">
        <v>26</v>
      </c>
      <c r="B7371" t="s">
        <v>27</v>
      </c>
      <c r="C7371" t="s">
        <v>28</v>
      </c>
      <c r="D7371" t="s">
        <v>37</v>
      </c>
      <c r="E7371" t="str">
        <f>"108TNRL1T630"</f>
        <v>108TNRL1T630</v>
      </c>
      <c r="F7371" t="s">
        <v>30</v>
      </c>
      <c r="I7371" t="s">
        <v>38</v>
      </c>
      <c r="J7371" t="s">
        <v>90</v>
      </c>
      <c r="N7371" t="s">
        <v>14860</v>
      </c>
      <c r="O7371" t="s">
        <v>34</v>
      </c>
      <c r="P7371">
        <v>14</v>
      </c>
      <c r="Q7371">
        <v>202108</v>
      </c>
      <c r="R7371">
        <v>20211012</v>
      </c>
      <c r="S7371" t="s">
        <v>14861</v>
      </c>
      <c r="T7371">
        <v>20220914</v>
      </c>
      <c r="U7371" t="s">
        <v>144</v>
      </c>
      <c r="V7371" t="s">
        <v>2032</v>
      </c>
      <c r="Z7371" t="s">
        <v>36</v>
      </c>
    </row>
    <row r="7372" spans="1:26" x14ac:dyDescent="0.25">
      <c r="A7372" t="s">
        <v>26</v>
      </c>
      <c r="B7372" t="s">
        <v>27</v>
      </c>
      <c r="C7372" t="s">
        <v>28</v>
      </c>
      <c r="D7372" t="s">
        <v>7160</v>
      </c>
      <c r="E7372" t="str">
        <f>"207TNWG0P537"</f>
        <v>207TNWG0P537</v>
      </c>
      <c r="F7372" t="s">
        <v>30</v>
      </c>
      <c r="I7372" t="s">
        <v>123</v>
      </c>
      <c r="J7372" t="s">
        <v>39</v>
      </c>
      <c r="N7372" t="s">
        <v>14862</v>
      </c>
      <c r="O7372" t="s">
        <v>34</v>
      </c>
      <c r="P7372">
        <v>3</v>
      </c>
      <c r="Q7372">
        <v>202207</v>
      </c>
      <c r="R7372">
        <v>20220903</v>
      </c>
      <c r="S7372" t="s">
        <v>14863</v>
      </c>
      <c r="T7372">
        <v>20220914</v>
      </c>
      <c r="Z7372" t="s">
        <v>36</v>
      </c>
    </row>
    <row r="7373" spans="1:26" x14ac:dyDescent="0.25">
      <c r="A7373" t="s">
        <v>26</v>
      </c>
      <c r="B7373" t="s">
        <v>27</v>
      </c>
      <c r="C7373" t="s">
        <v>28</v>
      </c>
      <c r="D7373" t="s">
        <v>115</v>
      </c>
      <c r="E7373" t="str">
        <f>"009TNABOH648"</f>
        <v>009TNABOH648</v>
      </c>
      <c r="F7373" t="s">
        <v>30</v>
      </c>
      <c r="I7373" t="s">
        <v>71</v>
      </c>
      <c r="J7373" t="s">
        <v>90</v>
      </c>
      <c r="N7373" t="s">
        <v>14864</v>
      </c>
      <c r="O7373" t="s">
        <v>34</v>
      </c>
      <c r="P7373">
        <v>25</v>
      </c>
      <c r="Q7373">
        <v>202009</v>
      </c>
      <c r="R7373">
        <v>20211126</v>
      </c>
      <c r="S7373" t="s">
        <v>14865</v>
      </c>
      <c r="T7373">
        <v>20220914</v>
      </c>
      <c r="U7373" t="s">
        <v>5168</v>
      </c>
      <c r="V7373" t="s">
        <v>206</v>
      </c>
      <c r="Z7373" t="s">
        <v>36</v>
      </c>
    </row>
    <row r="7374" spans="1:26" x14ac:dyDescent="0.25">
      <c r="A7374" t="s">
        <v>26</v>
      </c>
      <c r="B7374" t="s">
        <v>27</v>
      </c>
      <c r="C7374" t="s">
        <v>28</v>
      </c>
      <c r="D7374" t="s">
        <v>6922</v>
      </c>
      <c r="E7374" t="str">
        <f>"207TNEP09796"</f>
        <v>207TNEP09796</v>
      </c>
      <c r="F7374" t="s">
        <v>30</v>
      </c>
      <c r="I7374" t="s">
        <v>71</v>
      </c>
      <c r="J7374" t="s">
        <v>568</v>
      </c>
      <c r="N7374" t="s">
        <v>14866</v>
      </c>
      <c r="O7374" t="s">
        <v>34</v>
      </c>
      <c r="P7374">
        <v>3</v>
      </c>
      <c r="Q7374">
        <v>202207</v>
      </c>
      <c r="R7374">
        <v>20220730</v>
      </c>
      <c r="S7374" t="s">
        <v>14867</v>
      </c>
      <c r="T7374">
        <v>20220914</v>
      </c>
      <c r="Z7374" t="s">
        <v>36</v>
      </c>
    </row>
    <row r="7375" spans="1:26" x14ac:dyDescent="0.25">
      <c r="A7375" t="s">
        <v>26</v>
      </c>
      <c r="B7375" t="s">
        <v>27</v>
      </c>
      <c r="C7375" t="s">
        <v>28</v>
      </c>
      <c r="D7375" t="s">
        <v>585</v>
      </c>
      <c r="E7375" t="str">
        <f>"208TNHM0W985"</f>
        <v>208TNHM0W985</v>
      </c>
      <c r="F7375" t="s">
        <v>30</v>
      </c>
      <c r="I7375" t="s">
        <v>2009</v>
      </c>
      <c r="J7375" t="s">
        <v>77</v>
      </c>
      <c r="N7375" t="s">
        <v>14868</v>
      </c>
      <c r="O7375" t="s">
        <v>34</v>
      </c>
      <c r="P7375">
        <v>2</v>
      </c>
      <c r="Q7375">
        <v>202208</v>
      </c>
      <c r="R7375">
        <v>20220909</v>
      </c>
      <c r="S7375" t="s">
        <v>14869</v>
      </c>
      <c r="T7375">
        <v>20220914</v>
      </c>
      <c r="Z7375" t="s">
        <v>36</v>
      </c>
    </row>
    <row r="7376" spans="1:26" x14ac:dyDescent="0.25">
      <c r="A7376" t="s">
        <v>26</v>
      </c>
      <c r="B7376" t="s">
        <v>27</v>
      </c>
      <c r="C7376" t="s">
        <v>28</v>
      </c>
      <c r="D7376" t="s">
        <v>8170</v>
      </c>
      <c r="E7376" t="str">
        <f>"205TNKF2L949"</f>
        <v>205TNKF2L949</v>
      </c>
      <c r="F7376" t="s">
        <v>30</v>
      </c>
      <c r="I7376" t="s">
        <v>38</v>
      </c>
      <c r="J7376" t="s">
        <v>77</v>
      </c>
      <c r="N7376" t="s">
        <v>14870</v>
      </c>
      <c r="O7376" t="s">
        <v>34</v>
      </c>
      <c r="P7376">
        <v>5</v>
      </c>
      <c r="Q7376">
        <v>202205</v>
      </c>
      <c r="R7376">
        <v>20220630</v>
      </c>
      <c r="S7376" t="s">
        <v>14871</v>
      </c>
      <c r="T7376">
        <v>20220914</v>
      </c>
      <c r="Z7376" t="s">
        <v>36</v>
      </c>
    </row>
    <row r="7377" spans="1:26" x14ac:dyDescent="0.25">
      <c r="A7377" t="s">
        <v>26</v>
      </c>
      <c r="B7377" t="s">
        <v>27</v>
      </c>
      <c r="C7377" t="s">
        <v>28</v>
      </c>
      <c r="D7377" t="s">
        <v>6142</v>
      </c>
      <c r="E7377" t="str">
        <f>"205TNKF3G485"</f>
        <v>205TNKF3G485</v>
      </c>
      <c r="F7377" t="s">
        <v>30</v>
      </c>
      <c r="I7377" t="s">
        <v>31</v>
      </c>
      <c r="J7377" t="s">
        <v>77</v>
      </c>
      <c r="N7377" t="s">
        <v>14872</v>
      </c>
      <c r="O7377" t="s">
        <v>34</v>
      </c>
      <c r="P7377">
        <v>5</v>
      </c>
      <c r="Q7377">
        <v>202205</v>
      </c>
      <c r="R7377">
        <v>20220805</v>
      </c>
      <c r="S7377" t="s">
        <v>14873</v>
      </c>
      <c r="T7377">
        <v>20220914</v>
      </c>
      <c r="Z7377" t="s">
        <v>36</v>
      </c>
    </row>
    <row r="7378" spans="1:26" x14ac:dyDescent="0.25">
      <c r="A7378" t="s">
        <v>26</v>
      </c>
      <c r="B7378" t="s">
        <v>27</v>
      </c>
      <c r="C7378" t="s">
        <v>28</v>
      </c>
      <c r="D7378" t="s">
        <v>37</v>
      </c>
      <c r="E7378" t="str">
        <f>"109TNCV092191"</f>
        <v>109TNCV092191</v>
      </c>
      <c r="F7378" t="s">
        <v>30</v>
      </c>
      <c r="I7378" t="s">
        <v>89</v>
      </c>
      <c r="J7378" t="s">
        <v>271</v>
      </c>
      <c r="N7378" t="s">
        <v>14874</v>
      </c>
      <c r="O7378" t="s">
        <v>34</v>
      </c>
      <c r="P7378">
        <v>13</v>
      </c>
      <c r="Q7378">
        <v>202109</v>
      </c>
      <c r="R7378">
        <v>20211203</v>
      </c>
      <c r="S7378" t="s">
        <v>14875</v>
      </c>
      <c r="T7378">
        <v>20220914</v>
      </c>
      <c r="Z7378" t="s">
        <v>36</v>
      </c>
    </row>
    <row r="7379" spans="1:26" x14ac:dyDescent="0.25">
      <c r="A7379" t="s">
        <v>26</v>
      </c>
      <c r="B7379" t="s">
        <v>27</v>
      </c>
      <c r="C7379" t="s">
        <v>28</v>
      </c>
      <c r="D7379" t="s">
        <v>115</v>
      </c>
      <c r="E7379" t="str">
        <f>"109TNNH2R975"</f>
        <v>109TNNH2R975</v>
      </c>
      <c r="F7379" t="s">
        <v>30</v>
      </c>
      <c r="I7379" t="s">
        <v>38</v>
      </c>
      <c r="J7379" t="s">
        <v>77</v>
      </c>
      <c r="N7379" t="s">
        <v>14876</v>
      </c>
      <c r="O7379" t="s">
        <v>34</v>
      </c>
      <c r="P7379">
        <v>13</v>
      </c>
      <c r="Q7379">
        <v>202109</v>
      </c>
      <c r="R7379">
        <v>20220215</v>
      </c>
      <c r="S7379" t="s">
        <v>14877</v>
      </c>
      <c r="T7379">
        <v>20220914</v>
      </c>
      <c r="Z7379" t="s">
        <v>36</v>
      </c>
    </row>
    <row r="7380" spans="1:26" x14ac:dyDescent="0.25">
      <c r="A7380" t="s">
        <v>26</v>
      </c>
      <c r="B7380" t="s">
        <v>27</v>
      </c>
      <c r="C7380" t="s">
        <v>28</v>
      </c>
      <c r="D7380" t="s">
        <v>6142</v>
      </c>
      <c r="E7380" t="str">
        <f>"205TNLE1J016"</f>
        <v>205TNLE1J016</v>
      </c>
      <c r="F7380" t="s">
        <v>30</v>
      </c>
      <c r="I7380" t="s">
        <v>31</v>
      </c>
      <c r="J7380" t="s">
        <v>90</v>
      </c>
      <c r="N7380" t="s">
        <v>14878</v>
      </c>
      <c r="O7380" t="s">
        <v>34</v>
      </c>
      <c r="P7380">
        <v>5</v>
      </c>
      <c r="Q7380">
        <v>202205</v>
      </c>
      <c r="R7380">
        <v>20220817</v>
      </c>
      <c r="S7380" t="s">
        <v>14879</v>
      </c>
      <c r="T7380">
        <v>20220914</v>
      </c>
      <c r="U7380" t="s">
        <v>14880</v>
      </c>
      <c r="Z7380" t="s">
        <v>36</v>
      </c>
    </row>
    <row r="7381" spans="1:26" x14ac:dyDescent="0.25">
      <c r="A7381" t="s">
        <v>26</v>
      </c>
      <c r="B7381" t="s">
        <v>27</v>
      </c>
      <c r="C7381" t="s">
        <v>28</v>
      </c>
      <c r="D7381" t="s">
        <v>115</v>
      </c>
      <c r="E7381" t="str">
        <f>"011TNUW0S566"</f>
        <v>011TNUW0S566</v>
      </c>
      <c r="F7381" t="s">
        <v>30</v>
      </c>
      <c r="I7381" t="s">
        <v>129</v>
      </c>
      <c r="J7381" t="s">
        <v>163</v>
      </c>
      <c r="N7381" t="s">
        <v>14881</v>
      </c>
      <c r="O7381" t="s">
        <v>34</v>
      </c>
      <c r="P7381">
        <v>23</v>
      </c>
      <c r="Q7381">
        <v>202011</v>
      </c>
      <c r="R7381">
        <v>20220706</v>
      </c>
      <c r="S7381" t="s">
        <v>14882</v>
      </c>
      <c r="T7381">
        <v>20220914</v>
      </c>
      <c r="Z7381" t="s">
        <v>36</v>
      </c>
    </row>
    <row r="7382" spans="1:26" x14ac:dyDescent="0.25">
      <c r="A7382" t="s">
        <v>26</v>
      </c>
      <c r="B7382" t="s">
        <v>27</v>
      </c>
      <c r="C7382" t="s">
        <v>28</v>
      </c>
      <c r="D7382" t="s">
        <v>380</v>
      </c>
      <c r="E7382" t="str">
        <f>"207TNAB10040"</f>
        <v>207TNAB10040</v>
      </c>
      <c r="F7382" t="s">
        <v>30</v>
      </c>
      <c r="I7382" t="s">
        <v>89</v>
      </c>
      <c r="J7382" t="s">
        <v>116</v>
      </c>
      <c r="N7382" t="s">
        <v>14883</v>
      </c>
      <c r="O7382" t="s">
        <v>34</v>
      </c>
      <c r="P7382">
        <v>3</v>
      </c>
      <c r="Q7382">
        <v>202207</v>
      </c>
      <c r="R7382">
        <v>20220818</v>
      </c>
      <c r="S7382" t="s">
        <v>14884</v>
      </c>
      <c r="T7382">
        <v>20220914</v>
      </c>
      <c r="Z7382" t="s">
        <v>36</v>
      </c>
    </row>
    <row r="7383" spans="1:26" x14ac:dyDescent="0.25">
      <c r="A7383" t="s">
        <v>26</v>
      </c>
      <c r="B7383" t="s">
        <v>27</v>
      </c>
      <c r="C7383" t="s">
        <v>28</v>
      </c>
      <c r="D7383" t="s">
        <v>29</v>
      </c>
      <c r="E7383" t="str">
        <f>"902TNBK07997"</f>
        <v>902TNBK07997</v>
      </c>
      <c r="F7383" t="s">
        <v>30</v>
      </c>
      <c r="I7383" t="s">
        <v>57</v>
      </c>
      <c r="J7383" t="s">
        <v>116</v>
      </c>
      <c r="N7383" t="s">
        <v>14885</v>
      </c>
      <c r="O7383" t="s">
        <v>34</v>
      </c>
      <c r="P7383">
        <v>44</v>
      </c>
      <c r="Q7383">
        <v>201902</v>
      </c>
      <c r="R7383">
        <v>20220325</v>
      </c>
      <c r="S7383" t="s">
        <v>14886</v>
      </c>
      <c r="T7383">
        <v>20220914</v>
      </c>
      <c r="Z7383" t="s">
        <v>36</v>
      </c>
    </row>
    <row r="7384" spans="1:26" x14ac:dyDescent="0.25">
      <c r="A7384" t="s">
        <v>26</v>
      </c>
      <c r="B7384" t="s">
        <v>27</v>
      </c>
      <c r="C7384" t="s">
        <v>28</v>
      </c>
      <c r="D7384" t="s">
        <v>64</v>
      </c>
      <c r="E7384" t="str">
        <f>"110TNHM0U161"</f>
        <v>110TNHM0U161</v>
      </c>
      <c r="F7384" t="s">
        <v>30</v>
      </c>
      <c r="I7384" t="s">
        <v>97</v>
      </c>
      <c r="J7384" t="s">
        <v>58</v>
      </c>
      <c r="N7384" t="s">
        <v>14887</v>
      </c>
      <c r="O7384" t="s">
        <v>34</v>
      </c>
      <c r="P7384">
        <v>12</v>
      </c>
      <c r="Q7384">
        <v>202110</v>
      </c>
      <c r="R7384">
        <v>20211202</v>
      </c>
      <c r="S7384" t="s">
        <v>14888</v>
      </c>
      <c r="T7384">
        <v>20220914</v>
      </c>
      <c r="U7384" t="s">
        <v>4344</v>
      </c>
      <c r="V7384" t="s">
        <v>2294</v>
      </c>
      <c r="W7384" t="s">
        <v>2295</v>
      </c>
      <c r="Z7384" t="s">
        <v>36</v>
      </c>
    </row>
    <row r="7385" spans="1:26" x14ac:dyDescent="0.25">
      <c r="A7385" t="s">
        <v>26</v>
      </c>
      <c r="B7385" t="s">
        <v>27</v>
      </c>
      <c r="C7385" t="s">
        <v>28</v>
      </c>
      <c r="D7385" t="s">
        <v>115</v>
      </c>
      <c r="E7385" t="str">
        <f>"110TNAB0X568"</f>
        <v>110TNAB0X568</v>
      </c>
      <c r="F7385" t="s">
        <v>30</v>
      </c>
      <c r="I7385" t="s">
        <v>586</v>
      </c>
      <c r="J7385" t="s">
        <v>58</v>
      </c>
      <c r="N7385" t="s">
        <v>14889</v>
      </c>
      <c r="O7385" t="s">
        <v>34</v>
      </c>
      <c r="P7385">
        <v>12</v>
      </c>
      <c r="Q7385">
        <v>202110</v>
      </c>
      <c r="R7385">
        <v>20220801</v>
      </c>
      <c r="S7385" t="s">
        <v>14890</v>
      </c>
      <c r="T7385">
        <v>20220914</v>
      </c>
      <c r="U7385" t="s">
        <v>415</v>
      </c>
      <c r="Z7385" t="s">
        <v>36</v>
      </c>
    </row>
    <row r="7386" spans="1:26" x14ac:dyDescent="0.25">
      <c r="A7386" t="s">
        <v>26</v>
      </c>
      <c r="B7386" t="s">
        <v>27</v>
      </c>
      <c r="C7386" t="s">
        <v>28</v>
      </c>
      <c r="D7386" t="s">
        <v>64</v>
      </c>
      <c r="E7386" t="str">
        <f>"206TNQD0T476"</f>
        <v>206TNQD0T476</v>
      </c>
      <c r="F7386" t="s">
        <v>30</v>
      </c>
      <c r="I7386" t="s">
        <v>31</v>
      </c>
      <c r="J7386" t="s">
        <v>58</v>
      </c>
      <c r="N7386" t="s">
        <v>14891</v>
      </c>
      <c r="O7386" t="s">
        <v>34</v>
      </c>
      <c r="P7386">
        <v>4</v>
      </c>
      <c r="Q7386">
        <v>202206</v>
      </c>
      <c r="R7386">
        <v>20220716</v>
      </c>
      <c r="S7386" t="s">
        <v>14892</v>
      </c>
      <c r="T7386">
        <v>20220914</v>
      </c>
      <c r="U7386" t="s">
        <v>680</v>
      </c>
      <c r="Z7386" t="s">
        <v>36</v>
      </c>
    </row>
    <row r="7387" spans="1:26" x14ac:dyDescent="0.25">
      <c r="A7387" t="s">
        <v>26</v>
      </c>
      <c r="B7387" t="s">
        <v>27</v>
      </c>
      <c r="C7387" t="s">
        <v>28</v>
      </c>
      <c r="D7387" t="s">
        <v>115</v>
      </c>
      <c r="E7387" t="str">
        <f>"201TNYT12642"</f>
        <v>201TNYT12642</v>
      </c>
      <c r="F7387" t="s">
        <v>30</v>
      </c>
      <c r="I7387" t="s">
        <v>97</v>
      </c>
      <c r="J7387" t="s">
        <v>58</v>
      </c>
      <c r="N7387" t="s">
        <v>14893</v>
      </c>
      <c r="O7387" t="s">
        <v>34</v>
      </c>
      <c r="P7387">
        <v>9</v>
      </c>
      <c r="Q7387">
        <v>202201</v>
      </c>
      <c r="R7387">
        <v>20220224</v>
      </c>
      <c r="S7387" t="s">
        <v>14894</v>
      </c>
      <c r="T7387">
        <v>20220914</v>
      </c>
      <c r="U7387" t="s">
        <v>144</v>
      </c>
      <c r="Z7387" t="s">
        <v>36</v>
      </c>
    </row>
    <row r="7388" spans="1:26" x14ac:dyDescent="0.25">
      <c r="A7388" t="s">
        <v>26</v>
      </c>
      <c r="B7388" t="s">
        <v>27</v>
      </c>
      <c r="C7388" t="s">
        <v>28</v>
      </c>
      <c r="D7388" t="s">
        <v>6142</v>
      </c>
      <c r="E7388" t="str">
        <f>"202TNDV2Q258"</f>
        <v>202TNDV2Q258</v>
      </c>
      <c r="F7388" t="s">
        <v>30</v>
      </c>
      <c r="I7388" t="s">
        <v>1153</v>
      </c>
      <c r="J7388" t="s">
        <v>83</v>
      </c>
      <c r="N7388" t="s">
        <v>14895</v>
      </c>
      <c r="O7388" t="s">
        <v>34</v>
      </c>
      <c r="P7388">
        <v>8</v>
      </c>
      <c r="Q7388">
        <v>202202</v>
      </c>
      <c r="R7388">
        <v>20220625</v>
      </c>
      <c r="S7388" t="s">
        <v>14896</v>
      </c>
      <c r="T7388">
        <v>20220914</v>
      </c>
      <c r="Z7388" t="s">
        <v>36</v>
      </c>
    </row>
    <row r="7389" spans="1:26" x14ac:dyDescent="0.25">
      <c r="A7389" t="s">
        <v>26</v>
      </c>
      <c r="B7389" t="s">
        <v>27</v>
      </c>
      <c r="C7389" t="s">
        <v>28</v>
      </c>
      <c r="D7389" t="s">
        <v>8170</v>
      </c>
      <c r="E7389" t="str">
        <f>"204TNFA2C219"</f>
        <v>204TNFA2C219</v>
      </c>
      <c r="F7389" t="s">
        <v>30</v>
      </c>
      <c r="I7389" t="s">
        <v>97</v>
      </c>
      <c r="J7389" t="s">
        <v>52</v>
      </c>
      <c r="N7389" t="s">
        <v>14897</v>
      </c>
      <c r="O7389" t="s">
        <v>34</v>
      </c>
      <c r="P7389">
        <v>6</v>
      </c>
      <c r="Q7389">
        <v>202204</v>
      </c>
      <c r="R7389">
        <v>20220606</v>
      </c>
      <c r="S7389" t="s">
        <v>14898</v>
      </c>
      <c r="T7389">
        <v>20220914</v>
      </c>
      <c r="U7389" t="s">
        <v>128</v>
      </c>
      <c r="V7389" t="s">
        <v>144</v>
      </c>
      <c r="Z7389" t="s">
        <v>36</v>
      </c>
    </row>
    <row r="7390" spans="1:26" x14ac:dyDescent="0.25">
      <c r="A7390" t="s">
        <v>26</v>
      </c>
      <c r="B7390" t="s">
        <v>27</v>
      </c>
      <c r="C7390" t="s">
        <v>28</v>
      </c>
      <c r="D7390" t="s">
        <v>6922</v>
      </c>
      <c r="E7390" t="str">
        <f>"203TNBK2L077"</f>
        <v>203TNBK2L077</v>
      </c>
      <c r="F7390" t="s">
        <v>30</v>
      </c>
      <c r="I7390" t="s">
        <v>57</v>
      </c>
      <c r="J7390" t="s">
        <v>163</v>
      </c>
      <c r="N7390" t="s">
        <v>14899</v>
      </c>
      <c r="O7390" t="s">
        <v>34</v>
      </c>
      <c r="P7390">
        <v>7</v>
      </c>
      <c r="Q7390">
        <v>202203</v>
      </c>
      <c r="R7390">
        <v>20220831</v>
      </c>
      <c r="S7390" t="s">
        <v>14900</v>
      </c>
      <c r="T7390">
        <v>20220914</v>
      </c>
      <c r="Z7390" t="s">
        <v>36</v>
      </c>
    </row>
    <row r="7391" spans="1:26" x14ac:dyDescent="0.25">
      <c r="A7391" t="s">
        <v>26</v>
      </c>
      <c r="B7391" t="s">
        <v>27</v>
      </c>
      <c r="C7391" t="s">
        <v>28</v>
      </c>
      <c r="D7391" t="s">
        <v>64</v>
      </c>
      <c r="E7391" t="str">
        <f>"206TNJJ0F612"</f>
        <v>206TNJJ0F612</v>
      </c>
      <c r="F7391" t="s">
        <v>30</v>
      </c>
      <c r="I7391" t="s">
        <v>31</v>
      </c>
      <c r="J7391" t="s">
        <v>32</v>
      </c>
      <c r="N7391" t="s">
        <v>14901</v>
      </c>
      <c r="O7391" t="s">
        <v>34</v>
      </c>
      <c r="P7391">
        <v>4</v>
      </c>
      <c r="Q7391">
        <v>202206</v>
      </c>
      <c r="R7391">
        <v>20220802</v>
      </c>
      <c r="S7391" t="s">
        <v>14902</v>
      </c>
      <c r="T7391">
        <v>20220914</v>
      </c>
      <c r="Z7391" t="s">
        <v>36</v>
      </c>
    </row>
    <row r="7392" spans="1:26" x14ac:dyDescent="0.25">
      <c r="A7392" t="s">
        <v>26</v>
      </c>
      <c r="B7392" t="s">
        <v>27</v>
      </c>
      <c r="C7392" t="s">
        <v>28</v>
      </c>
      <c r="D7392" t="s">
        <v>115</v>
      </c>
      <c r="E7392" t="str">
        <f>"201TNEP30508"</f>
        <v>201TNEP30508</v>
      </c>
      <c r="F7392" t="s">
        <v>30</v>
      </c>
      <c r="I7392" t="s">
        <v>57</v>
      </c>
      <c r="J7392" t="s">
        <v>39</v>
      </c>
      <c r="N7392" t="s">
        <v>14903</v>
      </c>
      <c r="O7392" t="s">
        <v>34</v>
      </c>
      <c r="P7392">
        <v>9</v>
      </c>
      <c r="Q7392">
        <v>202201</v>
      </c>
      <c r="R7392">
        <v>20220829</v>
      </c>
      <c r="S7392" t="s">
        <v>14904</v>
      </c>
      <c r="T7392">
        <v>20220914</v>
      </c>
      <c r="Z7392" t="s">
        <v>36</v>
      </c>
    </row>
    <row r="7393" spans="1:26" x14ac:dyDescent="0.25">
      <c r="A7393" t="s">
        <v>26</v>
      </c>
      <c r="B7393" t="s">
        <v>27</v>
      </c>
      <c r="C7393" t="s">
        <v>28</v>
      </c>
      <c r="D7393" t="s">
        <v>64</v>
      </c>
      <c r="E7393" t="str">
        <f>"105TNZN2A741"</f>
        <v>105TNZN2A741</v>
      </c>
      <c r="F7393" t="s">
        <v>30</v>
      </c>
      <c r="I7393" t="s">
        <v>129</v>
      </c>
      <c r="J7393" t="s">
        <v>39</v>
      </c>
      <c r="N7393" t="s">
        <v>401</v>
      </c>
      <c r="O7393" t="s">
        <v>34</v>
      </c>
      <c r="P7393">
        <v>17</v>
      </c>
      <c r="Q7393">
        <v>202105</v>
      </c>
      <c r="R7393">
        <v>20211214</v>
      </c>
      <c r="S7393" t="s">
        <v>14905</v>
      </c>
      <c r="T7393">
        <v>20220914</v>
      </c>
      <c r="Z7393" t="s">
        <v>36</v>
      </c>
    </row>
    <row r="7394" spans="1:26" x14ac:dyDescent="0.25">
      <c r="A7394" t="s">
        <v>26</v>
      </c>
      <c r="B7394" t="s">
        <v>27</v>
      </c>
      <c r="C7394" t="s">
        <v>28</v>
      </c>
      <c r="D7394" t="s">
        <v>29</v>
      </c>
      <c r="E7394" t="str">
        <f>"110TNZN04909"</f>
        <v>110TNZN04909</v>
      </c>
      <c r="F7394" t="s">
        <v>30</v>
      </c>
      <c r="I7394" t="s">
        <v>129</v>
      </c>
      <c r="J7394" t="s">
        <v>58</v>
      </c>
      <c r="N7394" t="s">
        <v>244</v>
      </c>
      <c r="O7394" t="s">
        <v>34</v>
      </c>
      <c r="P7394">
        <v>12</v>
      </c>
      <c r="Q7394">
        <v>202110</v>
      </c>
      <c r="R7394">
        <v>20211127</v>
      </c>
      <c r="S7394" t="s">
        <v>14906</v>
      </c>
      <c r="T7394">
        <v>20220914</v>
      </c>
      <c r="U7394" t="s">
        <v>1537</v>
      </c>
      <c r="Z7394" t="s">
        <v>36</v>
      </c>
    </row>
    <row r="7395" spans="1:26" x14ac:dyDescent="0.25">
      <c r="A7395" t="s">
        <v>26</v>
      </c>
      <c r="B7395" t="s">
        <v>27</v>
      </c>
      <c r="C7395" t="s">
        <v>28</v>
      </c>
      <c r="D7395" t="s">
        <v>37</v>
      </c>
      <c r="E7395" t="str">
        <f>"111TNDV2Y018"</f>
        <v>111TNDV2Y018</v>
      </c>
      <c r="F7395" t="s">
        <v>30</v>
      </c>
      <c r="I7395" t="s">
        <v>129</v>
      </c>
      <c r="J7395" t="s">
        <v>86</v>
      </c>
      <c r="N7395" t="s">
        <v>14907</v>
      </c>
      <c r="O7395" t="s">
        <v>34</v>
      </c>
      <c r="P7395">
        <v>11</v>
      </c>
      <c r="Q7395">
        <v>202111</v>
      </c>
      <c r="R7395">
        <v>20220730</v>
      </c>
      <c r="S7395" t="s">
        <v>14908</v>
      </c>
      <c r="T7395">
        <v>20220914</v>
      </c>
      <c r="Z7395" t="s">
        <v>36</v>
      </c>
    </row>
    <row r="7396" spans="1:26" x14ac:dyDescent="0.25">
      <c r="A7396" t="s">
        <v>26</v>
      </c>
      <c r="B7396" t="s">
        <v>27</v>
      </c>
      <c r="C7396" t="s">
        <v>28</v>
      </c>
      <c r="D7396" t="s">
        <v>42</v>
      </c>
      <c r="E7396" t="str">
        <f>"201TNGY13175"</f>
        <v>201TNGY13175</v>
      </c>
      <c r="F7396" t="s">
        <v>30</v>
      </c>
      <c r="I7396" t="s">
        <v>129</v>
      </c>
      <c r="J7396" t="s">
        <v>39</v>
      </c>
      <c r="N7396" t="s">
        <v>14909</v>
      </c>
      <c r="O7396" t="s">
        <v>34</v>
      </c>
      <c r="P7396">
        <v>9</v>
      </c>
      <c r="Q7396">
        <v>202201</v>
      </c>
      <c r="R7396">
        <v>20220308</v>
      </c>
      <c r="S7396" t="s">
        <v>14910</v>
      </c>
      <c r="T7396">
        <v>20220914</v>
      </c>
      <c r="Z7396" t="s">
        <v>36</v>
      </c>
    </row>
    <row r="7397" spans="1:26" x14ac:dyDescent="0.25">
      <c r="A7397" t="s">
        <v>26</v>
      </c>
      <c r="B7397" t="s">
        <v>27</v>
      </c>
      <c r="C7397" t="s">
        <v>28</v>
      </c>
      <c r="D7397" t="s">
        <v>6142</v>
      </c>
      <c r="E7397" t="str">
        <f>"204TNWG1S753"</f>
        <v>204TNWG1S753</v>
      </c>
      <c r="F7397" t="s">
        <v>30</v>
      </c>
      <c r="I7397" t="s">
        <v>38</v>
      </c>
      <c r="J7397" t="s">
        <v>77</v>
      </c>
      <c r="N7397" t="s">
        <v>14911</v>
      </c>
      <c r="O7397" t="s">
        <v>34</v>
      </c>
      <c r="P7397">
        <v>6</v>
      </c>
      <c r="Q7397">
        <v>202204</v>
      </c>
      <c r="R7397">
        <v>20220527</v>
      </c>
      <c r="S7397" t="s">
        <v>14912</v>
      </c>
      <c r="T7397">
        <v>20220914</v>
      </c>
      <c r="Z7397" t="s">
        <v>36</v>
      </c>
    </row>
    <row r="7398" spans="1:26" x14ac:dyDescent="0.25">
      <c r="A7398" t="s">
        <v>26</v>
      </c>
      <c r="B7398" t="s">
        <v>27</v>
      </c>
      <c r="C7398" t="s">
        <v>28</v>
      </c>
      <c r="D7398" t="s">
        <v>6142</v>
      </c>
      <c r="E7398" t="str">
        <f>"205TNLE1J016"</f>
        <v>205TNLE1J016</v>
      </c>
      <c r="F7398" t="s">
        <v>30</v>
      </c>
      <c r="I7398" t="s">
        <v>31</v>
      </c>
      <c r="J7398" t="s">
        <v>32</v>
      </c>
      <c r="N7398" t="s">
        <v>14913</v>
      </c>
      <c r="O7398" t="s">
        <v>34</v>
      </c>
      <c r="P7398">
        <v>5</v>
      </c>
      <c r="Q7398">
        <v>202205</v>
      </c>
      <c r="R7398">
        <v>20220817</v>
      </c>
      <c r="S7398" t="s">
        <v>14914</v>
      </c>
      <c r="T7398">
        <v>20220914</v>
      </c>
      <c r="Z7398" t="s">
        <v>36</v>
      </c>
    </row>
    <row r="7399" spans="1:26" x14ac:dyDescent="0.25">
      <c r="A7399" t="s">
        <v>26</v>
      </c>
      <c r="B7399" t="s">
        <v>27</v>
      </c>
      <c r="C7399" t="s">
        <v>28</v>
      </c>
      <c r="D7399" t="s">
        <v>8170</v>
      </c>
      <c r="E7399" t="str">
        <f>"205TNKF15493"</f>
        <v>205TNKF15493</v>
      </c>
      <c r="F7399" t="s">
        <v>30</v>
      </c>
      <c r="I7399" t="s">
        <v>586</v>
      </c>
      <c r="J7399" t="s">
        <v>58</v>
      </c>
      <c r="N7399" t="s">
        <v>14915</v>
      </c>
      <c r="O7399" t="s">
        <v>34</v>
      </c>
      <c r="P7399">
        <v>5</v>
      </c>
      <c r="Q7399">
        <v>202205</v>
      </c>
      <c r="R7399">
        <v>20220622</v>
      </c>
      <c r="S7399" t="s">
        <v>14916</v>
      </c>
      <c r="T7399">
        <v>20220915</v>
      </c>
      <c r="U7399" t="s">
        <v>3626</v>
      </c>
      <c r="V7399" t="s">
        <v>6810</v>
      </c>
      <c r="W7399" t="s">
        <v>7253</v>
      </c>
      <c r="Z7399" t="s">
        <v>36</v>
      </c>
    </row>
    <row r="7400" spans="1:26" x14ac:dyDescent="0.25">
      <c r="A7400" t="s">
        <v>26</v>
      </c>
      <c r="B7400" t="s">
        <v>27</v>
      </c>
      <c r="C7400" t="s">
        <v>28</v>
      </c>
      <c r="D7400" t="s">
        <v>64</v>
      </c>
      <c r="E7400" t="str">
        <f>"112TNMX13739"</f>
        <v>112TNMX13739</v>
      </c>
      <c r="F7400" t="s">
        <v>30</v>
      </c>
      <c r="I7400" t="s">
        <v>129</v>
      </c>
      <c r="J7400" t="s">
        <v>58</v>
      </c>
      <c r="N7400" t="s">
        <v>14917</v>
      </c>
      <c r="O7400" t="s">
        <v>34</v>
      </c>
      <c r="P7400">
        <v>10</v>
      </c>
      <c r="Q7400">
        <v>202112</v>
      </c>
      <c r="R7400">
        <v>20220611</v>
      </c>
      <c r="S7400" t="s">
        <v>14918</v>
      </c>
      <c r="T7400">
        <v>20220915</v>
      </c>
      <c r="U7400" t="s">
        <v>878</v>
      </c>
      <c r="V7400" t="s">
        <v>496</v>
      </c>
      <c r="Z7400" t="s">
        <v>36</v>
      </c>
    </row>
    <row r="7401" spans="1:26" x14ac:dyDescent="0.25">
      <c r="A7401" t="s">
        <v>26</v>
      </c>
      <c r="B7401" t="s">
        <v>27</v>
      </c>
      <c r="C7401" t="s">
        <v>28</v>
      </c>
      <c r="D7401" t="s">
        <v>29</v>
      </c>
      <c r="E7401" t="str">
        <f>"112TNEP1L964"</f>
        <v>112TNEP1L964</v>
      </c>
      <c r="F7401" t="s">
        <v>30</v>
      </c>
      <c r="I7401" t="s">
        <v>31</v>
      </c>
      <c r="J7401" t="s">
        <v>58</v>
      </c>
      <c r="N7401" t="s">
        <v>14919</v>
      </c>
      <c r="O7401" t="s">
        <v>34</v>
      </c>
      <c r="P7401">
        <v>10</v>
      </c>
      <c r="Q7401">
        <v>202112</v>
      </c>
      <c r="R7401">
        <v>20220326</v>
      </c>
      <c r="S7401" t="s">
        <v>14920</v>
      </c>
      <c r="T7401">
        <v>20220915</v>
      </c>
      <c r="U7401" t="s">
        <v>3950</v>
      </c>
      <c r="V7401" t="s">
        <v>144</v>
      </c>
      <c r="Z7401" t="s">
        <v>36</v>
      </c>
    </row>
    <row r="7402" spans="1:26" x14ac:dyDescent="0.25">
      <c r="A7402" t="s">
        <v>26</v>
      </c>
      <c r="B7402" t="s">
        <v>27</v>
      </c>
      <c r="C7402" t="s">
        <v>28</v>
      </c>
      <c r="D7402" t="s">
        <v>380</v>
      </c>
      <c r="E7402" t="str">
        <f>"206TNTQ0H105"</f>
        <v>206TNTQ0H105</v>
      </c>
      <c r="F7402" t="s">
        <v>30</v>
      </c>
      <c r="I7402" t="s">
        <v>71</v>
      </c>
      <c r="J7402" t="s">
        <v>52</v>
      </c>
      <c r="N7402" t="s">
        <v>14921</v>
      </c>
      <c r="O7402" t="s">
        <v>34</v>
      </c>
      <c r="P7402">
        <v>4</v>
      </c>
      <c r="Q7402">
        <v>202206</v>
      </c>
      <c r="R7402">
        <v>20220808</v>
      </c>
      <c r="S7402" t="s">
        <v>14922</v>
      </c>
      <c r="T7402">
        <v>20220915</v>
      </c>
      <c r="U7402" t="s">
        <v>497</v>
      </c>
      <c r="V7402" t="s">
        <v>14923</v>
      </c>
      <c r="W7402" t="s">
        <v>496</v>
      </c>
      <c r="Z7402" t="s">
        <v>36</v>
      </c>
    </row>
    <row r="7403" spans="1:26" x14ac:dyDescent="0.25">
      <c r="A7403" t="s">
        <v>26</v>
      </c>
      <c r="B7403" t="s">
        <v>27</v>
      </c>
      <c r="C7403" t="s">
        <v>28</v>
      </c>
      <c r="D7403" t="s">
        <v>42</v>
      </c>
      <c r="E7403" t="str">
        <f>"903TNKF0G789"</f>
        <v>903TNKF0G789</v>
      </c>
      <c r="F7403" t="s">
        <v>30</v>
      </c>
      <c r="I7403" t="s">
        <v>97</v>
      </c>
      <c r="J7403" t="s">
        <v>90</v>
      </c>
      <c r="N7403" t="s">
        <v>14924</v>
      </c>
      <c r="O7403" t="s">
        <v>34</v>
      </c>
      <c r="P7403">
        <v>43</v>
      </c>
      <c r="Q7403">
        <v>201903</v>
      </c>
      <c r="R7403">
        <v>20220421</v>
      </c>
      <c r="S7403" t="s">
        <v>14925</v>
      </c>
      <c r="T7403">
        <v>20220915</v>
      </c>
      <c r="U7403" t="s">
        <v>180</v>
      </c>
      <c r="Z7403" t="s">
        <v>36</v>
      </c>
    </row>
    <row r="7404" spans="1:26" x14ac:dyDescent="0.25">
      <c r="A7404" t="s">
        <v>26</v>
      </c>
      <c r="B7404" t="s">
        <v>27</v>
      </c>
      <c r="C7404" t="s">
        <v>28</v>
      </c>
      <c r="D7404" t="s">
        <v>29</v>
      </c>
      <c r="E7404" t="str">
        <f>"109TNNH2J823"</f>
        <v>109TNNH2J823</v>
      </c>
      <c r="F7404" t="s">
        <v>30</v>
      </c>
      <c r="I7404" t="s">
        <v>31</v>
      </c>
      <c r="J7404" t="s">
        <v>58</v>
      </c>
      <c r="N7404" t="s">
        <v>14926</v>
      </c>
      <c r="O7404" t="s">
        <v>34</v>
      </c>
      <c r="P7404">
        <v>13</v>
      </c>
      <c r="Q7404">
        <v>202109</v>
      </c>
      <c r="R7404">
        <v>20211112</v>
      </c>
      <c r="S7404" t="s">
        <v>14927</v>
      </c>
      <c r="T7404">
        <v>20220915</v>
      </c>
      <c r="U7404" t="s">
        <v>75</v>
      </c>
      <c r="V7404" t="s">
        <v>913</v>
      </c>
      <c r="Z7404" t="s">
        <v>36</v>
      </c>
    </row>
    <row r="7405" spans="1:26" x14ac:dyDescent="0.25">
      <c r="A7405" t="s">
        <v>26</v>
      </c>
      <c r="B7405" t="s">
        <v>27</v>
      </c>
      <c r="C7405" t="s">
        <v>28</v>
      </c>
      <c r="D7405" t="s">
        <v>64</v>
      </c>
      <c r="E7405" t="str">
        <f>"109TNFA11491"</f>
        <v>109TNFA11491</v>
      </c>
      <c r="F7405" t="s">
        <v>30</v>
      </c>
      <c r="I7405" t="s">
        <v>162</v>
      </c>
      <c r="J7405" t="s">
        <v>130</v>
      </c>
      <c r="N7405" t="s">
        <v>14928</v>
      </c>
      <c r="O7405" t="s">
        <v>34</v>
      </c>
      <c r="P7405">
        <v>13</v>
      </c>
      <c r="Q7405">
        <v>202109</v>
      </c>
      <c r="R7405">
        <v>20211016</v>
      </c>
      <c r="S7405" t="s">
        <v>14929</v>
      </c>
      <c r="T7405">
        <v>20220915</v>
      </c>
      <c r="Z7405" t="s">
        <v>36</v>
      </c>
    </row>
    <row r="7406" spans="1:26" x14ac:dyDescent="0.25">
      <c r="A7406" t="s">
        <v>26</v>
      </c>
      <c r="B7406" t="s">
        <v>27</v>
      </c>
      <c r="C7406" t="s">
        <v>28</v>
      </c>
      <c r="D7406" t="s">
        <v>133</v>
      </c>
      <c r="E7406" t="str">
        <f>"110TNXR1F210"</f>
        <v>110TNXR1F210</v>
      </c>
      <c r="F7406" t="s">
        <v>30</v>
      </c>
      <c r="I7406" t="s">
        <v>38</v>
      </c>
      <c r="J7406" t="s">
        <v>90</v>
      </c>
      <c r="N7406" t="s">
        <v>14930</v>
      </c>
      <c r="O7406" t="s">
        <v>34</v>
      </c>
      <c r="P7406">
        <v>12</v>
      </c>
      <c r="Q7406">
        <v>202110</v>
      </c>
      <c r="R7406">
        <v>20220213</v>
      </c>
      <c r="S7406" t="s">
        <v>14931</v>
      </c>
      <c r="T7406">
        <v>20220915</v>
      </c>
      <c r="U7406" t="s">
        <v>1718</v>
      </c>
      <c r="V7406" t="s">
        <v>206</v>
      </c>
      <c r="W7406" t="s">
        <v>179</v>
      </c>
      <c r="Z7406" t="s">
        <v>36</v>
      </c>
    </row>
    <row r="7407" spans="1:26" x14ac:dyDescent="0.25">
      <c r="A7407" t="s">
        <v>26</v>
      </c>
      <c r="B7407" t="s">
        <v>27</v>
      </c>
      <c r="C7407" t="s">
        <v>28</v>
      </c>
      <c r="D7407" t="s">
        <v>6142</v>
      </c>
      <c r="E7407" t="str">
        <f>"204TNLE04512"</f>
        <v>204TNLE04512</v>
      </c>
      <c r="F7407" t="s">
        <v>30</v>
      </c>
      <c r="I7407" t="s">
        <v>31</v>
      </c>
      <c r="J7407" t="s">
        <v>32</v>
      </c>
      <c r="N7407" t="s">
        <v>14932</v>
      </c>
      <c r="O7407" t="s">
        <v>34</v>
      </c>
      <c r="P7407">
        <v>6</v>
      </c>
      <c r="Q7407">
        <v>202204</v>
      </c>
      <c r="R7407">
        <v>20220717</v>
      </c>
      <c r="S7407" t="s">
        <v>14933</v>
      </c>
      <c r="T7407">
        <v>20220915</v>
      </c>
      <c r="Z7407" t="s">
        <v>36</v>
      </c>
    </row>
    <row r="7408" spans="1:26" x14ac:dyDescent="0.25">
      <c r="A7408" t="s">
        <v>26</v>
      </c>
      <c r="B7408" t="s">
        <v>27</v>
      </c>
      <c r="C7408" t="s">
        <v>28</v>
      </c>
      <c r="D7408" t="s">
        <v>64</v>
      </c>
      <c r="E7408" t="str">
        <f>"203TNRL0V582"</f>
        <v>203TNRL0V582</v>
      </c>
      <c r="F7408" t="s">
        <v>30</v>
      </c>
      <c r="I7408" t="s">
        <v>57</v>
      </c>
      <c r="J7408" t="s">
        <v>90</v>
      </c>
      <c r="N7408" t="s">
        <v>14934</v>
      </c>
      <c r="O7408" t="s">
        <v>34</v>
      </c>
      <c r="P7408">
        <v>7</v>
      </c>
      <c r="Q7408">
        <v>202203</v>
      </c>
      <c r="R7408">
        <v>20220514</v>
      </c>
      <c r="S7408" t="s">
        <v>14935</v>
      </c>
      <c r="T7408">
        <v>20220915</v>
      </c>
      <c r="U7408" t="s">
        <v>6714</v>
      </c>
      <c r="V7408" t="s">
        <v>143</v>
      </c>
      <c r="W7408" t="s">
        <v>14936</v>
      </c>
      <c r="X7408" t="s">
        <v>144</v>
      </c>
      <c r="Z7408" t="s">
        <v>36</v>
      </c>
    </row>
    <row r="7409" spans="1:26" x14ac:dyDescent="0.25">
      <c r="A7409" t="s">
        <v>26</v>
      </c>
      <c r="B7409" t="s">
        <v>27</v>
      </c>
      <c r="C7409" t="s">
        <v>28</v>
      </c>
      <c r="D7409" t="s">
        <v>29</v>
      </c>
      <c r="E7409" t="str">
        <f>"006TNUW10662"</f>
        <v>006TNUW10662</v>
      </c>
      <c r="F7409" t="s">
        <v>30</v>
      </c>
      <c r="I7409" t="s">
        <v>31</v>
      </c>
      <c r="J7409" t="s">
        <v>58</v>
      </c>
      <c r="N7409" t="s">
        <v>14937</v>
      </c>
      <c r="O7409" t="s">
        <v>34</v>
      </c>
      <c r="P7409">
        <v>28</v>
      </c>
      <c r="Q7409">
        <v>202006</v>
      </c>
      <c r="R7409">
        <v>20211001</v>
      </c>
      <c r="S7409" t="s">
        <v>14938</v>
      </c>
      <c r="T7409">
        <v>20220915</v>
      </c>
      <c r="U7409" t="s">
        <v>75</v>
      </c>
      <c r="Z7409" t="s">
        <v>36</v>
      </c>
    </row>
    <row r="7410" spans="1:26" x14ac:dyDescent="0.25">
      <c r="A7410" t="s">
        <v>26</v>
      </c>
      <c r="B7410" t="s">
        <v>27</v>
      </c>
      <c r="C7410" t="s">
        <v>28</v>
      </c>
      <c r="D7410" t="s">
        <v>29</v>
      </c>
      <c r="E7410" t="str">
        <f>"107TNWG1J105"</f>
        <v>107TNWG1J105</v>
      </c>
      <c r="F7410" t="s">
        <v>30</v>
      </c>
      <c r="I7410" t="s">
        <v>71</v>
      </c>
      <c r="J7410" t="s">
        <v>58</v>
      </c>
      <c r="N7410" t="s">
        <v>14620</v>
      </c>
      <c r="O7410" t="s">
        <v>34</v>
      </c>
      <c r="P7410">
        <v>15</v>
      </c>
      <c r="Q7410">
        <v>202107</v>
      </c>
      <c r="R7410">
        <v>20211201</v>
      </c>
      <c r="S7410" t="s">
        <v>14939</v>
      </c>
      <c r="T7410">
        <v>20220915</v>
      </c>
      <c r="U7410" t="s">
        <v>264</v>
      </c>
      <c r="Z7410" t="s">
        <v>36</v>
      </c>
    </row>
    <row r="7411" spans="1:26" x14ac:dyDescent="0.25">
      <c r="A7411" t="s">
        <v>26</v>
      </c>
      <c r="B7411" t="s">
        <v>27</v>
      </c>
      <c r="C7411" t="s">
        <v>28</v>
      </c>
      <c r="D7411" t="s">
        <v>380</v>
      </c>
      <c r="E7411" t="str">
        <f>"201TNUW2G158"</f>
        <v>201TNUW2G158</v>
      </c>
      <c r="F7411" t="s">
        <v>30</v>
      </c>
      <c r="I7411" t="s">
        <v>129</v>
      </c>
      <c r="J7411" t="s">
        <v>163</v>
      </c>
      <c r="N7411" t="s">
        <v>14940</v>
      </c>
      <c r="O7411" t="s">
        <v>34</v>
      </c>
      <c r="P7411">
        <v>9</v>
      </c>
      <c r="Q7411">
        <v>202201</v>
      </c>
      <c r="R7411">
        <v>20220120</v>
      </c>
      <c r="S7411" t="s">
        <v>14941</v>
      </c>
      <c r="T7411">
        <v>20220915</v>
      </c>
      <c r="Z7411" t="s">
        <v>36</v>
      </c>
    </row>
    <row r="7412" spans="1:26" x14ac:dyDescent="0.25">
      <c r="A7412" t="s">
        <v>26</v>
      </c>
      <c r="B7412" t="s">
        <v>27</v>
      </c>
      <c r="C7412" t="s">
        <v>28</v>
      </c>
      <c r="D7412" t="s">
        <v>29</v>
      </c>
      <c r="E7412" t="str">
        <f>"112TNHM12313"</f>
        <v>112TNHM12313</v>
      </c>
      <c r="F7412" t="s">
        <v>30</v>
      </c>
      <c r="I7412" t="s">
        <v>31</v>
      </c>
      <c r="J7412" t="s">
        <v>32</v>
      </c>
      <c r="N7412" t="s">
        <v>14942</v>
      </c>
      <c r="O7412" t="s">
        <v>34</v>
      </c>
      <c r="P7412">
        <v>10</v>
      </c>
      <c r="Q7412">
        <v>202112</v>
      </c>
      <c r="R7412">
        <v>20220723</v>
      </c>
      <c r="S7412" t="s">
        <v>14943</v>
      </c>
      <c r="T7412">
        <v>20220915</v>
      </c>
      <c r="Z7412" t="s">
        <v>36</v>
      </c>
    </row>
    <row r="7413" spans="1:26" x14ac:dyDescent="0.25">
      <c r="A7413" t="s">
        <v>26</v>
      </c>
      <c r="B7413" t="s">
        <v>27</v>
      </c>
      <c r="C7413" t="s">
        <v>28</v>
      </c>
      <c r="D7413" t="s">
        <v>37</v>
      </c>
      <c r="E7413" t="str">
        <f>"201TNMX19131"</f>
        <v>201TNMX19131</v>
      </c>
      <c r="F7413" t="s">
        <v>30</v>
      </c>
      <c r="I7413" t="s">
        <v>31</v>
      </c>
      <c r="J7413" t="s">
        <v>58</v>
      </c>
      <c r="N7413" t="s">
        <v>14944</v>
      </c>
      <c r="O7413" t="s">
        <v>34</v>
      </c>
      <c r="P7413">
        <v>9</v>
      </c>
      <c r="Q7413">
        <v>202201</v>
      </c>
      <c r="R7413">
        <v>20220315</v>
      </c>
      <c r="S7413" t="s">
        <v>14945</v>
      </c>
      <c r="T7413">
        <v>20220915</v>
      </c>
      <c r="U7413" t="s">
        <v>114</v>
      </c>
      <c r="Z7413" t="s">
        <v>36</v>
      </c>
    </row>
    <row r="7414" spans="1:26" x14ac:dyDescent="0.25">
      <c r="A7414" t="s">
        <v>26</v>
      </c>
      <c r="B7414" t="s">
        <v>27</v>
      </c>
      <c r="C7414" t="s">
        <v>28</v>
      </c>
      <c r="D7414" t="s">
        <v>6142</v>
      </c>
      <c r="E7414" t="str">
        <f>"205TNYT12266"</f>
        <v>205TNYT12266</v>
      </c>
      <c r="F7414" t="s">
        <v>30</v>
      </c>
      <c r="I7414" t="s">
        <v>31</v>
      </c>
      <c r="J7414" t="s">
        <v>32</v>
      </c>
      <c r="N7414" t="s">
        <v>14946</v>
      </c>
      <c r="O7414" t="s">
        <v>34</v>
      </c>
      <c r="P7414">
        <v>5</v>
      </c>
      <c r="Q7414">
        <v>202205</v>
      </c>
      <c r="R7414">
        <v>20220713</v>
      </c>
      <c r="S7414" t="s">
        <v>14947</v>
      </c>
      <c r="T7414">
        <v>20220915</v>
      </c>
      <c r="Z7414" t="s">
        <v>36</v>
      </c>
    </row>
    <row r="7415" spans="1:26" x14ac:dyDescent="0.25">
      <c r="A7415" t="s">
        <v>26</v>
      </c>
      <c r="B7415" t="s">
        <v>27</v>
      </c>
      <c r="C7415" t="s">
        <v>28</v>
      </c>
      <c r="D7415" t="s">
        <v>64</v>
      </c>
      <c r="E7415" t="str">
        <f>"110TNRL26238"</f>
        <v>110TNRL26238</v>
      </c>
      <c r="F7415" t="s">
        <v>30</v>
      </c>
      <c r="I7415" t="s">
        <v>57</v>
      </c>
      <c r="J7415" t="s">
        <v>116</v>
      </c>
      <c r="N7415" t="s">
        <v>14948</v>
      </c>
      <c r="O7415" t="s">
        <v>34</v>
      </c>
      <c r="P7415">
        <v>12</v>
      </c>
      <c r="Q7415">
        <v>202110</v>
      </c>
      <c r="R7415">
        <v>20211226</v>
      </c>
      <c r="S7415" t="s">
        <v>14949</v>
      </c>
      <c r="T7415">
        <v>20220915</v>
      </c>
      <c r="Z7415" t="s">
        <v>36</v>
      </c>
    </row>
    <row r="7416" spans="1:26" x14ac:dyDescent="0.25">
      <c r="A7416" t="s">
        <v>26</v>
      </c>
      <c r="B7416" t="s">
        <v>27</v>
      </c>
      <c r="C7416" t="s">
        <v>28</v>
      </c>
      <c r="D7416" t="s">
        <v>29</v>
      </c>
      <c r="E7416" t="str">
        <f>"106TNDV0R978"</f>
        <v>106TNDV0R978</v>
      </c>
      <c r="F7416" t="s">
        <v>30</v>
      </c>
      <c r="I7416" t="s">
        <v>57</v>
      </c>
      <c r="J7416" t="s">
        <v>58</v>
      </c>
      <c r="N7416" t="s">
        <v>14950</v>
      </c>
      <c r="O7416" t="s">
        <v>34</v>
      </c>
      <c r="P7416">
        <v>16</v>
      </c>
      <c r="Q7416">
        <v>202106</v>
      </c>
      <c r="R7416">
        <v>20211108</v>
      </c>
      <c r="S7416" t="s">
        <v>14951</v>
      </c>
      <c r="T7416">
        <v>20220915</v>
      </c>
      <c r="U7416" t="s">
        <v>270</v>
      </c>
      <c r="Z7416" t="s">
        <v>36</v>
      </c>
    </row>
    <row r="7417" spans="1:26" x14ac:dyDescent="0.25">
      <c r="A7417" t="s">
        <v>26</v>
      </c>
      <c r="B7417" t="s">
        <v>27</v>
      </c>
      <c r="C7417" t="s">
        <v>28</v>
      </c>
      <c r="D7417" t="s">
        <v>7160</v>
      </c>
      <c r="E7417" t="str">
        <f>"205TNJJ33380"</f>
        <v>205TNJJ33380</v>
      </c>
      <c r="F7417" t="s">
        <v>30</v>
      </c>
      <c r="I7417" t="s">
        <v>38</v>
      </c>
      <c r="J7417" t="s">
        <v>39</v>
      </c>
      <c r="N7417" t="s">
        <v>14952</v>
      </c>
      <c r="O7417" t="s">
        <v>34</v>
      </c>
      <c r="P7417">
        <v>5</v>
      </c>
      <c r="Q7417">
        <v>202205</v>
      </c>
      <c r="R7417">
        <v>20220516</v>
      </c>
      <c r="S7417" t="s">
        <v>14953</v>
      </c>
      <c r="T7417">
        <v>20220915</v>
      </c>
      <c r="Z7417" t="s">
        <v>36</v>
      </c>
    </row>
    <row r="7418" spans="1:26" x14ac:dyDescent="0.25">
      <c r="A7418" t="s">
        <v>26</v>
      </c>
      <c r="B7418" t="s">
        <v>27</v>
      </c>
      <c r="C7418" t="s">
        <v>28</v>
      </c>
      <c r="D7418" t="s">
        <v>29</v>
      </c>
      <c r="E7418" t="str">
        <f>"201TNNH1C591"</f>
        <v>201TNNH1C591</v>
      </c>
      <c r="F7418" t="s">
        <v>30</v>
      </c>
      <c r="I7418" t="s">
        <v>129</v>
      </c>
      <c r="J7418" t="s">
        <v>58</v>
      </c>
      <c r="N7418" t="s">
        <v>14954</v>
      </c>
      <c r="O7418" t="s">
        <v>34</v>
      </c>
      <c r="P7418">
        <v>9</v>
      </c>
      <c r="Q7418">
        <v>202201</v>
      </c>
      <c r="R7418">
        <v>20220223</v>
      </c>
      <c r="S7418" t="s">
        <v>14955</v>
      </c>
      <c r="T7418">
        <v>20220915</v>
      </c>
      <c r="U7418" t="s">
        <v>265</v>
      </c>
      <c r="V7418" t="s">
        <v>8053</v>
      </c>
      <c r="W7418" t="s">
        <v>497</v>
      </c>
      <c r="X7418" t="s">
        <v>595</v>
      </c>
      <c r="Y7418" t="s">
        <v>267</v>
      </c>
      <c r="Z7418" t="s">
        <v>36</v>
      </c>
    </row>
    <row r="7419" spans="1:26" x14ac:dyDescent="0.25">
      <c r="A7419" t="s">
        <v>26</v>
      </c>
      <c r="B7419" t="s">
        <v>27</v>
      </c>
      <c r="C7419" t="s">
        <v>28</v>
      </c>
      <c r="D7419" t="s">
        <v>29</v>
      </c>
      <c r="E7419" t="str">
        <f>"202TNTQ0C561"</f>
        <v>202TNTQ0C561</v>
      </c>
      <c r="F7419" t="s">
        <v>30</v>
      </c>
      <c r="I7419" t="s">
        <v>71</v>
      </c>
      <c r="J7419" t="s">
        <v>90</v>
      </c>
      <c r="N7419" t="s">
        <v>14956</v>
      </c>
      <c r="O7419" t="s">
        <v>34</v>
      </c>
      <c r="P7419">
        <v>8</v>
      </c>
      <c r="Q7419">
        <v>202202</v>
      </c>
      <c r="R7419">
        <v>20220214</v>
      </c>
      <c r="S7419" t="s">
        <v>14957</v>
      </c>
      <c r="T7419">
        <v>20220915</v>
      </c>
      <c r="U7419" t="s">
        <v>3950</v>
      </c>
      <c r="Z7419" t="s">
        <v>36</v>
      </c>
    </row>
    <row r="7420" spans="1:26" x14ac:dyDescent="0.25">
      <c r="A7420" t="s">
        <v>26</v>
      </c>
      <c r="B7420" t="s">
        <v>27</v>
      </c>
      <c r="C7420" t="s">
        <v>28</v>
      </c>
      <c r="D7420" t="s">
        <v>115</v>
      </c>
      <c r="E7420" t="str">
        <f>"109TNFA28339"</f>
        <v>109TNFA28339</v>
      </c>
      <c r="F7420" t="s">
        <v>30</v>
      </c>
      <c r="I7420" t="s">
        <v>38</v>
      </c>
      <c r="J7420" t="s">
        <v>58</v>
      </c>
      <c r="N7420" t="s">
        <v>14958</v>
      </c>
      <c r="O7420" t="s">
        <v>34</v>
      </c>
      <c r="P7420">
        <v>13</v>
      </c>
      <c r="Q7420">
        <v>202109</v>
      </c>
      <c r="R7420">
        <v>20220423</v>
      </c>
      <c r="S7420" t="s">
        <v>14959</v>
      </c>
      <c r="T7420">
        <v>20220915</v>
      </c>
      <c r="U7420" t="s">
        <v>236</v>
      </c>
      <c r="Z7420" t="s">
        <v>36</v>
      </c>
    </row>
    <row r="7421" spans="1:26" x14ac:dyDescent="0.25">
      <c r="A7421" t="s">
        <v>26</v>
      </c>
      <c r="B7421" t="s">
        <v>27</v>
      </c>
      <c r="C7421" t="s">
        <v>28</v>
      </c>
      <c r="D7421" t="s">
        <v>585</v>
      </c>
      <c r="E7421" t="str">
        <f>"109TNVS2C543"</f>
        <v>109TNVS2C543</v>
      </c>
      <c r="F7421" t="s">
        <v>30</v>
      </c>
      <c r="I7421" t="s">
        <v>38</v>
      </c>
      <c r="J7421" t="s">
        <v>90</v>
      </c>
      <c r="N7421" t="s">
        <v>14960</v>
      </c>
      <c r="O7421" t="s">
        <v>34</v>
      </c>
      <c r="P7421">
        <v>13</v>
      </c>
      <c r="Q7421">
        <v>202109</v>
      </c>
      <c r="R7421">
        <v>20220505</v>
      </c>
      <c r="S7421" t="s">
        <v>14961</v>
      </c>
      <c r="T7421">
        <v>20220915</v>
      </c>
      <c r="U7421" t="s">
        <v>128</v>
      </c>
      <c r="V7421" t="s">
        <v>1224</v>
      </c>
      <c r="Z7421" t="s">
        <v>36</v>
      </c>
    </row>
    <row r="7422" spans="1:26" x14ac:dyDescent="0.25">
      <c r="A7422" t="s">
        <v>26</v>
      </c>
      <c r="B7422" t="s">
        <v>27</v>
      </c>
      <c r="C7422" t="s">
        <v>28</v>
      </c>
      <c r="D7422" t="s">
        <v>133</v>
      </c>
      <c r="E7422" t="str">
        <f>"107TNSU0W998"</f>
        <v>107TNSU0W998</v>
      </c>
      <c r="F7422" t="s">
        <v>30</v>
      </c>
      <c r="I7422" t="s">
        <v>475</v>
      </c>
      <c r="J7422" t="s">
        <v>90</v>
      </c>
      <c r="N7422" t="s">
        <v>14962</v>
      </c>
      <c r="O7422" t="s">
        <v>34</v>
      </c>
      <c r="P7422">
        <v>15</v>
      </c>
      <c r="Q7422">
        <v>202107</v>
      </c>
      <c r="R7422">
        <v>20211123</v>
      </c>
      <c r="S7422" t="s">
        <v>14963</v>
      </c>
      <c r="T7422">
        <v>20220915</v>
      </c>
      <c r="U7422" t="s">
        <v>1718</v>
      </c>
      <c r="V7422" t="s">
        <v>206</v>
      </c>
      <c r="W7422" t="s">
        <v>2699</v>
      </c>
      <c r="Z7422" t="s">
        <v>36</v>
      </c>
    </row>
    <row r="7423" spans="1:26" x14ac:dyDescent="0.25">
      <c r="A7423" t="s">
        <v>26</v>
      </c>
      <c r="B7423" t="s">
        <v>27</v>
      </c>
      <c r="C7423" t="s">
        <v>28</v>
      </c>
      <c r="D7423" t="s">
        <v>6142</v>
      </c>
      <c r="E7423" t="str">
        <f>"204TNFA17963"</f>
        <v>204TNFA17963</v>
      </c>
      <c r="F7423" t="s">
        <v>30</v>
      </c>
      <c r="I7423" t="s">
        <v>31</v>
      </c>
      <c r="J7423" t="s">
        <v>58</v>
      </c>
      <c r="N7423" t="s">
        <v>14964</v>
      </c>
      <c r="O7423" t="s">
        <v>34</v>
      </c>
      <c r="P7423">
        <v>6</v>
      </c>
      <c r="Q7423">
        <v>202204</v>
      </c>
      <c r="R7423">
        <v>20220710</v>
      </c>
      <c r="S7423" t="s">
        <v>14965</v>
      </c>
      <c r="T7423">
        <v>20220915</v>
      </c>
      <c r="U7423" t="s">
        <v>128</v>
      </c>
      <c r="Z7423" t="s">
        <v>36</v>
      </c>
    </row>
    <row r="7424" spans="1:26" x14ac:dyDescent="0.25">
      <c r="A7424" t="s">
        <v>26</v>
      </c>
      <c r="B7424" t="s">
        <v>27</v>
      </c>
      <c r="C7424" t="s">
        <v>28</v>
      </c>
      <c r="D7424" t="s">
        <v>6922</v>
      </c>
      <c r="E7424" t="str">
        <f>"204TNYT2N530"</f>
        <v>204TNYT2N530</v>
      </c>
      <c r="F7424" t="s">
        <v>30</v>
      </c>
      <c r="I7424" t="s">
        <v>38</v>
      </c>
      <c r="J7424" t="s">
        <v>77</v>
      </c>
      <c r="N7424" t="s">
        <v>14966</v>
      </c>
      <c r="O7424" t="s">
        <v>34</v>
      </c>
      <c r="P7424">
        <v>6</v>
      </c>
      <c r="Q7424">
        <v>202204</v>
      </c>
      <c r="R7424">
        <v>20220815</v>
      </c>
      <c r="S7424" t="s">
        <v>14967</v>
      </c>
      <c r="T7424">
        <v>20220915</v>
      </c>
      <c r="Z7424" t="s">
        <v>36</v>
      </c>
    </row>
    <row r="7425" spans="1:26" x14ac:dyDescent="0.25">
      <c r="A7425" t="s">
        <v>26</v>
      </c>
      <c r="B7425" t="s">
        <v>27</v>
      </c>
      <c r="C7425" t="s">
        <v>28</v>
      </c>
      <c r="D7425" t="s">
        <v>37</v>
      </c>
      <c r="E7425" t="str">
        <f>"112TNWG0J977"</f>
        <v>112TNWG0J977</v>
      </c>
      <c r="F7425" t="s">
        <v>30</v>
      </c>
      <c r="I7425" t="s">
        <v>89</v>
      </c>
      <c r="J7425" t="s">
        <v>58</v>
      </c>
      <c r="N7425" t="s">
        <v>14968</v>
      </c>
      <c r="O7425" t="s">
        <v>34</v>
      </c>
      <c r="P7425">
        <v>10</v>
      </c>
      <c r="Q7425">
        <v>202112</v>
      </c>
      <c r="R7425">
        <v>20220416</v>
      </c>
      <c r="S7425" t="s">
        <v>14969</v>
      </c>
      <c r="T7425">
        <v>20220915</v>
      </c>
      <c r="U7425" t="s">
        <v>205</v>
      </c>
      <c r="Z7425" t="s">
        <v>36</v>
      </c>
    </row>
    <row r="7426" spans="1:26" x14ac:dyDescent="0.25">
      <c r="A7426" t="s">
        <v>26</v>
      </c>
      <c r="B7426" t="s">
        <v>27</v>
      </c>
      <c r="C7426" t="s">
        <v>28</v>
      </c>
      <c r="D7426" t="s">
        <v>7432</v>
      </c>
      <c r="E7426" t="str">
        <f>"203TNJJ27724"</f>
        <v>203TNJJ27724</v>
      </c>
      <c r="F7426" t="s">
        <v>30</v>
      </c>
      <c r="I7426" t="s">
        <v>129</v>
      </c>
      <c r="J7426" t="s">
        <v>58</v>
      </c>
      <c r="N7426" t="s">
        <v>14970</v>
      </c>
      <c r="O7426" t="s">
        <v>34</v>
      </c>
      <c r="P7426">
        <v>7</v>
      </c>
      <c r="Q7426">
        <v>202203</v>
      </c>
      <c r="R7426">
        <v>20220730</v>
      </c>
      <c r="S7426" t="s">
        <v>14971</v>
      </c>
      <c r="T7426">
        <v>20220915</v>
      </c>
      <c r="U7426" t="s">
        <v>56</v>
      </c>
      <c r="Z7426" t="s">
        <v>36</v>
      </c>
    </row>
    <row r="7427" spans="1:26" x14ac:dyDescent="0.25">
      <c r="A7427" t="s">
        <v>26</v>
      </c>
      <c r="B7427" t="s">
        <v>27</v>
      </c>
      <c r="C7427" t="s">
        <v>28</v>
      </c>
      <c r="D7427" t="s">
        <v>7445</v>
      </c>
      <c r="E7427" t="str">
        <f>"203TNBK03413"</f>
        <v>203TNBK03413</v>
      </c>
      <c r="F7427" t="s">
        <v>30</v>
      </c>
      <c r="I7427" t="s">
        <v>38</v>
      </c>
      <c r="J7427" t="s">
        <v>39</v>
      </c>
      <c r="N7427" t="s">
        <v>14972</v>
      </c>
      <c r="O7427" t="s">
        <v>34</v>
      </c>
      <c r="P7427">
        <v>7</v>
      </c>
      <c r="Q7427">
        <v>202203</v>
      </c>
      <c r="R7427">
        <v>20220531</v>
      </c>
      <c r="S7427" t="s">
        <v>14973</v>
      </c>
      <c r="T7427">
        <v>20220915</v>
      </c>
      <c r="Z7427" t="s">
        <v>36</v>
      </c>
    </row>
    <row r="7428" spans="1:26" x14ac:dyDescent="0.25">
      <c r="A7428" t="s">
        <v>26</v>
      </c>
      <c r="B7428" t="s">
        <v>27</v>
      </c>
      <c r="C7428" t="s">
        <v>28</v>
      </c>
      <c r="D7428" t="s">
        <v>585</v>
      </c>
      <c r="E7428" t="str">
        <f>"208TNFA0Q371"</f>
        <v>208TNFA0Q371</v>
      </c>
      <c r="F7428" t="s">
        <v>30</v>
      </c>
      <c r="I7428" t="s">
        <v>31</v>
      </c>
      <c r="J7428" t="s">
        <v>32</v>
      </c>
      <c r="N7428" t="s">
        <v>14974</v>
      </c>
      <c r="O7428" t="s">
        <v>34</v>
      </c>
      <c r="P7428">
        <v>2</v>
      </c>
      <c r="Q7428">
        <v>202208</v>
      </c>
      <c r="R7428">
        <v>20220905</v>
      </c>
      <c r="S7428" t="s">
        <v>14975</v>
      </c>
      <c r="T7428">
        <v>20220915</v>
      </c>
      <c r="Z7428" t="s">
        <v>36</v>
      </c>
    </row>
    <row r="7429" spans="1:26" x14ac:dyDescent="0.25">
      <c r="A7429" t="s">
        <v>26</v>
      </c>
      <c r="B7429" t="s">
        <v>27</v>
      </c>
      <c r="C7429" t="s">
        <v>28</v>
      </c>
      <c r="D7429" t="s">
        <v>7432</v>
      </c>
      <c r="E7429" t="str">
        <f>"209TNHM0D041"</f>
        <v>209TNHM0D041</v>
      </c>
      <c r="F7429" t="s">
        <v>30</v>
      </c>
      <c r="I7429" t="s">
        <v>57</v>
      </c>
      <c r="J7429" t="s">
        <v>43</v>
      </c>
      <c r="N7429" t="s">
        <v>14976</v>
      </c>
      <c r="O7429" t="s">
        <v>34</v>
      </c>
      <c r="P7429">
        <v>1</v>
      </c>
      <c r="Q7429">
        <v>202209</v>
      </c>
      <c r="R7429">
        <v>20220911</v>
      </c>
      <c r="S7429" t="s">
        <v>14977</v>
      </c>
      <c r="T7429">
        <v>20220915</v>
      </c>
      <c r="Z7429" t="s">
        <v>36</v>
      </c>
    </row>
    <row r="7430" spans="1:26" x14ac:dyDescent="0.25">
      <c r="A7430" t="s">
        <v>26</v>
      </c>
      <c r="B7430" t="s">
        <v>27</v>
      </c>
      <c r="C7430" t="s">
        <v>28</v>
      </c>
      <c r="D7430" t="s">
        <v>7432</v>
      </c>
      <c r="E7430" t="str">
        <f>"203TNMX1Q331"</f>
        <v>203TNMX1Q331</v>
      </c>
      <c r="F7430" t="s">
        <v>30</v>
      </c>
      <c r="I7430" t="s">
        <v>71</v>
      </c>
      <c r="J7430" t="s">
        <v>83</v>
      </c>
      <c r="N7430" t="s">
        <v>14978</v>
      </c>
      <c r="O7430" t="s">
        <v>34</v>
      </c>
      <c r="P7430">
        <v>7</v>
      </c>
      <c r="Q7430">
        <v>202203</v>
      </c>
      <c r="R7430">
        <v>20220411</v>
      </c>
      <c r="S7430" t="s">
        <v>14979</v>
      </c>
      <c r="T7430">
        <v>20220915</v>
      </c>
      <c r="Z7430" t="s">
        <v>36</v>
      </c>
    </row>
    <row r="7431" spans="1:26" x14ac:dyDescent="0.25">
      <c r="A7431" t="s">
        <v>26</v>
      </c>
      <c r="B7431" t="s">
        <v>27</v>
      </c>
      <c r="C7431" t="s">
        <v>28</v>
      </c>
      <c r="D7431" t="s">
        <v>6922</v>
      </c>
      <c r="E7431" t="str">
        <f>"205TNZN2R437"</f>
        <v>205TNZN2R437</v>
      </c>
      <c r="F7431" t="s">
        <v>30</v>
      </c>
      <c r="I7431" t="s">
        <v>38</v>
      </c>
      <c r="J7431" t="s">
        <v>90</v>
      </c>
      <c r="N7431" t="s">
        <v>14980</v>
      </c>
      <c r="O7431" t="s">
        <v>34</v>
      </c>
      <c r="P7431">
        <v>5</v>
      </c>
      <c r="Q7431">
        <v>202205</v>
      </c>
      <c r="R7431">
        <v>20220828</v>
      </c>
      <c r="S7431" t="s">
        <v>14981</v>
      </c>
      <c r="T7431">
        <v>20220915</v>
      </c>
      <c r="U7431" t="s">
        <v>9761</v>
      </c>
      <c r="Z7431" t="s">
        <v>36</v>
      </c>
    </row>
    <row r="7432" spans="1:26" x14ac:dyDescent="0.25">
      <c r="A7432" t="s">
        <v>26</v>
      </c>
      <c r="B7432" t="s">
        <v>27</v>
      </c>
      <c r="C7432" t="s">
        <v>28</v>
      </c>
      <c r="D7432" t="s">
        <v>46</v>
      </c>
      <c r="E7432" t="str">
        <f>"108TNRL1W478"</f>
        <v>108TNRL1W478</v>
      </c>
      <c r="F7432" t="s">
        <v>30</v>
      </c>
      <c r="I7432" t="s">
        <v>71</v>
      </c>
      <c r="J7432" t="s">
        <v>58</v>
      </c>
      <c r="N7432" t="s">
        <v>14982</v>
      </c>
      <c r="O7432" t="s">
        <v>34</v>
      </c>
      <c r="P7432">
        <v>14</v>
      </c>
      <c r="Q7432">
        <v>202108</v>
      </c>
      <c r="R7432">
        <v>20220701</v>
      </c>
      <c r="S7432" t="s">
        <v>14983</v>
      </c>
      <c r="T7432">
        <v>20220915</v>
      </c>
      <c r="Z7432" t="s">
        <v>36</v>
      </c>
    </row>
    <row r="7433" spans="1:26" x14ac:dyDescent="0.25">
      <c r="A7433" t="s">
        <v>26</v>
      </c>
      <c r="B7433" t="s">
        <v>27</v>
      </c>
      <c r="C7433" t="s">
        <v>28</v>
      </c>
      <c r="D7433" t="s">
        <v>380</v>
      </c>
      <c r="E7433" t="str">
        <f>"110TNGY1Z207"</f>
        <v>110TNGY1Z207</v>
      </c>
      <c r="F7433" t="s">
        <v>30</v>
      </c>
      <c r="I7433" t="s">
        <v>71</v>
      </c>
      <c r="J7433" t="s">
        <v>90</v>
      </c>
      <c r="N7433" t="s">
        <v>14984</v>
      </c>
      <c r="O7433" t="s">
        <v>34</v>
      </c>
      <c r="P7433">
        <v>12</v>
      </c>
      <c r="Q7433">
        <v>202110</v>
      </c>
      <c r="R7433">
        <v>20211110</v>
      </c>
      <c r="S7433" t="s">
        <v>14985</v>
      </c>
      <c r="T7433">
        <v>20220915</v>
      </c>
      <c r="Z7433" t="s">
        <v>36</v>
      </c>
    </row>
    <row r="7434" spans="1:26" x14ac:dyDescent="0.25">
      <c r="A7434" t="s">
        <v>26</v>
      </c>
      <c r="B7434" t="s">
        <v>27</v>
      </c>
      <c r="C7434" t="s">
        <v>28</v>
      </c>
      <c r="D7434" t="s">
        <v>42</v>
      </c>
      <c r="E7434" t="str">
        <f>"904TNLE0D256"</f>
        <v>904TNLE0D256</v>
      </c>
      <c r="F7434" t="s">
        <v>30</v>
      </c>
      <c r="I7434" t="s">
        <v>38</v>
      </c>
      <c r="J7434" t="s">
        <v>58</v>
      </c>
      <c r="N7434" t="s">
        <v>14986</v>
      </c>
      <c r="O7434" t="s">
        <v>34</v>
      </c>
      <c r="P7434">
        <v>42</v>
      </c>
      <c r="Q7434">
        <v>201904</v>
      </c>
      <c r="R7434">
        <v>20211118</v>
      </c>
      <c r="S7434" t="s">
        <v>14987</v>
      </c>
      <c r="T7434">
        <v>20220915</v>
      </c>
      <c r="U7434" t="s">
        <v>144</v>
      </c>
      <c r="Z7434" t="s">
        <v>36</v>
      </c>
    </row>
    <row r="7435" spans="1:26" x14ac:dyDescent="0.25">
      <c r="A7435" t="s">
        <v>26</v>
      </c>
      <c r="B7435" t="s">
        <v>27</v>
      </c>
      <c r="C7435" t="s">
        <v>28</v>
      </c>
      <c r="D7435" t="s">
        <v>115</v>
      </c>
      <c r="E7435" t="str">
        <f>"109TNSU0C894"</f>
        <v>109TNSU0C894</v>
      </c>
      <c r="F7435" t="s">
        <v>30</v>
      </c>
      <c r="I7435" t="s">
        <v>38</v>
      </c>
      <c r="J7435" t="s">
        <v>58</v>
      </c>
      <c r="N7435" t="s">
        <v>14988</v>
      </c>
      <c r="O7435" t="s">
        <v>34</v>
      </c>
      <c r="P7435">
        <v>13</v>
      </c>
      <c r="Q7435">
        <v>202109</v>
      </c>
      <c r="R7435">
        <v>20220120</v>
      </c>
      <c r="S7435" t="s">
        <v>14989</v>
      </c>
      <c r="T7435">
        <v>20220915</v>
      </c>
      <c r="U7435" t="s">
        <v>205</v>
      </c>
      <c r="Z7435" t="s">
        <v>36</v>
      </c>
    </row>
    <row r="7436" spans="1:26" x14ac:dyDescent="0.25">
      <c r="A7436" t="s">
        <v>26</v>
      </c>
      <c r="B7436" t="s">
        <v>27</v>
      </c>
      <c r="C7436" t="s">
        <v>28</v>
      </c>
      <c r="D7436" t="s">
        <v>6922</v>
      </c>
      <c r="E7436" t="str">
        <f>"207TNCZ0X467"</f>
        <v>207TNCZ0X467</v>
      </c>
      <c r="F7436" t="s">
        <v>30</v>
      </c>
      <c r="I7436" t="s">
        <v>82</v>
      </c>
      <c r="J7436" t="s">
        <v>90</v>
      </c>
      <c r="N7436" t="s">
        <v>14990</v>
      </c>
      <c r="O7436" t="s">
        <v>34</v>
      </c>
      <c r="P7436">
        <v>3</v>
      </c>
      <c r="Q7436">
        <v>202207</v>
      </c>
      <c r="R7436">
        <v>20220701</v>
      </c>
      <c r="S7436" t="s">
        <v>14991</v>
      </c>
      <c r="T7436">
        <v>20220915</v>
      </c>
      <c r="U7436" t="s">
        <v>497</v>
      </c>
      <c r="V7436" t="s">
        <v>496</v>
      </c>
      <c r="Z7436" t="s">
        <v>36</v>
      </c>
    </row>
    <row r="7437" spans="1:26" x14ac:dyDescent="0.25">
      <c r="A7437" t="s">
        <v>26</v>
      </c>
      <c r="B7437" t="s">
        <v>27</v>
      </c>
      <c r="C7437" t="s">
        <v>28</v>
      </c>
      <c r="D7437" t="s">
        <v>42</v>
      </c>
      <c r="E7437" t="str">
        <f>"107TNEP0T292"</f>
        <v>107TNEP0T292</v>
      </c>
      <c r="F7437" t="s">
        <v>30</v>
      </c>
      <c r="I7437" t="s">
        <v>31</v>
      </c>
      <c r="J7437" t="s">
        <v>58</v>
      </c>
      <c r="N7437" t="s">
        <v>14992</v>
      </c>
      <c r="O7437" t="s">
        <v>34</v>
      </c>
      <c r="P7437">
        <v>15</v>
      </c>
      <c r="Q7437">
        <v>202107</v>
      </c>
      <c r="R7437">
        <v>20211103</v>
      </c>
      <c r="S7437" t="s">
        <v>14993</v>
      </c>
      <c r="T7437">
        <v>20220915</v>
      </c>
      <c r="U7437" t="s">
        <v>144</v>
      </c>
      <c r="Z7437" t="s">
        <v>36</v>
      </c>
    </row>
    <row r="7438" spans="1:26" x14ac:dyDescent="0.25">
      <c r="A7438" t="s">
        <v>26</v>
      </c>
      <c r="B7438" t="s">
        <v>27</v>
      </c>
      <c r="C7438" t="s">
        <v>28</v>
      </c>
      <c r="D7438" t="s">
        <v>115</v>
      </c>
      <c r="E7438" t="str">
        <f>"109TNHM0Y529"</f>
        <v>109TNHM0Y529</v>
      </c>
      <c r="F7438" t="s">
        <v>30</v>
      </c>
      <c r="I7438" t="s">
        <v>38</v>
      </c>
      <c r="J7438" t="s">
        <v>58</v>
      </c>
      <c r="N7438" t="s">
        <v>14994</v>
      </c>
      <c r="O7438" t="s">
        <v>34</v>
      </c>
      <c r="P7438">
        <v>13</v>
      </c>
      <c r="Q7438">
        <v>202109</v>
      </c>
      <c r="R7438">
        <v>20220818</v>
      </c>
      <c r="S7438" t="s">
        <v>14995</v>
      </c>
      <c r="T7438">
        <v>20220915</v>
      </c>
      <c r="U7438" t="s">
        <v>144</v>
      </c>
      <c r="Z7438" t="s">
        <v>36</v>
      </c>
    </row>
    <row r="7439" spans="1:26" x14ac:dyDescent="0.25">
      <c r="A7439" t="s">
        <v>26</v>
      </c>
      <c r="B7439" t="s">
        <v>27</v>
      </c>
      <c r="C7439" t="s">
        <v>28</v>
      </c>
      <c r="D7439" t="s">
        <v>6142</v>
      </c>
      <c r="E7439" t="str">
        <f>"205TNVS0T751"</f>
        <v>205TNVS0T751</v>
      </c>
      <c r="F7439" t="s">
        <v>30</v>
      </c>
      <c r="I7439" t="s">
        <v>71</v>
      </c>
      <c r="J7439" t="s">
        <v>39</v>
      </c>
      <c r="N7439" t="s">
        <v>14996</v>
      </c>
      <c r="O7439" t="s">
        <v>34</v>
      </c>
      <c r="P7439">
        <v>5</v>
      </c>
      <c r="Q7439">
        <v>202205</v>
      </c>
      <c r="R7439">
        <v>20220628</v>
      </c>
      <c r="S7439" t="s">
        <v>14997</v>
      </c>
      <c r="T7439">
        <v>20220915</v>
      </c>
      <c r="Z7439" t="s">
        <v>36</v>
      </c>
    </row>
    <row r="7440" spans="1:26" x14ac:dyDescent="0.25">
      <c r="A7440" t="s">
        <v>26</v>
      </c>
      <c r="B7440" t="s">
        <v>27</v>
      </c>
      <c r="C7440" t="s">
        <v>28</v>
      </c>
      <c r="D7440" t="s">
        <v>7432</v>
      </c>
      <c r="E7440" t="str">
        <f>"202TNLE26600"</f>
        <v>202TNLE26600</v>
      </c>
      <c r="F7440" t="s">
        <v>30</v>
      </c>
      <c r="I7440" t="s">
        <v>97</v>
      </c>
      <c r="J7440" t="s">
        <v>39</v>
      </c>
      <c r="N7440" t="s">
        <v>14998</v>
      </c>
      <c r="O7440" t="s">
        <v>34</v>
      </c>
      <c r="P7440">
        <v>8</v>
      </c>
      <c r="Q7440">
        <v>202202</v>
      </c>
      <c r="R7440">
        <v>20220905</v>
      </c>
      <c r="S7440" t="s">
        <v>14999</v>
      </c>
      <c r="T7440">
        <v>20220915</v>
      </c>
      <c r="Z7440" t="s">
        <v>36</v>
      </c>
    </row>
    <row r="7441" spans="1:26" x14ac:dyDescent="0.25">
      <c r="A7441" t="s">
        <v>26</v>
      </c>
      <c r="B7441" t="s">
        <v>27</v>
      </c>
      <c r="C7441" t="s">
        <v>28</v>
      </c>
      <c r="D7441" t="s">
        <v>64</v>
      </c>
      <c r="E7441" t="str">
        <f>"204TNPC1P048"</f>
        <v>204TNPC1P048</v>
      </c>
      <c r="F7441" t="s">
        <v>30</v>
      </c>
      <c r="I7441" t="s">
        <v>97</v>
      </c>
      <c r="J7441" t="s">
        <v>90</v>
      </c>
      <c r="N7441" t="s">
        <v>15000</v>
      </c>
      <c r="O7441" t="s">
        <v>34</v>
      </c>
      <c r="P7441">
        <v>6</v>
      </c>
      <c r="Q7441">
        <v>202204</v>
      </c>
      <c r="R7441">
        <v>20220719</v>
      </c>
      <c r="S7441" t="s">
        <v>15001</v>
      </c>
      <c r="T7441">
        <v>20220915</v>
      </c>
      <c r="U7441" t="s">
        <v>61</v>
      </c>
      <c r="Z7441" t="s">
        <v>36</v>
      </c>
    </row>
    <row r="7442" spans="1:26" x14ac:dyDescent="0.25">
      <c r="A7442" t="s">
        <v>26</v>
      </c>
      <c r="B7442" t="s">
        <v>27</v>
      </c>
      <c r="C7442" t="s">
        <v>28</v>
      </c>
      <c r="D7442" t="s">
        <v>133</v>
      </c>
      <c r="E7442" t="str">
        <f>"112TNMX08771"</f>
        <v>112TNMX08771</v>
      </c>
      <c r="F7442" t="s">
        <v>30</v>
      </c>
      <c r="I7442" t="s">
        <v>97</v>
      </c>
      <c r="J7442" t="s">
        <v>116</v>
      </c>
      <c r="N7442" t="s">
        <v>15002</v>
      </c>
      <c r="O7442" t="s">
        <v>34</v>
      </c>
      <c r="P7442">
        <v>10</v>
      </c>
      <c r="Q7442">
        <v>202112</v>
      </c>
      <c r="R7442">
        <v>20220512</v>
      </c>
      <c r="S7442" t="s">
        <v>15003</v>
      </c>
      <c r="T7442">
        <v>20220915</v>
      </c>
      <c r="Z7442" t="s">
        <v>36</v>
      </c>
    </row>
    <row r="7443" spans="1:26" x14ac:dyDescent="0.25">
      <c r="A7443" t="s">
        <v>26</v>
      </c>
      <c r="B7443" t="s">
        <v>27</v>
      </c>
      <c r="C7443" t="s">
        <v>28</v>
      </c>
      <c r="D7443" t="s">
        <v>37</v>
      </c>
      <c r="E7443" t="str">
        <f>"112TNHM0D633"</f>
        <v>112TNHM0D633</v>
      </c>
      <c r="F7443" t="s">
        <v>30</v>
      </c>
      <c r="I7443" t="s">
        <v>31</v>
      </c>
      <c r="J7443" t="s">
        <v>77</v>
      </c>
      <c r="N7443" t="s">
        <v>15004</v>
      </c>
      <c r="O7443" t="s">
        <v>34</v>
      </c>
      <c r="P7443">
        <v>10</v>
      </c>
      <c r="Q7443">
        <v>202112</v>
      </c>
      <c r="R7443">
        <v>20220421</v>
      </c>
      <c r="S7443" t="s">
        <v>15005</v>
      </c>
      <c r="T7443">
        <v>20220915</v>
      </c>
      <c r="Z7443" t="s">
        <v>36</v>
      </c>
    </row>
    <row r="7444" spans="1:26" x14ac:dyDescent="0.25">
      <c r="A7444" t="s">
        <v>26</v>
      </c>
      <c r="B7444" t="s">
        <v>27</v>
      </c>
      <c r="C7444" t="s">
        <v>28</v>
      </c>
      <c r="D7444" t="s">
        <v>7432</v>
      </c>
      <c r="E7444" t="str">
        <f>"204TNHM0A889"</f>
        <v>204TNHM0A889</v>
      </c>
      <c r="F7444" t="s">
        <v>30</v>
      </c>
      <c r="I7444" t="s">
        <v>129</v>
      </c>
      <c r="J7444" t="s">
        <v>39</v>
      </c>
      <c r="N7444" t="s">
        <v>9102</v>
      </c>
      <c r="O7444" t="s">
        <v>34</v>
      </c>
      <c r="P7444">
        <v>6</v>
      </c>
      <c r="Q7444">
        <v>202204</v>
      </c>
      <c r="R7444">
        <v>20220826</v>
      </c>
      <c r="S7444" t="s">
        <v>15006</v>
      </c>
      <c r="T7444">
        <v>20220915</v>
      </c>
      <c r="Z7444" t="s">
        <v>36</v>
      </c>
    </row>
    <row r="7445" spans="1:26" x14ac:dyDescent="0.25">
      <c r="A7445" t="s">
        <v>26</v>
      </c>
      <c r="B7445" t="s">
        <v>27</v>
      </c>
      <c r="C7445" t="s">
        <v>28</v>
      </c>
      <c r="D7445" t="s">
        <v>6922</v>
      </c>
      <c r="E7445" t="str">
        <f>"204TNPC0Y784"</f>
        <v>204TNPC0Y784</v>
      </c>
      <c r="F7445" t="s">
        <v>30</v>
      </c>
      <c r="I7445" t="s">
        <v>38</v>
      </c>
      <c r="J7445" t="s">
        <v>43</v>
      </c>
      <c r="N7445" t="s">
        <v>15007</v>
      </c>
      <c r="O7445" t="s">
        <v>34</v>
      </c>
      <c r="P7445">
        <v>6</v>
      </c>
      <c r="Q7445">
        <v>202204</v>
      </c>
      <c r="R7445">
        <v>20220822</v>
      </c>
      <c r="S7445" t="s">
        <v>15008</v>
      </c>
      <c r="T7445">
        <v>20220915</v>
      </c>
      <c r="Z7445" t="s">
        <v>36</v>
      </c>
    </row>
    <row r="7446" spans="1:26" x14ac:dyDescent="0.25">
      <c r="A7446" t="s">
        <v>26</v>
      </c>
      <c r="B7446" t="s">
        <v>27</v>
      </c>
      <c r="C7446" t="s">
        <v>28</v>
      </c>
      <c r="D7446" t="s">
        <v>29</v>
      </c>
      <c r="E7446" t="str">
        <f>"106TNSU0E494"</f>
        <v>106TNSU0E494</v>
      </c>
      <c r="F7446" t="s">
        <v>30</v>
      </c>
      <c r="I7446" t="s">
        <v>89</v>
      </c>
      <c r="J7446" t="s">
        <v>90</v>
      </c>
      <c r="N7446" t="s">
        <v>15009</v>
      </c>
      <c r="O7446" t="s">
        <v>34</v>
      </c>
      <c r="P7446">
        <v>16</v>
      </c>
      <c r="Q7446">
        <v>202106</v>
      </c>
      <c r="R7446">
        <v>20211204</v>
      </c>
      <c r="S7446" t="s">
        <v>15010</v>
      </c>
      <c r="T7446">
        <v>20220915</v>
      </c>
      <c r="U7446" t="s">
        <v>211</v>
      </c>
      <c r="V7446" t="s">
        <v>270</v>
      </c>
      <c r="Z7446" t="s">
        <v>36</v>
      </c>
    </row>
    <row r="7447" spans="1:26" x14ac:dyDescent="0.25">
      <c r="A7447" t="s">
        <v>26</v>
      </c>
      <c r="B7447" t="s">
        <v>27</v>
      </c>
      <c r="C7447" t="s">
        <v>28</v>
      </c>
      <c r="D7447" t="s">
        <v>64</v>
      </c>
      <c r="E7447" t="str">
        <f>"203TNQD1Y956"</f>
        <v>203TNQD1Y956</v>
      </c>
      <c r="F7447" t="s">
        <v>30</v>
      </c>
      <c r="I7447" t="s">
        <v>31</v>
      </c>
      <c r="J7447" t="s">
        <v>90</v>
      </c>
      <c r="N7447" t="s">
        <v>15011</v>
      </c>
      <c r="O7447" t="s">
        <v>34</v>
      </c>
      <c r="P7447">
        <v>7</v>
      </c>
      <c r="Q7447">
        <v>202203</v>
      </c>
      <c r="R7447">
        <v>20220601</v>
      </c>
      <c r="S7447" t="s">
        <v>15012</v>
      </c>
      <c r="T7447">
        <v>20220915</v>
      </c>
      <c r="U7447" t="s">
        <v>144</v>
      </c>
      <c r="Z7447" t="s">
        <v>36</v>
      </c>
    </row>
    <row r="7448" spans="1:26" x14ac:dyDescent="0.25">
      <c r="A7448" t="s">
        <v>26</v>
      </c>
      <c r="B7448" t="s">
        <v>27</v>
      </c>
      <c r="C7448" t="s">
        <v>28</v>
      </c>
      <c r="D7448" t="s">
        <v>46</v>
      </c>
      <c r="E7448" t="str">
        <f>"108TNEP2R412"</f>
        <v>108TNEP2R412</v>
      </c>
      <c r="F7448" t="s">
        <v>30</v>
      </c>
      <c r="I7448" t="s">
        <v>57</v>
      </c>
      <c r="J7448" t="s">
        <v>43</v>
      </c>
      <c r="N7448" t="s">
        <v>15013</v>
      </c>
      <c r="O7448" t="s">
        <v>34</v>
      </c>
      <c r="P7448">
        <v>14</v>
      </c>
      <c r="Q7448">
        <v>202108</v>
      </c>
      <c r="R7448">
        <v>20220427</v>
      </c>
      <c r="S7448" t="s">
        <v>15014</v>
      </c>
      <c r="T7448">
        <v>20220915</v>
      </c>
      <c r="Z7448" t="s">
        <v>36</v>
      </c>
    </row>
    <row r="7449" spans="1:26" x14ac:dyDescent="0.25">
      <c r="A7449" t="s">
        <v>2403</v>
      </c>
      <c r="B7449" t="s">
        <v>27</v>
      </c>
      <c r="C7449" t="s">
        <v>28</v>
      </c>
      <c r="D7449" t="s">
        <v>29</v>
      </c>
      <c r="E7449" t="str">
        <f>"110TNAB26952"</f>
        <v>110TNAB26952</v>
      </c>
      <c r="F7449" t="s">
        <v>2404</v>
      </c>
      <c r="N7449" t="s">
        <v>15015</v>
      </c>
      <c r="O7449" t="s">
        <v>34</v>
      </c>
      <c r="P7449">
        <v>12</v>
      </c>
      <c r="Q7449">
        <v>202110</v>
      </c>
      <c r="S7449">
        <v>917644189</v>
      </c>
      <c r="T7449">
        <v>20220916</v>
      </c>
      <c r="U7449" t="s">
        <v>2406</v>
      </c>
      <c r="V7449" t="s">
        <v>3583</v>
      </c>
      <c r="W7449" t="s">
        <v>2408</v>
      </c>
      <c r="X7449" t="s">
        <v>3584</v>
      </c>
      <c r="Y7449" t="s">
        <v>3585</v>
      </c>
      <c r="Z7449" t="s">
        <v>36</v>
      </c>
    </row>
    <row r="7450" spans="1:26" x14ac:dyDescent="0.25">
      <c r="A7450" t="s">
        <v>26</v>
      </c>
      <c r="B7450" t="s">
        <v>27</v>
      </c>
      <c r="C7450" t="s">
        <v>28</v>
      </c>
      <c r="D7450" t="s">
        <v>380</v>
      </c>
      <c r="E7450" t="str">
        <f>"204TNUW21750"</f>
        <v>204TNUW21750</v>
      </c>
      <c r="F7450" t="s">
        <v>30</v>
      </c>
      <c r="I7450" t="s">
        <v>7776</v>
      </c>
      <c r="J7450" t="s">
        <v>58</v>
      </c>
      <c r="N7450" t="s">
        <v>9051</v>
      </c>
      <c r="O7450" t="s">
        <v>34</v>
      </c>
      <c r="P7450">
        <v>6</v>
      </c>
      <c r="Q7450">
        <v>202204</v>
      </c>
      <c r="R7450">
        <v>20220511</v>
      </c>
      <c r="S7450" t="s">
        <v>15016</v>
      </c>
      <c r="T7450">
        <v>20220916</v>
      </c>
      <c r="U7450" t="s">
        <v>1383</v>
      </c>
      <c r="Z7450" t="s">
        <v>36</v>
      </c>
    </row>
    <row r="7451" spans="1:26" x14ac:dyDescent="0.25">
      <c r="A7451" t="s">
        <v>26</v>
      </c>
      <c r="B7451" t="s">
        <v>27</v>
      </c>
      <c r="C7451" t="s">
        <v>28</v>
      </c>
      <c r="D7451" t="s">
        <v>6142</v>
      </c>
      <c r="E7451" t="str">
        <f>"205TNWG2V417"</f>
        <v>205TNWG2V417</v>
      </c>
      <c r="F7451" t="s">
        <v>30</v>
      </c>
      <c r="I7451" t="s">
        <v>157</v>
      </c>
      <c r="J7451" t="s">
        <v>58</v>
      </c>
      <c r="N7451" t="s">
        <v>15017</v>
      </c>
      <c r="O7451" t="s">
        <v>34</v>
      </c>
      <c r="P7451">
        <v>5</v>
      </c>
      <c r="Q7451">
        <v>202205</v>
      </c>
      <c r="R7451">
        <v>20220529</v>
      </c>
      <c r="S7451" t="s">
        <v>15018</v>
      </c>
      <c r="T7451">
        <v>20220916</v>
      </c>
      <c r="U7451" t="s">
        <v>5236</v>
      </c>
      <c r="V7451" t="s">
        <v>144</v>
      </c>
      <c r="Z7451" t="s">
        <v>36</v>
      </c>
    </row>
    <row r="7452" spans="1:26" x14ac:dyDescent="0.25">
      <c r="A7452" t="s">
        <v>26</v>
      </c>
      <c r="B7452" t="s">
        <v>27</v>
      </c>
      <c r="C7452" t="s">
        <v>28</v>
      </c>
      <c r="D7452" t="s">
        <v>29</v>
      </c>
      <c r="E7452" t="str">
        <f>"101TNCZ1J715"</f>
        <v>101TNCZ1J715</v>
      </c>
      <c r="F7452" t="s">
        <v>30</v>
      </c>
      <c r="I7452" t="s">
        <v>475</v>
      </c>
      <c r="J7452" t="s">
        <v>90</v>
      </c>
      <c r="N7452" t="s">
        <v>15019</v>
      </c>
      <c r="O7452" t="s">
        <v>34</v>
      </c>
      <c r="P7452">
        <v>21</v>
      </c>
      <c r="Q7452">
        <v>202101</v>
      </c>
      <c r="R7452">
        <v>20211010</v>
      </c>
      <c r="S7452" t="s">
        <v>15020</v>
      </c>
      <c r="T7452">
        <v>20220916</v>
      </c>
      <c r="U7452" t="s">
        <v>14264</v>
      </c>
      <c r="Z7452" t="s">
        <v>36</v>
      </c>
    </row>
    <row r="7453" spans="1:26" x14ac:dyDescent="0.25">
      <c r="A7453" t="s">
        <v>26</v>
      </c>
      <c r="B7453" t="s">
        <v>27</v>
      </c>
      <c r="C7453" t="s">
        <v>28</v>
      </c>
      <c r="D7453" t="s">
        <v>29</v>
      </c>
      <c r="E7453" t="str">
        <f>"201TNEP0V652"</f>
        <v>201TNEP0V652</v>
      </c>
      <c r="F7453" t="s">
        <v>30</v>
      </c>
      <c r="I7453" t="s">
        <v>15021</v>
      </c>
      <c r="J7453" t="s">
        <v>163</v>
      </c>
      <c r="N7453" t="s">
        <v>15022</v>
      </c>
      <c r="O7453" t="s">
        <v>34</v>
      </c>
      <c r="P7453">
        <v>9</v>
      </c>
      <c r="Q7453">
        <v>202201</v>
      </c>
      <c r="R7453">
        <v>20220221</v>
      </c>
      <c r="S7453" t="s">
        <v>15023</v>
      </c>
      <c r="T7453">
        <v>20220916</v>
      </c>
      <c r="Z7453" t="s">
        <v>36</v>
      </c>
    </row>
    <row r="7454" spans="1:26" x14ac:dyDescent="0.25">
      <c r="A7454" t="s">
        <v>26</v>
      </c>
      <c r="B7454" t="s">
        <v>27</v>
      </c>
      <c r="C7454" t="s">
        <v>28</v>
      </c>
      <c r="D7454" t="s">
        <v>380</v>
      </c>
      <c r="E7454" t="str">
        <f>"110TNAB0R992"</f>
        <v>110TNAB0R992</v>
      </c>
      <c r="F7454" t="s">
        <v>30</v>
      </c>
      <c r="I7454" t="s">
        <v>129</v>
      </c>
      <c r="J7454" t="s">
        <v>1239</v>
      </c>
      <c r="N7454" t="s">
        <v>15024</v>
      </c>
      <c r="O7454" t="s">
        <v>34</v>
      </c>
      <c r="P7454">
        <v>12</v>
      </c>
      <c r="Q7454">
        <v>202110</v>
      </c>
      <c r="R7454">
        <v>20211218</v>
      </c>
      <c r="S7454" t="s">
        <v>15025</v>
      </c>
      <c r="T7454">
        <v>20220916</v>
      </c>
      <c r="U7454" t="s">
        <v>3598</v>
      </c>
      <c r="Z7454" t="s">
        <v>36</v>
      </c>
    </row>
    <row r="7455" spans="1:26" x14ac:dyDescent="0.25">
      <c r="A7455" t="s">
        <v>26</v>
      </c>
      <c r="B7455" t="s">
        <v>27</v>
      </c>
      <c r="C7455" t="s">
        <v>28</v>
      </c>
      <c r="D7455" t="s">
        <v>29</v>
      </c>
      <c r="E7455" t="str">
        <f>"111TNPC04576"</f>
        <v>111TNPC04576</v>
      </c>
      <c r="F7455" t="s">
        <v>30</v>
      </c>
      <c r="I7455" t="s">
        <v>31</v>
      </c>
      <c r="J7455" t="s">
        <v>58</v>
      </c>
      <c r="N7455" t="s">
        <v>15026</v>
      </c>
      <c r="O7455" t="s">
        <v>34</v>
      </c>
      <c r="P7455">
        <v>11</v>
      </c>
      <c r="Q7455">
        <v>202111</v>
      </c>
      <c r="R7455">
        <v>20220819</v>
      </c>
      <c r="S7455" t="s">
        <v>15027</v>
      </c>
      <c r="T7455">
        <v>20220916</v>
      </c>
      <c r="U7455" t="s">
        <v>205</v>
      </c>
      <c r="Z7455" t="s">
        <v>36</v>
      </c>
    </row>
    <row r="7456" spans="1:26" x14ac:dyDescent="0.25">
      <c r="A7456" t="s">
        <v>26</v>
      </c>
      <c r="B7456" t="s">
        <v>27</v>
      </c>
      <c r="C7456" t="s">
        <v>28</v>
      </c>
      <c r="D7456" t="s">
        <v>6922</v>
      </c>
      <c r="E7456" t="str">
        <f>"205TNTQ0V729"</f>
        <v>205TNTQ0V729</v>
      </c>
      <c r="F7456" t="s">
        <v>30</v>
      </c>
      <c r="I7456" t="s">
        <v>38</v>
      </c>
      <c r="J7456" t="s">
        <v>39</v>
      </c>
      <c r="N7456" t="s">
        <v>13441</v>
      </c>
      <c r="O7456" t="s">
        <v>34</v>
      </c>
      <c r="P7456">
        <v>5</v>
      </c>
      <c r="Q7456">
        <v>202205</v>
      </c>
      <c r="R7456">
        <v>20220725</v>
      </c>
      <c r="S7456" t="s">
        <v>15028</v>
      </c>
      <c r="T7456">
        <v>20220916</v>
      </c>
      <c r="Z7456" t="s">
        <v>36</v>
      </c>
    </row>
    <row r="7457" spans="1:26" x14ac:dyDescent="0.25">
      <c r="A7457" t="s">
        <v>26</v>
      </c>
      <c r="B7457" t="s">
        <v>27</v>
      </c>
      <c r="C7457" t="s">
        <v>28</v>
      </c>
      <c r="D7457" t="s">
        <v>29</v>
      </c>
      <c r="E7457" t="str">
        <f>"201TNTQ0S881"</f>
        <v>201TNTQ0S881</v>
      </c>
      <c r="F7457" t="s">
        <v>30</v>
      </c>
      <c r="I7457" t="s">
        <v>646</v>
      </c>
      <c r="J7457" t="s">
        <v>48</v>
      </c>
      <c r="N7457" t="s">
        <v>15029</v>
      </c>
      <c r="O7457" t="s">
        <v>34</v>
      </c>
      <c r="P7457">
        <v>9</v>
      </c>
      <c r="Q7457">
        <v>202201</v>
      </c>
      <c r="R7457">
        <v>20220502</v>
      </c>
      <c r="S7457" t="s">
        <v>15030</v>
      </c>
      <c r="T7457">
        <v>20220916</v>
      </c>
      <c r="Z7457" t="s">
        <v>36</v>
      </c>
    </row>
    <row r="7458" spans="1:26" x14ac:dyDescent="0.25">
      <c r="A7458" t="s">
        <v>26</v>
      </c>
      <c r="B7458" t="s">
        <v>27</v>
      </c>
      <c r="C7458" t="s">
        <v>28</v>
      </c>
      <c r="D7458" t="s">
        <v>64</v>
      </c>
      <c r="E7458" t="str">
        <f>"206TNKF1F901"</f>
        <v>206TNKF1F901</v>
      </c>
      <c r="F7458" t="s">
        <v>30</v>
      </c>
      <c r="I7458" t="s">
        <v>38</v>
      </c>
      <c r="J7458" t="s">
        <v>58</v>
      </c>
      <c r="N7458" t="s">
        <v>5712</v>
      </c>
      <c r="O7458" t="s">
        <v>34</v>
      </c>
      <c r="P7458">
        <v>4</v>
      </c>
      <c r="Q7458">
        <v>202206</v>
      </c>
      <c r="R7458">
        <v>20220705</v>
      </c>
      <c r="S7458" t="s">
        <v>15031</v>
      </c>
      <c r="T7458">
        <v>20220916</v>
      </c>
      <c r="U7458" t="s">
        <v>4344</v>
      </c>
      <c r="Z7458" t="s">
        <v>36</v>
      </c>
    </row>
    <row r="7459" spans="1:26" x14ac:dyDescent="0.25">
      <c r="A7459" t="s">
        <v>26</v>
      </c>
      <c r="B7459" t="s">
        <v>27</v>
      </c>
      <c r="C7459" t="s">
        <v>28</v>
      </c>
      <c r="D7459" t="s">
        <v>46</v>
      </c>
      <c r="E7459" t="str">
        <f>"010TNLE06680"</f>
        <v>010TNLE06680</v>
      </c>
      <c r="F7459" t="s">
        <v>30</v>
      </c>
      <c r="I7459" t="s">
        <v>57</v>
      </c>
      <c r="J7459" t="s">
        <v>39</v>
      </c>
      <c r="N7459" t="s">
        <v>15032</v>
      </c>
      <c r="O7459" t="s">
        <v>34</v>
      </c>
      <c r="P7459">
        <v>24</v>
      </c>
      <c r="Q7459">
        <v>202010</v>
      </c>
      <c r="R7459">
        <v>20220422</v>
      </c>
      <c r="S7459" t="s">
        <v>15033</v>
      </c>
      <c r="T7459">
        <v>20220916</v>
      </c>
      <c r="Z7459" t="s">
        <v>36</v>
      </c>
    </row>
    <row r="7460" spans="1:26" x14ac:dyDescent="0.25">
      <c r="A7460" t="s">
        <v>26</v>
      </c>
      <c r="B7460" t="s">
        <v>27</v>
      </c>
      <c r="C7460" t="s">
        <v>28</v>
      </c>
      <c r="D7460" t="s">
        <v>29</v>
      </c>
      <c r="E7460" t="str">
        <f>"109TNSU9A296"</f>
        <v>109TNSU9A296</v>
      </c>
      <c r="F7460" t="s">
        <v>30</v>
      </c>
      <c r="I7460" t="s">
        <v>38</v>
      </c>
      <c r="J7460" t="s">
        <v>58</v>
      </c>
      <c r="N7460" t="s">
        <v>11957</v>
      </c>
      <c r="O7460" t="s">
        <v>34</v>
      </c>
      <c r="P7460">
        <v>13</v>
      </c>
      <c r="Q7460">
        <v>202109</v>
      </c>
      <c r="R7460">
        <v>20220105</v>
      </c>
      <c r="S7460" t="s">
        <v>15034</v>
      </c>
      <c r="T7460">
        <v>20220916</v>
      </c>
      <c r="U7460" t="s">
        <v>75</v>
      </c>
      <c r="Z7460" t="s">
        <v>36</v>
      </c>
    </row>
    <row r="7461" spans="1:26" x14ac:dyDescent="0.25">
      <c r="A7461" t="s">
        <v>26</v>
      </c>
      <c r="B7461" t="s">
        <v>27</v>
      </c>
      <c r="C7461" t="s">
        <v>28</v>
      </c>
      <c r="D7461" t="s">
        <v>380</v>
      </c>
      <c r="E7461" t="str">
        <f>"111TNAB07856"</f>
        <v>111TNAB07856</v>
      </c>
      <c r="F7461" t="s">
        <v>30</v>
      </c>
      <c r="I7461" t="s">
        <v>82</v>
      </c>
      <c r="J7461" t="s">
        <v>90</v>
      </c>
      <c r="N7461" t="s">
        <v>15035</v>
      </c>
      <c r="O7461" t="s">
        <v>34</v>
      </c>
      <c r="P7461">
        <v>11</v>
      </c>
      <c r="Q7461">
        <v>202111</v>
      </c>
      <c r="R7461">
        <v>20211102</v>
      </c>
      <c r="S7461" t="s">
        <v>15036</v>
      </c>
      <c r="T7461">
        <v>20220916</v>
      </c>
      <c r="U7461" t="s">
        <v>15037</v>
      </c>
      <c r="V7461" t="s">
        <v>14150</v>
      </c>
      <c r="W7461" t="s">
        <v>144</v>
      </c>
      <c r="Z7461" t="s">
        <v>36</v>
      </c>
    </row>
    <row r="7462" spans="1:26" x14ac:dyDescent="0.25">
      <c r="A7462" t="s">
        <v>26</v>
      </c>
      <c r="B7462" t="s">
        <v>27</v>
      </c>
      <c r="C7462" t="s">
        <v>28</v>
      </c>
      <c r="D7462" t="s">
        <v>7160</v>
      </c>
      <c r="E7462" t="str">
        <f>"204TNFA32315"</f>
        <v>204TNFA32315</v>
      </c>
      <c r="F7462" t="s">
        <v>30</v>
      </c>
      <c r="I7462" t="s">
        <v>38</v>
      </c>
      <c r="J7462" t="s">
        <v>58</v>
      </c>
      <c r="N7462" t="s">
        <v>15038</v>
      </c>
      <c r="O7462" t="s">
        <v>34</v>
      </c>
      <c r="P7462">
        <v>6</v>
      </c>
      <c r="Q7462">
        <v>202204</v>
      </c>
      <c r="R7462">
        <v>20220722</v>
      </c>
      <c r="S7462" t="s">
        <v>15039</v>
      </c>
      <c r="T7462">
        <v>20220916</v>
      </c>
      <c r="U7462" t="s">
        <v>56</v>
      </c>
      <c r="Z7462" t="s">
        <v>36</v>
      </c>
    </row>
    <row r="7463" spans="1:26" x14ac:dyDescent="0.25">
      <c r="A7463" t="s">
        <v>26</v>
      </c>
      <c r="B7463" t="s">
        <v>27</v>
      </c>
      <c r="C7463" t="s">
        <v>28</v>
      </c>
      <c r="D7463" t="s">
        <v>380</v>
      </c>
      <c r="E7463" t="str">
        <f>"112TNHM1W921"</f>
        <v>112TNHM1W921</v>
      </c>
      <c r="F7463" t="s">
        <v>30</v>
      </c>
      <c r="I7463" t="s">
        <v>1153</v>
      </c>
      <c r="J7463" t="s">
        <v>58</v>
      </c>
      <c r="N7463" t="s">
        <v>15040</v>
      </c>
      <c r="O7463" t="s">
        <v>34</v>
      </c>
      <c r="P7463">
        <v>10</v>
      </c>
      <c r="Q7463">
        <v>202112</v>
      </c>
      <c r="R7463">
        <v>20220308</v>
      </c>
      <c r="S7463" t="s">
        <v>15041</v>
      </c>
      <c r="T7463">
        <v>20220916</v>
      </c>
      <c r="U7463" t="s">
        <v>3598</v>
      </c>
      <c r="V7463" t="s">
        <v>264</v>
      </c>
      <c r="W7463" t="s">
        <v>582</v>
      </c>
      <c r="Z7463" t="s">
        <v>36</v>
      </c>
    </row>
    <row r="7464" spans="1:26" x14ac:dyDescent="0.25">
      <c r="A7464" t="s">
        <v>26</v>
      </c>
      <c r="B7464" t="s">
        <v>27</v>
      </c>
      <c r="C7464" t="s">
        <v>28</v>
      </c>
      <c r="D7464" t="s">
        <v>6142</v>
      </c>
      <c r="E7464" t="str">
        <f>"204TNDVD4202"</f>
        <v>204TNDVD4202</v>
      </c>
      <c r="F7464" t="s">
        <v>30</v>
      </c>
      <c r="I7464" t="s">
        <v>129</v>
      </c>
      <c r="J7464" t="s">
        <v>58</v>
      </c>
      <c r="N7464" t="s">
        <v>15042</v>
      </c>
      <c r="O7464" t="s">
        <v>34</v>
      </c>
      <c r="P7464">
        <v>6</v>
      </c>
      <c r="Q7464">
        <v>202204</v>
      </c>
      <c r="R7464">
        <v>20220716</v>
      </c>
      <c r="S7464" t="s">
        <v>15043</v>
      </c>
      <c r="T7464">
        <v>20220916</v>
      </c>
      <c r="Z7464" t="s">
        <v>36</v>
      </c>
    </row>
    <row r="7465" spans="1:26" x14ac:dyDescent="0.25">
      <c r="A7465" t="s">
        <v>26</v>
      </c>
      <c r="B7465" t="s">
        <v>27</v>
      </c>
      <c r="C7465" t="s">
        <v>28</v>
      </c>
      <c r="D7465" t="s">
        <v>133</v>
      </c>
      <c r="E7465" t="str">
        <f>"109TNZN1X365"</f>
        <v>109TNZN1X365</v>
      </c>
      <c r="F7465" t="s">
        <v>30</v>
      </c>
      <c r="I7465" t="s">
        <v>162</v>
      </c>
      <c r="J7465" t="s">
        <v>39</v>
      </c>
      <c r="N7465" t="s">
        <v>520</v>
      </c>
      <c r="O7465" t="s">
        <v>34</v>
      </c>
      <c r="P7465">
        <v>13</v>
      </c>
      <c r="Q7465">
        <v>202109</v>
      </c>
      <c r="R7465">
        <v>20220308</v>
      </c>
      <c r="S7465" t="s">
        <v>15044</v>
      </c>
      <c r="T7465">
        <v>20220916</v>
      </c>
      <c r="Z7465" t="s">
        <v>36</v>
      </c>
    </row>
    <row r="7466" spans="1:26" x14ac:dyDescent="0.25">
      <c r="A7466" t="s">
        <v>26</v>
      </c>
      <c r="B7466" t="s">
        <v>27</v>
      </c>
      <c r="C7466" t="s">
        <v>28</v>
      </c>
      <c r="D7466" t="s">
        <v>585</v>
      </c>
      <c r="E7466" t="str">
        <f>"202TNHM10969"</f>
        <v>202TNHM10969</v>
      </c>
      <c r="F7466" t="s">
        <v>30</v>
      </c>
      <c r="I7466" t="s">
        <v>129</v>
      </c>
      <c r="J7466" t="s">
        <v>83</v>
      </c>
      <c r="N7466" t="s">
        <v>15045</v>
      </c>
      <c r="O7466" t="s">
        <v>34</v>
      </c>
      <c r="P7466">
        <v>8</v>
      </c>
      <c r="Q7466">
        <v>202202</v>
      </c>
      <c r="R7466">
        <v>20220716</v>
      </c>
      <c r="S7466" t="s">
        <v>15046</v>
      </c>
      <c r="T7466">
        <v>20220916</v>
      </c>
      <c r="Z7466" t="s">
        <v>36</v>
      </c>
    </row>
    <row r="7467" spans="1:26" x14ac:dyDescent="0.25">
      <c r="A7467" t="s">
        <v>26</v>
      </c>
      <c r="B7467" t="s">
        <v>27</v>
      </c>
      <c r="C7467" t="s">
        <v>28</v>
      </c>
      <c r="D7467" t="s">
        <v>46</v>
      </c>
      <c r="E7467" t="str">
        <f>"105TNGY0U559"</f>
        <v>105TNGY0U559</v>
      </c>
      <c r="F7467" t="s">
        <v>30</v>
      </c>
      <c r="I7467" t="s">
        <v>38</v>
      </c>
      <c r="J7467" t="s">
        <v>90</v>
      </c>
      <c r="N7467" t="s">
        <v>15047</v>
      </c>
      <c r="O7467" t="s">
        <v>34</v>
      </c>
      <c r="P7467">
        <v>17</v>
      </c>
      <c r="Q7467">
        <v>202105</v>
      </c>
      <c r="R7467">
        <v>20211010</v>
      </c>
      <c r="S7467" t="s">
        <v>15048</v>
      </c>
      <c r="T7467">
        <v>20220916</v>
      </c>
      <c r="U7467" t="s">
        <v>3950</v>
      </c>
      <c r="V7467" t="s">
        <v>1818</v>
      </c>
      <c r="W7467" t="s">
        <v>74</v>
      </c>
      <c r="Z7467" t="s">
        <v>36</v>
      </c>
    </row>
    <row r="7468" spans="1:26" x14ac:dyDescent="0.25">
      <c r="A7468" t="s">
        <v>26</v>
      </c>
      <c r="B7468" t="s">
        <v>27</v>
      </c>
      <c r="C7468" t="s">
        <v>28</v>
      </c>
      <c r="D7468" t="s">
        <v>29</v>
      </c>
      <c r="E7468" t="str">
        <f>"111TNJJ28500"</f>
        <v>111TNJJ28500</v>
      </c>
      <c r="F7468" t="s">
        <v>30</v>
      </c>
      <c r="I7468" t="s">
        <v>31</v>
      </c>
      <c r="J7468" t="s">
        <v>32</v>
      </c>
      <c r="N7468" t="s">
        <v>15049</v>
      </c>
      <c r="O7468" t="s">
        <v>34</v>
      </c>
      <c r="P7468">
        <v>11</v>
      </c>
      <c r="Q7468">
        <v>202111</v>
      </c>
      <c r="R7468">
        <v>20220807</v>
      </c>
      <c r="S7468" t="s">
        <v>15050</v>
      </c>
      <c r="T7468">
        <v>20220916</v>
      </c>
      <c r="Z7468" t="s">
        <v>36</v>
      </c>
    </row>
    <row r="7469" spans="1:26" x14ac:dyDescent="0.25">
      <c r="A7469" t="s">
        <v>26</v>
      </c>
      <c r="B7469" t="s">
        <v>27</v>
      </c>
      <c r="C7469" t="s">
        <v>28</v>
      </c>
      <c r="D7469" t="s">
        <v>46</v>
      </c>
      <c r="E7469" t="str">
        <f>"112TNPC1B240"</f>
        <v>112TNPC1B240</v>
      </c>
      <c r="F7469" t="s">
        <v>30</v>
      </c>
      <c r="I7469" t="s">
        <v>38</v>
      </c>
      <c r="J7469" t="s">
        <v>58</v>
      </c>
      <c r="N7469" t="s">
        <v>15051</v>
      </c>
      <c r="O7469" t="s">
        <v>34</v>
      </c>
      <c r="P7469">
        <v>10</v>
      </c>
      <c r="Q7469">
        <v>202112</v>
      </c>
      <c r="R7469">
        <v>20220428</v>
      </c>
      <c r="S7469" t="s">
        <v>15052</v>
      </c>
      <c r="T7469">
        <v>20220916</v>
      </c>
      <c r="U7469" t="s">
        <v>75</v>
      </c>
      <c r="Z7469" t="s">
        <v>36</v>
      </c>
    </row>
    <row r="7470" spans="1:26" x14ac:dyDescent="0.25">
      <c r="A7470" t="s">
        <v>26</v>
      </c>
      <c r="B7470" t="s">
        <v>27</v>
      </c>
      <c r="C7470" t="s">
        <v>28</v>
      </c>
      <c r="D7470" t="s">
        <v>29</v>
      </c>
      <c r="E7470" t="str">
        <f>"112TNPC1G984"</f>
        <v>112TNPC1G984</v>
      </c>
      <c r="F7470" t="s">
        <v>30</v>
      </c>
      <c r="I7470" t="s">
        <v>31</v>
      </c>
      <c r="J7470" t="s">
        <v>58</v>
      </c>
      <c r="N7470" t="s">
        <v>15053</v>
      </c>
      <c r="O7470" t="s">
        <v>34</v>
      </c>
      <c r="P7470">
        <v>10</v>
      </c>
      <c r="Q7470">
        <v>202112</v>
      </c>
      <c r="R7470">
        <v>20220705</v>
      </c>
      <c r="S7470" t="s">
        <v>15054</v>
      </c>
      <c r="T7470">
        <v>20220916</v>
      </c>
      <c r="U7470" t="s">
        <v>74</v>
      </c>
      <c r="V7470" t="s">
        <v>1818</v>
      </c>
      <c r="Z7470" t="s">
        <v>36</v>
      </c>
    </row>
    <row r="7471" spans="1:26" x14ac:dyDescent="0.25">
      <c r="A7471" t="s">
        <v>26</v>
      </c>
      <c r="B7471" t="s">
        <v>27</v>
      </c>
      <c r="C7471" t="s">
        <v>28</v>
      </c>
      <c r="D7471" t="s">
        <v>46</v>
      </c>
      <c r="E7471" t="str">
        <f>"107TNWG1F953"</f>
        <v>107TNWG1F953</v>
      </c>
      <c r="F7471" t="s">
        <v>30</v>
      </c>
      <c r="I7471" t="s">
        <v>31</v>
      </c>
      <c r="J7471" t="s">
        <v>90</v>
      </c>
      <c r="N7471" t="s">
        <v>15055</v>
      </c>
      <c r="O7471" t="s">
        <v>34</v>
      </c>
      <c r="P7471">
        <v>15</v>
      </c>
      <c r="Q7471">
        <v>202107</v>
      </c>
      <c r="R7471">
        <v>20211204</v>
      </c>
      <c r="S7471" t="s">
        <v>15056</v>
      </c>
      <c r="T7471">
        <v>20220916</v>
      </c>
      <c r="U7471" t="s">
        <v>144</v>
      </c>
      <c r="Z7471" t="s">
        <v>36</v>
      </c>
    </row>
    <row r="7472" spans="1:26" x14ac:dyDescent="0.25">
      <c r="A7472" t="s">
        <v>26</v>
      </c>
      <c r="B7472" t="s">
        <v>27</v>
      </c>
      <c r="C7472" t="s">
        <v>28</v>
      </c>
      <c r="D7472" t="s">
        <v>6922</v>
      </c>
      <c r="E7472" t="str">
        <f>"204TNNHOF975"</f>
        <v>204TNNHOF975</v>
      </c>
      <c r="F7472" t="s">
        <v>30</v>
      </c>
      <c r="I7472" t="s">
        <v>31</v>
      </c>
      <c r="J7472" t="s">
        <v>32</v>
      </c>
      <c r="N7472" t="s">
        <v>15057</v>
      </c>
      <c r="O7472" t="s">
        <v>34</v>
      </c>
      <c r="P7472">
        <v>6</v>
      </c>
      <c r="Q7472">
        <v>202204</v>
      </c>
      <c r="R7472">
        <v>20220606</v>
      </c>
      <c r="S7472" t="s">
        <v>15058</v>
      </c>
      <c r="T7472">
        <v>20220916</v>
      </c>
      <c r="Z7472" t="s">
        <v>36</v>
      </c>
    </row>
    <row r="7473" spans="1:26" x14ac:dyDescent="0.25">
      <c r="A7473" t="s">
        <v>26</v>
      </c>
      <c r="B7473" t="s">
        <v>27</v>
      </c>
      <c r="C7473" t="s">
        <v>28</v>
      </c>
      <c r="D7473" t="s">
        <v>6922</v>
      </c>
      <c r="E7473" t="str">
        <f>"205TNHM1X889"</f>
        <v>205TNHM1X889</v>
      </c>
      <c r="F7473" t="s">
        <v>30</v>
      </c>
      <c r="I7473" t="s">
        <v>71</v>
      </c>
      <c r="J7473" t="s">
        <v>568</v>
      </c>
      <c r="N7473" t="s">
        <v>15059</v>
      </c>
      <c r="O7473" t="s">
        <v>34</v>
      </c>
      <c r="P7473">
        <v>5</v>
      </c>
      <c r="Q7473">
        <v>202205</v>
      </c>
      <c r="R7473">
        <v>20220710</v>
      </c>
      <c r="S7473" t="s">
        <v>15060</v>
      </c>
      <c r="T7473">
        <v>20220916</v>
      </c>
      <c r="Z7473" t="s">
        <v>36</v>
      </c>
    </row>
    <row r="7474" spans="1:26" x14ac:dyDescent="0.25">
      <c r="A7474" t="s">
        <v>26</v>
      </c>
      <c r="B7474" t="s">
        <v>27</v>
      </c>
      <c r="C7474" t="s">
        <v>28</v>
      </c>
      <c r="D7474" t="s">
        <v>42</v>
      </c>
      <c r="E7474" t="str">
        <f>"112TNQD0L852"</f>
        <v>112TNQD0L852</v>
      </c>
      <c r="F7474" t="s">
        <v>30</v>
      </c>
      <c r="I7474" t="s">
        <v>38</v>
      </c>
      <c r="J7474" t="s">
        <v>58</v>
      </c>
      <c r="N7474" t="s">
        <v>15061</v>
      </c>
      <c r="O7474" t="s">
        <v>34</v>
      </c>
      <c r="P7474">
        <v>10</v>
      </c>
      <c r="Q7474">
        <v>202112</v>
      </c>
      <c r="R7474">
        <v>20220523</v>
      </c>
      <c r="S7474" t="s">
        <v>15062</v>
      </c>
      <c r="T7474">
        <v>20220916</v>
      </c>
      <c r="U7474" t="s">
        <v>8053</v>
      </c>
      <c r="V7474" t="s">
        <v>5494</v>
      </c>
      <c r="W7474" t="s">
        <v>878</v>
      </c>
      <c r="X7474" t="s">
        <v>180</v>
      </c>
      <c r="Z7474" t="s">
        <v>36</v>
      </c>
    </row>
    <row r="7475" spans="1:26" x14ac:dyDescent="0.25">
      <c r="A7475" t="s">
        <v>26</v>
      </c>
      <c r="B7475" t="s">
        <v>27</v>
      </c>
      <c r="C7475" t="s">
        <v>28</v>
      </c>
      <c r="D7475" t="s">
        <v>8170</v>
      </c>
      <c r="E7475" t="str">
        <f>"205TNLE0P824"</f>
        <v>205TNLE0P824</v>
      </c>
      <c r="F7475" t="s">
        <v>30</v>
      </c>
      <c r="I7475" t="s">
        <v>31</v>
      </c>
      <c r="J7475" t="s">
        <v>90</v>
      </c>
      <c r="N7475" t="s">
        <v>15063</v>
      </c>
      <c r="O7475" t="s">
        <v>34</v>
      </c>
      <c r="P7475">
        <v>5</v>
      </c>
      <c r="Q7475">
        <v>202205</v>
      </c>
      <c r="R7475">
        <v>20220820</v>
      </c>
      <c r="S7475" t="s">
        <v>15064</v>
      </c>
      <c r="T7475">
        <v>20220916</v>
      </c>
      <c r="U7475" t="s">
        <v>15065</v>
      </c>
      <c r="V7475" t="s">
        <v>211</v>
      </c>
      <c r="W7475" t="s">
        <v>5494</v>
      </c>
      <c r="X7475" t="s">
        <v>878</v>
      </c>
      <c r="Z7475" t="s">
        <v>36</v>
      </c>
    </row>
    <row r="7476" spans="1:26" x14ac:dyDescent="0.25">
      <c r="A7476" t="s">
        <v>26</v>
      </c>
      <c r="B7476" t="s">
        <v>27</v>
      </c>
      <c r="C7476" t="s">
        <v>28</v>
      </c>
      <c r="D7476" t="s">
        <v>42</v>
      </c>
      <c r="E7476" t="str">
        <f>"202TNXR05082"</f>
        <v>202TNXR05082</v>
      </c>
      <c r="F7476" t="s">
        <v>30</v>
      </c>
      <c r="I7476" t="s">
        <v>129</v>
      </c>
      <c r="J7476" t="s">
        <v>43</v>
      </c>
      <c r="N7476" t="s">
        <v>15066</v>
      </c>
      <c r="O7476" t="s">
        <v>34</v>
      </c>
      <c r="P7476">
        <v>8</v>
      </c>
      <c r="Q7476">
        <v>202202</v>
      </c>
      <c r="R7476">
        <v>20220421</v>
      </c>
      <c r="S7476" t="s">
        <v>15067</v>
      </c>
      <c r="T7476">
        <v>20220916</v>
      </c>
      <c r="Z7476" t="s">
        <v>36</v>
      </c>
    </row>
    <row r="7477" spans="1:26" x14ac:dyDescent="0.25">
      <c r="A7477" t="s">
        <v>26</v>
      </c>
      <c r="B7477" t="s">
        <v>27</v>
      </c>
      <c r="C7477" t="s">
        <v>28</v>
      </c>
      <c r="D7477" t="s">
        <v>6922</v>
      </c>
      <c r="E7477" t="str">
        <f>"203TNTQ04697"</f>
        <v>203TNTQ04697</v>
      </c>
      <c r="F7477" t="s">
        <v>30</v>
      </c>
      <c r="I7477" t="s">
        <v>57</v>
      </c>
      <c r="J7477" t="s">
        <v>58</v>
      </c>
      <c r="N7477" t="s">
        <v>15068</v>
      </c>
      <c r="O7477" t="s">
        <v>34</v>
      </c>
      <c r="P7477">
        <v>7</v>
      </c>
      <c r="Q7477">
        <v>202203</v>
      </c>
      <c r="R7477">
        <v>20220616</v>
      </c>
      <c r="S7477" t="s">
        <v>15069</v>
      </c>
      <c r="T7477">
        <v>20220916</v>
      </c>
      <c r="U7477" t="s">
        <v>61</v>
      </c>
      <c r="V7477" t="s">
        <v>144</v>
      </c>
      <c r="Z7477" t="s">
        <v>36</v>
      </c>
    </row>
    <row r="7478" spans="1:26" x14ac:dyDescent="0.25">
      <c r="A7478" t="s">
        <v>26</v>
      </c>
      <c r="B7478" t="s">
        <v>27</v>
      </c>
      <c r="C7478" t="s">
        <v>28</v>
      </c>
      <c r="D7478" t="s">
        <v>380</v>
      </c>
      <c r="E7478" t="str">
        <f>"207TNMX0R059"</f>
        <v>207TNMX0R059</v>
      </c>
      <c r="F7478" t="s">
        <v>30</v>
      </c>
      <c r="I7478" t="s">
        <v>475</v>
      </c>
      <c r="J7478" t="s">
        <v>43</v>
      </c>
      <c r="N7478" t="s">
        <v>15070</v>
      </c>
      <c r="O7478" t="s">
        <v>34</v>
      </c>
      <c r="P7478">
        <v>3</v>
      </c>
      <c r="Q7478">
        <v>202207</v>
      </c>
      <c r="R7478">
        <v>20220817</v>
      </c>
      <c r="S7478" t="s">
        <v>15071</v>
      </c>
      <c r="T7478">
        <v>20220916</v>
      </c>
      <c r="Z7478" t="s">
        <v>36</v>
      </c>
    </row>
    <row r="7479" spans="1:26" x14ac:dyDescent="0.25">
      <c r="A7479" t="s">
        <v>26</v>
      </c>
      <c r="B7479" t="s">
        <v>27</v>
      </c>
      <c r="C7479" t="s">
        <v>28</v>
      </c>
      <c r="D7479" t="s">
        <v>380</v>
      </c>
      <c r="E7479" t="str">
        <f>"205TNSU10230"</f>
        <v>205TNSU10230</v>
      </c>
      <c r="F7479" t="s">
        <v>30</v>
      </c>
      <c r="I7479" t="s">
        <v>31</v>
      </c>
      <c r="J7479" t="s">
        <v>32</v>
      </c>
      <c r="N7479" t="s">
        <v>15072</v>
      </c>
      <c r="O7479" t="s">
        <v>34</v>
      </c>
      <c r="P7479">
        <v>5</v>
      </c>
      <c r="Q7479">
        <v>202205</v>
      </c>
      <c r="R7479">
        <v>20220702</v>
      </c>
      <c r="S7479" t="s">
        <v>15073</v>
      </c>
      <c r="T7479">
        <v>20220916</v>
      </c>
      <c r="Z7479" t="s">
        <v>36</v>
      </c>
    </row>
    <row r="7480" spans="1:26" x14ac:dyDescent="0.25">
      <c r="A7480" t="s">
        <v>26</v>
      </c>
      <c r="B7480" t="s">
        <v>27</v>
      </c>
      <c r="C7480" t="s">
        <v>28</v>
      </c>
      <c r="D7480" t="s">
        <v>6142</v>
      </c>
      <c r="E7480" t="str">
        <f>"203TNTQ0Q969"</f>
        <v>203TNTQ0Q969</v>
      </c>
      <c r="F7480" t="s">
        <v>30</v>
      </c>
      <c r="I7480" t="s">
        <v>89</v>
      </c>
      <c r="J7480" t="s">
        <v>58</v>
      </c>
      <c r="N7480" t="s">
        <v>15074</v>
      </c>
      <c r="O7480" t="s">
        <v>34</v>
      </c>
      <c r="P7480">
        <v>7</v>
      </c>
      <c r="Q7480">
        <v>202203</v>
      </c>
      <c r="R7480">
        <v>20220427</v>
      </c>
      <c r="S7480" t="s">
        <v>15075</v>
      </c>
      <c r="T7480">
        <v>20220916</v>
      </c>
      <c r="U7480" t="s">
        <v>5494</v>
      </c>
      <c r="V7480" t="s">
        <v>878</v>
      </c>
      <c r="Z7480" t="s">
        <v>36</v>
      </c>
    </row>
    <row r="7481" spans="1:26" x14ac:dyDescent="0.25">
      <c r="A7481" t="s">
        <v>26</v>
      </c>
      <c r="B7481" t="s">
        <v>27</v>
      </c>
      <c r="C7481" t="s">
        <v>28</v>
      </c>
      <c r="D7481" t="s">
        <v>380</v>
      </c>
      <c r="E7481" t="str">
        <f>"208TNZN05861"</f>
        <v>208TNZN05861</v>
      </c>
      <c r="F7481" t="s">
        <v>30</v>
      </c>
      <c r="I7481" t="s">
        <v>57</v>
      </c>
      <c r="J7481" t="s">
        <v>90</v>
      </c>
      <c r="N7481" t="s">
        <v>15076</v>
      </c>
      <c r="O7481" t="s">
        <v>34</v>
      </c>
      <c r="P7481">
        <v>2</v>
      </c>
      <c r="Q7481">
        <v>202208</v>
      </c>
      <c r="R7481">
        <v>20220902</v>
      </c>
      <c r="S7481" t="s">
        <v>15077</v>
      </c>
      <c r="T7481">
        <v>20220916</v>
      </c>
      <c r="U7481" t="s">
        <v>270</v>
      </c>
      <c r="V7481" t="s">
        <v>61</v>
      </c>
      <c r="W7481" t="s">
        <v>211</v>
      </c>
      <c r="X7481" t="s">
        <v>144</v>
      </c>
      <c r="Z7481" t="s">
        <v>36</v>
      </c>
    </row>
    <row r="7482" spans="1:26" x14ac:dyDescent="0.25">
      <c r="A7482" t="s">
        <v>26</v>
      </c>
      <c r="B7482" t="s">
        <v>27</v>
      </c>
      <c r="C7482" t="s">
        <v>28</v>
      </c>
      <c r="D7482" t="s">
        <v>115</v>
      </c>
      <c r="E7482" t="str">
        <f>"201TNRL0P830"</f>
        <v>201TNRL0P830</v>
      </c>
      <c r="F7482" t="s">
        <v>30</v>
      </c>
      <c r="I7482" t="s">
        <v>38</v>
      </c>
      <c r="J7482" t="s">
        <v>58</v>
      </c>
      <c r="N7482" t="s">
        <v>15078</v>
      </c>
      <c r="O7482" t="s">
        <v>34</v>
      </c>
      <c r="P7482">
        <v>9</v>
      </c>
      <c r="Q7482">
        <v>202201</v>
      </c>
      <c r="R7482">
        <v>20220601</v>
      </c>
      <c r="S7482" t="s">
        <v>15079</v>
      </c>
      <c r="T7482">
        <v>20220916</v>
      </c>
      <c r="U7482" t="s">
        <v>1110</v>
      </c>
      <c r="V7482" t="s">
        <v>236</v>
      </c>
      <c r="Z7482" t="s">
        <v>36</v>
      </c>
    </row>
    <row r="7483" spans="1:26" x14ac:dyDescent="0.25">
      <c r="A7483" t="s">
        <v>26</v>
      </c>
      <c r="B7483" t="s">
        <v>27</v>
      </c>
      <c r="C7483" t="s">
        <v>28</v>
      </c>
      <c r="D7483" t="s">
        <v>64</v>
      </c>
      <c r="E7483" t="str">
        <f>"109TNHM26209"</f>
        <v>109TNHM26209</v>
      </c>
      <c r="F7483" t="s">
        <v>30</v>
      </c>
      <c r="I7483" t="s">
        <v>31</v>
      </c>
      <c r="J7483" t="s">
        <v>90</v>
      </c>
      <c r="N7483" t="s">
        <v>15080</v>
      </c>
      <c r="O7483" t="s">
        <v>34</v>
      </c>
      <c r="P7483">
        <v>13</v>
      </c>
      <c r="Q7483">
        <v>202109</v>
      </c>
      <c r="R7483">
        <v>20211112</v>
      </c>
      <c r="S7483" t="s">
        <v>15081</v>
      </c>
      <c r="T7483">
        <v>20220916</v>
      </c>
      <c r="U7483" t="s">
        <v>4344</v>
      </c>
      <c r="Z7483" t="s">
        <v>36</v>
      </c>
    </row>
    <row r="7484" spans="1:26" x14ac:dyDescent="0.25">
      <c r="A7484" t="s">
        <v>26</v>
      </c>
      <c r="B7484" t="s">
        <v>27</v>
      </c>
      <c r="C7484" t="s">
        <v>28</v>
      </c>
      <c r="D7484" t="s">
        <v>64</v>
      </c>
      <c r="E7484" t="str">
        <f>"206TNXR0Y914"</f>
        <v>206TNXR0Y914</v>
      </c>
      <c r="F7484" t="s">
        <v>30</v>
      </c>
      <c r="I7484" t="s">
        <v>57</v>
      </c>
      <c r="J7484" t="s">
        <v>90</v>
      </c>
      <c r="N7484" t="s">
        <v>15082</v>
      </c>
      <c r="O7484" t="s">
        <v>34</v>
      </c>
      <c r="P7484">
        <v>4</v>
      </c>
      <c r="Q7484">
        <v>202206</v>
      </c>
      <c r="R7484">
        <v>20220901</v>
      </c>
      <c r="S7484" t="s">
        <v>15083</v>
      </c>
      <c r="T7484">
        <v>20220916</v>
      </c>
      <c r="U7484" t="s">
        <v>6714</v>
      </c>
      <c r="V7484" t="s">
        <v>144</v>
      </c>
      <c r="Z7484" t="s">
        <v>36</v>
      </c>
    </row>
    <row r="7485" spans="1:26" x14ac:dyDescent="0.25">
      <c r="A7485" t="s">
        <v>26</v>
      </c>
      <c r="B7485" t="s">
        <v>27</v>
      </c>
      <c r="C7485" t="s">
        <v>28</v>
      </c>
      <c r="D7485" t="s">
        <v>6142</v>
      </c>
      <c r="E7485" t="str">
        <f>"208TNYT05618"</f>
        <v>208TNYT05618</v>
      </c>
      <c r="F7485" t="s">
        <v>30</v>
      </c>
      <c r="I7485" t="s">
        <v>31</v>
      </c>
      <c r="J7485" t="s">
        <v>32</v>
      </c>
      <c r="N7485" t="s">
        <v>15084</v>
      </c>
      <c r="O7485" t="s">
        <v>34</v>
      </c>
      <c r="P7485">
        <v>2</v>
      </c>
      <c r="Q7485">
        <v>202208</v>
      </c>
      <c r="R7485">
        <v>20220907</v>
      </c>
      <c r="S7485" t="s">
        <v>15085</v>
      </c>
      <c r="T7485">
        <v>20220916</v>
      </c>
      <c r="Z7485" t="s">
        <v>36</v>
      </c>
    </row>
    <row r="7486" spans="1:26" x14ac:dyDescent="0.25">
      <c r="A7486" t="s">
        <v>26</v>
      </c>
      <c r="B7486" t="s">
        <v>27</v>
      </c>
      <c r="C7486" t="s">
        <v>28</v>
      </c>
      <c r="D7486" t="s">
        <v>133</v>
      </c>
      <c r="E7486" t="str">
        <f>"109TNRL2R982"</f>
        <v>109TNRL2R982</v>
      </c>
      <c r="F7486" t="s">
        <v>30</v>
      </c>
      <c r="I7486" t="s">
        <v>31</v>
      </c>
      <c r="J7486" t="s">
        <v>90</v>
      </c>
      <c r="N7486" t="s">
        <v>15086</v>
      </c>
      <c r="O7486" t="s">
        <v>34</v>
      </c>
      <c r="P7486">
        <v>13</v>
      </c>
      <c r="Q7486">
        <v>202109</v>
      </c>
      <c r="R7486">
        <v>20220127</v>
      </c>
      <c r="S7486" t="s">
        <v>15087</v>
      </c>
      <c r="T7486">
        <v>20220916</v>
      </c>
      <c r="U7486" t="s">
        <v>211</v>
      </c>
      <c r="Z7486" t="s">
        <v>36</v>
      </c>
    </row>
    <row r="7487" spans="1:26" x14ac:dyDescent="0.25">
      <c r="A7487" t="s">
        <v>26</v>
      </c>
      <c r="B7487" t="s">
        <v>27</v>
      </c>
      <c r="C7487" t="s">
        <v>28</v>
      </c>
      <c r="D7487" t="s">
        <v>46</v>
      </c>
      <c r="E7487" t="str">
        <f>"108TNZN15981"</f>
        <v>108TNZN15981</v>
      </c>
      <c r="F7487" t="s">
        <v>30</v>
      </c>
      <c r="I7487" t="s">
        <v>31</v>
      </c>
      <c r="J7487" t="s">
        <v>58</v>
      </c>
      <c r="N7487" t="s">
        <v>6898</v>
      </c>
      <c r="O7487" t="s">
        <v>34</v>
      </c>
      <c r="P7487">
        <v>14</v>
      </c>
      <c r="Q7487">
        <v>202108</v>
      </c>
      <c r="R7487">
        <v>20220831</v>
      </c>
      <c r="S7487" t="s">
        <v>15088</v>
      </c>
      <c r="T7487">
        <v>20220916</v>
      </c>
      <c r="Z7487" t="s">
        <v>36</v>
      </c>
    </row>
    <row r="7488" spans="1:26" x14ac:dyDescent="0.25">
      <c r="A7488" t="s">
        <v>26</v>
      </c>
      <c r="B7488" t="s">
        <v>27</v>
      </c>
      <c r="C7488" t="s">
        <v>28</v>
      </c>
      <c r="D7488" t="s">
        <v>585</v>
      </c>
      <c r="E7488" t="str">
        <f>"202TNLE29072"</f>
        <v>202TNLE29072</v>
      </c>
      <c r="F7488" t="s">
        <v>30</v>
      </c>
      <c r="I7488" t="s">
        <v>76</v>
      </c>
      <c r="J7488" t="s">
        <v>32</v>
      </c>
      <c r="N7488" t="s">
        <v>15089</v>
      </c>
      <c r="O7488" t="s">
        <v>34</v>
      </c>
      <c r="P7488">
        <v>8</v>
      </c>
      <c r="Q7488">
        <v>202202</v>
      </c>
      <c r="R7488">
        <v>20220531</v>
      </c>
      <c r="S7488" t="s">
        <v>15090</v>
      </c>
      <c r="T7488">
        <v>20220916</v>
      </c>
      <c r="Z7488" t="s">
        <v>36</v>
      </c>
    </row>
    <row r="7489" spans="1:26" x14ac:dyDescent="0.25">
      <c r="A7489" t="s">
        <v>26</v>
      </c>
      <c r="B7489" t="s">
        <v>27</v>
      </c>
      <c r="C7489" t="s">
        <v>28</v>
      </c>
      <c r="D7489" t="s">
        <v>64</v>
      </c>
      <c r="E7489" t="str">
        <f>"106TNPC1R448"</f>
        <v>106TNPC1R448</v>
      </c>
      <c r="F7489" t="s">
        <v>30</v>
      </c>
      <c r="I7489" t="s">
        <v>38</v>
      </c>
      <c r="J7489" t="s">
        <v>39</v>
      </c>
      <c r="N7489" t="s">
        <v>15091</v>
      </c>
      <c r="O7489" t="s">
        <v>34</v>
      </c>
      <c r="P7489">
        <v>16</v>
      </c>
      <c r="Q7489">
        <v>202106</v>
      </c>
      <c r="R7489">
        <v>20220307</v>
      </c>
      <c r="S7489" t="s">
        <v>15092</v>
      </c>
      <c r="T7489">
        <v>20220916</v>
      </c>
      <c r="Z7489" t="s">
        <v>36</v>
      </c>
    </row>
    <row r="7490" spans="1:26" x14ac:dyDescent="0.25">
      <c r="A7490" t="s">
        <v>26</v>
      </c>
      <c r="B7490" t="s">
        <v>27</v>
      </c>
      <c r="C7490" t="s">
        <v>28</v>
      </c>
      <c r="D7490" t="s">
        <v>6922</v>
      </c>
      <c r="E7490" t="str">
        <f>"206TNAB08544"</f>
        <v>206TNAB08544</v>
      </c>
      <c r="F7490" t="s">
        <v>30</v>
      </c>
      <c r="I7490" t="s">
        <v>31</v>
      </c>
      <c r="J7490" t="s">
        <v>130</v>
      </c>
      <c r="N7490" t="s">
        <v>15093</v>
      </c>
      <c r="O7490" t="s">
        <v>34</v>
      </c>
      <c r="P7490">
        <v>4</v>
      </c>
      <c r="Q7490">
        <v>202206</v>
      </c>
      <c r="R7490">
        <v>20220725</v>
      </c>
      <c r="S7490" t="s">
        <v>15094</v>
      </c>
      <c r="T7490">
        <v>20220916</v>
      </c>
      <c r="Z7490" t="s">
        <v>36</v>
      </c>
    </row>
    <row r="7491" spans="1:26" x14ac:dyDescent="0.25">
      <c r="A7491" t="s">
        <v>26</v>
      </c>
      <c r="B7491" t="s">
        <v>27</v>
      </c>
      <c r="C7491" t="s">
        <v>28</v>
      </c>
      <c r="D7491" t="s">
        <v>46</v>
      </c>
      <c r="E7491" t="str">
        <f>"110TNDV2D042"</f>
        <v>110TNDV2D042</v>
      </c>
      <c r="F7491" t="s">
        <v>30</v>
      </c>
      <c r="I7491" t="s">
        <v>89</v>
      </c>
      <c r="J7491" t="s">
        <v>163</v>
      </c>
      <c r="N7491" t="s">
        <v>15095</v>
      </c>
      <c r="O7491" t="s">
        <v>34</v>
      </c>
      <c r="P7491">
        <v>12</v>
      </c>
      <c r="Q7491">
        <v>202110</v>
      </c>
      <c r="R7491">
        <v>20211101</v>
      </c>
      <c r="S7491" t="s">
        <v>15096</v>
      </c>
      <c r="T7491">
        <v>20220916</v>
      </c>
      <c r="Z7491" t="s">
        <v>36</v>
      </c>
    </row>
    <row r="7492" spans="1:26" x14ac:dyDescent="0.25">
      <c r="A7492" t="s">
        <v>26</v>
      </c>
      <c r="B7492" t="s">
        <v>27</v>
      </c>
      <c r="C7492" t="s">
        <v>28</v>
      </c>
      <c r="D7492" t="s">
        <v>46</v>
      </c>
      <c r="E7492" t="str">
        <f>"112TNAB1B568"</f>
        <v>112TNAB1B568</v>
      </c>
      <c r="F7492" t="s">
        <v>30</v>
      </c>
      <c r="I7492" t="s">
        <v>31</v>
      </c>
      <c r="J7492" t="s">
        <v>90</v>
      </c>
      <c r="N7492" t="s">
        <v>15097</v>
      </c>
      <c r="O7492" t="s">
        <v>34</v>
      </c>
      <c r="P7492">
        <v>10</v>
      </c>
      <c r="Q7492">
        <v>202112</v>
      </c>
      <c r="R7492">
        <v>20220119</v>
      </c>
      <c r="S7492" t="s">
        <v>15098</v>
      </c>
      <c r="T7492">
        <v>20220916</v>
      </c>
      <c r="U7492" t="s">
        <v>128</v>
      </c>
      <c r="V7492" t="s">
        <v>144</v>
      </c>
      <c r="Z7492" t="s">
        <v>36</v>
      </c>
    </row>
    <row r="7493" spans="1:26" x14ac:dyDescent="0.25">
      <c r="A7493" t="s">
        <v>26</v>
      </c>
      <c r="B7493" t="s">
        <v>27</v>
      </c>
      <c r="C7493" t="s">
        <v>28</v>
      </c>
      <c r="D7493" t="s">
        <v>37</v>
      </c>
      <c r="E7493" t="str">
        <f>"201TNRL1J214"</f>
        <v>201TNRL1J214</v>
      </c>
      <c r="F7493" t="s">
        <v>30</v>
      </c>
      <c r="I7493" t="s">
        <v>31</v>
      </c>
      <c r="J7493" t="s">
        <v>32</v>
      </c>
      <c r="N7493" t="s">
        <v>15099</v>
      </c>
      <c r="O7493" t="s">
        <v>34</v>
      </c>
      <c r="P7493">
        <v>9</v>
      </c>
      <c r="Q7493">
        <v>202201</v>
      </c>
      <c r="R7493">
        <v>20220228</v>
      </c>
      <c r="S7493" t="s">
        <v>15100</v>
      </c>
      <c r="T7493">
        <v>20220916</v>
      </c>
      <c r="Z7493" t="s">
        <v>36</v>
      </c>
    </row>
    <row r="7494" spans="1:26" x14ac:dyDescent="0.25">
      <c r="A7494" t="s">
        <v>26</v>
      </c>
      <c r="B7494" t="s">
        <v>27</v>
      </c>
      <c r="C7494" t="s">
        <v>28</v>
      </c>
      <c r="D7494" t="s">
        <v>585</v>
      </c>
      <c r="E7494" t="str">
        <f>"205TNLE3E7200"</f>
        <v>205TNLE3E7200</v>
      </c>
      <c r="F7494" t="s">
        <v>30</v>
      </c>
      <c r="I7494" t="s">
        <v>38</v>
      </c>
      <c r="J7494" t="s">
        <v>58</v>
      </c>
      <c r="N7494" t="s">
        <v>15101</v>
      </c>
      <c r="O7494" t="s">
        <v>34</v>
      </c>
      <c r="P7494">
        <v>5</v>
      </c>
      <c r="Q7494">
        <v>202205</v>
      </c>
      <c r="R7494">
        <v>20220625</v>
      </c>
      <c r="S7494" t="s">
        <v>15102</v>
      </c>
      <c r="T7494">
        <v>20220916</v>
      </c>
      <c r="Z7494" t="s">
        <v>36</v>
      </c>
    </row>
    <row r="7495" spans="1:26" x14ac:dyDescent="0.25">
      <c r="A7495" t="s">
        <v>26</v>
      </c>
      <c r="B7495" t="s">
        <v>27</v>
      </c>
      <c r="C7495" t="s">
        <v>28</v>
      </c>
      <c r="D7495" t="s">
        <v>166</v>
      </c>
      <c r="E7495" t="str">
        <f>"111TNLE1G000"</f>
        <v>111TNLE1G000</v>
      </c>
      <c r="F7495" t="s">
        <v>30</v>
      </c>
      <c r="I7495" t="s">
        <v>38</v>
      </c>
      <c r="J7495" t="s">
        <v>86</v>
      </c>
      <c r="N7495" t="s">
        <v>15103</v>
      </c>
      <c r="O7495" t="s">
        <v>34</v>
      </c>
      <c r="P7495">
        <v>11</v>
      </c>
      <c r="Q7495">
        <v>202111</v>
      </c>
      <c r="R7495">
        <v>20211202</v>
      </c>
      <c r="S7495" t="s">
        <v>15104</v>
      </c>
      <c r="T7495">
        <v>20220916</v>
      </c>
      <c r="Z7495" t="s">
        <v>36</v>
      </c>
    </row>
    <row r="7496" spans="1:26" x14ac:dyDescent="0.25">
      <c r="A7496" t="s">
        <v>26</v>
      </c>
      <c r="B7496" t="s">
        <v>27</v>
      </c>
      <c r="C7496" t="s">
        <v>28</v>
      </c>
      <c r="D7496" t="s">
        <v>37</v>
      </c>
      <c r="E7496" t="str">
        <f>"109TNWG09257"</f>
        <v>109TNWG09257</v>
      </c>
      <c r="F7496" t="s">
        <v>30</v>
      </c>
      <c r="I7496" t="s">
        <v>129</v>
      </c>
      <c r="J7496" t="s">
        <v>58</v>
      </c>
      <c r="N7496" t="s">
        <v>15105</v>
      </c>
      <c r="O7496" t="s">
        <v>34</v>
      </c>
      <c r="P7496">
        <v>13</v>
      </c>
      <c r="Q7496">
        <v>202109</v>
      </c>
      <c r="R7496">
        <v>20220326</v>
      </c>
      <c r="S7496" t="s">
        <v>15106</v>
      </c>
      <c r="T7496">
        <v>20220916</v>
      </c>
      <c r="Z7496" t="s">
        <v>36</v>
      </c>
    </row>
    <row r="7497" spans="1:26" x14ac:dyDescent="0.25">
      <c r="A7497" t="s">
        <v>26</v>
      </c>
      <c r="B7497" t="s">
        <v>27</v>
      </c>
      <c r="C7497" t="s">
        <v>28</v>
      </c>
      <c r="D7497" t="s">
        <v>380</v>
      </c>
      <c r="E7497" t="str">
        <f>"207TNDV0R586"</f>
        <v>207TNDV0R586</v>
      </c>
      <c r="F7497" t="s">
        <v>30</v>
      </c>
      <c r="I7497" t="s">
        <v>71</v>
      </c>
      <c r="J7497" t="s">
        <v>90</v>
      </c>
      <c r="N7497" t="s">
        <v>15107</v>
      </c>
      <c r="O7497" t="s">
        <v>34</v>
      </c>
      <c r="P7497">
        <v>3</v>
      </c>
      <c r="Q7497">
        <v>202207</v>
      </c>
      <c r="R7497">
        <v>20220811</v>
      </c>
      <c r="S7497" t="s">
        <v>15108</v>
      </c>
      <c r="T7497">
        <v>20220916</v>
      </c>
      <c r="U7497" t="s">
        <v>1383</v>
      </c>
      <c r="Z7497" t="s">
        <v>36</v>
      </c>
    </row>
    <row r="7498" spans="1:26" x14ac:dyDescent="0.25">
      <c r="A7498" t="s">
        <v>26</v>
      </c>
      <c r="B7498" t="s">
        <v>27</v>
      </c>
      <c r="C7498" t="s">
        <v>28</v>
      </c>
      <c r="D7498" t="s">
        <v>29</v>
      </c>
      <c r="E7498" t="str">
        <f>"111TNDV03938"</f>
        <v>111TNDV03938</v>
      </c>
      <c r="F7498" t="s">
        <v>30</v>
      </c>
      <c r="I7498" t="s">
        <v>76</v>
      </c>
      <c r="J7498" t="s">
        <v>77</v>
      </c>
      <c r="N7498" t="s">
        <v>15109</v>
      </c>
      <c r="O7498" t="s">
        <v>34</v>
      </c>
      <c r="P7498">
        <v>11</v>
      </c>
      <c r="Q7498">
        <v>202111</v>
      </c>
      <c r="R7498">
        <v>20220616</v>
      </c>
      <c r="S7498" t="s">
        <v>15110</v>
      </c>
      <c r="T7498">
        <v>20220916</v>
      </c>
      <c r="Z7498" t="s">
        <v>36</v>
      </c>
    </row>
    <row r="7499" spans="1:26" x14ac:dyDescent="0.25">
      <c r="A7499" t="s">
        <v>26</v>
      </c>
      <c r="B7499" t="s">
        <v>27</v>
      </c>
      <c r="C7499" t="s">
        <v>28</v>
      </c>
      <c r="D7499" t="s">
        <v>380</v>
      </c>
      <c r="E7499" t="str">
        <f>"205TNJJ19244"</f>
        <v>205TNJJ19244</v>
      </c>
      <c r="F7499" t="s">
        <v>30</v>
      </c>
      <c r="I7499" t="s">
        <v>57</v>
      </c>
      <c r="J7499" t="s">
        <v>58</v>
      </c>
      <c r="N7499" t="s">
        <v>15111</v>
      </c>
      <c r="O7499" t="s">
        <v>34</v>
      </c>
      <c r="P7499">
        <v>5</v>
      </c>
      <c r="Q7499">
        <v>202205</v>
      </c>
      <c r="R7499">
        <v>20220903</v>
      </c>
      <c r="S7499" t="s">
        <v>15112</v>
      </c>
      <c r="T7499">
        <v>20220916</v>
      </c>
      <c r="U7499" t="s">
        <v>144</v>
      </c>
      <c r="Z7499" t="s">
        <v>36</v>
      </c>
    </row>
    <row r="7500" spans="1:26" x14ac:dyDescent="0.25">
      <c r="A7500" t="s">
        <v>26</v>
      </c>
      <c r="B7500" t="s">
        <v>27</v>
      </c>
      <c r="C7500" t="s">
        <v>28</v>
      </c>
      <c r="D7500" t="s">
        <v>380</v>
      </c>
      <c r="E7500" t="str">
        <f>"208TNMX0M739"</f>
        <v>208TNMX0M739</v>
      </c>
      <c r="F7500" t="s">
        <v>30</v>
      </c>
      <c r="I7500" t="s">
        <v>38</v>
      </c>
      <c r="J7500" t="s">
        <v>58</v>
      </c>
      <c r="N7500" t="s">
        <v>15113</v>
      </c>
      <c r="O7500" t="s">
        <v>34</v>
      </c>
      <c r="P7500">
        <v>2</v>
      </c>
      <c r="Q7500">
        <v>202208</v>
      </c>
      <c r="R7500">
        <v>20220907</v>
      </c>
      <c r="S7500" t="s">
        <v>15114</v>
      </c>
      <c r="T7500">
        <v>20220916</v>
      </c>
      <c r="U7500" t="s">
        <v>265</v>
      </c>
      <c r="V7500" t="s">
        <v>267</v>
      </c>
      <c r="Z7500" t="s">
        <v>36</v>
      </c>
    </row>
    <row r="7501" spans="1:26" x14ac:dyDescent="0.25">
      <c r="A7501" t="s">
        <v>26</v>
      </c>
      <c r="B7501" t="s">
        <v>27</v>
      </c>
      <c r="C7501" t="s">
        <v>28</v>
      </c>
      <c r="D7501" t="s">
        <v>115</v>
      </c>
      <c r="E7501" t="str">
        <f>"106TNNH25527"</f>
        <v>106TNNH25527</v>
      </c>
      <c r="F7501" t="s">
        <v>30</v>
      </c>
      <c r="I7501" t="s">
        <v>157</v>
      </c>
      <c r="J7501" t="s">
        <v>555</v>
      </c>
      <c r="N7501" t="s">
        <v>15115</v>
      </c>
      <c r="O7501" t="s">
        <v>34</v>
      </c>
      <c r="P7501">
        <v>16</v>
      </c>
      <c r="Q7501">
        <v>202106</v>
      </c>
      <c r="R7501">
        <v>20211208</v>
      </c>
      <c r="S7501" t="s">
        <v>15116</v>
      </c>
      <c r="T7501">
        <v>20220916</v>
      </c>
      <c r="Z7501" t="s">
        <v>36</v>
      </c>
    </row>
    <row r="7502" spans="1:26" x14ac:dyDescent="0.25">
      <c r="A7502" t="s">
        <v>26</v>
      </c>
      <c r="B7502" t="s">
        <v>27</v>
      </c>
      <c r="C7502" t="s">
        <v>28</v>
      </c>
      <c r="D7502" t="s">
        <v>6142</v>
      </c>
      <c r="E7502" t="str">
        <f>"203TNMX2G795"</f>
        <v>203TNMX2G795</v>
      </c>
      <c r="F7502" t="s">
        <v>30</v>
      </c>
      <c r="I7502" t="s">
        <v>1927</v>
      </c>
      <c r="J7502" t="s">
        <v>77</v>
      </c>
      <c r="N7502" t="s">
        <v>15117</v>
      </c>
      <c r="O7502" t="s">
        <v>34</v>
      </c>
      <c r="P7502">
        <v>7</v>
      </c>
      <c r="Q7502">
        <v>202203</v>
      </c>
      <c r="R7502">
        <v>20220815</v>
      </c>
      <c r="S7502" t="s">
        <v>15118</v>
      </c>
      <c r="T7502">
        <v>20220916</v>
      </c>
      <c r="Z7502" t="s">
        <v>36</v>
      </c>
    </row>
    <row r="7503" spans="1:26" x14ac:dyDescent="0.25">
      <c r="A7503" t="s">
        <v>26</v>
      </c>
      <c r="B7503" t="s">
        <v>27</v>
      </c>
      <c r="C7503" t="s">
        <v>28</v>
      </c>
      <c r="D7503" t="s">
        <v>46</v>
      </c>
      <c r="E7503" t="str">
        <f>"108TNWG1W377"</f>
        <v>108TNWG1W377</v>
      </c>
      <c r="F7503" t="s">
        <v>30</v>
      </c>
      <c r="I7503" t="s">
        <v>89</v>
      </c>
      <c r="J7503" t="s">
        <v>90</v>
      </c>
      <c r="N7503" t="s">
        <v>15119</v>
      </c>
      <c r="O7503" t="s">
        <v>34</v>
      </c>
      <c r="P7503">
        <v>14</v>
      </c>
      <c r="Q7503">
        <v>202108</v>
      </c>
      <c r="R7503">
        <v>20220329</v>
      </c>
      <c r="S7503" t="s">
        <v>15120</v>
      </c>
      <c r="T7503">
        <v>20220916</v>
      </c>
      <c r="U7503" t="s">
        <v>144</v>
      </c>
      <c r="Z7503" t="s">
        <v>36</v>
      </c>
    </row>
    <row r="7504" spans="1:26" x14ac:dyDescent="0.25">
      <c r="A7504" t="s">
        <v>26</v>
      </c>
      <c r="B7504" t="s">
        <v>27</v>
      </c>
      <c r="C7504" t="s">
        <v>28</v>
      </c>
      <c r="D7504" t="s">
        <v>37</v>
      </c>
      <c r="E7504" t="str">
        <f>"008TNXR01802"</f>
        <v>008TNXR01802</v>
      </c>
      <c r="F7504" t="s">
        <v>30</v>
      </c>
      <c r="I7504" t="s">
        <v>38</v>
      </c>
      <c r="J7504" t="s">
        <v>90</v>
      </c>
      <c r="N7504" t="s">
        <v>15121</v>
      </c>
      <c r="O7504" t="s">
        <v>34</v>
      </c>
      <c r="P7504">
        <v>26</v>
      </c>
      <c r="Q7504">
        <v>202008</v>
      </c>
      <c r="R7504">
        <v>20211122</v>
      </c>
      <c r="S7504" t="s">
        <v>15122</v>
      </c>
      <c r="T7504">
        <v>20220916</v>
      </c>
      <c r="U7504" t="s">
        <v>180</v>
      </c>
      <c r="Z7504" t="s">
        <v>36</v>
      </c>
    </row>
    <row r="7505" spans="1:26" x14ac:dyDescent="0.25">
      <c r="A7505" t="s">
        <v>26</v>
      </c>
      <c r="B7505" t="s">
        <v>27</v>
      </c>
      <c r="C7505" t="s">
        <v>28</v>
      </c>
      <c r="D7505" t="s">
        <v>166</v>
      </c>
      <c r="E7505" t="str">
        <f>"206TNEP0G516"</f>
        <v>206TNEP0G516</v>
      </c>
      <c r="F7505" t="s">
        <v>30</v>
      </c>
      <c r="I7505" t="s">
        <v>38</v>
      </c>
      <c r="J7505" t="s">
        <v>77</v>
      </c>
      <c r="N7505" t="s">
        <v>15123</v>
      </c>
      <c r="O7505" t="s">
        <v>34</v>
      </c>
      <c r="P7505">
        <v>4</v>
      </c>
      <c r="Q7505">
        <v>202206</v>
      </c>
      <c r="R7505">
        <v>20220804</v>
      </c>
      <c r="S7505" t="s">
        <v>15124</v>
      </c>
      <c r="T7505">
        <v>20220916</v>
      </c>
      <c r="Z7505" t="s">
        <v>36</v>
      </c>
    </row>
    <row r="7506" spans="1:26" x14ac:dyDescent="0.25">
      <c r="A7506" t="s">
        <v>26</v>
      </c>
      <c r="B7506" t="s">
        <v>27</v>
      </c>
      <c r="C7506" t="s">
        <v>28</v>
      </c>
      <c r="D7506" t="s">
        <v>115</v>
      </c>
      <c r="E7506" t="str">
        <f>"012TNAB1P928"</f>
        <v>012TNAB1P928</v>
      </c>
      <c r="F7506" t="s">
        <v>30</v>
      </c>
      <c r="I7506" t="s">
        <v>82</v>
      </c>
      <c r="J7506" t="s">
        <v>58</v>
      </c>
      <c r="N7506" t="s">
        <v>15125</v>
      </c>
      <c r="O7506" t="s">
        <v>34</v>
      </c>
      <c r="P7506">
        <v>22</v>
      </c>
      <c r="Q7506">
        <v>202012</v>
      </c>
      <c r="R7506">
        <v>20211001</v>
      </c>
      <c r="S7506" t="s">
        <v>15126</v>
      </c>
      <c r="T7506">
        <v>20220916</v>
      </c>
      <c r="U7506" t="s">
        <v>369</v>
      </c>
      <c r="Z7506" t="s">
        <v>36</v>
      </c>
    </row>
    <row r="7507" spans="1:26" x14ac:dyDescent="0.25">
      <c r="A7507" t="s">
        <v>26</v>
      </c>
      <c r="B7507" t="s">
        <v>27</v>
      </c>
      <c r="C7507" t="s">
        <v>28</v>
      </c>
      <c r="D7507" t="s">
        <v>7432</v>
      </c>
      <c r="E7507" t="str">
        <f>"204TNTQ1L329"</f>
        <v>204TNTQ1L329</v>
      </c>
      <c r="F7507" t="s">
        <v>30</v>
      </c>
      <c r="I7507" t="s">
        <v>31</v>
      </c>
      <c r="J7507" t="s">
        <v>58</v>
      </c>
      <c r="N7507" t="s">
        <v>15127</v>
      </c>
      <c r="O7507" t="s">
        <v>34</v>
      </c>
      <c r="P7507">
        <v>6</v>
      </c>
      <c r="Q7507">
        <v>202204</v>
      </c>
      <c r="R7507">
        <v>20220429</v>
      </c>
      <c r="S7507" t="s">
        <v>15128</v>
      </c>
      <c r="T7507">
        <v>20220916</v>
      </c>
      <c r="U7507" t="s">
        <v>5494</v>
      </c>
      <c r="V7507" t="s">
        <v>878</v>
      </c>
      <c r="Z7507" t="s">
        <v>36</v>
      </c>
    </row>
    <row r="7508" spans="1:26" x14ac:dyDescent="0.25">
      <c r="A7508" t="s">
        <v>26</v>
      </c>
      <c r="B7508" t="s">
        <v>27</v>
      </c>
      <c r="C7508" t="s">
        <v>28</v>
      </c>
      <c r="D7508" t="s">
        <v>115</v>
      </c>
      <c r="E7508" t="str">
        <f>"201TNTQ04249"</f>
        <v>201TNTQ04249</v>
      </c>
      <c r="F7508" t="s">
        <v>30</v>
      </c>
      <c r="I7508" t="s">
        <v>38</v>
      </c>
      <c r="J7508" t="s">
        <v>39</v>
      </c>
      <c r="N7508" t="s">
        <v>15129</v>
      </c>
      <c r="O7508" t="s">
        <v>34</v>
      </c>
      <c r="P7508">
        <v>9</v>
      </c>
      <c r="Q7508">
        <v>202201</v>
      </c>
      <c r="R7508">
        <v>20220520</v>
      </c>
      <c r="S7508" t="s">
        <v>15130</v>
      </c>
      <c r="T7508">
        <v>20220916</v>
      </c>
      <c r="Z7508" t="s">
        <v>36</v>
      </c>
    </row>
    <row r="7509" spans="1:26" x14ac:dyDescent="0.25">
      <c r="A7509" t="s">
        <v>26</v>
      </c>
      <c r="B7509" t="s">
        <v>27</v>
      </c>
      <c r="C7509" t="s">
        <v>28</v>
      </c>
      <c r="D7509" t="s">
        <v>37</v>
      </c>
      <c r="E7509" t="str">
        <f>"111TNJJ1N732"</f>
        <v>111TNJJ1N732</v>
      </c>
      <c r="F7509" t="s">
        <v>30</v>
      </c>
      <c r="I7509" t="s">
        <v>97</v>
      </c>
      <c r="J7509" t="s">
        <v>39</v>
      </c>
      <c r="N7509" t="s">
        <v>15131</v>
      </c>
      <c r="O7509" t="s">
        <v>34</v>
      </c>
      <c r="P7509">
        <v>11</v>
      </c>
      <c r="Q7509">
        <v>202111</v>
      </c>
      <c r="R7509">
        <v>20220805</v>
      </c>
      <c r="S7509" t="s">
        <v>15132</v>
      </c>
      <c r="T7509">
        <v>20220916</v>
      </c>
      <c r="Z7509" t="s">
        <v>36</v>
      </c>
    </row>
    <row r="7510" spans="1:26" x14ac:dyDescent="0.25">
      <c r="A7510" t="s">
        <v>26</v>
      </c>
      <c r="B7510" t="s">
        <v>27</v>
      </c>
      <c r="C7510" t="s">
        <v>28</v>
      </c>
      <c r="D7510" t="s">
        <v>46</v>
      </c>
      <c r="E7510" t="str">
        <f>"110TNWG17185"</f>
        <v>110TNWG17185</v>
      </c>
      <c r="F7510" t="s">
        <v>30</v>
      </c>
      <c r="I7510" t="s">
        <v>76</v>
      </c>
      <c r="J7510" t="s">
        <v>163</v>
      </c>
      <c r="N7510" t="s">
        <v>15133</v>
      </c>
      <c r="O7510" t="s">
        <v>34</v>
      </c>
      <c r="P7510">
        <v>12</v>
      </c>
      <c r="Q7510">
        <v>202110</v>
      </c>
      <c r="R7510">
        <v>20211103</v>
      </c>
      <c r="S7510" t="s">
        <v>15134</v>
      </c>
      <c r="T7510">
        <v>20220916</v>
      </c>
      <c r="Z7510" t="s">
        <v>36</v>
      </c>
    </row>
    <row r="7511" spans="1:26" x14ac:dyDescent="0.25">
      <c r="A7511" t="s">
        <v>26</v>
      </c>
      <c r="B7511" t="s">
        <v>27</v>
      </c>
      <c r="C7511" t="s">
        <v>28</v>
      </c>
      <c r="D7511" t="s">
        <v>29</v>
      </c>
      <c r="E7511" t="str">
        <f>"107TNYT1K282"</f>
        <v>107TNYT1K282</v>
      </c>
      <c r="F7511" t="s">
        <v>30</v>
      </c>
      <c r="I7511" t="s">
        <v>38</v>
      </c>
      <c r="J7511" t="s">
        <v>58</v>
      </c>
      <c r="N7511" t="s">
        <v>15135</v>
      </c>
      <c r="O7511" t="s">
        <v>34</v>
      </c>
      <c r="P7511">
        <v>15</v>
      </c>
      <c r="Q7511">
        <v>202107</v>
      </c>
      <c r="R7511">
        <v>20220318</v>
      </c>
      <c r="S7511" t="s">
        <v>15136</v>
      </c>
      <c r="T7511">
        <v>20220916</v>
      </c>
      <c r="U7511" t="s">
        <v>1537</v>
      </c>
      <c r="Z7511" t="s">
        <v>36</v>
      </c>
    </row>
    <row r="7512" spans="1:26" x14ac:dyDescent="0.25">
      <c r="A7512" t="s">
        <v>26</v>
      </c>
      <c r="B7512" t="s">
        <v>27</v>
      </c>
      <c r="C7512" t="s">
        <v>28</v>
      </c>
      <c r="D7512" t="s">
        <v>115</v>
      </c>
      <c r="E7512" t="str">
        <f>"101TNNH1R015"</f>
        <v>101TNNH1R015</v>
      </c>
      <c r="F7512" t="s">
        <v>30</v>
      </c>
      <c r="I7512" t="s">
        <v>71</v>
      </c>
      <c r="J7512" t="s">
        <v>819</v>
      </c>
      <c r="N7512" t="s">
        <v>15137</v>
      </c>
      <c r="O7512" t="s">
        <v>34</v>
      </c>
      <c r="P7512">
        <v>21</v>
      </c>
      <c r="Q7512">
        <v>202101</v>
      </c>
      <c r="R7512">
        <v>20220406</v>
      </c>
      <c r="S7512" t="s">
        <v>15138</v>
      </c>
      <c r="T7512">
        <v>20220916</v>
      </c>
      <c r="Z7512" t="s">
        <v>36</v>
      </c>
    </row>
    <row r="7513" spans="1:26" x14ac:dyDescent="0.25">
      <c r="A7513" t="s">
        <v>26</v>
      </c>
      <c r="B7513" t="s">
        <v>27</v>
      </c>
      <c r="C7513" t="s">
        <v>28</v>
      </c>
      <c r="D7513" t="s">
        <v>6922</v>
      </c>
      <c r="E7513" t="str">
        <f>"206TNKF0A365"</f>
        <v>206TNKF0A365</v>
      </c>
      <c r="F7513" t="s">
        <v>30</v>
      </c>
      <c r="I7513" t="s">
        <v>38</v>
      </c>
      <c r="J7513" t="s">
        <v>77</v>
      </c>
      <c r="N7513" t="s">
        <v>15139</v>
      </c>
      <c r="O7513" t="s">
        <v>34</v>
      </c>
      <c r="P7513">
        <v>4</v>
      </c>
      <c r="Q7513">
        <v>202206</v>
      </c>
      <c r="R7513">
        <v>20220805</v>
      </c>
      <c r="S7513" t="s">
        <v>15140</v>
      </c>
      <c r="T7513">
        <v>20220916</v>
      </c>
      <c r="Z7513" t="s">
        <v>36</v>
      </c>
    </row>
    <row r="7514" spans="1:26" x14ac:dyDescent="0.25">
      <c r="A7514" t="s">
        <v>26</v>
      </c>
      <c r="B7514" t="s">
        <v>27</v>
      </c>
      <c r="C7514" t="s">
        <v>28</v>
      </c>
      <c r="D7514" t="s">
        <v>7445</v>
      </c>
      <c r="E7514" t="str">
        <f>"203TNMX09379"</f>
        <v>203TNMX09379</v>
      </c>
      <c r="F7514" t="s">
        <v>30</v>
      </c>
      <c r="I7514" t="s">
        <v>38</v>
      </c>
      <c r="J7514" t="s">
        <v>58</v>
      </c>
      <c r="N7514" t="s">
        <v>15141</v>
      </c>
      <c r="O7514" t="s">
        <v>34</v>
      </c>
      <c r="P7514">
        <v>7</v>
      </c>
      <c r="Q7514">
        <v>202203</v>
      </c>
      <c r="R7514">
        <v>20220712</v>
      </c>
      <c r="S7514" t="s">
        <v>15142</v>
      </c>
      <c r="T7514">
        <v>20220916</v>
      </c>
      <c r="U7514" t="s">
        <v>144</v>
      </c>
      <c r="Z7514" t="s">
        <v>36</v>
      </c>
    </row>
    <row r="7515" spans="1:26" x14ac:dyDescent="0.25">
      <c r="A7515" t="s">
        <v>26</v>
      </c>
      <c r="B7515" t="s">
        <v>27</v>
      </c>
      <c r="C7515" t="s">
        <v>28</v>
      </c>
      <c r="D7515" t="s">
        <v>46</v>
      </c>
      <c r="E7515" t="str">
        <f>"107TNGY0D311"</f>
        <v>107TNGY0D311</v>
      </c>
      <c r="F7515" t="s">
        <v>30</v>
      </c>
      <c r="I7515" t="s">
        <v>57</v>
      </c>
      <c r="J7515" t="s">
        <v>439</v>
      </c>
      <c r="N7515" t="s">
        <v>15143</v>
      </c>
      <c r="O7515" t="s">
        <v>34</v>
      </c>
      <c r="P7515">
        <v>15</v>
      </c>
      <c r="Q7515">
        <v>202107</v>
      </c>
      <c r="R7515">
        <v>20211129</v>
      </c>
      <c r="S7515" t="s">
        <v>15144</v>
      </c>
      <c r="T7515">
        <v>20220917</v>
      </c>
      <c r="Z7515" t="s">
        <v>36</v>
      </c>
    </row>
    <row r="7516" spans="1:26" x14ac:dyDescent="0.25">
      <c r="A7516" t="s">
        <v>26</v>
      </c>
      <c r="B7516" t="s">
        <v>27</v>
      </c>
      <c r="C7516" t="s">
        <v>28</v>
      </c>
      <c r="D7516" t="s">
        <v>115</v>
      </c>
      <c r="E7516" t="str">
        <f>"106TNEP2J748"</f>
        <v>106TNEP2J748</v>
      </c>
      <c r="F7516" t="s">
        <v>30</v>
      </c>
      <c r="I7516" t="s">
        <v>38</v>
      </c>
      <c r="J7516" t="s">
        <v>58</v>
      </c>
      <c r="N7516" t="s">
        <v>15145</v>
      </c>
      <c r="O7516" t="s">
        <v>34</v>
      </c>
      <c r="P7516">
        <v>16</v>
      </c>
      <c r="Q7516">
        <v>202106</v>
      </c>
      <c r="R7516">
        <v>20211203</v>
      </c>
      <c r="S7516" t="s">
        <v>15146</v>
      </c>
      <c r="T7516">
        <v>20220918</v>
      </c>
      <c r="U7516" t="s">
        <v>211</v>
      </c>
      <c r="Z7516" t="s">
        <v>36</v>
      </c>
    </row>
    <row r="7517" spans="1:26" x14ac:dyDescent="0.25">
      <c r="A7517" t="s">
        <v>26</v>
      </c>
      <c r="B7517" t="s">
        <v>27</v>
      </c>
      <c r="C7517" t="s">
        <v>28</v>
      </c>
      <c r="D7517" t="s">
        <v>115</v>
      </c>
      <c r="E7517" t="str">
        <f>"110TNWG0X305"</f>
        <v>110TNWG0X305</v>
      </c>
      <c r="F7517" t="s">
        <v>30</v>
      </c>
      <c r="I7517" t="s">
        <v>31</v>
      </c>
      <c r="J7517" t="s">
        <v>52</v>
      </c>
      <c r="N7517" t="s">
        <v>15147</v>
      </c>
      <c r="O7517" t="s">
        <v>34</v>
      </c>
      <c r="P7517">
        <v>12</v>
      </c>
      <c r="Q7517">
        <v>202110</v>
      </c>
      <c r="R7517">
        <v>20211206</v>
      </c>
      <c r="S7517" t="s">
        <v>15148</v>
      </c>
      <c r="T7517">
        <v>20220919</v>
      </c>
      <c r="U7517" t="s">
        <v>211</v>
      </c>
      <c r="V7517" t="s">
        <v>267</v>
      </c>
      <c r="Z7517" t="s">
        <v>36</v>
      </c>
    </row>
    <row r="7518" spans="1:26" x14ac:dyDescent="0.25">
      <c r="A7518" t="s">
        <v>26</v>
      </c>
      <c r="B7518" t="s">
        <v>27</v>
      </c>
      <c r="C7518" t="s">
        <v>28</v>
      </c>
      <c r="D7518" t="s">
        <v>166</v>
      </c>
      <c r="E7518" t="str">
        <f>"206TNDV0G562"</f>
        <v>206TNDV0G562</v>
      </c>
      <c r="F7518" t="s">
        <v>30</v>
      </c>
      <c r="I7518" t="s">
        <v>31</v>
      </c>
      <c r="J7518" t="s">
        <v>58</v>
      </c>
      <c r="N7518" t="s">
        <v>15149</v>
      </c>
      <c r="O7518" t="s">
        <v>34</v>
      </c>
      <c r="P7518">
        <v>4</v>
      </c>
      <c r="Q7518">
        <v>202206</v>
      </c>
      <c r="R7518">
        <v>20220804</v>
      </c>
      <c r="S7518" t="s">
        <v>15150</v>
      </c>
      <c r="T7518">
        <v>20220919</v>
      </c>
      <c r="U7518" t="s">
        <v>143</v>
      </c>
      <c r="V7518" t="s">
        <v>2067</v>
      </c>
      <c r="Z7518" t="s">
        <v>36</v>
      </c>
    </row>
    <row r="7519" spans="1:26" x14ac:dyDescent="0.25">
      <c r="A7519" t="s">
        <v>26</v>
      </c>
      <c r="B7519" t="s">
        <v>27</v>
      </c>
      <c r="C7519" t="s">
        <v>28</v>
      </c>
      <c r="D7519" t="s">
        <v>115</v>
      </c>
      <c r="E7519" t="str">
        <f>"105TNTQ0T417"</f>
        <v>105TNTQ0T417</v>
      </c>
      <c r="F7519" t="s">
        <v>30</v>
      </c>
      <c r="I7519" t="s">
        <v>57</v>
      </c>
      <c r="J7519" t="s">
        <v>90</v>
      </c>
      <c r="N7519" t="s">
        <v>15151</v>
      </c>
      <c r="O7519" t="s">
        <v>34</v>
      </c>
      <c r="P7519">
        <v>17</v>
      </c>
      <c r="Q7519">
        <v>202105</v>
      </c>
      <c r="R7519">
        <v>20220620</v>
      </c>
      <c r="S7519" t="s">
        <v>15152</v>
      </c>
      <c r="T7519">
        <v>20220919</v>
      </c>
      <c r="U7519" t="s">
        <v>2067</v>
      </c>
      <c r="V7519" t="s">
        <v>143</v>
      </c>
      <c r="W7519" t="s">
        <v>144</v>
      </c>
      <c r="Z7519" t="s">
        <v>36</v>
      </c>
    </row>
    <row r="7520" spans="1:26" x14ac:dyDescent="0.25">
      <c r="A7520" t="s">
        <v>26</v>
      </c>
      <c r="B7520" t="s">
        <v>27</v>
      </c>
      <c r="C7520" t="s">
        <v>28</v>
      </c>
      <c r="D7520" t="s">
        <v>133</v>
      </c>
      <c r="E7520" t="str">
        <f>"110TNRL0W702"</f>
        <v>110TNRL0W702</v>
      </c>
      <c r="F7520" t="s">
        <v>30</v>
      </c>
      <c r="I7520" t="s">
        <v>71</v>
      </c>
      <c r="J7520" t="s">
        <v>39</v>
      </c>
      <c r="N7520" t="s">
        <v>15153</v>
      </c>
      <c r="O7520" t="s">
        <v>34</v>
      </c>
      <c r="P7520">
        <v>12</v>
      </c>
      <c r="Q7520">
        <v>202110</v>
      </c>
      <c r="R7520">
        <v>20220501</v>
      </c>
      <c r="S7520" t="s">
        <v>15154</v>
      </c>
      <c r="T7520">
        <v>20220919</v>
      </c>
      <c r="Z7520" t="s">
        <v>36</v>
      </c>
    </row>
    <row r="7521" spans="1:26" x14ac:dyDescent="0.25">
      <c r="A7521" t="s">
        <v>26</v>
      </c>
      <c r="B7521" t="s">
        <v>27</v>
      </c>
      <c r="C7521" t="s">
        <v>28</v>
      </c>
      <c r="D7521" t="s">
        <v>29</v>
      </c>
      <c r="E7521" t="str">
        <f>"105TNFA0V827"</f>
        <v>105TNFA0V827</v>
      </c>
      <c r="F7521" t="s">
        <v>30</v>
      </c>
      <c r="I7521" t="s">
        <v>38</v>
      </c>
      <c r="J7521" t="s">
        <v>48</v>
      </c>
      <c r="N7521" t="s">
        <v>15155</v>
      </c>
      <c r="O7521" t="s">
        <v>34</v>
      </c>
      <c r="P7521">
        <v>17</v>
      </c>
      <c r="Q7521">
        <v>202105</v>
      </c>
      <c r="R7521">
        <v>20220310</v>
      </c>
      <c r="S7521" t="s">
        <v>15156</v>
      </c>
      <c r="T7521">
        <v>20220919</v>
      </c>
      <c r="Z7521" t="s">
        <v>36</v>
      </c>
    </row>
    <row r="7522" spans="1:26" x14ac:dyDescent="0.25">
      <c r="A7522" t="s">
        <v>26</v>
      </c>
      <c r="B7522" t="s">
        <v>27</v>
      </c>
      <c r="C7522" t="s">
        <v>28</v>
      </c>
      <c r="D7522" t="s">
        <v>585</v>
      </c>
      <c r="E7522" t="str">
        <f>"207TNRL18614"</f>
        <v>207TNRL18614</v>
      </c>
      <c r="F7522" t="s">
        <v>30</v>
      </c>
      <c r="I7522" t="s">
        <v>31</v>
      </c>
      <c r="J7522" t="s">
        <v>58</v>
      </c>
      <c r="N7522" t="s">
        <v>15157</v>
      </c>
      <c r="O7522" t="s">
        <v>34</v>
      </c>
      <c r="P7522">
        <v>3</v>
      </c>
      <c r="Q7522">
        <v>202207</v>
      </c>
      <c r="R7522">
        <v>20220728</v>
      </c>
      <c r="S7522" t="s">
        <v>15158</v>
      </c>
      <c r="T7522">
        <v>20220919</v>
      </c>
      <c r="U7522" t="s">
        <v>15159</v>
      </c>
      <c r="Z7522" t="s">
        <v>36</v>
      </c>
    </row>
    <row r="7523" spans="1:26" x14ac:dyDescent="0.25">
      <c r="A7523" t="s">
        <v>26</v>
      </c>
      <c r="B7523" t="s">
        <v>27</v>
      </c>
      <c r="C7523" t="s">
        <v>28</v>
      </c>
      <c r="D7523" t="s">
        <v>133</v>
      </c>
      <c r="E7523" t="str">
        <f>"108TNYT2V802"</f>
        <v>108TNYT2V802</v>
      </c>
      <c r="F7523" t="s">
        <v>30</v>
      </c>
      <c r="I7523" t="s">
        <v>71</v>
      </c>
      <c r="J7523" t="s">
        <v>90</v>
      </c>
      <c r="N7523" t="s">
        <v>15160</v>
      </c>
      <c r="O7523" t="s">
        <v>34</v>
      </c>
      <c r="P7523">
        <v>14</v>
      </c>
      <c r="Q7523">
        <v>202108</v>
      </c>
      <c r="R7523">
        <v>20211021</v>
      </c>
      <c r="S7523" t="s">
        <v>15161</v>
      </c>
      <c r="T7523">
        <v>20220919</v>
      </c>
      <c r="Z7523" t="s">
        <v>36</v>
      </c>
    </row>
    <row r="7524" spans="1:26" x14ac:dyDescent="0.25">
      <c r="A7524" t="s">
        <v>26</v>
      </c>
      <c r="B7524" t="s">
        <v>27</v>
      </c>
      <c r="C7524" t="s">
        <v>28</v>
      </c>
      <c r="D7524" t="s">
        <v>37</v>
      </c>
      <c r="E7524" t="str">
        <f>"907TNRL10174"</f>
        <v>907TNRL10174</v>
      </c>
      <c r="F7524" t="s">
        <v>30</v>
      </c>
      <c r="I7524" t="s">
        <v>586</v>
      </c>
      <c r="J7524" t="s">
        <v>58</v>
      </c>
      <c r="N7524" t="s">
        <v>15162</v>
      </c>
      <c r="O7524" t="s">
        <v>34</v>
      </c>
      <c r="P7524">
        <v>39</v>
      </c>
      <c r="Q7524">
        <v>201907</v>
      </c>
      <c r="R7524">
        <v>20220422</v>
      </c>
      <c r="S7524" t="s">
        <v>15163</v>
      </c>
      <c r="T7524">
        <v>20220919</v>
      </c>
      <c r="Z7524" t="s">
        <v>36</v>
      </c>
    </row>
    <row r="7525" spans="1:26" x14ac:dyDescent="0.25">
      <c r="A7525" t="s">
        <v>26</v>
      </c>
      <c r="B7525" t="s">
        <v>27</v>
      </c>
      <c r="C7525" t="s">
        <v>28</v>
      </c>
      <c r="D7525" t="s">
        <v>380</v>
      </c>
      <c r="E7525" t="str">
        <f>"110TNLE0Z368"</f>
        <v>110TNLE0Z368</v>
      </c>
      <c r="F7525" t="s">
        <v>30</v>
      </c>
      <c r="I7525" t="s">
        <v>31</v>
      </c>
      <c r="J7525" t="s">
        <v>58</v>
      </c>
      <c r="N7525" t="s">
        <v>15164</v>
      </c>
      <c r="O7525" t="s">
        <v>34</v>
      </c>
      <c r="P7525">
        <v>12</v>
      </c>
      <c r="Q7525">
        <v>202110</v>
      </c>
      <c r="R7525">
        <v>20211030</v>
      </c>
      <c r="S7525" t="s">
        <v>15165</v>
      </c>
      <c r="T7525">
        <v>20220919</v>
      </c>
      <c r="U7525" t="s">
        <v>144</v>
      </c>
      <c r="Z7525" t="s">
        <v>36</v>
      </c>
    </row>
    <row r="7526" spans="1:26" x14ac:dyDescent="0.25">
      <c r="A7526" t="s">
        <v>26</v>
      </c>
      <c r="B7526" t="s">
        <v>27</v>
      </c>
      <c r="C7526" t="s">
        <v>28</v>
      </c>
      <c r="D7526" t="s">
        <v>115</v>
      </c>
      <c r="E7526" t="str">
        <f>"107TNPC0G312"</f>
        <v>107TNPC0G312</v>
      </c>
      <c r="F7526" t="s">
        <v>30</v>
      </c>
      <c r="I7526" t="s">
        <v>31</v>
      </c>
      <c r="J7526" t="s">
        <v>58</v>
      </c>
      <c r="N7526" t="s">
        <v>15166</v>
      </c>
      <c r="O7526" t="s">
        <v>34</v>
      </c>
      <c r="P7526">
        <v>15</v>
      </c>
      <c r="Q7526">
        <v>202107</v>
      </c>
      <c r="R7526">
        <v>20211221</v>
      </c>
      <c r="S7526" t="s">
        <v>15167</v>
      </c>
      <c r="T7526">
        <v>20220919</v>
      </c>
      <c r="U7526" t="s">
        <v>5902</v>
      </c>
      <c r="V7526" t="s">
        <v>369</v>
      </c>
      <c r="Z7526" t="s">
        <v>36</v>
      </c>
    </row>
    <row r="7527" spans="1:26" x14ac:dyDescent="0.25">
      <c r="A7527" t="s">
        <v>26</v>
      </c>
      <c r="B7527" t="s">
        <v>27</v>
      </c>
      <c r="C7527" t="s">
        <v>28</v>
      </c>
      <c r="D7527" t="s">
        <v>585</v>
      </c>
      <c r="E7527" t="str">
        <f>"205TNZN1V853"</f>
        <v>205TNZN1V853</v>
      </c>
      <c r="F7527" t="s">
        <v>30</v>
      </c>
      <c r="I7527" t="s">
        <v>31</v>
      </c>
      <c r="J7527" t="s">
        <v>58</v>
      </c>
      <c r="N7527" t="s">
        <v>15168</v>
      </c>
      <c r="O7527" t="s">
        <v>34</v>
      </c>
      <c r="P7527">
        <v>5</v>
      </c>
      <c r="Q7527">
        <v>202205</v>
      </c>
      <c r="R7527">
        <v>20220709</v>
      </c>
      <c r="S7527" t="s">
        <v>15169</v>
      </c>
      <c r="T7527">
        <v>20220919</v>
      </c>
      <c r="U7527" t="s">
        <v>4637</v>
      </c>
      <c r="Z7527" t="s">
        <v>36</v>
      </c>
    </row>
    <row r="7528" spans="1:26" x14ac:dyDescent="0.25">
      <c r="A7528" t="s">
        <v>26</v>
      </c>
      <c r="B7528" t="s">
        <v>27</v>
      </c>
      <c r="C7528" t="s">
        <v>28</v>
      </c>
      <c r="D7528" t="s">
        <v>380</v>
      </c>
      <c r="E7528" t="str">
        <f>"204TNUW22398"</f>
        <v>204TNUW22398</v>
      </c>
      <c r="F7528" t="s">
        <v>30</v>
      </c>
      <c r="I7528" t="s">
        <v>57</v>
      </c>
      <c r="J7528" t="s">
        <v>58</v>
      </c>
      <c r="N7528" t="s">
        <v>15170</v>
      </c>
      <c r="O7528" t="s">
        <v>34</v>
      </c>
      <c r="P7528">
        <v>6</v>
      </c>
      <c r="Q7528">
        <v>202204</v>
      </c>
      <c r="R7528">
        <v>20220430</v>
      </c>
      <c r="S7528" t="s">
        <v>15171</v>
      </c>
      <c r="T7528">
        <v>20220919</v>
      </c>
      <c r="U7528" t="s">
        <v>61</v>
      </c>
      <c r="Z7528" t="s">
        <v>36</v>
      </c>
    </row>
    <row r="7529" spans="1:26" x14ac:dyDescent="0.25">
      <c r="A7529" t="s">
        <v>26</v>
      </c>
      <c r="B7529" t="s">
        <v>27</v>
      </c>
      <c r="C7529" t="s">
        <v>28</v>
      </c>
      <c r="D7529" t="s">
        <v>585</v>
      </c>
      <c r="E7529" t="str">
        <f>"202TNDV0Z746"</f>
        <v>202TNDV0Z746</v>
      </c>
      <c r="F7529" t="s">
        <v>30</v>
      </c>
      <c r="I7529" t="s">
        <v>31</v>
      </c>
      <c r="J7529" t="s">
        <v>58</v>
      </c>
      <c r="N7529" t="s">
        <v>15172</v>
      </c>
      <c r="O7529" t="s">
        <v>34</v>
      </c>
      <c r="P7529">
        <v>8</v>
      </c>
      <c r="Q7529">
        <v>202202</v>
      </c>
      <c r="R7529">
        <v>20220706</v>
      </c>
      <c r="S7529" t="s">
        <v>15173</v>
      </c>
      <c r="T7529">
        <v>20220919</v>
      </c>
      <c r="U7529" t="s">
        <v>217</v>
      </c>
      <c r="V7529" t="s">
        <v>128</v>
      </c>
      <c r="Z7529" t="s">
        <v>36</v>
      </c>
    </row>
    <row r="7530" spans="1:26" x14ac:dyDescent="0.25">
      <c r="A7530" t="s">
        <v>26</v>
      </c>
      <c r="B7530" t="s">
        <v>27</v>
      </c>
      <c r="C7530" t="s">
        <v>28</v>
      </c>
      <c r="D7530" t="s">
        <v>133</v>
      </c>
      <c r="E7530" t="str">
        <f>"106TNCZ2L051"</f>
        <v>106TNCZ2L051</v>
      </c>
      <c r="F7530" t="s">
        <v>30</v>
      </c>
      <c r="I7530" t="s">
        <v>38</v>
      </c>
      <c r="J7530" t="s">
        <v>58</v>
      </c>
      <c r="N7530" t="s">
        <v>15174</v>
      </c>
      <c r="O7530" t="s">
        <v>34</v>
      </c>
      <c r="P7530">
        <v>16</v>
      </c>
      <c r="Q7530">
        <v>202106</v>
      </c>
      <c r="R7530">
        <v>20211203</v>
      </c>
      <c r="S7530" t="s">
        <v>15175</v>
      </c>
      <c r="T7530">
        <v>20220919</v>
      </c>
      <c r="U7530" t="s">
        <v>267</v>
      </c>
      <c r="Z7530" t="s">
        <v>36</v>
      </c>
    </row>
    <row r="7531" spans="1:26" x14ac:dyDescent="0.25">
      <c r="A7531" t="s">
        <v>26</v>
      </c>
      <c r="B7531" t="s">
        <v>27</v>
      </c>
      <c r="C7531" t="s">
        <v>28</v>
      </c>
      <c r="D7531" t="s">
        <v>29</v>
      </c>
      <c r="E7531" t="str">
        <f>"110TNCZ23267"</f>
        <v>110TNCZ23267</v>
      </c>
      <c r="F7531" t="s">
        <v>30</v>
      </c>
      <c r="I7531" t="s">
        <v>31</v>
      </c>
      <c r="J7531" t="s">
        <v>58</v>
      </c>
      <c r="N7531" t="e">
        <f>- TOP LOADER / TOO MUCH WATER                                                                                        WATER INLET VALVE RUNNING CONTINUOUSLY EVEN WITH WATER OFF  REPLACED FAILED FILL VALVE RAN UNIT. ALL OK NO LEAKS</f>
        <v>#NAME?</v>
      </c>
      <c r="O7531" t="s">
        <v>34</v>
      </c>
      <c r="P7531">
        <v>12</v>
      </c>
      <c r="Q7531">
        <v>202110</v>
      </c>
      <c r="R7531">
        <v>20211229</v>
      </c>
      <c r="S7531" t="s">
        <v>15176</v>
      </c>
      <c r="T7531">
        <v>20220919</v>
      </c>
      <c r="U7531" t="s">
        <v>144</v>
      </c>
      <c r="Z7531" t="s">
        <v>36</v>
      </c>
    </row>
    <row r="7532" spans="1:26" x14ac:dyDescent="0.25">
      <c r="A7532" t="s">
        <v>26</v>
      </c>
      <c r="B7532" t="s">
        <v>27</v>
      </c>
      <c r="C7532" t="s">
        <v>28</v>
      </c>
      <c r="D7532" t="s">
        <v>7160</v>
      </c>
      <c r="E7532" t="str">
        <f>"205TNCZ1P491"</f>
        <v>205TNCZ1P491</v>
      </c>
      <c r="F7532" t="s">
        <v>30</v>
      </c>
      <c r="I7532" t="s">
        <v>31</v>
      </c>
      <c r="J7532" t="s">
        <v>32</v>
      </c>
      <c r="N7532" t="s">
        <v>15177</v>
      </c>
      <c r="O7532" t="s">
        <v>34</v>
      </c>
      <c r="P7532">
        <v>5</v>
      </c>
      <c r="Q7532">
        <v>202205</v>
      </c>
      <c r="R7532">
        <v>20220527</v>
      </c>
      <c r="S7532" t="s">
        <v>15178</v>
      </c>
      <c r="T7532">
        <v>20220919</v>
      </c>
      <c r="Z7532" t="s">
        <v>36</v>
      </c>
    </row>
    <row r="7533" spans="1:26" x14ac:dyDescent="0.25">
      <c r="A7533" t="s">
        <v>26</v>
      </c>
      <c r="B7533" t="s">
        <v>27</v>
      </c>
      <c r="C7533" t="s">
        <v>28</v>
      </c>
      <c r="D7533" t="s">
        <v>42</v>
      </c>
      <c r="E7533" t="str">
        <f>"202TNGY01687"</f>
        <v>202TNGY01687</v>
      </c>
      <c r="F7533" t="s">
        <v>30</v>
      </c>
      <c r="I7533" t="s">
        <v>31</v>
      </c>
      <c r="J7533" t="s">
        <v>58</v>
      </c>
      <c r="N7533" t="s">
        <v>15179</v>
      </c>
      <c r="O7533" t="s">
        <v>34</v>
      </c>
      <c r="P7533">
        <v>8</v>
      </c>
      <c r="Q7533">
        <v>202202</v>
      </c>
      <c r="R7533">
        <v>20220427</v>
      </c>
      <c r="S7533" t="s">
        <v>15180</v>
      </c>
      <c r="T7533">
        <v>20220919</v>
      </c>
      <c r="U7533" t="s">
        <v>151</v>
      </c>
      <c r="Z7533" t="s">
        <v>36</v>
      </c>
    </row>
    <row r="7534" spans="1:26" x14ac:dyDescent="0.25">
      <c r="A7534" t="s">
        <v>26</v>
      </c>
      <c r="B7534" t="s">
        <v>27</v>
      </c>
      <c r="C7534" t="s">
        <v>28</v>
      </c>
      <c r="D7534" t="s">
        <v>7432</v>
      </c>
      <c r="E7534" t="str">
        <f>"202TNXR26682"</f>
        <v>202TNXR26682</v>
      </c>
      <c r="F7534" t="s">
        <v>30</v>
      </c>
      <c r="I7534" t="s">
        <v>31</v>
      </c>
      <c r="J7534" t="s">
        <v>58</v>
      </c>
      <c r="N7534" t="s">
        <v>15181</v>
      </c>
      <c r="O7534" t="s">
        <v>34</v>
      </c>
      <c r="P7534">
        <v>8</v>
      </c>
      <c r="Q7534">
        <v>202202</v>
      </c>
      <c r="R7534">
        <v>20220815</v>
      </c>
      <c r="S7534" t="s">
        <v>15182</v>
      </c>
      <c r="T7534">
        <v>20220919</v>
      </c>
      <c r="U7534" t="s">
        <v>211</v>
      </c>
      <c r="Z7534" t="s">
        <v>36</v>
      </c>
    </row>
    <row r="7535" spans="1:26" x14ac:dyDescent="0.25">
      <c r="A7535" t="s">
        <v>26</v>
      </c>
      <c r="B7535" t="s">
        <v>27</v>
      </c>
      <c r="C7535" t="s">
        <v>28</v>
      </c>
      <c r="D7535" t="s">
        <v>380</v>
      </c>
      <c r="E7535" t="str">
        <f>"206TNAB1Q168"</f>
        <v>206TNAB1Q168</v>
      </c>
      <c r="F7535" t="s">
        <v>30</v>
      </c>
      <c r="I7535" t="s">
        <v>31</v>
      </c>
      <c r="J7535" t="s">
        <v>58</v>
      </c>
      <c r="N7535" t="s">
        <v>15183</v>
      </c>
      <c r="O7535" t="s">
        <v>34</v>
      </c>
      <c r="P7535">
        <v>4</v>
      </c>
      <c r="Q7535">
        <v>202206</v>
      </c>
      <c r="R7535">
        <v>20220622</v>
      </c>
      <c r="S7535" t="s">
        <v>15184</v>
      </c>
      <c r="T7535">
        <v>20220919</v>
      </c>
      <c r="U7535" t="s">
        <v>595</v>
      </c>
      <c r="Z7535" t="s">
        <v>36</v>
      </c>
    </row>
    <row r="7536" spans="1:26" x14ac:dyDescent="0.25">
      <c r="A7536" t="s">
        <v>26</v>
      </c>
      <c r="B7536" t="s">
        <v>27</v>
      </c>
      <c r="C7536" t="s">
        <v>28</v>
      </c>
      <c r="D7536" t="s">
        <v>7432</v>
      </c>
      <c r="E7536" t="str">
        <f>"205TNRL2L406"</f>
        <v>205TNRL2L406</v>
      </c>
      <c r="F7536" t="s">
        <v>30</v>
      </c>
      <c r="I7536" t="s">
        <v>31</v>
      </c>
      <c r="J7536" t="s">
        <v>32</v>
      </c>
      <c r="N7536" t="s">
        <v>15185</v>
      </c>
      <c r="O7536" t="s">
        <v>34</v>
      </c>
      <c r="P7536">
        <v>5</v>
      </c>
      <c r="Q7536">
        <v>202205</v>
      </c>
      <c r="R7536">
        <v>20220826</v>
      </c>
      <c r="S7536" t="s">
        <v>15186</v>
      </c>
      <c r="T7536">
        <v>20220919</v>
      </c>
      <c r="Z7536" t="s">
        <v>36</v>
      </c>
    </row>
    <row r="7537" spans="1:26" x14ac:dyDescent="0.25">
      <c r="A7537" t="s">
        <v>26</v>
      </c>
      <c r="B7537" t="s">
        <v>27</v>
      </c>
      <c r="C7537" t="s">
        <v>28</v>
      </c>
      <c r="D7537" t="s">
        <v>166</v>
      </c>
      <c r="E7537" t="str">
        <f>"111TNMX01803"</f>
        <v>111TNMX01803</v>
      </c>
      <c r="F7537" t="s">
        <v>30</v>
      </c>
      <c r="I7537" t="s">
        <v>71</v>
      </c>
      <c r="J7537" t="s">
        <v>90</v>
      </c>
      <c r="N7537" t="s">
        <v>15187</v>
      </c>
      <c r="O7537" t="s">
        <v>34</v>
      </c>
      <c r="P7537">
        <v>11</v>
      </c>
      <c r="Q7537">
        <v>202111</v>
      </c>
      <c r="R7537">
        <v>20211208</v>
      </c>
      <c r="S7537" t="s">
        <v>15188</v>
      </c>
      <c r="T7537">
        <v>20220919</v>
      </c>
      <c r="U7537" t="s">
        <v>149</v>
      </c>
      <c r="V7537" t="s">
        <v>151</v>
      </c>
      <c r="Z7537" t="s">
        <v>36</v>
      </c>
    </row>
    <row r="7538" spans="1:26" x14ac:dyDescent="0.25">
      <c r="A7538" t="s">
        <v>26</v>
      </c>
      <c r="B7538" t="s">
        <v>27</v>
      </c>
      <c r="C7538" t="s">
        <v>28</v>
      </c>
      <c r="D7538" t="s">
        <v>46</v>
      </c>
      <c r="E7538" t="str">
        <f>"107TNFA1G315"</f>
        <v>107TNFA1G315</v>
      </c>
      <c r="F7538" t="s">
        <v>30</v>
      </c>
      <c r="I7538" t="s">
        <v>82</v>
      </c>
      <c r="J7538" t="s">
        <v>58</v>
      </c>
      <c r="N7538" t="s">
        <v>15189</v>
      </c>
      <c r="O7538" t="s">
        <v>34</v>
      </c>
      <c r="P7538">
        <v>15</v>
      </c>
      <c r="Q7538">
        <v>202107</v>
      </c>
      <c r="R7538">
        <v>20220328</v>
      </c>
      <c r="S7538" t="s">
        <v>15190</v>
      </c>
      <c r="T7538">
        <v>20220919</v>
      </c>
      <c r="U7538" t="s">
        <v>144</v>
      </c>
      <c r="Z7538" t="s">
        <v>36</v>
      </c>
    </row>
    <row r="7539" spans="1:26" x14ac:dyDescent="0.25">
      <c r="A7539" t="s">
        <v>26</v>
      </c>
      <c r="B7539" t="s">
        <v>27</v>
      </c>
      <c r="C7539" t="s">
        <v>28</v>
      </c>
      <c r="D7539" t="s">
        <v>6142</v>
      </c>
      <c r="E7539" t="str">
        <f>"204TNRL04766"</f>
        <v>204TNRL04766</v>
      </c>
      <c r="F7539" t="s">
        <v>30</v>
      </c>
      <c r="I7539" t="s">
        <v>31</v>
      </c>
      <c r="J7539" t="s">
        <v>32</v>
      </c>
      <c r="N7539" t="s">
        <v>15191</v>
      </c>
      <c r="O7539" t="s">
        <v>34</v>
      </c>
      <c r="P7539">
        <v>6</v>
      </c>
      <c r="Q7539">
        <v>202204</v>
      </c>
      <c r="R7539">
        <v>20220903</v>
      </c>
      <c r="S7539" t="s">
        <v>15192</v>
      </c>
      <c r="T7539">
        <v>20220919</v>
      </c>
      <c r="Z7539" t="s">
        <v>36</v>
      </c>
    </row>
    <row r="7540" spans="1:26" x14ac:dyDescent="0.25">
      <c r="A7540" t="s">
        <v>26</v>
      </c>
      <c r="B7540" t="s">
        <v>27</v>
      </c>
      <c r="C7540" t="s">
        <v>28</v>
      </c>
      <c r="D7540" t="s">
        <v>29</v>
      </c>
      <c r="E7540" t="str">
        <f>"109TNWG2E113"</f>
        <v>109TNWG2E113</v>
      </c>
      <c r="F7540" t="s">
        <v>30</v>
      </c>
      <c r="I7540" t="s">
        <v>31</v>
      </c>
      <c r="J7540" t="s">
        <v>58</v>
      </c>
      <c r="N7540" t="s">
        <v>15193</v>
      </c>
      <c r="O7540" t="s">
        <v>34</v>
      </c>
      <c r="P7540">
        <v>13</v>
      </c>
      <c r="Q7540">
        <v>202109</v>
      </c>
      <c r="R7540">
        <v>20220108</v>
      </c>
      <c r="S7540" t="s">
        <v>15194</v>
      </c>
      <c r="T7540">
        <v>20220919</v>
      </c>
      <c r="U7540" t="s">
        <v>1172</v>
      </c>
      <c r="Z7540" t="s">
        <v>36</v>
      </c>
    </row>
    <row r="7541" spans="1:26" x14ac:dyDescent="0.25">
      <c r="A7541" t="s">
        <v>26</v>
      </c>
      <c r="B7541" t="s">
        <v>27</v>
      </c>
      <c r="C7541" t="s">
        <v>28</v>
      </c>
      <c r="D7541" t="s">
        <v>64</v>
      </c>
      <c r="E7541" t="str">
        <f>"206TNJJ14836"</f>
        <v>206TNJJ14836</v>
      </c>
      <c r="F7541" t="s">
        <v>30</v>
      </c>
      <c r="I7541" t="s">
        <v>31</v>
      </c>
      <c r="J7541" t="s">
        <v>58</v>
      </c>
      <c r="N7541" t="s">
        <v>15195</v>
      </c>
      <c r="O7541" t="s">
        <v>34</v>
      </c>
      <c r="P7541">
        <v>4</v>
      </c>
      <c r="Q7541">
        <v>202206</v>
      </c>
      <c r="R7541">
        <v>20220630</v>
      </c>
      <c r="S7541" t="s">
        <v>15196</v>
      </c>
      <c r="T7541">
        <v>20220919</v>
      </c>
      <c r="U7541" t="s">
        <v>878</v>
      </c>
      <c r="Z7541" t="s">
        <v>36</v>
      </c>
    </row>
    <row r="7542" spans="1:26" x14ac:dyDescent="0.25">
      <c r="A7542" t="s">
        <v>26</v>
      </c>
      <c r="B7542" t="s">
        <v>27</v>
      </c>
      <c r="C7542" t="s">
        <v>28</v>
      </c>
      <c r="D7542" t="s">
        <v>46</v>
      </c>
      <c r="E7542" t="str">
        <f>"202TNMX21515"</f>
        <v>202TNMX21515</v>
      </c>
      <c r="F7542" t="s">
        <v>30</v>
      </c>
      <c r="I7542" t="s">
        <v>31</v>
      </c>
      <c r="J7542" t="s">
        <v>32</v>
      </c>
      <c r="N7542" t="s">
        <v>15197</v>
      </c>
      <c r="O7542" t="s">
        <v>34</v>
      </c>
      <c r="P7542">
        <v>8</v>
      </c>
      <c r="Q7542">
        <v>202202</v>
      </c>
      <c r="R7542">
        <v>20220505</v>
      </c>
      <c r="S7542" t="s">
        <v>15198</v>
      </c>
      <c r="T7542">
        <v>20220919</v>
      </c>
      <c r="Z7542" t="s">
        <v>36</v>
      </c>
    </row>
    <row r="7543" spans="1:26" x14ac:dyDescent="0.25">
      <c r="A7543" t="s">
        <v>26</v>
      </c>
      <c r="B7543" t="s">
        <v>27</v>
      </c>
      <c r="C7543" t="s">
        <v>28</v>
      </c>
      <c r="D7543" t="s">
        <v>64</v>
      </c>
      <c r="E7543" t="str">
        <f>"204TNXR1G274"</f>
        <v>204TNXR1G274</v>
      </c>
      <c r="F7543" t="s">
        <v>30</v>
      </c>
      <c r="I7543" t="s">
        <v>31</v>
      </c>
      <c r="J7543" t="s">
        <v>32</v>
      </c>
      <c r="N7543" t="s">
        <v>15199</v>
      </c>
      <c r="O7543" t="s">
        <v>34</v>
      </c>
      <c r="P7543">
        <v>6</v>
      </c>
      <c r="Q7543">
        <v>202204</v>
      </c>
      <c r="R7543">
        <v>20220428</v>
      </c>
      <c r="S7543" t="s">
        <v>15200</v>
      </c>
      <c r="T7543">
        <v>20220919</v>
      </c>
      <c r="Z7543" t="s">
        <v>36</v>
      </c>
    </row>
    <row r="7544" spans="1:26" x14ac:dyDescent="0.25">
      <c r="A7544" t="s">
        <v>26</v>
      </c>
      <c r="B7544" t="s">
        <v>27</v>
      </c>
      <c r="C7544" t="s">
        <v>28</v>
      </c>
      <c r="D7544" t="s">
        <v>29</v>
      </c>
      <c r="E7544" t="str">
        <f>"108TNNH0V271"</f>
        <v>108TNNH0V271</v>
      </c>
      <c r="F7544" t="s">
        <v>30</v>
      </c>
      <c r="I7544" t="s">
        <v>38</v>
      </c>
      <c r="J7544" t="s">
        <v>77</v>
      </c>
      <c r="N7544" t="s">
        <v>15201</v>
      </c>
      <c r="O7544" t="s">
        <v>34</v>
      </c>
      <c r="P7544">
        <v>14</v>
      </c>
      <c r="Q7544">
        <v>202108</v>
      </c>
      <c r="R7544">
        <v>20211127</v>
      </c>
      <c r="S7544" t="s">
        <v>15202</v>
      </c>
      <c r="T7544">
        <v>20220919</v>
      </c>
      <c r="Z7544" t="s">
        <v>36</v>
      </c>
    </row>
    <row r="7545" spans="1:26" x14ac:dyDescent="0.25">
      <c r="A7545" t="s">
        <v>26</v>
      </c>
      <c r="B7545" t="s">
        <v>27</v>
      </c>
      <c r="C7545" t="s">
        <v>28</v>
      </c>
      <c r="D7545" t="s">
        <v>46</v>
      </c>
      <c r="E7545" t="str">
        <f>"110TNRL1B774"</f>
        <v>110TNRL1B774</v>
      </c>
      <c r="F7545" t="s">
        <v>30</v>
      </c>
      <c r="I7545" t="s">
        <v>31</v>
      </c>
      <c r="J7545" t="s">
        <v>32</v>
      </c>
      <c r="N7545" t="s">
        <v>15203</v>
      </c>
      <c r="O7545" t="s">
        <v>34</v>
      </c>
      <c r="P7545">
        <v>12</v>
      </c>
      <c r="Q7545">
        <v>202110</v>
      </c>
      <c r="R7545">
        <v>20220629</v>
      </c>
      <c r="S7545" t="s">
        <v>15204</v>
      </c>
      <c r="T7545">
        <v>20220919</v>
      </c>
      <c r="Z7545" t="s">
        <v>36</v>
      </c>
    </row>
    <row r="7546" spans="1:26" x14ac:dyDescent="0.25">
      <c r="A7546" t="s">
        <v>26</v>
      </c>
      <c r="B7546" t="s">
        <v>27</v>
      </c>
      <c r="C7546" t="s">
        <v>28</v>
      </c>
      <c r="D7546" t="s">
        <v>7432</v>
      </c>
      <c r="E7546" t="str">
        <f>"206TNSU14582"</f>
        <v>206TNSU14582</v>
      </c>
      <c r="F7546" t="s">
        <v>30</v>
      </c>
      <c r="I7546" t="s">
        <v>586</v>
      </c>
      <c r="J7546" t="s">
        <v>3409</v>
      </c>
      <c r="N7546" t="s">
        <v>15205</v>
      </c>
      <c r="O7546" t="s">
        <v>34</v>
      </c>
      <c r="P7546">
        <v>4</v>
      </c>
      <c r="Q7546">
        <v>202206</v>
      </c>
      <c r="R7546">
        <v>20220907</v>
      </c>
      <c r="S7546" t="s">
        <v>15206</v>
      </c>
      <c r="T7546">
        <v>20220919</v>
      </c>
      <c r="Z7546" t="s">
        <v>36</v>
      </c>
    </row>
    <row r="7547" spans="1:26" x14ac:dyDescent="0.25">
      <c r="A7547" t="s">
        <v>26</v>
      </c>
      <c r="B7547" t="s">
        <v>27</v>
      </c>
      <c r="C7547" t="s">
        <v>28</v>
      </c>
      <c r="D7547" t="s">
        <v>46</v>
      </c>
      <c r="E7547" t="str">
        <f>"201TNZN2J973"</f>
        <v>201TNZN2J973</v>
      </c>
      <c r="F7547" t="s">
        <v>30</v>
      </c>
      <c r="I7547" t="s">
        <v>31</v>
      </c>
      <c r="J7547" t="s">
        <v>32</v>
      </c>
      <c r="N7547" t="s">
        <v>15207</v>
      </c>
      <c r="O7547" t="s">
        <v>34</v>
      </c>
      <c r="P7547">
        <v>9</v>
      </c>
      <c r="Q7547">
        <v>202201</v>
      </c>
      <c r="R7547">
        <v>20220505</v>
      </c>
      <c r="S7547" t="s">
        <v>15208</v>
      </c>
      <c r="T7547">
        <v>20220919</v>
      </c>
      <c r="Z7547" t="s">
        <v>36</v>
      </c>
    </row>
    <row r="7548" spans="1:26" x14ac:dyDescent="0.25">
      <c r="A7548" t="s">
        <v>26</v>
      </c>
      <c r="B7548" t="s">
        <v>27</v>
      </c>
      <c r="C7548" t="s">
        <v>28</v>
      </c>
      <c r="D7548" t="s">
        <v>6142</v>
      </c>
      <c r="E7548" t="str">
        <f>"204TNKF2H013"</f>
        <v>204TNKF2H013</v>
      </c>
      <c r="F7548" t="s">
        <v>30</v>
      </c>
      <c r="I7548" t="s">
        <v>162</v>
      </c>
      <c r="J7548" t="s">
        <v>39</v>
      </c>
      <c r="N7548" t="s">
        <v>520</v>
      </c>
      <c r="O7548" t="s">
        <v>34</v>
      </c>
      <c r="P7548">
        <v>6</v>
      </c>
      <c r="Q7548">
        <v>202204</v>
      </c>
      <c r="R7548">
        <v>20220728</v>
      </c>
      <c r="S7548" t="s">
        <v>15209</v>
      </c>
      <c r="T7548">
        <v>20220919</v>
      </c>
      <c r="Z7548" t="s">
        <v>36</v>
      </c>
    </row>
    <row r="7549" spans="1:26" x14ac:dyDescent="0.25">
      <c r="A7549" t="s">
        <v>26</v>
      </c>
      <c r="B7549" t="s">
        <v>27</v>
      </c>
      <c r="C7549" t="s">
        <v>28</v>
      </c>
      <c r="D7549" t="s">
        <v>46</v>
      </c>
      <c r="E7549" t="str">
        <f>"108TNZNOM629"</f>
        <v>108TNZNOM629</v>
      </c>
      <c r="F7549" t="s">
        <v>30</v>
      </c>
      <c r="I7549" t="s">
        <v>129</v>
      </c>
      <c r="J7549" t="s">
        <v>58</v>
      </c>
      <c r="N7549" t="s">
        <v>3070</v>
      </c>
      <c r="O7549" t="s">
        <v>34</v>
      </c>
      <c r="P7549">
        <v>14</v>
      </c>
      <c r="Q7549">
        <v>202108</v>
      </c>
      <c r="R7549">
        <v>20211107</v>
      </c>
      <c r="S7549" t="s">
        <v>15210</v>
      </c>
      <c r="T7549">
        <v>20220919</v>
      </c>
      <c r="U7549" t="s">
        <v>328</v>
      </c>
      <c r="V7549" t="s">
        <v>325</v>
      </c>
      <c r="Z7549" t="s">
        <v>36</v>
      </c>
    </row>
    <row r="7550" spans="1:26" x14ac:dyDescent="0.25">
      <c r="A7550" t="s">
        <v>26</v>
      </c>
      <c r="B7550" t="s">
        <v>27</v>
      </c>
      <c r="C7550" t="s">
        <v>28</v>
      </c>
      <c r="D7550" t="s">
        <v>166</v>
      </c>
      <c r="E7550" t="str">
        <f>"109TNWG2U497"</f>
        <v>109TNWG2U497</v>
      </c>
      <c r="F7550" t="s">
        <v>30</v>
      </c>
      <c r="I7550" t="s">
        <v>129</v>
      </c>
      <c r="J7550" t="s">
        <v>58</v>
      </c>
      <c r="N7550" t="s">
        <v>15211</v>
      </c>
      <c r="O7550" t="s">
        <v>34</v>
      </c>
      <c r="P7550">
        <v>13</v>
      </c>
      <c r="Q7550">
        <v>202109</v>
      </c>
      <c r="R7550">
        <v>20220519</v>
      </c>
      <c r="S7550" t="s">
        <v>15212</v>
      </c>
      <c r="T7550">
        <v>20220919</v>
      </c>
      <c r="U7550" t="s">
        <v>452</v>
      </c>
      <c r="V7550" t="s">
        <v>680</v>
      </c>
      <c r="Z7550" t="s">
        <v>36</v>
      </c>
    </row>
    <row r="7551" spans="1:26" x14ac:dyDescent="0.25">
      <c r="A7551" t="s">
        <v>26</v>
      </c>
      <c r="B7551" t="s">
        <v>27</v>
      </c>
      <c r="C7551" t="s">
        <v>28</v>
      </c>
      <c r="D7551" t="s">
        <v>380</v>
      </c>
      <c r="E7551" t="str">
        <f>"205TNHM10009"</f>
        <v>205TNHM10009</v>
      </c>
      <c r="F7551" t="s">
        <v>30</v>
      </c>
      <c r="I7551" t="s">
        <v>76</v>
      </c>
      <c r="J7551" t="s">
        <v>77</v>
      </c>
      <c r="N7551" t="s">
        <v>15213</v>
      </c>
      <c r="O7551" t="s">
        <v>34</v>
      </c>
      <c r="P7551">
        <v>5</v>
      </c>
      <c r="Q7551">
        <v>202205</v>
      </c>
      <c r="R7551">
        <v>20220715</v>
      </c>
      <c r="S7551" t="s">
        <v>15214</v>
      </c>
      <c r="T7551">
        <v>20220919</v>
      </c>
      <c r="Z7551" t="s">
        <v>36</v>
      </c>
    </row>
    <row r="7552" spans="1:26" x14ac:dyDescent="0.25">
      <c r="A7552" t="s">
        <v>26</v>
      </c>
      <c r="B7552" t="s">
        <v>27</v>
      </c>
      <c r="C7552" t="s">
        <v>28</v>
      </c>
      <c r="D7552" t="s">
        <v>64</v>
      </c>
      <c r="E7552" t="str">
        <f>"204TNVS1N543"</f>
        <v>204TNVS1N543</v>
      </c>
      <c r="F7552" t="s">
        <v>30</v>
      </c>
      <c r="I7552" t="s">
        <v>123</v>
      </c>
      <c r="J7552" t="s">
        <v>77</v>
      </c>
      <c r="N7552" t="s">
        <v>15215</v>
      </c>
      <c r="O7552" t="s">
        <v>34</v>
      </c>
      <c r="P7552">
        <v>6</v>
      </c>
      <c r="Q7552">
        <v>202204</v>
      </c>
      <c r="R7552">
        <v>20220520</v>
      </c>
      <c r="S7552" t="s">
        <v>15216</v>
      </c>
      <c r="T7552">
        <v>20220919</v>
      </c>
      <c r="Z7552" t="s">
        <v>36</v>
      </c>
    </row>
    <row r="7553" spans="1:26" x14ac:dyDescent="0.25">
      <c r="A7553" t="s">
        <v>26</v>
      </c>
      <c r="B7553" t="s">
        <v>27</v>
      </c>
      <c r="C7553" t="s">
        <v>28</v>
      </c>
      <c r="D7553" t="s">
        <v>29</v>
      </c>
      <c r="E7553" t="str">
        <f>"107TNCZ1G803"</f>
        <v>107TNCZ1G803</v>
      </c>
      <c r="F7553" t="s">
        <v>30</v>
      </c>
      <c r="I7553" t="s">
        <v>57</v>
      </c>
      <c r="J7553" t="s">
        <v>90</v>
      </c>
      <c r="N7553" t="s">
        <v>15217</v>
      </c>
      <c r="O7553" t="s">
        <v>34</v>
      </c>
      <c r="P7553">
        <v>15</v>
      </c>
      <c r="Q7553">
        <v>202107</v>
      </c>
      <c r="R7553">
        <v>20220110</v>
      </c>
      <c r="S7553" t="s">
        <v>15218</v>
      </c>
      <c r="T7553">
        <v>20220919</v>
      </c>
      <c r="U7553" t="s">
        <v>128</v>
      </c>
      <c r="V7553" t="s">
        <v>144</v>
      </c>
      <c r="Z7553" t="s">
        <v>36</v>
      </c>
    </row>
    <row r="7554" spans="1:26" x14ac:dyDescent="0.25">
      <c r="A7554" t="s">
        <v>26</v>
      </c>
      <c r="B7554" t="s">
        <v>27</v>
      </c>
      <c r="C7554" t="s">
        <v>28</v>
      </c>
      <c r="D7554" t="s">
        <v>7432</v>
      </c>
      <c r="E7554" t="str">
        <f>"206TNYT1J786"</f>
        <v>206TNYT1J786</v>
      </c>
      <c r="F7554" t="s">
        <v>30</v>
      </c>
      <c r="I7554" t="s">
        <v>38</v>
      </c>
      <c r="J7554" t="s">
        <v>90</v>
      </c>
      <c r="N7554" t="s">
        <v>15219</v>
      </c>
      <c r="O7554" t="s">
        <v>34</v>
      </c>
      <c r="P7554">
        <v>4</v>
      </c>
      <c r="Q7554">
        <v>202206</v>
      </c>
      <c r="R7554">
        <v>20220909</v>
      </c>
      <c r="S7554" t="s">
        <v>15220</v>
      </c>
      <c r="T7554">
        <v>20220919</v>
      </c>
      <c r="U7554" t="s">
        <v>8014</v>
      </c>
      <c r="Z7554" t="s">
        <v>36</v>
      </c>
    </row>
    <row r="7555" spans="1:26" x14ac:dyDescent="0.25">
      <c r="A7555" t="s">
        <v>26</v>
      </c>
      <c r="B7555" t="s">
        <v>27</v>
      </c>
      <c r="C7555" t="s">
        <v>28</v>
      </c>
      <c r="D7555" t="s">
        <v>7432</v>
      </c>
      <c r="E7555" t="str">
        <f>"206TNBK13853"</f>
        <v>206TNBK13853</v>
      </c>
      <c r="F7555" t="s">
        <v>30</v>
      </c>
      <c r="I7555" t="s">
        <v>31</v>
      </c>
      <c r="J7555" t="s">
        <v>32</v>
      </c>
      <c r="N7555" t="s">
        <v>15221</v>
      </c>
      <c r="O7555" t="s">
        <v>34</v>
      </c>
      <c r="P7555">
        <v>4</v>
      </c>
      <c r="Q7555">
        <v>202206</v>
      </c>
      <c r="R7555">
        <v>20220829</v>
      </c>
      <c r="S7555" t="s">
        <v>15222</v>
      </c>
      <c r="T7555">
        <v>20220919</v>
      </c>
      <c r="Z7555" t="s">
        <v>36</v>
      </c>
    </row>
    <row r="7556" spans="1:26" x14ac:dyDescent="0.25">
      <c r="A7556" t="s">
        <v>26</v>
      </c>
      <c r="B7556" t="s">
        <v>27</v>
      </c>
      <c r="C7556" t="s">
        <v>28</v>
      </c>
      <c r="D7556" t="s">
        <v>133</v>
      </c>
      <c r="E7556" t="str">
        <f>"010TNUWO3398"</f>
        <v>010TNUWO3398</v>
      </c>
      <c r="F7556" t="s">
        <v>30</v>
      </c>
      <c r="I7556" t="s">
        <v>57</v>
      </c>
      <c r="J7556" t="s">
        <v>77</v>
      </c>
      <c r="N7556" t="s">
        <v>15223</v>
      </c>
      <c r="O7556" t="s">
        <v>34</v>
      </c>
      <c r="P7556">
        <v>24</v>
      </c>
      <c r="Q7556">
        <v>202010</v>
      </c>
      <c r="R7556">
        <v>20211228</v>
      </c>
      <c r="S7556" t="s">
        <v>15224</v>
      </c>
      <c r="T7556">
        <v>20220919</v>
      </c>
      <c r="Z7556" t="s">
        <v>36</v>
      </c>
    </row>
    <row r="7557" spans="1:26" x14ac:dyDescent="0.25">
      <c r="A7557" t="s">
        <v>26</v>
      </c>
      <c r="B7557" t="s">
        <v>27</v>
      </c>
      <c r="C7557" t="s">
        <v>28</v>
      </c>
      <c r="D7557" t="s">
        <v>64</v>
      </c>
      <c r="E7557" t="str">
        <f>"203TNVS0V535"</f>
        <v>203TNVS0V535</v>
      </c>
      <c r="F7557" t="s">
        <v>30</v>
      </c>
      <c r="I7557" t="s">
        <v>129</v>
      </c>
      <c r="J7557" t="s">
        <v>39</v>
      </c>
      <c r="N7557" t="s">
        <v>15225</v>
      </c>
      <c r="O7557" t="s">
        <v>34</v>
      </c>
      <c r="P7557">
        <v>7</v>
      </c>
      <c r="Q7557">
        <v>202203</v>
      </c>
      <c r="R7557">
        <v>20220725</v>
      </c>
      <c r="S7557" t="s">
        <v>15226</v>
      </c>
      <c r="T7557">
        <v>20220919</v>
      </c>
      <c r="Z7557" t="s">
        <v>36</v>
      </c>
    </row>
    <row r="7558" spans="1:26" x14ac:dyDescent="0.25">
      <c r="A7558" t="s">
        <v>26</v>
      </c>
      <c r="B7558" t="s">
        <v>27</v>
      </c>
      <c r="C7558" t="s">
        <v>28</v>
      </c>
      <c r="D7558" t="s">
        <v>380</v>
      </c>
      <c r="E7558" t="str">
        <f>"110TNSU2C150"</f>
        <v>110TNSU2C150</v>
      </c>
      <c r="F7558" t="s">
        <v>30</v>
      </c>
      <c r="I7558" t="s">
        <v>129</v>
      </c>
      <c r="J7558" t="s">
        <v>58</v>
      </c>
      <c r="N7558" t="s">
        <v>15227</v>
      </c>
      <c r="O7558" t="s">
        <v>34</v>
      </c>
      <c r="P7558">
        <v>12</v>
      </c>
      <c r="Q7558">
        <v>202110</v>
      </c>
      <c r="R7558">
        <v>20220513</v>
      </c>
      <c r="S7558" t="s">
        <v>15228</v>
      </c>
      <c r="T7558">
        <v>20220919</v>
      </c>
      <c r="U7558" t="s">
        <v>595</v>
      </c>
      <c r="V7558" t="s">
        <v>15229</v>
      </c>
      <c r="Z7558" t="s">
        <v>36</v>
      </c>
    </row>
    <row r="7559" spans="1:26" x14ac:dyDescent="0.25">
      <c r="A7559" t="s">
        <v>26</v>
      </c>
      <c r="B7559" t="s">
        <v>27</v>
      </c>
      <c r="C7559" t="s">
        <v>28</v>
      </c>
      <c r="D7559" t="s">
        <v>7432</v>
      </c>
      <c r="E7559" t="str">
        <f>"208TNSU18438"</f>
        <v>208TNSU18438</v>
      </c>
      <c r="F7559" t="s">
        <v>30</v>
      </c>
      <c r="I7559" t="s">
        <v>475</v>
      </c>
      <c r="J7559" t="s">
        <v>90</v>
      </c>
      <c r="N7559" t="s">
        <v>15230</v>
      </c>
      <c r="O7559" t="s">
        <v>34</v>
      </c>
      <c r="P7559">
        <v>2</v>
      </c>
      <c r="Q7559">
        <v>202208</v>
      </c>
      <c r="R7559">
        <v>20220827</v>
      </c>
      <c r="S7559" t="s">
        <v>15231</v>
      </c>
      <c r="T7559">
        <v>20220919</v>
      </c>
      <c r="U7559" t="s">
        <v>128</v>
      </c>
      <c r="V7559" t="s">
        <v>10504</v>
      </c>
      <c r="W7559" t="s">
        <v>179</v>
      </c>
      <c r="X7559" t="s">
        <v>8014</v>
      </c>
      <c r="Z7559" t="s">
        <v>36</v>
      </c>
    </row>
    <row r="7560" spans="1:26" x14ac:dyDescent="0.25">
      <c r="A7560" t="s">
        <v>26</v>
      </c>
      <c r="B7560" t="s">
        <v>27</v>
      </c>
      <c r="C7560" t="s">
        <v>28</v>
      </c>
      <c r="D7560" t="s">
        <v>46</v>
      </c>
      <c r="E7560" t="str">
        <f>"112TNTQ1A385"</f>
        <v>112TNTQ1A385</v>
      </c>
      <c r="F7560" t="s">
        <v>30</v>
      </c>
      <c r="I7560" t="s">
        <v>89</v>
      </c>
      <c r="J7560" t="s">
        <v>77</v>
      </c>
      <c r="N7560" t="s">
        <v>15232</v>
      </c>
      <c r="O7560" t="s">
        <v>34</v>
      </c>
      <c r="P7560">
        <v>10</v>
      </c>
      <c r="Q7560">
        <v>202112</v>
      </c>
      <c r="R7560">
        <v>20220705</v>
      </c>
      <c r="S7560" t="s">
        <v>15233</v>
      </c>
      <c r="T7560">
        <v>20220919</v>
      </c>
      <c r="Z7560" t="s">
        <v>36</v>
      </c>
    </row>
    <row r="7561" spans="1:26" x14ac:dyDescent="0.25">
      <c r="A7561" t="s">
        <v>26</v>
      </c>
      <c r="B7561" t="s">
        <v>27</v>
      </c>
      <c r="C7561" t="s">
        <v>28</v>
      </c>
      <c r="D7561" t="s">
        <v>6142</v>
      </c>
      <c r="E7561" t="str">
        <f>"205TNKF3A837"</f>
        <v>205TNKF3A837</v>
      </c>
      <c r="F7561" t="s">
        <v>30</v>
      </c>
      <c r="I7561" t="s">
        <v>38</v>
      </c>
      <c r="J7561" t="s">
        <v>58</v>
      </c>
      <c r="N7561" t="s">
        <v>15234</v>
      </c>
      <c r="O7561" t="s">
        <v>34</v>
      </c>
      <c r="P7561">
        <v>5</v>
      </c>
      <c r="Q7561">
        <v>202205</v>
      </c>
      <c r="R7561">
        <v>20220613</v>
      </c>
      <c r="S7561" t="s">
        <v>15235</v>
      </c>
      <c r="T7561">
        <v>20220919</v>
      </c>
      <c r="U7561" t="s">
        <v>1811</v>
      </c>
      <c r="Z7561" t="s">
        <v>36</v>
      </c>
    </row>
    <row r="7562" spans="1:26" x14ac:dyDescent="0.25">
      <c r="A7562" t="s">
        <v>26</v>
      </c>
      <c r="B7562" t="s">
        <v>27</v>
      </c>
      <c r="C7562" t="s">
        <v>28</v>
      </c>
      <c r="D7562" t="s">
        <v>6922</v>
      </c>
      <c r="E7562" t="str">
        <f>"206TNYT03082"</f>
        <v>206TNYT03082</v>
      </c>
      <c r="F7562" t="s">
        <v>30</v>
      </c>
      <c r="I7562" t="s">
        <v>89</v>
      </c>
      <c r="J7562" t="s">
        <v>90</v>
      </c>
      <c r="N7562" t="s">
        <v>15236</v>
      </c>
      <c r="O7562" t="s">
        <v>34</v>
      </c>
      <c r="P7562">
        <v>4</v>
      </c>
      <c r="Q7562">
        <v>202206</v>
      </c>
      <c r="R7562">
        <v>20220722</v>
      </c>
      <c r="S7562" t="s">
        <v>15237</v>
      </c>
      <c r="T7562">
        <v>20220919</v>
      </c>
      <c r="U7562" t="s">
        <v>793</v>
      </c>
      <c r="Z7562" t="s">
        <v>36</v>
      </c>
    </row>
    <row r="7563" spans="1:26" x14ac:dyDescent="0.25">
      <c r="A7563" t="s">
        <v>26</v>
      </c>
      <c r="B7563" t="s">
        <v>27</v>
      </c>
      <c r="C7563" t="s">
        <v>28</v>
      </c>
      <c r="D7563" t="s">
        <v>380</v>
      </c>
      <c r="E7563" t="str">
        <f>"112TNBK08109"</f>
        <v>112TNBK08109</v>
      </c>
      <c r="F7563" t="s">
        <v>30</v>
      </c>
      <c r="I7563" t="s">
        <v>31</v>
      </c>
      <c r="J7563" t="s">
        <v>32</v>
      </c>
      <c r="N7563" t="s">
        <v>15238</v>
      </c>
      <c r="O7563" t="s">
        <v>34</v>
      </c>
      <c r="P7563">
        <v>10</v>
      </c>
      <c r="Q7563">
        <v>202112</v>
      </c>
      <c r="R7563">
        <v>20220507</v>
      </c>
      <c r="S7563" t="s">
        <v>15239</v>
      </c>
      <c r="T7563">
        <v>20220919</v>
      </c>
      <c r="Z7563" t="s">
        <v>36</v>
      </c>
    </row>
    <row r="7564" spans="1:26" x14ac:dyDescent="0.25">
      <c r="A7564" t="s">
        <v>26</v>
      </c>
      <c r="B7564" t="s">
        <v>27</v>
      </c>
      <c r="C7564" t="s">
        <v>28</v>
      </c>
      <c r="D7564" t="s">
        <v>6142</v>
      </c>
      <c r="E7564" t="str">
        <f>"204TNAB02912"</f>
        <v>204TNAB02912</v>
      </c>
      <c r="F7564" t="s">
        <v>30</v>
      </c>
      <c r="I7564" t="s">
        <v>31</v>
      </c>
      <c r="J7564" t="s">
        <v>32</v>
      </c>
      <c r="N7564" t="s">
        <v>15240</v>
      </c>
      <c r="O7564" t="s">
        <v>34</v>
      </c>
      <c r="P7564">
        <v>6</v>
      </c>
      <c r="Q7564">
        <v>202204</v>
      </c>
      <c r="R7564">
        <v>20220401</v>
      </c>
      <c r="S7564" t="s">
        <v>15241</v>
      </c>
      <c r="T7564">
        <v>20220919</v>
      </c>
      <c r="Z7564" t="s">
        <v>36</v>
      </c>
    </row>
    <row r="7565" spans="1:26" x14ac:dyDescent="0.25">
      <c r="A7565" t="s">
        <v>26</v>
      </c>
      <c r="B7565" t="s">
        <v>27</v>
      </c>
      <c r="C7565" t="s">
        <v>28</v>
      </c>
      <c r="D7565" t="s">
        <v>166</v>
      </c>
      <c r="E7565" t="str">
        <f>"109TNMX0Q603"</f>
        <v>109TNMX0Q603</v>
      </c>
      <c r="F7565" t="s">
        <v>30</v>
      </c>
      <c r="I7565" t="s">
        <v>38</v>
      </c>
      <c r="J7565" t="s">
        <v>90</v>
      </c>
      <c r="N7565" t="s">
        <v>15242</v>
      </c>
      <c r="O7565" t="s">
        <v>34</v>
      </c>
      <c r="P7565">
        <v>13</v>
      </c>
      <c r="Q7565">
        <v>202109</v>
      </c>
      <c r="R7565">
        <v>20211212</v>
      </c>
      <c r="S7565" t="s">
        <v>15243</v>
      </c>
      <c r="T7565">
        <v>20220919</v>
      </c>
      <c r="U7565" t="s">
        <v>128</v>
      </c>
      <c r="V7565" t="s">
        <v>211</v>
      </c>
      <c r="Z7565" t="s">
        <v>36</v>
      </c>
    </row>
    <row r="7566" spans="1:26" x14ac:dyDescent="0.25">
      <c r="A7566" t="s">
        <v>26</v>
      </c>
      <c r="B7566" t="s">
        <v>27</v>
      </c>
      <c r="C7566" t="s">
        <v>28</v>
      </c>
      <c r="D7566" t="s">
        <v>37</v>
      </c>
      <c r="E7566" t="str">
        <f>"108TNXR17050"</f>
        <v>108TNXR17050</v>
      </c>
      <c r="F7566" t="s">
        <v>30</v>
      </c>
      <c r="I7566" t="s">
        <v>89</v>
      </c>
      <c r="J7566" t="s">
        <v>32</v>
      </c>
      <c r="N7566" t="s">
        <v>15244</v>
      </c>
      <c r="O7566" t="s">
        <v>34</v>
      </c>
      <c r="P7566">
        <v>14</v>
      </c>
      <c r="Q7566">
        <v>202108</v>
      </c>
      <c r="R7566">
        <v>20211105</v>
      </c>
      <c r="S7566" t="s">
        <v>15245</v>
      </c>
      <c r="T7566">
        <v>20220919</v>
      </c>
      <c r="Z7566" t="s">
        <v>36</v>
      </c>
    </row>
    <row r="7567" spans="1:26" x14ac:dyDescent="0.25">
      <c r="A7567" t="s">
        <v>26</v>
      </c>
      <c r="B7567" t="s">
        <v>27</v>
      </c>
      <c r="C7567" t="s">
        <v>28</v>
      </c>
      <c r="D7567" t="s">
        <v>7432</v>
      </c>
      <c r="E7567" t="str">
        <f>"205TNUW1S470"</f>
        <v>205TNUW1S470</v>
      </c>
      <c r="F7567" t="s">
        <v>30</v>
      </c>
      <c r="I7567" t="s">
        <v>157</v>
      </c>
      <c r="J7567" t="s">
        <v>32</v>
      </c>
      <c r="N7567" t="s">
        <v>15246</v>
      </c>
      <c r="O7567" t="s">
        <v>34</v>
      </c>
      <c r="P7567">
        <v>5</v>
      </c>
      <c r="Q7567">
        <v>202205</v>
      </c>
      <c r="R7567">
        <v>20220704</v>
      </c>
      <c r="S7567" t="s">
        <v>15247</v>
      </c>
      <c r="T7567">
        <v>20220919</v>
      </c>
      <c r="Z7567" t="s">
        <v>36</v>
      </c>
    </row>
    <row r="7568" spans="1:26" x14ac:dyDescent="0.25">
      <c r="A7568" t="s">
        <v>26</v>
      </c>
      <c r="B7568" t="s">
        <v>27</v>
      </c>
      <c r="C7568" t="s">
        <v>28</v>
      </c>
      <c r="D7568" t="s">
        <v>115</v>
      </c>
      <c r="E7568" t="str">
        <f>"110TNTQ1J481"</f>
        <v>110TNTQ1J481</v>
      </c>
      <c r="F7568" t="s">
        <v>30</v>
      </c>
      <c r="I7568" t="s">
        <v>31</v>
      </c>
      <c r="J7568" t="s">
        <v>39</v>
      </c>
      <c r="N7568" t="s">
        <v>15248</v>
      </c>
      <c r="O7568" t="s">
        <v>34</v>
      </c>
      <c r="P7568">
        <v>12</v>
      </c>
      <c r="Q7568">
        <v>202110</v>
      </c>
      <c r="R7568">
        <v>20220621</v>
      </c>
      <c r="S7568" t="s">
        <v>15249</v>
      </c>
      <c r="T7568">
        <v>20220919</v>
      </c>
      <c r="Z7568" t="s">
        <v>36</v>
      </c>
    </row>
    <row r="7569" spans="1:26" x14ac:dyDescent="0.25">
      <c r="A7569" t="s">
        <v>26</v>
      </c>
      <c r="B7569" t="s">
        <v>27</v>
      </c>
      <c r="C7569" t="s">
        <v>28</v>
      </c>
      <c r="D7569" t="s">
        <v>166</v>
      </c>
      <c r="E7569" t="str">
        <f>"110TNUW2N030"</f>
        <v>110TNUW2N030</v>
      </c>
      <c r="F7569" t="s">
        <v>30</v>
      </c>
      <c r="I7569" t="s">
        <v>38</v>
      </c>
      <c r="J7569" t="s">
        <v>77</v>
      </c>
      <c r="N7569" t="s">
        <v>15250</v>
      </c>
      <c r="O7569" t="s">
        <v>34</v>
      </c>
      <c r="P7569">
        <v>12</v>
      </c>
      <c r="Q7569">
        <v>202110</v>
      </c>
      <c r="R7569">
        <v>20211229</v>
      </c>
      <c r="S7569" t="s">
        <v>15251</v>
      </c>
      <c r="T7569">
        <v>20220919</v>
      </c>
      <c r="Z7569" t="s">
        <v>36</v>
      </c>
    </row>
    <row r="7570" spans="1:26" x14ac:dyDescent="0.25">
      <c r="A7570" t="s">
        <v>26</v>
      </c>
      <c r="B7570" t="s">
        <v>27</v>
      </c>
      <c r="C7570" t="s">
        <v>28</v>
      </c>
      <c r="D7570" t="s">
        <v>7160</v>
      </c>
      <c r="E7570" t="str">
        <f>"206TNJJ0C748"</f>
        <v>206TNJJ0C748</v>
      </c>
      <c r="F7570" t="s">
        <v>30</v>
      </c>
      <c r="I7570" t="s">
        <v>57</v>
      </c>
      <c r="J7570" t="s">
        <v>58</v>
      </c>
      <c r="N7570" t="s">
        <v>15252</v>
      </c>
      <c r="O7570" t="s">
        <v>34</v>
      </c>
      <c r="P7570">
        <v>4</v>
      </c>
      <c r="Q7570">
        <v>202206</v>
      </c>
      <c r="R7570">
        <v>20220601</v>
      </c>
      <c r="S7570" t="s">
        <v>15253</v>
      </c>
      <c r="T7570">
        <v>20220919</v>
      </c>
      <c r="U7570" t="s">
        <v>1210</v>
      </c>
      <c r="Z7570" t="s">
        <v>36</v>
      </c>
    </row>
    <row r="7571" spans="1:26" x14ac:dyDescent="0.25">
      <c r="A7571" t="s">
        <v>26</v>
      </c>
      <c r="B7571" t="s">
        <v>27</v>
      </c>
      <c r="C7571" t="s">
        <v>28</v>
      </c>
      <c r="D7571" t="s">
        <v>133</v>
      </c>
      <c r="E7571" t="str">
        <f>"108TNVS2G863"</f>
        <v>108TNVS2G863</v>
      </c>
      <c r="F7571" t="s">
        <v>30</v>
      </c>
      <c r="I7571" t="s">
        <v>71</v>
      </c>
      <c r="J7571" t="s">
        <v>58</v>
      </c>
      <c r="N7571" t="s">
        <v>15254</v>
      </c>
      <c r="O7571" t="s">
        <v>34</v>
      </c>
      <c r="P7571">
        <v>14</v>
      </c>
      <c r="Q7571">
        <v>202108</v>
      </c>
      <c r="R7571">
        <v>20220117</v>
      </c>
      <c r="S7571" t="s">
        <v>15255</v>
      </c>
      <c r="T7571">
        <v>20220919</v>
      </c>
      <c r="U7571" t="s">
        <v>1227</v>
      </c>
      <c r="V7571" t="s">
        <v>236</v>
      </c>
      <c r="Z7571" t="s">
        <v>36</v>
      </c>
    </row>
    <row r="7572" spans="1:26" x14ac:dyDescent="0.25">
      <c r="A7572" t="s">
        <v>26</v>
      </c>
      <c r="B7572" t="s">
        <v>27</v>
      </c>
      <c r="C7572" t="s">
        <v>28</v>
      </c>
      <c r="D7572" t="s">
        <v>133</v>
      </c>
      <c r="E7572" t="str">
        <f>"107TNLE2D112"</f>
        <v>107TNLE2D112</v>
      </c>
      <c r="F7572" t="s">
        <v>30</v>
      </c>
      <c r="I7572" t="s">
        <v>89</v>
      </c>
      <c r="J7572" t="s">
        <v>58</v>
      </c>
      <c r="N7572" t="s">
        <v>15256</v>
      </c>
      <c r="O7572" t="s">
        <v>34</v>
      </c>
      <c r="P7572">
        <v>15</v>
      </c>
      <c r="Q7572">
        <v>202107</v>
      </c>
      <c r="R7572">
        <v>20211112</v>
      </c>
      <c r="S7572" t="s">
        <v>15257</v>
      </c>
      <c r="T7572">
        <v>20220919</v>
      </c>
      <c r="U7572" t="s">
        <v>211</v>
      </c>
      <c r="Z7572" t="s">
        <v>36</v>
      </c>
    </row>
    <row r="7573" spans="1:26" x14ac:dyDescent="0.25">
      <c r="A7573" t="s">
        <v>26</v>
      </c>
      <c r="B7573" t="s">
        <v>27</v>
      </c>
      <c r="C7573" t="s">
        <v>28</v>
      </c>
      <c r="D7573" t="s">
        <v>29</v>
      </c>
      <c r="E7573" t="str">
        <f>"103TNQD1K300"</f>
        <v>103TNQD1K300</v>
      </c>
      <c r="F7573" t="s">
        <v>30</v>
      </c>
      <c r="I7573" t="s">
        <v>38</v>
      </c>
      <c r="J7573" t="s">
        <v>90</v>
      </c>
      <c r="N7573" t="s">
        <v>15258</v>
      </c>
      <c r="O7573" t="s">
        <v>34</v>
      </c>
      <c r="P7573">
        <v>19</v>
      </c>
      <c r="Q7573">
        <v>202103</v>
      </c>
      <c r="R7573">
        <v>20220407</v>
      </c>
      <c r="S7573" t="s">
        <v>15259</v>
      </c>
      <c r="T7573">
        <v>20220919</v>
      </c>
      <c r="U7573" t="s">
        <v>211</v>
      </c>
      <c r="Z7573" t="s">
        <v>36</v>
      </c>
    </row>
    <row r="7574" spans="1:26" x14ac:dyDescent="0.25">
      <c r="A7574" t="s">
        <v>26</v>
      </c>
      <c r="B7574" t="s">
        <v>27</v>
      </c>
      <c r="C7574" t="s">
        <v>28</v>
      </c>
      <c r="D7574" t="s">
        <v>37</v>
      </c>
      <c r="E7574" t="str">
        <f>"111TNBK2F829"</f>
        <v>111TNBK2F829</v>
      </c>
      <c r="F7574" t="s">
        <v>30</v>
      </c>
      <c r="I7574" t="s">
        <v>129</v>
      </c>
      <c r="J7574" t="s">
        <v>130</v>
      </c>
      <c r="N7574" t="s">
        <v>15260</v>
      </c>
      <c r="O7574" t="s">
        <v>34</v>
      </c>
      <c r="P7574">
        <v>11</v>
      </c>
      <c r="Q7574">
        <v>202111</v>
      </c>
      <c r="R7574">
        <v>20211120</v>
      </c>
      <c r="S7574" t="s">
        <v>15261</v>
      </c>
      <c r="T7574">
        <v>20220919</v>
      </c>
      <c r="Z7574" t="s">
        <v>36</v>
      </c>
    </row>
    <row r="7575" spans="1:26" x14ac:dyDescent="0.25">
      <c r="A7575" t="s">
        <v>26</v>
      </c>
      <c r="B7575" t="s">
        <v>27</v>
      </c>
      <c r="C7575" t="s">
        <v>28</v>
      </c>
      <c r="D7575" t="s">
        <v>37</v>
      </c>
      <c r="E7575" t="str">
        <f>"201TNLE2M000"</f>
        <v>201TNLE2M000</v>
      </c>
      <c r="F7575" t="s">
        <v>30</v>
      </c>
      <c r="I7575" t="s">
        <v>31</v>
      </c>
      <c r="J7575" t="s">
        <v>32</v>
      </c>
      <c r="N7575" t="s">
        <v>15262</v>
      </c>
      <c r="O7575" t="s">
        <v>34</v>
      </c>
      <c r="P7575">
        <v>9</v>
      </c>
      <c r="Q7575">
        <v>202201</v>
      </c>
      <c r="R7575">
        <v>20220910</v>
      </c>
      <c r="S7575" t="s">
        <v>15263</v>
      </c>
      <c r="T7575">
        <v>20220919</v>
      </c>
      <c r="Z7575" t="s">
        <v>36</v>
      </c>
    </row>
    <row r="7576" spans="1:26" x14ac:dyDescent="0.25">
      <c r="A7576" t="s">
        <v>26</v>
      </c>
      <c r="B7576" t="s">
        <v>27</v>
      </c>
      <c r="C7576" t="s">
        <v>28</v>
      </c>
      <c r="D7576" t="s">
        <v>115</v>
      </c>
      <c r="E7576" t="str">
        <f>"107TNJJ0K700"</f>
        <v>107TNJJ0K700</v>
      </c>
      <c r="F7576" t="s">
        <v>30</v>
      </c>
      <c r="I7576" t="s">
        <v>38</v>
      </c>
      <c r="J7576" t="s">
        <v>90</v>
      </c>
      <c r="N7576" t="s">
        <v>15264</v>
      </c>
      <c r="O7576" t="s">
        <v>34</v>
      </c>
      <c r="P7576">
        <v>15</v>
      </c>
      <c r="Q7576">
        <v>202107</v>
      </c>
      <c r="R7576">
        <v>20211001</v>
      </c>
      <c r="S7576" t="s">
        <v>15265</v>
      </c>
      <c r="T7576">
        <v>20220919</v>
      </c>
      <c r="Z7576" t="s">
        <v>36</v>
      </c>
    </row>
    <row r="7577" spans="1:26" x14ac:dyDescent="0.25">
      <c r="A7577" t="s">
        <v>26</v>
      </c>
      <c r="B7577" t="s">
        <v>27</v>
      </c>
      <c r="C7577" t="s">
        <v>28</v>
      </c>
      <c r="D7577" t="s">
        <v>42</v>
      </c>
      <c r="E7577" t="str">
        <f>"112TNYT0M082"</f>
        <v>112TNYT0M082</v>
      </c>
      <c r="F7577" t="s">
        <v>30</v>
      </c>
      <c r="I7577" t="s">
        <v>89</v>
      </c>
      <c r="J7577" t="s">
        <v>77</v>
      </c>
      <c r="N7577" t="s">
        <v>15266</v>
      </c>
      <c r="O7577" t="s">
        <v>34</v>
      </c>
      <c r="P7577">
        <v>10</v>
      </c>
      <c r="Q7577">
        <v>202112</v>
      </c>
      <c r="R7577">
        <v>20220906</v>
      </c>
      <c r="S7577" t="s">
        <v>15267</v>
      </c>
      <c r="T7577">
        <v>20220919</v>
      </c>
      <c r="Z7577" t="s">
        <v>36</v>
      </c>
    </row>
    <row r="7578" spans="1:26" x14ac:dyDescent="0.25">
      <c r="A7578" t="s">
        <v>26</v>
      </c>
      <c r="B7578" t="s">
        <v>27</v>
      </c>
      <c r="C7578" t="s">
        <v>28</v>
      </c>
      <c r="D7578" t="s">
        <v>380</v>
      </c>
      <c r="E7578" t="str">
        <f>"206TNGY0S559"</f>
        <v>206TNGY0S559</v>
      </c>
      <c r="F7578" t="s">
        <v>30</v>
      </c>
      <c r="I7578" t="s">
        <v>38</v>
      </c>
      <c r="J7578" t="s">
        <v>90</v>
      </c>
      <c r="N7578" t="s">
        <v>15268</v>
      </c>
      <c r="O7578" t="s">
        <v>34</v>
      </c>
      <c r="P7578">
        <v>4</v>
      </c>
      <c r="Q7578">
        <v>202206</v>
      </c>
      <c r="R7578">
        <v>20220718</v>
      </c>
      <c r="S7578" t="s">
        <v>15269</v>
      </c>
      <c r="T7578">
        <v>20220920</v>
      </c>
      <c r="Z7578" t="s">
        <v>36</v>
      </c>
    </row>
    <row r="7579" spans="1:26" x14ac:dyDescent="0.25">
      <c r="A7579" t="s">
        <v>26</v>
      </c>
      <c r="B7579" t="s">
        <v>27</v>
      </c>
      <c r="C7579" t="s">
        <v>28</v>
      </c>
      <c r="D7579" t="s">
        <v>6142</v>
      </c>
      <c r="E7579" t="str">
        <f>"204TNLE18360"</f>
        <v>204TNLE18360</v>
      </c>
      <c r="F7579" t="s">
        <v>30</v>
      </c>
      <c r="I7579" t="s">
        <v>31</v>
      </c>
      <c r="J7579" t="s">
        <v>90</v>
      </c>
      <c r="N7579" t="s">
        <v>7903</v>
      </c>
      <c r="O7579" t="s">
        <v>34</v>
      </c>
      <c r="P7579">
        <v>6</v>
      </c>
      <c r="Q7579">
        <v>202204</v>
      </c>
      <c r="R7579">
        <v>20220715</v>
      </c>
      <c r="S7579" t="s">
        <v>15270</v>
      </c>
      <c r="T7579">
        <v>20220920</v>
      </c>
      <c r="U7579" t="s">
        <v>15271</v>
      </c>
      <c r="V7579" t="s">
        <v>15271</v>
      </c>
      <c r="W7579" t="s">
        <v>15271</v>
      </c>
      <c r="Z7579" t="s">
        <v>36</v>
      </c>
    </row>
    <row r="7580" spans="1:26" x14ac:dyDescent="0.25">
      <c r="A7580" t="s">
        <v>26</v>
      </c>
      <c r="B7580" t="s">
        <v>27</v>
      </c>
      <c r="C7580" t="s">
        <v>28</v>
      </c>
      <c r="D7580" t="s">
        <v>7432</v>
      </c>
      <c r="E7580" t="str">
        <f>"202TNMX2J651"</f>
        <v>202TNMX2J651</v>
      </c>
      <c r="F7580" t="s">
        <v>30</v>
      </c>
      <c r="I7580" t="s">
        <v>38</v>
      </c>
      <c r="J7580" t="s">
        <v>39</v>
      </c>
      <c r="N7580" t="s">
        <v>15272</v>
      </c>
      <c r="O7580" t="s">
        <v>34</v>
      </c>
      <c r="P7580">
        <v>8</v>
      </c>
      <c r="Q7580">
        <v>202202</v>
      </c>
      <c r="R7580">
        <v>20220713</v>
      </c>
      <c r="S7580" t="s">
        <v>15273</v>
      </c>
      <c r="T7580">
        <v>20220920</v>
      </c>
      <c r="Z7580" t="s">
        <v>36</v>
      </c>
    </row>
    <row r="7581" spans="1:26" x14ac:dyDescent="0.25">
      <c r="A7581" t="s">
        <v>26</v>
      </c>
      <c r="B7581" t="s">
        <v>27</v>
      </c>
      <c r="C7581" t="s">
        <v>28</v>
      </c>
      <c r="D7581" t="s">
        <v>380</v>
      </c>
      <c r="E7581" t="str">
        <f>"110TNAB2A144"</f>
        <v>110TNAB2A144</v>
      </c>
      <c r="F7581" t="s">
        <v>30</v>
      </c>
      <c r="I7581" t="s">
        <v>38</v>
      </c>
      <c r="J7581" t="s">
        <v>39</v>
      </c>
      <c r="N7581" t="s">
        <v>15274</v>
      </c>
      <c r="O7581" t="s">
        <v>34</v>
      </c>
      <c r="P7581">
        <v>12</v>
      </c>
      <c r="Q7581">
        <v>202110</v>
      </c>
      <c r="R7581">
        <v>20220511</v>
      </c>
      <c r="S7581" t="s">
        <v>15275</v>
      </c>
      <c r="T7581">
        <v>20220920</v>
      </c>
      <c r="Z7581" t="s">
        <v>36</v>
      </c>
    </row>
    <row r="7582" spans="1:26" x14ac:dyDescent="0.25">
      <c r="A7582" t="s">
        <v>26</v>
      </c>
      <c r="B7582" t="s">
        <v>27</v>
      </c>
      <c r="C7582" t="s">
        <v>28</v>
      </c>
      <c r="D7582" t="s">
        <v>29</v>
      </c>
      <c r="E7582" t="str">
        <f>"106TNUW01622"</f>
        <v>106TNUW01622</v>
      </c>
      <c r="F7582" t="s">
        <v>30</v>
      </c>
      <c r="I7582" t="s">
        <v>38</v>
      </c>
      <c r="J7582" t="s">
        <v>840</v>
      </c>
      <c r="N7582" t="s">
        <v>15276</v>
      </c>
      <c r="O7582" t="s">
        <v>34</v>
      </c>
      <c r="P7582">
        <v>16</v>
      </c>
      <c r="Q7582">
        <v>202106</v>
      </c>
      <c r="R7582">
        <v>20211115</v>
      </c>
      <c r="S7582" t="s">
        <v>15277</v>
      </c>
      <c r="T7582">
        <v>20220920</v>
      </c>
      <c r="Z7582" t="s">
        <v>36</v>
      </c>
    </row>
    <row r="7583" spans="1:26" x14ac:dyDescent="0.25">
      <c r="A7583" t="s">
        <v>26</v>
      </c>
      <c r="B7583" t="s">
        <v>27</v>
      </c>
      <c r="C7583" t="s">
        <v>28</v>
      </c>
      <c r="D7583" t="s">
        <v>585</v>
      </c>
      <c r="E7583" t="str">
        <f>"207TNGY18911"</f>
        <v>207TNGY18911</v>
      </c>
      <c r="F7583" t="s">
        <v>30</v>
      </c>
      <c r="I7583" t="s">
        <v>38</v>
      </c>
      <c r="J7583" t="s">
        <v>163</v>
      </c>
      <c r="N7583" t="s">
        <v>15278</v>
      </c>
      <c r="O7583" t="s">
        <v>34</v>
      </c>
      <c r="P7583">
        <v>3</v>
      </c>
      <c r="Q7583">
        <v>202207</v>
      </c>
      <c r="R7583">
        <v>20220902</v>
      </c>
      <c r="S7583" t="s">
        <v>15279</v>
      </c>
      <c r="T7583">
        <v>20220920</v>
      </c>
      <c r="Z7583" t="s">
        <v>36</v>
      </c>
    </row>
    <row r="7584" spans="1:26" x14ac:dyDescent="0.25">
      <c r="A7584" t="s">
        <v>26</v>
      </c>
      <c r="B7584" t="s">
        <v>27</v>
      </c>
      <c r="C7584" t="s">
        <v>28</v>
      </c>
      <c r="D7584" t="s">
        <v>29</v>
      </c>
      <c r="E7584" t="str">
        <f>"106TNQD06748"</f>
        <v>106TNQD06748</v>
      </c>
      <c r="F7584" t="s">
        <v>30</v>
      </c>
      <c r="I7584" t="s">
        <v>123</v>
      </c>
      <c r="J7584" t="s">
        <v>52</v>
      </c>
      <c r="N7584" t="s">
        <v>15280</v>
      </c>
      <c r="O7584" t="s">
        <v>34</v>
      </c>
      <c r="P7584">
        <v>16</v>
      </c>
      <c r="Q7584">
        <v>202106</v>
      </c>
      <c r="R7584">
        <v>20220528</v>
      </c>
      <c r="S7584" t="s">
        <v>15281</v>
      </c>
      <c r="T7584">
        <v>20220920</v>
      </c>
      <c r="U7584" t="s">
        <v>1537</v>
      </c>
      <c r="V7584" t="s">
        <v>415</v>
      </c>
      <c r="Z7584" t="s">
        <v>36</v>
      </c>
    </row>
    <row r="7585" spans="1:26" x14ac:dyDescent="0.25">
      <c r="A7585" t="s">
        <v>26</v>
      </c>
      <c r="B7585" t="s">
        <v>27</v>
      </c>
      <c r="C7585" t="s">
        <v>28</v>
      </c>
      <c r="D7585" t="s">
        <v>380</v>
      </c>
      <c r="E7585" t="str">
        <f>"202TNBK2U285"</f>
        <v>202TNBK2U285</v>
      </c>
      <c r="F7585" t="s">
        <v>30</v>
      </c>
      <c r="I7585" t="s">
        <v>89</v>
      </c>
      <c r="J7585" t="s">
        <v>941</v>
      </c>
      <c r="N7585" t="s">
        <v>15282</v>
      </c>
      <c r="O7585" t="s">
        <v>34</v>
      </c>
      <c r="P7585">
        <v>8</v>
      </c>
      <c r="Q7585">
        <v>202202</v>
      </c>
      <c r="R7585">
        <v>20220601</v>
      </c>
      <c r="S7585" t="s">
        <v>15283</v>
      </c>
      <c r="T7585">
        <v>20220920</v>
      </c>
      <c r="Z7585" t="s">
        <v>36</v>
      </c>
    </row>
    <row r="7586" spans="1:26" x14ac:dyDescent="0.25">
      <c r="A7586" t="s">
        <v>26</v>
      </c>
      <c r="B7586" t="s">
        <v>27</v>
      </c>
      <c r="C7586" t="s">
        <v>28</v>
      </c>
      <c r="D7586" t="s">
        <v>380</v>
      </c>
      <c r="E7586" t="str">
        <f>"009TNDV0K626"</f>
        <v>009TNDV0K626</v>
      </c>
      <c r="F7586" t="s">
        <v>30</v>
      </c>
      <c r="I7586" t="s">
        <v>38</v>
      </c>
      <c r="J7586" t="s">
        <v>58</v>
      </c>
      <c r="N7586" t="s">
        <v>15284</v>
      </c>
      <c r="O7586" t="s">
        <v>34</v>
      </c>
      <c r="P7586">
        <v>25</v>
      </c>
      <c r="Q7586">
        <v>202009</v>
      </c>
      <c r="R7586">
        <v>20220313</v>
      </c>
      <c r="S7586" t="s">
        <v>15285</v>
      </c>
      <c r="T7586">
        <v>20220920</v>
      </c>
      <c r="U7586" t="s">
        <v>5168</v>
      </c>
      <c r="V7586" t="s">
        <v>206</v>
      </c>
      <c r="Z7586" t="s">
        <v>36</v>
      </c>
    </row>
    <row r="7587" spans="1:26" x14ac:dyDescent="0.25">
      <c r="A7587" t="s">
        <v>26</v>
      </c>
      <c r="B7587" t="s">
        <v>27</v>
      </c>
      <c r="C7587" t="s">
        <v>28</v>
      </c>
      <c r="D7587" t="s">
        <v>115</v>
      </c>
      <c r="E7587" t="str">
        <f>"108TNLE09360"</f>
        <v>108TNLE09360</v>
      </c>
      <c r="F7587" t="s">
        <v>30</v>
      </c>
      <c r="I7587" t="s">
        <v>38</v>
      </c>
      <c r="J7587" t="s">
        <v>58</v>
      </c>
      <c r="N7587" t="s">
        <v>15286</v>
      </c>
      <c r="O7587" t="s">
        <v>34</v>
      </c>
      <c r="P7587">
        <v>14</v>
      </c>
      <c r="Q7587">
        <v>202108</v>
      </c>
      <c r="R7587">
        <v>20220109</v>
      </c>
      <c r="S7587" t="s">
        <v>15287</v>
      </c>
      <c r="T7587">
        <v>20220920</v>
      </c>
      <c r="U7587" t="s">
        <v>322</v>
      </c>
      <c r="V7587" t="s">
        <v>15288</v>
      </c>
      <c r="Z7587" t="s">
        <v>36</v>
      </c>
    </row>
    <row r="7588" spans="1:26" x14ac:dyDescent="0.25">
      <c r="A7588" t="s">
        <v>26</v>
      </c>
      <c r="B7588" t="s">
        <v>27</v>
      </c>
      <c r="C7588" t="s">
        <v>28</v>
      </c>
      <c r="D7588" t="s">
        <v>7432</v>
      </c>
      <c r="E7588" t="str">
        <f>"205TNFA2K995"</f>
        <v>205TNFA2K995</v>
      </c>
      <c r="F7588" t="s">
        <v>30</v>
      </c>
      <c r="I7588" t="s">
        <v>38</v>
      </c>
      <c r="J7588" t="s">
        <v>39</v>
      </c>
      <c r="N7588" t="s">
        <v>15289</v>
      </c>
      <c r="O7588" t="s">
        <v>34</v>
      </c>
      <c r="P7588">
        <v>5</v>
      </c>
      <c r="Q7588">
        <v>202205</v>
      </c>
      <c r="R7588">
        <v>20220824</v>
      </c>
      <c r="S7588" t="s">
        <v>15290</v>
      </c>
      <c r="T7588">
        <v>20220920</v>
      </c>
      <c r="Z7588" t="s">
        <v>36</v>
      </c>
    </row>
    <row r="7589" spans="1:26" x14ac:dyDescent="0.25">
      <c r="A7589" t="s">
        <v>26</v>
      </c>
      <c r="B7589" t="s">
        <v>27</v>
      </c>
      <c r="C7589" t="s">
        <v>28</v>
      </c>
      <c r="D7589" t="s">
        <v>42</v>
      </c>
      <c r="E7589" t="str">
        <f>"107TNSU1D222"</f>
        <v>107TNSU1D222</v>
      </c>
      <c r="F7589" t="s">
        <v>30</v>
      </c>
      <c r="I7589" t="s">
        <v>38</v>
      </c>
      <c r="J7589" t="s">
        <v>58</v>
      </c>
      <c r="N7589" t="s">
        <v>15291</v>
      </c>
      <c r="O7589" t="s">
        <v>34</v>
      </c>
      <c r="P7589">
        <v>15</v>
      </c>
      <c r="Q7589">
        <v>202107</v>
      </c>
      <c r="R7589">
        <v>20211008</v>
      </c>
      <c r="S7589" t="s">
        <v>15292</v>
      </c>
      <c r="T7589">
        <v>20220920</v>
      </c>
      <c r="U7589" t="s">
        <v>264</v>
      </c>
      <c r="V7589" t="s">
        <v>8053</v>
      </c>
      <c r="Z7589" t="s">
        <v>36</v>
      </c>
    </row>
    <row r="7590" spans="1:26" x14ac:dyDescent="0.25">
      <c r="A7590" t="s">
        <v>26</v>
      </c>
      <c r="B7590" t="s">
        <v>27</v>
      </c>
      <c r="C7590" t="s">
        <v>28</v>
      </c>
      <c r="D7590" t="s">
        <v>42</v>
      </c>
      <c r="E7590" t="str">
        <f>"109TNWG1U345"</f>
        <v>109TNWG1U345</v>
      </c>
      <c r="F7590" t="s">
        <v>30</v>
      </c>
      <c r="I7590" t="s">
        <v>82</v>
      </c>
      <c r="J7590" t="s">
        <v>39</v>
      </c>
      <c r="N7590" t="s">
        <v>15293</v>
      </c>
      <c r="O7590" t="s">
        <v>34</v>
      </c>
      <c r="P7590">
        <v>13</v>
      </c>
      <c r="Q7590">
        <v>202109</v>
      </c>
      <c r="R7590">
        <v>20211121</v>
      </c>
      <c r="S7590" t="s">
        <v>15294</v>
      </c>
      <c r="T7590">
        <v>20220920</v>
      </c>
      <c r="Z7590" t="s">
        <v>36</v>
      </c>
    </row>
    <row r="7591" spans="1:26" x14ac:dyDescent="0.25">
      <c r="A7591" t="s">
        <v>26</v>
      </c>
      <c r="B7591" t="s">
        <v>27</v>
      </c>
      <c r="C7591" t="s">
        <v>28</v>
      </c>
      <c r="D7591" t="s">
        <v>380</v>
      </c>
      <c r="E7591" t="str">
        <f>"110TNAB2B824"</f>
        <v>110TNAB2B824</v>
      </c>
      <c r="F7591" t="s">
        <v>30</v>
      </c>
      <c r="I7591" t="s">
        <v>129</v>
      </c>
      <c r="J7591" t="s">
        <v>39</v>
      </c>
      <c r="N7591" t="s">
        <v>15295</v>
      </c>
      <c r="O7591" t="s">
        <v>34</v>
      </c>
      <c r="P7591">
        <v>12</v>
      </c>
      <c r="Q7591">
        <v>202110</v>
      </c>
      <c r="R7591">
        <v>20220408</v>
      </c>
      <c r="S7591" t="s">
        <v>15296</v>
      </c>
      <c r="T7591">
        <v>20220920</v>
      </c>
      <c r="Z7591" t="s">
        <v>36</v>
      </c>
    </row>
    <row r="7592" spans="1:26" x14ac:dyDescent="0.25">
      <c r="A7592" t="s">
        <v>26</v>
      </c>
      <c r="B7592" t="s">
        <v>27</v>
      </c>
      <c r="C7592" t="s">
        <v>28</v>
      </c>
      <c r="D7592" t="s">
        <v>6142</v>
      </c>
      <c r="E7592" t="str">
        <f>"205TNPC2D144"</f>
        <v>205TNPC2D144</v>
      </c>
      <c r="F7592" t="s">
        <v>30</v>
      </c>
      <c r="I7592" t="s">
        <v>162</v>
      </c>
      <c r="J7592" t="s">
        <v>39</v>
      </c>
      <c r="N7592" t="s">
        <v>520</v>
      </c>
      <c r="O7592" t="s">
        <v>34</v>
      </c>
      <c r="P7592">
        <v>5</v>
      </c>
      <c r="Q7592">
        <v>202205</v>
      </c>
      <c r="R7592">
        <v>20220520</v>
      </c>
      <c r="S7592" t="s">
        <v>15297</v>
      </c>
      <c r="T7592">
        <v>20220920</v>
      </c>
      <c r="Z7592" t="s">
        <v>36</v>
      </c>
    </row>
    <row r="7593" spans="1:26" x14ac:dyDescent="0.25">
      <c r="A7593" t="s">
        <v>26</v>
      </c>
      <c r="B7593" t="s">
        <v>27</v>
      </c>
      <c r="C7593" t="s">
        <v>28</v>
      </c>
      <c r="D7593" t="s">
        <v>64</v>
      </c>
      <c r="E7593" t="str">
        <f>"202TNSU19518"</f>
        <v>202TNSU19518</v>
      </c>
      <c r="F7593" t="s">
        <v>30</v>
      </c>
      <c r="I7593" t="s">
        <v>129</v>
      </c>
      <c r="J7593" t="s">
        <v>77</v>
      </c>
      <c r="N7593" t="s">
        <v>15298</v>
      </c>
      <c r="O7593" t="s">
        <v>34</v>
      </c>
      <c r="P7593">
        <v>8</v>
      </c>
      <c r="Q7593">
        <v>202202</v>
      </c>
      <c r="R7593">
        <v>20220224</v>
      </c>
      <c r="S7593" t="s">
        <v>15299</v>
      </c>
      <c r="T7593">
        <v>20220920</v>
      </c>
      <c r="Z7593" t="s">
        <v>36</v>
      </c>
    </row>
    <row r="7594" spans="1:26" x14ac:dyDescent="0.25">
      <c r="A7594" t="s">
        <v>26</v>
      </c>
      <c r="B7594" t="s">
        <v>27</v>
      </c>
      <c r="C7594" t="s">
        <v>28</v>
      </c>
      <c r="D7594" t="s">
        <v>166</v>
      </c>
      <c r="E7594" t="str">
        <f>"203TNKF2F453"</f>
        <v>203TNKF2F453</v>
      </c>
      <c r="F7594" t="s">
        <v>30</v>
      </c>
      <c r="I7594" t="s">
        <v>38</v>
      </c>
      <c r="J7594" t="s">
        <v>439</v>
      </c>
      <c r="N7594" t="s">
        <v>15300</v>
      </c>
      <c r="O7594" t="s">
        <v>34</v>
      </c>
      <c r="P7594">
        <v>7</v>
      </c>
      <c r="Q7594">
        <v>202203</v>
      </c>
      <c r="R7594">
        <v>20220803</v>
      </c>
      <c r="S7594" t="s">
        <v>15301</v>
      </c>
      <c r="T7594">
        <v>20220920</v>
      </c>
      <c r="Z7594" t="s">
        <v>36</v>
      </c>
    </row>
    <row r="7595" spans="1:26" x14ac:dyDescent="0.25">
      <c r="A7595" t="s">
        <v>26</v>
      </c>
      <c r="B7595" t="s">
        <v>27</v>
      </c>
      <c r="C7595" t="s">
        <v>28</v>
      </c>
      <c r="D7595" t="s">
        <v>380</v>
      </c>
      <c r="E7595" t="str">
        <f>"205TNKF2U301"</f>
        <v>205TNKF2U301</v>
      </c>
      <c r="F7595" t="s">
        <v>30</v>
      </c>
      <c r="I7595" t="s">
        <v>129</v>
      </c>
      <c r="J7595" t="s">
        <v>130</v>
      </c>
      <c r="N7595" t="s">
        <v>15302</v>
      </c>
      <c r="O7595" t="s">
        <v>34</v>
      </c>
      <c r="P7595">
        <v>5</v>
      </c>
      <c r="Q7595">
        <v>202205</v>
      </c>
      <c r="R7595">
        <v>20220601</v>
      </c>
      <c r="S7595" t="s">
        <v>15303</v>
      </c>
      <c r="T7595">
        <v>20220920</v>
      </c>
      <c r="Z7595" t="s">
        <v>36</v>
      </c>
    </row>
    <row r="7596" spans="1:26" x14ac:dyDescent="0.25">
      <c r="A7596" t="s">
        <v>26</v>
      </c>
      <c r="B7596" t="s">
        <v>27</v>
      </c>
      <c r="C7596" t="s">
        <v>28</v>
      </c>
      <c r="D7596" t="s">
        <v>3730</v>
      </c>
      <c r="E7596" t="str">
        <f>"111TNUW0P606"</f>
        <v>111TNUW0P606</v>
      </c>
      <c r="F7596" t="s">
        <v>30</v>
      </c>
      <c r="I7596" t="s">
        <v>38</v>
      </c>
      <c r="J7596" t="s">
        <v>77</v>
      </c>
      <c r="N7596" t="s">
        <v>15304</v>
      </c>
      <c r="O7596" t="s">
        <v>34</v>
      </c>
      <c r="P7596">
        <v>11</v>
      </c>
      <c r="Q7596">
        <v>202111</v>
      </c>
      <c r="R7596">
        <v>20220303</v>
      </c>
      <c r="S7596" t="s">
        <v>15305</v>
      </c>
      <c r="T7596">
        <v>20220920</v>
      </c>
      <c r="Z7596" t="s">
        <v>36</v>
      </c>
    </row>
    <row r="7597" spans="1:26" x14ac:dyDescent="0.25">
      <c r="A7597" t="s">
        <v>26</v>
      </c>
      <c r="B7597" t="s">
        <v>27</v>
      </c>
      <c r="C7597" t="s">
        <v>28</v>
      </c>
      <c r="D7597" t="s">
        <v>29</v>
      </c>
      <c r="E7597" t="str">
        <f>"008TNKF0N685"</f>
        <v>008TNKF0N685</v>
      </c>
      <c r="F7597" t="s">
        <v>30</v>
      </c>
      <c r="I7597" t="s">
        <v>38</v>
      </c>
      <c r="J7597" t="s">
        <v>39</v>
      </c>
      <c r="N7597" t="s">
        <v>15306</v>
      </c>
      <c r="O7597" t="s">
        <v>34</v>
      </c>
      <c r="P7597">
        <v>26</v>
      </c>
      <c r="Q7597">
        <v>202008</v>
      </c>
      <c r="R7597">
        <v>20220817</v>
      </c>
      <c r="S7597" t="s">
        <v>15307</v>
      </c>
      <c r="T7597">
        <v>20220920</v>
      </c>
      <c r="Z7597" t="s">
        <v>36</v>
      </c>
    </row>
    <row r="7598" spans="1:26" x14ac:dyDescent="0.25">
      <c r="A7598" t="s">
        <v>26</v>
      </c>
      <c r="B7598" t="s">
        <v>27</v>
      </c>
      <c r="C7598" t="s">
        <v>28</v>
      </c>
      <c r="D7598" t="s">
        <v>6142</v>
      </c>
      <c r="E7598" t="str">
        <f>"204TNNHOE903"</f>
        <v>204TNNHOE903</v>
      </c>
      <c r="F7598" t="s">
        <v>30</v>
      </c>
      <c r="I7598" t="s">
        <v>57</v>
      </c>
      <c r="J7598" t="s">
        <v>58</v>
      </c>
      <c r="N7598" t="s">
        <v>15308</v>
      </c>
      <c r="O7598" t="s">
        <v>34</v>
      </c>
      <c r="P7598">
        <v>99</v>
      </c>
      <c r="Q7598">
        <v>201204</v>
      </c>
      <c r="R7598">
        <v>20220320</v>
      </c>
      <c r="S7598" t="s">
        <v>15309</v>
      </c>
      <c r="T7598">
        <v>20220920</v>
      </c>
      <c r="U7598" t="s">
        <v>61</v>
      </c>
      <c r="Z7598" t="s">
        <v>36</v>
      </c>
    </row>
    <row r="7599" spans="1:26" x14ac:dyDescent="0.25">
      <c r="A7599" t="s">
        <v>26</v>
      </c>
      <c r="B7599" t="s">
        <v>27</v>
      </c>
      <c r="C7599" t="s">
        <v>28</v>
      </c>
      <c r="D7599" t="s">
        <v>29</v>
      </c>
      <c r="E7599" t="str">
        <f>"201TNXR17194"</f>
        <v>201TNXR17194</v>
      </c>
      <c r="F7599" t="s">
        <v>30</v>
      </c>
      <c r="I7599" t="s">
        <v>129</v>
      </c>
      <c r="J7599" t="s">
        <v>58</v>
      </c>
      <c r="N7599" t="s">
        <v>15310</v>
      </c>
      <c r="O7599" t="s">
        <v>34</v>
      </c>
      <c r="P7599">
        <v>9</v>
      </c>
      <c r="Q7599">
        <v>202201</v>
      </c>
      <c r="R7599">
        <v>20220218</v>
      </c>
      <c r="S7599" t="s">
        <v>15311</v>
      </c>
      <c r="T7599">
        <v>20220920</v>
      </c>
      <c r="U7599" t="s">
        <v>328</v>
      </c>
      <c r="V7599" t="s">
        <v>111</v>
      </c>
      <c r="Z7599" t="s">
        <v>36</v>
      </c>
    </row>
    <row r="7600" spans="1:26" x14ac:dyDescent="0.25">
      <c r="A7600" t="s">
        <v>26</v>
      </c>
      <c r="B7600" t="s">
        <v>27</v>
      </c>
      <c r="C7600" t="s">
        <v>28</v>
      </c>
      <c r="D7600" t="s">
        <v>46</v>
      </c>
      <c r="E7600" t="str">
        <f>"201TNVS0P351"</f>
        <v>201TNVS0P351</v>
      </c>
      <c r="F7600" t="s">
        <v>30</v>
      </c>
      <c r="I7600" t="s">
        <v>129</v>
      </c>
      <c r="J7600" t="s">
        <v>39</v>
      </c>
      <c r="N7600" t="s">
        <v>15312</v>
      </c>
      <c r="O7600" t="s">
        <v>34</v>
      </c>
      <c r="P7600">
        <v>9</v>
      </c>
      <c r="Q7600">
        <v>202201</v>
      </c>
      <c r="R7600">
        <v>20220910</v>
      </c>
      <c r="S7600" t="s">
        <v>15313</v>
      </c>
      <c r="T7600">
        <v>20220920</v>
      </c>
      <c r="Z7600" t="s">
        <v>36</v>
      </c>
    </row>
    <row r="7601" spans="1:26" x14ac:dyDescent="0.25">
      <c r="A7601" t="s">
        <v>26</v>
      </c>
      <c r="B7601" t="s">
        <v>27</v>
      </c>
      <c r="C7601" t="s">
        <v>28</v>
      </c>
      <c r="D7601" t="s">
        <v>585</v>
      </c>
      <c r="E7601" t="str">
        <f>"206TNMX05035"</f>
        <v>206TNMX05035</v>
      </c>
      <c r="F7601" t="s">
        <v>30</v>
      </c>
      <c r="I7601" t="s">
        <v>38</v>
      </c>
      <c r="J7601" t="s">
        <v>58</v>
      </c>
      <c r="N7601" t="s">
        <v>15314</v>
      </c>
      <c r="O7601" t="s">
        <v>34</v>
      </c>
      <c r="P7601">
        <v>4</v>
      </c>
      <c r="Q7601">
        <v>202206</v>
      </c>
      <c r="R7601">
        <v>20220907</v>
      </c>
      <c r="S7601" t="s">
        <v>15315</v>
      </c>
      <c r="T7601">
        <v>20220920</v>
      </c>
      <c r="U7601" t="s">
        <v>4637</v>
      </c>
      <c r="Z7601" t="s">
        <v>36</v>
      </c>
    </row>
    <row r="7602" spans="1:26" x14ac:dyDescent="0.25">
      <c r="A7602" t="s">
        <v>26</v>
      </c>
      <c r="B7602" t="s">
        <v>27</v>
      </c>
      <c r="C7602" t="s">
        <v>28</v>
      </c>
      <c r="D7602" t="s">
        <v>380</v>
      </c>
      <c r="E7602" t="str">
        <f>"207TNYT11178"</f>
        <v>207TNYT11178</v>
      </c>
      <c r="F7602" t="s">
        <v>30</v>
      </c>
      <c r="I7602" t="s">
        <v>123</v>
      </c>
      <c r="J7602" t="s">
        <v>83</v>
      </c>
      <c r="N7602" t="s">
        <v>15316</v>
      </c>
      <c r="O7602" t="s">
        <v>34</v>
      </c>
      <c r="P7602">
        <v>3</v>
      </c>
      <c r="Q7602">
        <v>202207</v>
      </c>
      <c r="R7602">
        <v>20220724</v>
      </c>
      <c r="S7602" t="s">
        <v>15317</v>
      </c>
      <c r="T7602">
        <v>20220920</v>
      </c>
      <c r="Z7602" t="s">
        <v>36</v>
      </c>
    </row>
    <row r="7603" spans="1:26" x14ac:dyDescent="0.25">
      <c r="A7603" t="s">
        <v>26</v>
      </c>
      <c r="B7603" t="s">
        <v>27</v>
      </c>
      <c r="C7603" t="s">
        <v>28</v>
      </c>
      <c r="D7603" t="s">
        <v>380</v>
      </c>
      <c r="E7603" t="str">
        <f>"207TNCZ10003"</f>
        <v>207TNCZ10003</v>
      </c>
      <c r="F7603" t="s">
        <v>30</v>
      </c>
      <c r="I7603" t="s">
        <v>76</v>
      </c>
      <c r="J7603" t="s">
        <v>43</v>
      </c>
      <c r="N7603" t="s">
        <v>15318</v>
      </c>
      <c r="O7603" t="s">
        <v>34</v>
      </c>
      <c r="P7603">
        <v>3</v>
      </c>
      <c r="Q7603">
        <v>202207</v>
      </c>
      <c r="R7603">
        <v>20220811</v>
      </c>
      <c r="S7603" t="s">
        <v>15319</v>
      </c>
      <c r="T7603">
        <v>20220920</v>
      </c>
      <c r="Z7603" t="s">
        <v>36</v>
      </c>
    </row>
    <row r="7604" spans="1:26" x14ac:dyDescent="0.25">
      <c r="A7604" t="s">
        <v>26</v>
      </c>
      <c r="B7604" t="s">
        <v>27</v>
      </c>
      <c r="C7604" t="s">
        <v>28</v>
      </c>
      <c r="D7604" t="s">
        <v>6142</v>
      </c>
      <c r="E7604" t="str">
        <f>"203TNWG0E993"</f>
        <v>203TNWG0E993</v>
      </c>
      <c r="F7604" t="s">
        <v>30</v>
      </c>
      <c r="I7604" t="s">
        <v>123</v>
      </c>
      <c r="J7604" t="s">
        <v>163</v>
      </c>
      <c r="N7604" t="s">
        <v>15320</v>
      </c>
      <c r="O7604" t="s">
        <v>34</v>
      </c>
      <c r="P7604">
        <v>7</v>
      </c>
      <c r="Q7604">
        <v>202203</v>
      </c>
      <c r="R7604">
        <v>20220626</v>
      </c>
      <c r="S7604" t="s">
        <v>15321</v>
      </c>
      <c r="T7604">
        <v>20220920</v>
      </c>
      <c r="Z7604" t="s">
        <v>36</v>
      </c>
    </row>
    <row r="7605" spans="1:26" x14ac:dyDescent="0.25">
      <c r="A7605" t="s">
        <v>26</v>
      </c>
      <c r="B7605" t="s">
        <v>27</v>
      </c>
      <c r="C7605" t="s">
        <v>28</v>
      </c>
      <c r="D7605" t="s">
        <v>29</v>
      </c>
      <c r="E7605" t="str">
        <f>"111TNFA0A283"</f>
        <v>111TNFA0A283</v>
      </c>
      <c r="F7605" t="s">
        <v>30</v>
      </c>
      <c r="I7605" t="s">
        <v>82</v>
      </c>
      <c r="J7605" t="s">
        <v>116</v>
      </c>
      <c r="N7605" t="s">
        <v>15322</v>
      </c>
      <c r="O7605" t="s">
        <v>34</v>
      </c>
      <c r="P7605">
        <v>11</v>
      </c>
      <c r="Q7605">
        <v>202111</v>
      </c>
      <c r="R7605">
        <v>20211105</v>
      </c>
      <c r="S7605" t="s">
        <v>15323</v>
      </c>
      <c r="T7605">
        <v>20220920</v>
      </c>
      <c r="Z7605" t="s">
        <v>36</v>
      </c>
    </row>
    <row r="7606" spans="1:26" x14ac:dyDescent="0.25">
      <c r="A7606" t="s">
        <v>26</v>
      </c>
      <c r="B7606" t="s">
        <v>27</v>
      </c>
      <c r="C7606" t="s">
        <v>28</v>
      </c>
      <c r="D7606" t="s">
        <v>115</v>
      </c>
      <c r="E7606" t="str">
        <f>"105TNFA2Q187"</f>
        <v>105TNFA2Q187</v>
      </c>
      <c r="F7606" t="s">
        <v>30</v>
      </c>
      <c r="I7606" t="s">
        <v>123</v>
      </c>
      <c r="J7606" t="s">
        <v>77</v>
      </c>
      <c r="N7606" t="s">
        <v>15324</v>
      </c>
      <c r="O7606" t="s">
        <v>34</v>
      </c>
      <c r="P7606">
        <v>17</v>
      </c>
      <c r="Q7606">
        <v>202105</v>
      </c>
      <c r="R7606">
        <v>20220904</v>
      </c>
      <c r="S7606" t="s">
        <v>15325</v>
      </c>
      <c r="T7606">
        <v>20220920</v>
      </c>
      <c r="Z7606" t="s">
        <v>36</v>
      </c>
    </row>
    <row r="7607" spans="1:26" x14ac:dyDescent="0.25">
      <c r="A7607" t="s">
        <v>26</v>
      </c>
      <c r="B7607" t="s">
        <v>27</v>
      </c>
      <c r="C7607" t="s">
        <v>28</v>
      </c>
      <c r="D7607" t="s">
        <v>380</v>
      </c>
      <c r="E7607" t="str">
        <f>"204TNPC34624"</f>
        <v>204TNPC34624</v>
      </c>
      <c r="F7607" t="s">
        <v>30</v>
      </c>
      <c r="I7607" t="s">
        <v>38</v>
      </c>
      <c r="J7607" t="s">
        <v>58</v>
      </c>
      <c r="N7607" t="s">
        <v>15326</v>
      </c>
      <c r="O7607" t="s">
        <v>34</v>
      </c>
      <c r="P7607">
        <v>6</v>
      </c>
      <c r="Q7607">
        <v>202204</v>
      </c>
      <c r="R7607">
        <v>20220501</v>
      </c>
      <c r="S7607" t="s">
        <v>15327</v>
      </c>
      <c r="T7607">
        <v>20220920</v>
      </c>
      <c r="U7607" t="s">
        <v>211</v>
      </c>
      <c r="Z7607" t="s">
        <v>36</v>
      </c>
    </row>
    <row r="7608" spans="1:26" x14ac:dyDescent="0.25">
      <c r="A7608" t="s">
        <v>26</v>
      </c>
      <c r="B7608" t="s">
        <v>27</v>
      </c>
      <c r="C7608" t="s">
        <v>28</v>
      </c>
      <c r="D7608" t="s">
        <v>115</v>
      </c>
      <c r="E7608" t="str">
        <f>"110TNUW0X662"</f>
        <v>110TNUW0X662</v>
      </c>
      <c r="F7608" t="s">
        <v>30</v>
      </c>
      <c r="I7608" t="s">
        <v>157</v>
      </c>
      <c r="J7608" t="s">
        <v>439</v>
      </c>
      <c r="N7608" t="s">
        <v>15328</v>
      </c>
      <c r="O7608" t="s">
        <v>34</v>
      </c>
      <c r="P7608">
        <v>12</v>
      </c>
      <c r="Q7608">
        <v>202110</v>
      </c>
      <c r="R7608">
        <v>20211111</v>
      </c>
      <c r="S7608" t="s">
        <v>15329</v>
      </c>
      <c r="T7608">
        <v>20220920</v>
      </c>
      <c r="Z7608" t="s">
        <v>36</v>
      </c>
    </row>
    <row r="7609" spans="1:26" x14ac:dyDescent="0.25">
      <c r="A7609" t="s">
        <v>26</v>
      </c>
      <c r="B7609" t="s">
        <v>27</v>
      </c>
      <c r="C7609" t="s">
        <v>28</v>
      </c>
      <c r="D7609" t="s">
        <v>64</v>
      </c>
      <c r="E7609" t="str">
        <f>"203TNWG0V817"</f>
        <v>203TNWG0V817</v>
      </c>
      <c r="F7609" t="s">
        <v>30</v>
      </c>
      <c r="I7609" t="s">
        <v>89</v>
      </c>
      <c r="J7609" t="s">
        <v>58</v>
      </c>
      <c r="N7609" t="s">
        <v>15330</v>
      </c>
      <c r="O7609" t="s">
        <v>34</v>
      </c>
      <c r="P7609">
        <v>7</v>
      </c>
      <c r="Q7609">
        <v>202203</v>
      </c>
      <c r="R7609">
        <v>20220915</v>
      </c>
      <c r="S7609" t="s">
        <v>15331</v>
      </c>
      <c r="T7609">
        <v>20220920</v>
      </c>
      <c r="Z7609" t="s">
        <v>36</v>
      </c>
    </row>
    <row r="7610" spans="1:26" x14ac:dyDescent="0.25">
      <c r="A7610" t="s">
        <v>26</v>
      </c>
      <c r="B7610" t="s">
        <v>27</v>
      </c>
      <c r="C7610" t="s">
        <v>28</v>
      </c>
      <c r="D7610" t="s">
        <v>7160</v>
      </c>
      <c r="E7610" t="str">
        <f>"207TNKF0M997"</f>
        <v>207TNKF0M997</v>
      </c>
      <c r="F7610" t="s">
        <v>30</v>
      </c>
      <c r="I7610" t="s">
        <v>57</v>
      </c>
      <c r="J7610" t="s">
        <v>90</v>
      </c>
      <c r="N7610" t="s">
        <v>15332</v>
      </c>
      <c r="O7610" t="s">
        <v>34</v>
      </c>
      <c r="P7610">
        <v>3</v>
      </c>
      <c r="Q7610">
        <v>202207</v>
      </c>
      <c r="R7610">
        <v>20220829</v>
      </c>
      <c r="S7610" t="s">
        <v>15333</v>
      </c>
      <c r="T7610">
        <v>20220920</v>
      </c>
      <c r="U7610" t="s">
        <v>144</v>
      </c>
      <c r="Z7610" t="s">
        <v>36</v>
      </c>
    </row>
    <row r="7611" spans="1:26" x14ac:dyDescent="0.25">
      <c r="A7611" t="s">
        <v>26</v>
      </c>
      <c r="B7611" t="s">
        <v>27</v>
      </c>
      <c r="C7611" t="s">
        <v>28</v>
      </c>
      <c r="D7611" t="s">
        <v>6922</v>
      </c>
      <c r="E7611" t="str">
        <f>"204TNTQ2M193"</f>
        <v>204TNTQ2M193</v>
      </c>
      <c r="F7611" t="s">
        <v>30</v>
      </c>
      <c r="I7611" t="s">
        <v>38</v>
      </c>
      <c r="J7611" t="s">
        <v>39</v>
      </c>
      <c r="N7611" t="s">
        <v>15334</v>
      </c>
      <c r="O7611" t="s">
        <v>34</v>
      </c>
      <c r="P7611">
        <v>6</v>
      </c>
      <c r="Q7611">
        <v>202204</v>
      </c>
      <c r="R7611">
        <v>20220427</v>
      </c>
      <c r="S7611" t="s">
        <v>15335</v>
      </c>
      <c r="T7611">
        <v>20220920</v>
      </c>
      <c r="Z7611" t="s">
        <v>36</v>
      </c>
    </row>
    <row r="7612" spans="1:26" x14ac:dyDescent="0.25">
      <c r="A7612" t="s">
        <v>26</v>
      </c>
      <c r="B7612" t="s">
        <v>27</v>
      </c>
      <c r="C7612" t="s">
        <v>28</v>
      </c>
      <c r="D7612" t="s">
        <v>115</v>
      </c>
      <c r="E7612" t="str">
        <f>"201TNSU32998"</f>
        <v>201TNSU32998</v>
      </c>
      <c r="F7612" t="s">
        <v>30</v>
      </c>
      <c r="I7612" t="s">
        <v>633</v>
      </c>
      <c r="J7612" t="s">
        <v>568</v>
      </c>
      <c r="N7612" t="s">
        <v>15336</v>
      </c>
      <c r="O7612" t="s">
        <v>34</v>
      </c>
      <c r="P7612">
        <v>9</v>
      </c>
      <c r="Q7612">
        <v>202201</v>
      </c>
      <c r="R7612">
        <v>20220902</v>
      </c>
      <c r="S7612" t="s">
        <v>15337</v>
      </c>
      <c r="T7612">
        <v>20220920</v>
      </c>
      <c r="U7612" t="s">
        <v>144</v>
      </c>
      <c r="Z7612" t="s">
        <v>36</v>
      </c>
    </row>
    <row r="7613" spans="1:26" x14ac:dyDescent="0.25">
      <c r="A7613" t="s">
        <v>26</v>
      </c>
      <c r="B7613" t="s">
        <v>27</v>
      </c>
      <c r="C7613" t="s">
        <v>28</v>
      </c>
      <c r="D7613" t="s">
        <v>7160</v>
      </c>
      <c r="E7613" t="str">
        <f>"204TNDV1B674"</f>
        <v>204TNDV1B674</v>
      </c>
      <c r="F7613" t="s">
        <v>30</v>
      </c>
      <c r="I7613" t="s">
        <v>57</v>
      </c>
      <c r="J7613" t="s">
        <v>58</v>
      </c>
      <c r="N7613" t="s">
        <v>15338</v>
      </c>
      <c r="O7613" t="s">
        <v>34</v>
      </c>
      <c r="P7613">
        <v>6</v>
      </c>
      <c r="Q7613">
        <v>202204</v>
      </c>
      <c r="R7613">
        <v>20220703</v>
      </c>
      <c r="S7613" t="s">
        <v>15339</v>
      </c>
      <c r="T7613">
        <v>20220920</v>
      </c>
      <c r="Z7613" t="s">
        <v>36</v>
      </c>
    </row>
    <row r="7614" spans="1:26" x14ac:dyDescent="0.25">
      <c r="A7614" t="s">
        <v>26</v>
      </c>
      <c r="B7614" t="s">
        <v>27</v>
      </c>
      <c r="C7614" t="s">
        <v>28</v>
      </c>
      <c r="D7614" t="s">
        <v>380</v>
      </c>
      <c r="E7614" t="str">
        <f>"205TNYT28298"</f>
        <v>205TNYT28298</v>
      </c>
      <c r="F7614" t="s">
        <v>30</v>
      </c>
      <c r="I7614" t="s">
        <v>38</v>
      </c>
      <c r="J7614" t="s">
        <v>39</v>
      </c>
      <c r="N7614" t="s">
        <v>15340</v>
      </c>
      <c r="O7614" t="s">
        <v>34</v>
      </c>
      <c r="P7614">
        <v>5</v>
      </c>
      <c r="Q7614">
        <v>202205</v>
      </c>
      <c r="R7614">
        <v>20220615</v>
      </c>
      <c r="S7614" t="s">
        <v>15341</v>
      </c>
      <c r="T7614">
        <v>20220920</v>
      </c>
      <c r="Z7614" t="s">
        <v>36</v>
      </c>
    </row>
    <row r="7615" spans="1:26" x14ac:dyDescent="0.25">
      <c r="A7615" t="s">
        <v>26</v>
      </c>
      <c r="B7615" t="s">
        <v>27</v>
      </c>
      <c r="C7615" t="s">
        <v>28</v>
      </c>
      <c r="D7615" t="s">
        <v>29</v>
      </c>
      <c r="E7615" t="str">
        <f>"111TNTQ1R401"</f>
        <v>111TNTQ1R401</v>
      </c>
      <c r="F7615" t="s">
        <v>30</v>
      </c>
      <c r="I7615" t="s">
        <v>586</v>
      </c>
      <c r="J7615" t="s">
        <v>90</v>
      </c>
      <c r="N7615" t="s">
        <v>15342</v>
      </c>
      <c r="O7615" t="s">
        <v>34</v>
      </c>
      <c r="P7615">
        <v>11</v>
      </c>
      <c r="Q7615">
        <v>202111</v>
      </c>
      <c r="R7615">
        <v>20211221</v>
      </c>
      <c r="S7615" t="s">
        <v>15343</v>
      </c>
      <c r="T7615">
        <v>20220920</v>
      </c>
      <c r="U7615" t="s">
        <v>128</v>
      </c>
      <c r="Z7615" t="s">
        <v>36</v>
      </c>
    </row>
    <row r="7616" spans="1:26" x14ac:dyDescent="0.25">
      <c r="A7616" t="s">
        <v>26</v>
      </c>
      <c r="B7616" t="s">
        <v>27</v>
      </c>
      <c r="C7616" t="s">
        <v>28</v>
      </c>
      <c r="D7616" t="s">
        <v>64</v>
      </c>
      <c r="E7616" t="str">
        <f>"203TNTQ20201"</f>
        <v>203TNTQ20201</v>
      </c>
      <c r="F7616" t="s">
        <v>30</v>
      </c>
      <c r="I7616" t="s">
        <v>82</v>
      </c>
      <c r="J7616" t="s">
        <v>48</v>
      </c>
      <c r="N7616" t="s">
        <v>15344</v>
      </c>
      <c r="O7616" t="s">
        <v>34</v>
      </c>
      <c r="P7616">
        <v>7</v>
      </c>
      <c r="Q7616">
        <v>202203</v>
      </c>
      <c r="R7616">
        <v>20220620</v>
      </c>
      <c r="S7616" t="s">
        <v>15345</v>
      </c>
      <c r="T7616">
        <v>20220920</v>
      </c>
      <c r="Z7616" t="s">
        <v>36</v>
      </c>
    </row>
    <row r="7617" spans="1:26" x14ac:dyDescent="0.25">
      <c r="A7617" t="s">
        <v>26</v>
      </c>
      <c r="B7617" t="s">
        <v>27</v>
      </c>
      <c r="C7617" t="s">
        <v>28</v>
      </c>
      <c r="D7617" t="s">
        <v>8170</v>
      </c>
      <c r="E7617" t="str">
        <f>"205TNDV02266"</f>
        <v>205TNDV02266</v>
      </c>
      <c r="F7617" t="s">
        <v>30</v>
      </c>
      <c r="I7617" t="s">
        <v>97</v>
      </c>
      <c r="J7617" t="s">
        <v>39</v>
      </c>
      <c r="N7617" t="s">
        <v>15346</v>
      </c>
      <c r="O7617" t="s">
        <v>34</v>
      </c>
      <c r="P7617">
        <v>5</v>
      </c>
      <c r="Q7617">
        <v>202205</v>
      </c>
      <c r="R7617">
        <v>20220830</v>
      </c>
      <c r="S7617" t="s">
        <v>15347</v>
      </c>
      <c r="T7617">
        <v>20220920</v>
      </c>
      <c r="Z7617" t="s">
        <v>36</v>
      </c>
    </row>
    <row r="7618" spans="1:26" x14ac:dyDescent="0.25">
      <c r="A7618" t="s">
        <v>26</v>
      </c>
      <c r="B7618" t="s">
        <v>27</v>
      </c>
      <c r="C7618" t="s">
        <v>28</v>
      </c>
      <c r="D7618" t="s">
        <v>380</v>
      </c>
      <c r="E7618" t="str">
        <f>"112TNWG08273"</f>
        <v>112TNWG08273</v>
      </c>
      <c r="F7618" t="s">
        <v>30</v>
      </c>
      <c r="I7618" t="s">
        <v>97</v>
      </c>
      <c r="J7618" t="s">
        <v>83</v>
      </c>
      <c r="N7618" t="s">
        <v>15348</v>
      </c>
      <c r="O7618" t="s">
        <v>34</v>
      </c>
      <c r="P7618">
        <v>10</v>
      </c>
      <c r="Q7618">
        <v>202112</v>
      </c>
      <c r="R7618">
        <v>20220819</v>
      </c>
      <c r="S7618" t="s">
        <v>15349</v>
      </c>
      <c r="T7618">
        <v>20220920</v>
      </c>
      <c r="Z7618" t="s">
        <v>36</v>
      </c>
    </row>
    <row r="7619" spans="1:26" x14ac:dyDescent="0.25">
      <c r="A7619" t="s">
        <v>26</v>
      </c>
      <c r="B7619" t="s">
        <v>27</v>
      </c>
      <c r="C7619" t="s">
        <v>28</v>
      </c>
      <c r="D7619" t="s">
        <v>46</v>
      </c>
      <c r="E7619" t="str">
        <f>"201TNTQ1Z313"</f>
        <v>201TNTQ1Z313</v>
      </c>
      <c r="F7619" t="s">
        <v>30</v>
      </c>
      <c r="I7619" t="s">
        <v>82</v>
      </c>
      <c r="J7619" t="s">
        <v>83</v>
      </c>
      <c r="N7619" t="s">
        <v>15350</v>
      </c>
      <c r="O7619" t="s">
        <v>34</v>
      </c>
      <c r="P7619">
        <v>9</v>
      </c>
      <c r="Q7619">
        <v>202201</v>
      </c>
      <c r="R7619">
        <v>20220312</v>
      </c>
      <c r="S7619" t="s">
        <v>15351</v>
      </c>
      <c r="T7619">
        <v>20220920</v>
      </c>
      <c r="Z7619" t="s">
        <v>36</v>
      </c>
    </row>
    <row r="7620" spans="1:26" x14ac:dyDescent="0.25">
      <c r="A7620" t="s">
        <v>26</v>
      </c>
      <c r="B7620" t="s">
        <v>27</v>
      </c>
      <c r="C7620" t="s">
        <v>28</v>
      </c>
      <c r="D7620" t="s">
        <v>115</v>
      </c>
      <c r="E7620" t="str">
        <f>"108TNJJ0E812"</f>
        <v>108TNJJ0E812</v>
      </c>
      <c r="F7620" t="s">
        <v>30</v>
      </c>
      <c r="I7620" t="s">
        <v>129</v>
      </c>
      <c r="J7620" t="s">
        <v>39</v>
      </c>
      <c r="N7620" t="s">
        <v>15352</v>
      </c>
      <c r="O7620" t="s">
        <v>34</v>
      </c>
      <c r="P7620">
        <v>14</v>
      </c>
      <c r="Q7620">
        <v>202108</v>
      </c>
      <c r="R7620">
        <v>20211122</v>
      </c>
      <c r="S7620" t="s">
        <v>15353</v>
      </c>
      <c r="T7620">
        <v>20220920</v>
      </c>
      <c r="Z7620" t="s">
        <v>36</v>
      </c>
    </row>
    <row r="7621" spans="1:26" x14ac:dyDescent="0.25">
      <c r="A7621" t="s">
        <v>26</v>
      </c>
      <c r="B7621" t="s">
        <v>27</v>
      </c>
      <c r="C7621" t="s">
        <v>28</v>
      </c>
      <c r="D7621" t="s">
        <v>37</v>
      </c>
      <c r="E7621" t="str">
        <f>"111TNMX2Y331"</f>
        <v>111TNMX2Y331</v>
      </c>
      <c r="F7621" t="s">
        <v>30</v>
      </c>
      <c r="I7621" t="s">
        <v>586</v>
      </c>
      <c r="J7621" t="s">
        <v>3409</v>
      </c>
      <c r="N7621" t="s">
        <v>15354</v>
      </c>
      <c r="O7621" t="s">
        <v>34</v>
      </c>
      <c r="P7621">
        <v>11</v>
      </c>
      <c r="Q7621">
        <v>202111</v>
      </c>
      <c r="R7621">
        <v>20211205</v>
      </c>
      <c r="S7621" t="s">
        <v>15355</v>
      </c>
      <c r="T7621">
        <v>20220920</v>
      </c>
      <c r="Z7621" t="s">
        <v>36</v>
      </c>
    </row>
    <row r="7622" spans="1:26" x14ac:dyDescent="0.25">
      <c r="A7622" t="s">
        <v>26</v>
      </c>
      <c r="B7622" t="s">
        <v>27</v>
      </c>
      <c r="C7622" t="s">
        <v>28</v>
      </c>
      <c r="D7622" t="s">
        <v>585</v>
      </c>
      <c r="E7622" t="str">
        <f>"208TNCZ0T323"</f>
        <v>208TNCZ0T323</v>
      </c>
      <c r="F7622" t="s">
        <v>30</v>
      </c>
      <c r="I7622" t="s">
        <v>38</v>
      </c>
      <c r="J7622" t="s">
        <v>39</v>
      </c>
      <c r="N7622" t="s">
        <v>15356</v>
      </c>
      <c r="O7622" t="s">
        <v>34</v>
      </c>
      <c r="P7622">
        <v>2</v>
      </c>
      <c r="Q7622">
        <v>202208</v>
      </c>
      <c r="R7622">
        <v>20220902</v>
      </c>
      <c r="S7622" t="s">
        <v>15357</v>
      </c>
      <c r="T7622">
        <v>20220920</v>
      </c>
      <c r="Z7622" t="s">
        <v>36</v>
      </c>
    </row>
    <row r="7623" spans="1:26" x14ac:dyDescent="0.25">
      <c r="A7623" t="s">
        <v>26</v>
      </c>
      <c r="B7623" t="s">
        <v>27</v>
      </c>
      <c r="C7623" t="s">
        <v>28</v>
      </c>
      <c r="D7623" t="s">
        <v>37</v>
      </c>
      <c r="E7623" t="str">
        <f>"106TNNH2A951"</f>
        <v>106TNNH2A951</v>
      </c>
      <c r="F7623" t="s">
        <v>30</v>
      </c>
      <c r="I7623" t="s">
        <v>38</v>
      </c>
      <c r="J7623" t="s">
        <v>43</v>
      </c>
      <c r="N7623" t="s">
        <v>15358</v>
      </c>
      <c r="O7623" t="s">
        <v>34</v>
      </c>
      <c r="P7623">
        <v>16</v>
      </c>
      <c r="Q7623">
        <v>202106</v>
      </c>
      <c r="R7623">
        <v>20211008</v>
      </c>
      <c r="S7623" t="s">
        <v>15359</v>
      </c>
      <c r="T7623">
        <v>20220920</v>
      </c>
      <c r="Z7623" t="s">
        <v>36</v>
      </c>
    </row>
    <row r="7624" spans="1:26" x14ac:dyDescent="0.25">
      <c r="A7624" t="s">
        <v>26</v>
      </c>
      <c r="B7624" t="s">
        <v>27</v>
      </c>
      <c r="C7624" t="s">
        <v>28</v>
      </c>
      <c r="D7624" t="s">
        <v>115</v>
      </c>
      <c r="E7624" t="str">
        <f>"109TNHM2X801"</f>
        <v>109TNHM2X801</v>
      </c>
      <c r="F7624" t="s">
        <v>30</v>
      </c>
      <c r="I7624" t="s">
        <v>38</v>
      </c>
      <c r="J7624" t="s">
        <v>58</v>
      </c>
      <c r="N7624" t="s">
        <v>15360</v>
      </c>
      <c r="O7624" t="s">
        <v>34</v>
      </c>
      <c r="P7624">
        <v>13</v>
      </c>
      <c r="Q7624">
        <v>202109</v>
      </c>
      <c r="R7624">
        <v>20211202</v>
      </c>
      <c r="S7624" t="s">
        <v>15361</v>
      </c>
      <c r="T7624">
        <v>20220920</v>
      </c>
      <c r="U7624" t="s">
        <v>239</v>
      </c>
      <c r="Z7624" t="s">
        <v>36</v>
      </c>
    </row>
    <row r="7625" spans="1:26" x14ac:dyDescent="0.25">
      <c r="A7625" t="s">
        <v>26</v>
      </c>
      <c r="B7625" t="s">
        <v>27</v>
      </c>
      <c r="C7625" t="s">
        <v>28</v>
      </c>
      <c r="D7625" t="s">
        <v>42</v>
      </c>
      <c r="E7625" t="str">
        <f>"109TNAB20392"</f>
        <v>109TNAB20392</v>
      </c>
      <c r="F7625" t="s">
        <v>30</v>
      </c>
      <c r="I7625" t="s">
        <v>123</v>
      </c>
      <c r="J7625" t="s">
        <v>48</v>
      </c>
      <c r="N7625" t="s">
        <v>15362</v>
      </c>
      <c r="O7625" t="s">
        <v>34</v>
      </c>
      <c r="P7625">
        <v>13</v>
      </c>
      <c r="Q7625">
        <v>202109</v>
      </c>
      <c r="R7625">
        <v>20220920</v>
      </c>
      <c r="S7625" t="s">
        <v>15363</v>
      </c>
      <c r="T7625">
        <v>20220920</v>
      </c>
      <c r="Z7625" t="s">
        <v>36</v>
      </c>
    </row>
    <row r="7626" spans="1:26" x14ac:dyDescent="0.25">
      <c r="A7626" t="s">
        <v>26</v>
      </c>
      <c r="B7626" t="s">
        <v>27</v>
      </c>
      <c r="C7626" t="s">
        <v>28</v>
      </c>
      <c r="D7626" t="s">
        <v>7432</v>
      </c>
      <c r="E7626" t="str">
        <f>"204TNGY1M399"</f>
        <v>204TNGY1M399</v>
      </c>
      <c r="F7626" t="s">
        <v>30</v>
      </c>
      <c r="I7626" t="s">
        <v>38</v>
      </c>
      <c r="J7626" t="s">
        <v>39</v>
      </c>
      <c r="N7626" t="s">
        <v>15364</v>
      </c>
      <c r="O7626" t="s">
        <v>34</v>
      </c>
      <c r="P7626">
        <v>6</v>
      </c>
      <c r="Q7626">
        <v>202204</v>
      </c>
      <c r="R7626">
        <v>20220613</v>
      </c>
      <c r="S7626" t="s">
        <v>15365</v>
      </c>
      <c r="T7626">
        <v>20220920</v>
      </c>
      <c r="Z7626" t="s">
        <v>36</v>
      </c>
    </row>
    <row r="7627" spans="1:26" x14ac:dyDescent="0.25">
      <c r="A7627" t="s">
        <v>26</v>
      </c>
      <c r="B7627" t="s">
        <v>27</v>
      </c>
      <c r="C7627" t="s">
        <v>28</v>
      </c>
      <c r="D7627" t="s">
        <v>115</v>
      </c>
      <c r="E7627" t="str">
        <f>"109TNMX17171"</f>
        <v>109TNMX17171</v>
      </c>
      <c r="F7627" t="s">
        <v>30</v>
      </c>
      <c r="I7627" t="s">
        <v>57</v>
      </c>
      <c r="J7627" t="s">
        <v>58</v>
      </c>
      <c r="N7627" t="s">
        <v>15366</v>
      </c>
      <c r="O7627" t="s">
        <v>34</v>
      </c>
      <c r="P7627">
        <v>13</v>
      </c>
      <c r="Q7627">
        <v>202109</v>
      </c>
      <c r="R7627">
        <v>20220702</v>
      </c>
      <c r="S7627" t="s">
        <v>15367</v>
      </c>
      <c r="T7627">
        <v>20220920</v>
      </c>
      <c r="U7627" t="s">
        <v>1753</v>
      </c>
      <c r="V7627" t="s">
        <v>1753</v>
      </c>
      <c r="Z7627" t="s">
        <v>36</v>
      </c>
    </row>
    <row r="7628" spans="1:26" x14ac:dyDescent="0.25">
      <c r="A7628" t="s">
        <v>26</v>
      </c>
      <c r="B7628" t="s">
        <v>27</v>
      </c>
      <c r="C7628" t="s">
        <v>28</v>
      </c>
      <c r="D7628" t="s">
        <v>29</v>
      </c>
      <c r="E7628" t="str">
        <f>"111TNZN1R661"</f>
        <v>111TNZN1R661</v>
      </c>
      <c r="F7628" t="s">
        <v>30</v>
      </c>
      <c r="I7628" t="s">
        <v>31</v>
      </c>
      <c r="J7628" t="s">
        <v>116</v>
      </c>
      <c r="N7628" t="s">
        <v>15368</v>
      </c>
      <c r="O7628" t="s">
        <v>34</v>
      </c>
      <c r="P7628">
        <v>11</v>
      </c>
      <c r="Q7628">
        <v>202111</v>
      </c>
      <c r="R7628">
        <v>20211221</v>
      </c>
      <c r="S7628" t="s">
        <v>15369</v>
      </c>
      <c r="T7628">
        <v>20220920</v>
      </c>
      <c r="Z7628" t="s">
        <v>36</v>
      </c>
    </row>
    <row r="7629" spans="1:26" x14ac:dyDescent="0.25">
      <c r="A7629" t="s">
        <v>26</v>
      </c>
      <c r="B7629" t="s">
        <v>27</v>
      </c>
      <c r="C7629" t="s">
        <v>28</v>
      </c>
      <c r="D7629" t="s">
        <v>7160</v>
      </c>
      <c r="E7629" t="str">
        <f>"203TNKF2J997"</f>
        <v>203TNKF2J997</v>
      </c>
      <c r="F7629" t="s">
        <v>30</v>
      </c>
      <c r="I7629" t="s">
        <v>475</v>
      </c>
      <c r="J7629" t="s">
        <v>871</v>
      </c>
      <c r="N7629" t="s">
        <v>9737</v>
      </c>
      <c r="O7629" t="s">
        <v>34</v>
      </c>
      <c r="P7629">
        <v>7</v>
      </c>
      <c r="Q7629">
        <v>202203</v>
      </c>
      <c r="R7629">
        <v>20220511</v>
      </c>
      <c r="S7629" t="s">
        <v>15370</v>
      </c>
      <c r="T7629">
        <v>20220920</v>
      </c>
      <c r="Z7629" t="s">
        <v>36</v>
      </c>
    </row>
    <row r="7630" spans="1:26" x14ac:dyDescent="0.25">
      <c r="A7630" t="s">
        <v>26</v>
      </c>
      <c r="B7630" t="s">
        <v>27</v>
      </c>
      <c r="C7630" t="s">
        <v>28</v>
      </c>
      <c r="D7630" t="s">
        <v>585</v>
      </c>
      <c r="E7630" t="str">
        <f>"202TNAB2B120"</f>
        <v>202TNAB2B120</v>
      </c>
      <c r="F7630" t="s">
        <v>30</v>
      </c>
      <c r="I7630" t="s">
        <v>38</v>
      </c>
      <c r="J7630" t="s">
        <v>58</v>
      </c>
      <c r="N7630" t="s">
        <v>15371</v>
      </c>
      <c r="O7630" t="s">
        <v>34</v>
      </c>
      <c r="P7630">
        <v>8</v>
      </c>
      <c r="Q7630">
        <v>202202</v>
      </c>
      <c r="R7630">
        <v>20220803</v>
      </c>
      <c r="S7630" t="s">
        <v>15372</v>
      </c>
      <c r="T7630">
        <v>20220921</v>
      </c>
      <c r="U7630" t="s">
        <v>8976</v>
      </c>
      <c r="Z7630" t="s">
        <v>36</v>
      </c>
    </row>
    <row r="7631" spans="1:26" x14ac:dyDescent="0.25">
      <c r="A7631" t="s">
        <v>26</v>
      </c>
      <c r="B7631" t="s">
        <v>27</v>
      </c>
      <c r="C7631" t="s">
        <v>28</v>
      </c>
      <c r="D7631" t="s">
        <v>29</v>
      </c>
      <c r="E7631" t="str">
        <f>"110TNWG08641"</f>
        <v>110TNWG08641</v>
      </c>
      <c r="F7631" t="s">
        <v>30</v>
      </c>
      <c r="I7631" t="s">
        <v>31</v>
      </c>
      <c r="J7631" t="s">
        <v>58</v>
      </c>
      <c r="N7631" t="s">
        <v>15373</v>
      </c>
      <c r="O7631" t="s">
        <v>34</v>
      </c>
      <c r="P7631">
        <v>12</v>
      </c>
      <c r="Q7631">
        <v>202110</v>
      </c>
      <c r="R7631">
        <v>20211120</v>
      </c>
      <c r="S7631" t="s">
        <v>15374</v>
      </c>
      <c r="T7631">
        <v>20220921</v>
      </c>
      <c r="U7631" t="s">
        <v>205</v>
      </c>
      <c r="Z7631" t="s">
        <v>36</v>
      </c>
    </row>
    <row r="7632" spans="1:26" x14ac:dyDescent="0.25">
      <c r="A7632" t="s">
        <v>26</v>
      </c>
      <c r="B7632" t="s">
        <v>27</v>
      </c>
      <c r="C7632" t="s">
        <v>28</v>
      </c>
      <c r="D7632" t="s">
        <v>7432</v>
      </c>
      <c r="E7632" t="str">
        <f>"203TNKF0X421"</f>
        <v>203TNKF0X421</v>
      </c>
      <c r="F7632" t="s">
        <v>30</v>
      </c>
      <c r="I7632" t="s">
        <v>38</v>
      </c>
      <c r="J7632" t="s">
        <v>39</v>
      </c>
      <c r="N7632" t="s">
        <v>15375</v>
      </c>
      <c r="O7632" t="s">
        <v>34</v>
      </c>
      <c r="P7632">
        <v>7</v>
      </c>
      <c r="Q7632">
        <v>202203</v>
      </c>
      <c r="R7632">
        <v>20220805</v>
      </c>
      <c r="S7632" t="s">
        <v>15376</v>
      </c>
      <c r="T7632">
        <v>20220921</v>
      </c>
      <c r="Z7632" t="s">
        <v>36</v>
      </c>
    </row>
    <row r="7633" spans="1:26" x14ac:dyDescent="0.25">
      <c r="A7633" t="s">
        <v>26</v>
      </c>
      <c r="B7633" t="s">
        <v>27</v>
      </c>
      <c r="C7633" t="s">
        <v>28</v>
      </c>
      <c r="D7633" t="s">
        <v>37</v>
      </c>
      <c r="E7633" t="str">
        <f>"106TNXR20610"</f>
        <v>106TNXR20610</v>
      </c>
      <c r="F7633" t="s">
        <v>30</v>
      </c>
      <c r="I7633" t="s">
        <v>38</v>
      </c>
      <c r="J7633" t="s">
        <v>58</v>
      </c>
      <c r="N7633" t="s">
        <v>15377</v>
      </c>
      <c r="O7633" t="s">
        <v>34</v>
      </c>
      <c r="P7633">
        <v>16</v>
      </c>
      <c r="Q7633">
        <v>202106</v>
      </c>
      <c r="R7633">
        <v>20220126</v>
      </c>
      <c r="S7633" t="s">
        <v>15378</v>
      </c>
      <c r="T7633">
        <v>20220921</v>
      </c>
      <c r="U7633" t="s">
        <v>143</v>
      </c>
      <c r="Z7633" t="s">
        <v>36</v>
      </c>
    </row>
    <row r="7634" spans="1:26" x14ac:dyDescent="0.25">
      <c r="A7634" t="s">
        <v>26</v>
      </c>
      <c r="B7634" t="s">
        <v>27</v>
      </c>
      <c r="C7634" t="s">
        <v>28</v>
      </c>
      <c r="D7634" t="s">
        <v>380</v>
      </c>
      <c r="E7634" t="str">
        <f>"207TNRL07358"</f>
        <v>207TNRL07358</v>
      </c>
      <c r="F7634" t="s">
        <v>30</v>
      </c>
      <c r="I7634" t="s">
        <v>129</v>
      </c>
      <c r="J7634" t="s">
        <v>58</v>
      </c>
      <c r="N7634" t="s">
        <v>15379</v>
      </c>
      <c r="O7634" t="s">
        <v>34</v>
      </c>
      <c r="P7634">
        <v>3</v>
      </c>
      <c r="Q7634">
        <v>202207</v>
      </c>
      <c r="R7634">
        <v>20220802</v>
      </c>
      <c r="S7634" t="s">
        <v>15380</v>
      </c>
      <c r="T7634">
        <v>20220921</v>
      </c>
      <c r="U7634" t="s">
        <v>1537</v>
      </c>
      <c r="V7634" t="s">
        <v>2294</v>
      </c>
      <c r="W7634" t="s">
        <v>2295</v>
      </c>
      <c r="Z7634" t="s">
        <v>36</v>
      </c>
    </row>
    <row r="7635" spans="1:26" x14ac:dyDescent="0.25">
      <c r="A7635" t="s">
        <v>26</v>
      </c>
      <c r="B7635" t="s">
        <v>27</v>
      </c>
      <c r="C7635" t="s">
        <v>28</v>
      </c>
      <c r="D7635" t="s">
        <v>46</v>
      </c>
      <c r="E7635" t="str">
        <f>"110TNZN08485"</f>
        <v>110TNZN08485</v>
      </c>
      <c r="F7635" t="s">
        <v>30</v>
      </c>
      <c r="I7635" t="s">
        <v>31</v>
      </c>
      <c r="J7635" t="s">
        <v>58</v>
      </c>
      <c r="N7635" t="s">
        <v>15381</v>
      </c>
      <c r="O7635" t="s">
        <v>34</v>
      </c>
      <c r="P7635">
        <v>12</v>
      </c>
      <c r="Q7635">
        <v>202110</v>
      </c>
      <c r="R7635">
        <v>20220518</v>
      </c>
      <c r="S7635" t="s">
        <v>15382</v>
      </c>
      <c r="T7635">
        <v>20220921</v>
      </c>
      <c r="U7635" t="s">
        <v>151</v>
      </c>
      <c r="Z7635" t="s">
        <v>36</v>
      </c>
    </row>
    <row r="7636" spans="1:26" x14ac:dyDescent="0.25">
      <c r="A7636" t="s">
        <v>26</v>
      </c>
      <c r="B7636" t="s">
        <v>27</v>
      </c>
      <c r="C7636" t="s">
        <v>28</v>
      </c>
      <c r="D7636" t="s">
        <v>8170</v>
      </c>
      <c r="E7636" t="str">
        <f>"206TNYT1V258"</f>
        <v>206TNYT1V258</v>
      </c>
      <c r="F7636" t="s">
        <v>30</v>
      </c>
      <c r="I7636" t="s">
        <v>82</v>
      </c>
      <c r="J7636" t="s">
        <v>58</v>
      </c>
      <c r="N7636" t="s">
        <v>15383</v>
      </c>
      <c r="O7636" t="s">
        <v>34</v>
      </c>
      <c r="P7636">
        <v>4</v>
      </c>
      <c r="Q7636">
        <v>202206</v>
      </c>
      <c r="R7636">
        <v>20220722</v>
      </c>
      <c r="S7636" t="s">
        <v>15384</v>
      </c>
      <c r="T7636">
        <v>20220921</v>
      </c>
      <c r="U7636" t="s">
        <v>9515</v>
      </c>
      <c r="V7636" t="s">
        <v>4019</v>
      </c>
      <c r="Z7636" t="s">
        <v>36</v>
      </c>
    </row>
    <row r="7637" spans="1:26" x14ac:dyDescent="0.25">
      <c r="A7637" t="s">
        <v>26</v>
      </c>
      <c r="B7637" t="s">
        <v>27</v>
      </c>
      <c r="C7637" t="s">
        <v>28</v>
      </c>
      <c r="D7637" t="s">
        <v>29</v>
      </c>
      <c r="E7637" t="str">
        <f>"109TNYT1W562"</f>
        <v>109TNYT1W562</v>
      </c>
      <c r="F7637" t="s">
        <v>30</v>
      </c>
      <c r="I7637" t="s">
        <v>38</v>
      </c>
      <c r="J7637" t="s">
        <v>58</v>
      </c>
      <c r="N7637" t="s">
        <v>12347</v>
      </c>
      <c r="O7637" t="s">
        <v>34</v>
      </c>
      <c r="P7637">
        <v>13</v>
      </c>
      <c r="Q7637">
        <v>202109</v>
      </c>
      <c r="R7637">
        <v>20220303</v>
      </c>
      <c r="S7637" t="s">
        <v>15385</v>
      </c>
      <c r="T7637">
        <v>20220921</v>
      </c>
      <c r="U7637" t="s">
        <v>75</v>
      </c>
      <c r="Z7637" t="s">
        <v>36</v>
      </c>
    </row>
    <row r="7638" spans="1:26" x14ac:dyDescent="0.25">
      <c r="A7638" t="s">
        <v>26</v>
      </c>
      <c r="B7638" t="s">
        <v>27</v>
      </c>
      <c r="C7638" t="s">
        <v>28</v>
      </c>
      <c r="D7638" t="s">
        <v>6142</v>
      </c>
      <c r="E7638" t="str">
        <f>"205TNWG39569"</f>
        <v>205TNWG39569</v>
      </c>
      <c r="F7638" t="s">
        <v>30</v>
      </c>
      <c r="I7638" t="s">
        <v>31</v>
      </c>
      <c r="J7638" t="s">
        <v>58</v>
      </c>
      <c r="N7638" t="s">
        <v>15386</v>
      </c>
      <c r="O7638" t="s">
        <v>34</v>
      </c>
      <c r="P7638">
        <v>5</v>
      </c>
      <c r="Q7638">
        <v>202205</v>
      </c>
      <c r="R7638">
        <v>20220618</v>
      </c>
      <c r="S7638" t="s">
        <v>15387</v>
      </c>
      <c r="T7638">
        <v>20220921</v>
      </c>
      <c r="U7638" t="s">
        <v>1846</v>
      </c>
      <c r="V7638" t="s">
        <v>211</v>
      </c>
      <c r="W7638" t="s">
        <v>114</v>
      </c>
      <c r="Z7638" t="s">
        <v>36</v>
      </c>
    </row>
    <row r="7639" spans="1:26" x14ac:dyDescent="0.25">
      <c r="A7639" t="s">
        <v>26</v>
      </c>
      <c r="B7639" t="s">
        <v>27</v>
      </c>
      <c r="C7639" t="s">
        <v>28</v>
      </c>
      <c r="D7639" t="s">
        <v>6142</v>
      </c>
      <c r="E7639" t="str">
        <f>"203TNNH10079"</f>
        <v>203TNNH10079</v>
      </c>
      <c r="F7639" t="s">
        <v>30</v>
      </c>
      <c r="I7639" t="s">
        <v>38</v>
      </c>
      <c r="J7639" t="s">
        <v>77</v>
      </c>
      <c r="N7639" t="s">
        <v>15388</v>
      </c>
      <c r="O7639" t="s">
        <v>34</v>
      </c>
      <c r="P7639">
        <v>7</v>
      </c>
      <c r="Q7639">
        <v>202203</v>
      </c>
      <c r="R7639">
        <v>20220604</v>
      </c>
      <c r="S7639" t="s">
        <v>15389</v>
      </c>
      <c r="T7639">
        <v>20220921</v>
      </c>
      <c r="Z7639" t="s">
        <v>36</v>
      </c>
    </row>
    <row r="7640" spans="1:26" x14ac:dyDescent="0.25">
      <c r="A7640" t="s">
        <v>26</v>
      </c>
      <c r="B7640" t="s">
        <v>27</v>
      </c>
      <c r="C7640" t="s">
        <v>28</v>
      </c>
      <c r="D7640" t="s">
        <v>37</v>
      </c>
      <c r="E7640" t="str">
        <f>"112TNWG0V953"</f>
        <v>112TNWG0V953</v>
      </c>
      <c r="F7640" t="s">
        <v>30</v>
      </c>
      <c r="I7640" t="s">
        <v>31</v>
      </c>
      <c r="J7640" t="s">
        <v>58</v>
      </c>
      <c r="N7640" t="s">
        <v>15390</v>
      </c>
      <c r="O7640" t="s">
        <v>34</v>
      </c>
      <c r="P7640">
        <v>10</v>
      </c>
      <c r="Q7640">
        <v>202112</v>
      </c>
      <c r="R7640">
        <v>20220105</v>
      </c>
      <c r="S7640" t="s">
        <v>15391</v>
      </c>
      <c r="T7640">
        <v>20220921</v>
      </c>
      <c r="U7640" t="s">
        <v>436</v>
      </c>
      <c r="Z7640" t="s">
        <v>36</v>
      </c>
    </row>
    <row r="7641" spans="1:26" x14ac:dyDescent="0.25">
      <c r="A7641" t="s">
        <v>26</v>
      </c>
      <c r="B7641" t="s">
        <v>27</v>
      </c>
      <c r="C7641" t="s">
        <v>28</v>
      </c>
      <c r="D7641" t="s">
        <v>46</v>
      </c>
      <c r="E7641" t="str">
        <f>"106TNSU1M070"</f>
        <v>106TNSU1M070</v>
      </c>
      <c r="F7641" t="s">
        <v>30</v>
      </c>
      <c r="I7641" t="s">
        <v>38</v>
      </c>
      <c r="J7641" t="s">
        <v>58</v>
      </c>
      <c r="N7641" t="s">
        <v>15392</v>
      </c>
      <c r="O7641" t="s">
        <v>34</v>
      </c>
      <c r="P7641">
        <v>16</v>
      </c>
      <c r="Q7641">
        <v>202106</v>
      </c>
      <c r="R7641">
        <v>20220203</v>
      </c>
      <c r="S7641" t="s">
        <v>15393</v>
      </c>
      <c r="T7641">
        <v>20220921</v>
      </c>
      <c r="U7641" t="s">
        <v>144</v>
      </c>
      <c r="Z7641" t="s">
        <v>36</v>
      </c>
    </row>
    <row r="7642" spans="1:26" x14ac:dyDescent="0.25">
      <c r="A7642" t="s">
        <v>26</v>
      </c>
      <c r="B7642" t="s">
        <v>27</v>
      </c>
      <c r="C7642" t="s">
        <v>28</v>
      </c>
      <c r="D7642" t="s">
        <v>6922</v>
      </c>
      <c r="E7642" t="str">
        <f>"204TNWG1Q009"</f>
        <v>204TNWG1Q009</v>
      </c>
      <c r="F7642" t="s">
        <v>30</v>
      </c>
      <c r="I7642" t="s">
        <v>129</v>
      </c>
      <c r="J7642" t="s">
        <v>439</v>
      </c>
      <c r="N7642" t="s">
        <v>15394</v>
      </c>
      <c r="O7642" t="s">
        <v>34</v>
      </c>
      <c r="P7642">
        <v>6</v>
      </c>
      <c r="Q7642">
        <v>202204</v>
      </c>
      <c r="R7642">
        <v>20220510</v>
      </c>
      <c r="S7642" t="s">
        <v>15395</v>
      </c>
      <c r="T7642">
        <v>20220921</v>
      </c>
      <c r="Z7642" t="s">
        <v>36</v>
      </c>
    </row>
    <row r="7643" spans="1:26" x14ac:dyDescent="0.25">
      <c r="A7643" t="s">
        <v>26</v>
      </c>
      <c r="B7643" t="s">
        <v>27</v>
      </c>
      <c r="C7643" t="s">
        <v>28</v>
      </c>
      <c r="D7643" t="s">
        <v>29</v>
      </c>
      <c r="E7643" t="str">
        <f>"108TNFA20987"</f>
        <v>108TNFA20987</v>
      </c>
      <c r="F7643" t="s">
        <v>30</v>
      </c>
      <c r="I7643" t="s">
        <v>31</v>
      </c>
      <c r="J7643" t="s">
        <v>58</v>
      </c>
      <c r="N7643" t="s">
        <v>15396</v>
      </c>
      <c r="O7643" t="s">
        <v>34</v>
      </c>
      <c r="P7643">
        <v>14</v>
      </c>
      <c r="Q7643">
        <v>202108</v>
      </c>
      <c r="R7643">
        <v>20211031</v>
      </c>
      <c r="S7643" t="s">
        <v>15397</v>
      </c>
      <c r="T7643">
        <v>20220921</v>
      </c>
      <c r="U7643" t="s">
        <v>211</v>
      </c>
      <c r="Z7643" t="s">
        <v>36</v>
      </c>
    </row>
    <row r="7644" spans="1:26" x14ac:dyDescent="0.25">
      <c r="A7644" t="s">
        <v>26</v>
      </c>
      <c r="B7644" t="s">
        <v>27</v>
      </c>
      <c r="C7644" t="s">
        <v>28</v>
      </c>
      <c r="D7644" t="s">
        <v>380</v>
      </c>
      <c r="E7644" t="str">
        <f>"206TNBK2S373"</f>
        <v>206TNBK2S373</v>
      </c>
      <c r="F7644" t="s">
        <v>30</v>
      </c>
      <c r="I7644" t="s">
        <v>31</v>
      </c>
      <c r="J7644" t="s">
        <v>871</v>
      </c>
      <c r="N7644" t="s">
        <v>15398</v>
      </c>
      <c r="O7644" t="s">
        <v>34</v>
      </c>
      <c r="P7644">
        <v>4</v>
      </c>
      <c r="Q7644">
        <v>202206</v>
      </c>
      <c r="R7644">
        <v>20220830</v>
      </c>
      <c r="S7644" t="s">
        <v>15399</v>
      </c>
      <c r="T7644">
        <v>20220921</v>
      </c>
      <c r="Z7644" t="s">
        <v>36</v>
      </c>
    </row>
    <row r="7645" spans="1:26" x14ac:dyDescent="0.25">
      <c r="A7645" t="s">
        <v>26</v>
      </c>
      <c r="B7645" t="s">
        <v>27</v>
      </c>
      <c r="C7645" t="s">
        <v>28</v>
      </c>
      <c r="D7645" t="s">
        <v>8170</v>
      </c>
      <c r="E7645" t="str">
        <f>"204TNJJ0C732"</f>
        <v>204TNJJ0C732</v>
      </c>
      <c r="F7645" t="s">
        <v>30</v>
      </c>
      <c r="I7645" t="s">
        <v>475</v>
      </c>
      <c r="J7645" t="s">
        <v>32</v>
      </c>
      <c r="N7645" t="s">
        <v>15400</v>
      </c>
      <c r="O7645" t="s">
        <v>34</v>
      </c>
      <c r="P7645">
        <v>6</v>
      </c>
      <c r="Q7645">
        <v>202204</v>
      </c>
      <c r="R7645">
        <v>20220713</v>
      </c>
      <c r="S7645" t="s">
        <v>15401</v>
      </c>
      <c r="T7645">
        <v>20220921</v>
      </c>
      <c r="Z7645" t="s">
        <v>36</v>
      </c>
    </row>
    <row r="7646" spans="1:26" x14ac:dyDescent="0.25">
      <c r="A7646" t="s">
        <v>26</v>
      </c>
      <c r="B7646" t="s">
        <v>27</v>
      </c>
      <c r="C7646" t="s">
        <v>28</v>
      </c>
      <c r="D7646" t="s">
        <v>115</v>
      </c>
      <c r="E7646" t="str">
        <f>"009TNUW0B694"</f>
        <v>009TNUW0B694</v>
      </c>
      <c r="F7646" t="s">
        <v>30</v>
      </c>
      <c r="I7646" t="s">
        <v>38</v>
      </c>
      <c r="J7646" t="s">
        <v>39</v>
      </c>
      <c r="N7646" t="s">
        <v>15402</v>
      </c>
      <c r="O7646" t="s">
        <v>34</v>
      </c>
      <c r="P7646">
        <v>25</v>
      </c>
      <c r="Q7646">
        <v>202009</v>
      </c>
      <c r="R7646">
        <v>20211106</v>
      </c>
      <c r="S7646" t="s">
        <v>15403</v>
      </c>
      <c r="T7646">
        <v>20220921</v>
      </c>
      <c r="Z7646" t="s">
        <v>36</v>
      </c>
    </row>
    <row r="7647" spans="1:26" x14ac:dyDescent="0.25">
      <c r="A7647" t="s">
        <v>26</v>
      </c>
      <c r="B7647" t="s">
        <v>27</v>
      </c>
      <c r="C7647" t="s">
        <v>28</v>
      </c>
      <c r="D7647" t="s">
        <v>115</v>
      </c>
      <c r="E7647" t="str">
        <f>"109TNWG17609"</f>
        <v>109TNWG17609</v>
      </c>
      <c r="F7647" t="s">
        <v>30</v>
      </c>
      <c r="I7647" t="s">
        <v>38</v>
      </c>
      <c r="J7647" t="s">
        <v>58</v>
      </c>
      <c r="N7647" t="s">
        <v>15404</v>
      </c>
      <c r="O7647" t="s">
        <v>34</v>
      </c>
      <c r="P7647">
        <v>13</v>
      </c>
      <c r="Q7647">
        <v>202109</v>
      </c>
      <c r="R7647">
        <v>20211024</v>
      </c>
      <c r="S7647" t="s">
        <v>15405</v>
      </c>
      <c r="T7647">
        <v>20220921</v>
      </c>
      <c r="U7647" t="s">
        <v>211</v>
      </c>
      <c r="V7647" t="s">
        <v>463</v>
      </c>
      <c r="W7647" t="s">
        <v>15406</v>
      </c>
      <c r="X7647" t="s">
        <v>15407</v>
      </c>
      <c r="Z7647" t="s">
        <v>36</v>
      </c>
    </row>
    <row r="7648" spans="1:26" x14ac:dyDescent="0.25">
      <c r="A7648" t="s">
        <v>26</v>
      </c>
      <c r="B7648" t="s">
        <v>27</v>
      </c>
      <c r="C7648" t="s">
        <v>28</v>
      </c>
      <c r="D7648" t="s">
        <v>64</v>
      </c>
      <c r="E7648" t="str">
        <f>"112TNSU13830"</f>
        <v>112TNSU13830</v>
      </c>
      <c r="F7648" t="s">
        <v>30</v>
      </c>
      <c r="I7648" t="s">
        <v>47</v>
      </c>
      <c r="J7648" t="s">
        <v>90</v>
      </c>
      <c r="N7648" t="s">
        <v>15408</v>
      </c>
      <c r="O7648" t="s">
        <v>34</v>
      </c>
      <c r="P7648">
        <v>10</v>
      </c>
      <c r="Q7648">
        <v>202112</v>
      </c>
      <c r="R7648">
        <v>20220720</v>
      </c>
      <c r="S7648" t="s">
        <v>15409</v>
      </c>
      <c r="T7648">
        <v>20220921</v>
      </c>
      <c r="U7648" t="s">
        <v>15410</v>
      </c>
      <c r="V7648" t="s">
        <v>4897</v>
      </c>
      <c r="W7648" t="s">
        <v>4006</v>
      </c>
      <c r="X7648" t="s">
        <v>15411</v>
      </c>
      <c r="Y7648" t="s">
        <v>266</v>
      </c>
      <c r="Z7648" t="s">
        <v>36</v>
      </c>
    </row>
    <row r="7649" spans="1:26" x14ac:dyDescent="0.25">
      <c r="A7649" t="s">
        <v>26</v>
      </c>
      <c r="B7649" t="s">
        <v>27</v>
      </c>
      <c r="C7649" t="s">
        <v>28</v>
      </c>
      <c r="D7649" t="s">
        <v>133</v>
      </c>
      <c r="E7649" t="str">
        <f>"108TNKF2W237"</f>
        <v>108TNKF2W237</v>
      </c>
      <c r="F7649" t="s">
        <v>30</v>
      </c>
      <c r="I7649" t="s">
        <v>71</v>
      </c>
      <c r="J7649" t="s">
        <v>568</v>
      </c>
      <c r="N7649" t="s">
        <v>15412</v>
      </c>
      <c r="O7649" t="s">
        <v>34</v>
      </c>
      <c r="P7649">
        <v>14</v>
      </c>
      <c r="Q7649">
        <v>202108</v>
      </c>
      <c r="R7649">
        <v>20211106</v>
      </c>
      <c r="S7649" t="s">
        <v>15413</v>
      </c>
      <c r="T7649">
        <v>20220921</v>
      </c>
      <c r="U7649" t="s">
        <v>328</v>
      </c>
      <c r="V7649" t="s">
        <v>878</v>
      </c>
      <c r="Z7649" t="s">
        <v>36</v>
      </c>
    </row>
    <row r="7650" spans="1:26" x14ac:dyDescent="0.25">
      <c r="A7650" t="s">
        <v>26</v>
      </c>
      <c r="B7650" t="s">
        <v>27</v>
      </c>
      <c r="C7650" t="s">
        <v>28</v>
      </c>
      <c r="D7650" t="s">
        <v>7445</v>
      </c>
      <c r="E7650" t="str">
        <f>"203TNKF2L837"</f>
        <v>203TNKF2L837</v>
      </c>
      <c r="F7650" t="s">
        <v>30</v>
      </c>
      <c r="I7650" t="s">
        <v>57</v>
      </c>
      <c r="J7650" t="s">
        <v>77</v>
      </c>
      <c r="N7650" t="s">
        <v>15414</v>
      </c>
      <c r="O7650" t="s">
        <v>34</v>
      </c>
      <c r="P7650">
        <v>7</v>
      </c>
      <c r="Q7650">
        <v>202203</v>
      </c>
      <c r="R7650">
        <v>20220710</v>
      </c>
      <c r="S7650" t="s">
        <v>15415</v>
      </c>
      <c r="T7650">
        <v>20220921</v>
      </c>
      <c r="Z7650" t="s">
        <v>36</v>
      </c>
    </row>
    <row r="7651" spans="1:26" x14ac:dyDescent="0.25">
      <c r="A7651" t="s">
        <v>26</v>
      </c>
      <c r="B7651" t="s">
        <v>27</v>
      </c>
      <c r="C7651" t="s">
        <v>28</v>
      </c>
      <c r="D7651" t="s">
        <v>29</v>
      </c>
      <c r="E7651" t="str">
        <f>"111TNRL0A310"</f>
        <v>111TNRL0A310</v>
      </c>
      <c r="F7651" t="s">
        <v>30</v>
      </c>
      <c r="I7651" t="s">
        <v>31</v>
      </c>
      <c r="J7651" t="s">
        <v>39</v>
      </c>
      <c r="N7651" t="s">
        <v>15416</v>
      </c>
      <c r="O7651" t="s">
        <v>34</v>
      </c>
      <c r="P7651">
        <v>11</v>
      </c>
      <c r="Q7651">
        <v>202111</v>
      </c>
      <c r="R7651">
        <v>20211221</v>
      </c>
      <c r="S7651" t="s">
        <v>15417</v>
      </c>
      <c r="T7651">
        <v>20220921</v>
      </c>
      <c r="Z7651" t="s">
        <v>36</v>
      </c>
    </row>
    <row r="7652" spans="1:26" x14ac:dyDescent="0.25">
      <c r="A7652" t="s">
        <v>26</v>
      </c>
      <c r="B7652" t="s">
        <v>27</v>
      </c>
      <c r="C7652" t="s">
        <v>28</v>
      </c>
      <c r="D7652" t="s">
        <v>585</v>
      </c>
      <c r="E7652" t="str">
        <f>"207TNWG1G273"</f>
        <v>207TNWG1G273</v>
      </c>
      <c r="F7652" t="s">
        <v>30</v>
      </c>
      <c r="I7652" t="s">
        <v>57</v>
      </c>
      <c r="J7652" t="s">
        <v>90</v>
      </c>
      <c r="N7652" t="s">
        <v>15418</v>
      </c>
      <c r="O7652" t="s">
        <v>34</v>
      </c>
      <c r="P7652">
        <v>3</v>
      </c>
      <c r="Q7652">
        <v>202207</v>
      </c>
      <c r="R7652">
        <v>20220801</v>
      </c>
      <c r="S7652" t="s">
        <v>15419</v>
      </c>
      <c r="T7652">
        <v>20220921</v>
      </c>
      <c r="U7652" t="s">
        <v>4637</v>
      </c>
      <c r="Z7652" t="s">
        <v>36</v>
      </c>
    </row>
    <row r="7653" spans="1:26" x14ac:dyDescent="0.25">
      <c r="A7653" t="s">
        <v>26</v>
      </c>
      <c r="B7653" t="s">
        <v>27</v>
      </c>
      <c r="C7653" t="s">
        <v>28</v>
      </c>
      <c r="D7653" t="s">
        <v>37</v>
      </c>
      <c r="E7653" t="str">
        <f>"203TNWG05353"</f>
        <v>203TNWG05353</v>
      </c>
      <c r="F7653" t="s">
        <v>30</v>
      </c>
      <c r="I7653" t="s">
        <v>82</v>
      </c>
      <c r="J7653" t="s">
        <v>58</v>
      </c>
      <c r="N7653" t="s">
        <v>15420</v>
      </c>
      <c r="O7653" t="s">
        <v>34</v>
      </c>
      <c r="P7653">
        <v>7</v>
      </c>
      <c r="Q7653">
        <v>202203</v>
      </c>
      <c r="R7653">
        <v>20220425</v>
      </c>
      <c r="S7653" t="s">
        <v>15421</v>
      </c>
      <c r="T7653">
        <v>20220921</v>
      </c>
      <c r="U7653" t="s">
        <v>211</v>
      </c>
      <c r="Z7653" t="s">
        <v>36</v>
      </c>
    </row>
    <row r="7654" spans="1:26" x14ac:dyDescent="0.25">
      <c r="A7654" t="s">
        <v>26</v>
      </c>
      <c r="B7654" t="s">
        <v>27</v>
      </c>
      <c r="C7654" t="s">
        <v>28</v>
      </c>
      <c r="D7654" t="s">
        <v>133</v>
      </c>
      <c r="E7654" t="str">
        <f>"109TNPC0H448"</f>
        <v>109TNPC0H448</v>
      </c>
      <c r="F7654" t="s">
        <v>30</v>
      </c>
      <c r="I7654" t="s">
        <v>89</v>
      </c>
      <c r="J7654" t="s">
        <v>90</v>
      </c>
      <c r="N7654" t="s">
        <v>15422</v>
      </c>
      <c r="O7654" t="s">
        <v>34</v>
      </c>
      <c r="P7654">
        <v>13</v>
      </c>
      <c r="Q7654">
        <v>202109</v>
      </c>
      <c r="R7654">
        <v>20220202</v>
      </c>
      <c r="S7654" t="s">
        <v>15423</v>
      </c>
      <c r="T7654">
        <v>20220921</v>
      </c>
      <c r="U7654" t="s">
        <v>267</v>
      </c>
      <c r="Z7654" t="s">
        <v>36</v>
      </c>
    </row>
    <row r="7655" spans="1:26" x14ac:dyDescent="0.25">
      <c r="A7655" t="s">
        <v>26</v>
      </c>
      <c r="B7655" t="s">
        <v>27</v>
      </c>
      <c r="C7655" t="s">
        <v>28</v>
      </c>
      <c r="D7655" t="s">
        <v>7432</v>
      </c>
      <c r="E7655" t="str">
        <f>"205TNKF16141"</f>
        <v>205TNKF16141</v>
      </c>
      <c r="F7655" t="s">
        <v>30</v>
      </c>
      <c r="I7655" t="s">
        <v>47</v>
      </c>
      <c r="J7655" t="s">
        <v>90</v>
      </c>
      <c r="N7655" t="s">
        <v>15424</v>
      </c>
      <c r="O7655" t="s">
        <v>34</v>
      </c>
      <c r="P7655">
        <v>5</v>
      </c>
      <c r="Q7655">
        <v>202205</v>
      </c>
      <c r="R7655">
        <v>20220725</v>
      </c>
      <c r="S7655" t="s">
        <v>15425</v>
      </c>
      <c r="T7655">
        <v>20220921</v>
      </c>
      <c r="U7655" t="s">
        <v>267</v>
      </c>
      <c r="V7655" t="s">
        <v>1037</v>
      </c>
      <c r="W7655" t="s">
        <v>8014</v>
      </c>
      <c r="Z7655" t="s">
        <v>36</v>
      </c>
    </row>
    <row r="7656" spans="1:26" x14ac:dyDescent="0.25">
      <c r="A7656" t="s">
        <v>26</v>
      </c>
      <c r="B7656" t="s">
        <v>27</v>
      </c>
      <c r="C7656" t="s">
        <v>28</v>
      </c>
      <c r="D7656" t="s">
        <v>46</v>
      </c>
      <c r="E7656" t="str">
        <f>"110TNMX2Q267"</f>
        <v>110TNMX2Q267</v>
      </c>
      <c r="F7656" t="s">
        <v>30</v>
      </c>
      <c r="I7656" t="s">
        <v>89</v>
      </c>
      <c r="J7656" t="s">
        <v>90</v>
      </c>
      <c r="N7656" t="s">
        <v>15426</v>
      </c>
      <c r="O7656" t="s">
        <v>34</v>
      </c>
      <c r="P7656">
        <v>12</v>
      </c>
      <c r="Q7656">
        <v>202110</v>
      </c>
      <c r="R7656">
        <v>20220909</v>
      </c>
      <c r="S7656" t="s">
        <v>15427</v>
      </c>
      <c r="T7656">
        <v>20220921</v>
      </c>
      <c r="U7656" t="s">
        <v>736</v>
      </c>
      <c r="V7656" t="s">
        <v>497</v>
      </c>
      <c r="W7656" t="s">
        <v>3950</v>
      </c>
      <c r="Z7656" t="s">
        <v>36</v>
      </c>
    </row>
    <row r="7657" spans="1:26" x14ac:dyDescent="0.25">
      <c r="A7657" t="s">
        <v>26</v>
      </c>
      <c r="B7657" t="s">
        <v>27</v>
      </c>
      <c r="C7657" t="s">
        <v>28</v>
      </c>
      <c r="D7657" t="s">
        <v>46</v>
      </c>
      <c r="E7657" t="str">
        <f>"107TNNHOA487"</f>
        <v>107TNNHOA487</v>
      </c>
      <c r="F7657" t="s">
        <v>30</v>
      </c>
      <c r="I7657" t="s">
        <v>475</v>
      </c>
      <c r="J7657" t="s">
        <v>90</v>
      </c>
      <c r="N7657" t="s">
        <v>15428</v>
      </c>
      <c r="O7657" t="s">
        <v>34</v>
      </c>
      <c r="P7657">
        <v>15</v>
      </c>
      <c r="Q7657">
        <v>202107</v>
      </c>
      <c r="R7657">
        <v>20211202</v>
      </c>
      <c r="S7657" t="s">
        <v>15429</v>
      </c>
      <c r="T7657">
        <v>20220921</v>
      </c>
      <c r="U7657" t="s">
        <v>722</v>
      </c>
      <c r="V7657" t="s">
        <v>151</v>
      </c>
      <c r="W7657" t="s">
        <v>3950</v>
      </c>
      <c r="X7657" t="s">
        <v>8219</v>
      </c>
      <c r="Y7657" t="s">
        <v>15430</v>
      </c>
      <c r="Z7657" t="s">
        <v>36</v>
      </c>
    </row>
    <row r="7658" spans="1:26" x14ac:dyDescent="0.25">
      <c r="A7658" t="s">
        <v>26</v>
      </c>
      <c r="B7658" t="s">
        <v>27</v>
      </c>
      <c r="C7658" t="s">
        <v>28</v>
      </c>
      <c r="D7658" t="s">
        <v>7432</v>
      </c>
      <c r="E7658" t="str">
        <f>"205TNXR25746"</f>
        <v>205TNXR25746</v>
      </c>
      <c r="F7658" t="s">
        <v>30</v>
      </c>
      <c r="I7658" t="s">
        <v>38</v>
      </c>
      <c r="J7658" t="s">
        <v>58</v>
      </c>
      <c r="N7658" t="s">
        <v>15431</v>
      </c>
      <c r="O7658" t="s">
        <v>34</v>
      </c>
      <c r="P7658">
        <v>5</v>
      </c>
      <c r="Q7658">
        <v>202205</v>
      </c>
      <c r="R7658">
        <v>20220912</v>
      </c>
      <c r="S7658" t="s">
        <v>15432</v>
      </c>
      <c r="T7658">
        <v>20220921</v>
      </c>
      <c r="Z7658" t="s">
        <v>36</v>
      </c>
    </row>
    <row r="7659" spans="1:26" x14ac:dyDescent="0.25">
      <c r="A7659" t="s">
        <v>26</v>
      </c>
      <c r="B7659" t="s">
        <v>27</v>
      </c>
      <c r="C7659" t="s">
        <v>28</v>
      </c>
      <c r="D7659" t="s">
        <v>29</v>
      </c>
      <c r="E7659" t="str">
        <f>"111TNFA0X339"</f>
        <v>111TNFA0X339</v>
      </c>
      <c r="F7659" t="s">
        <v>30</v>
      </c>
      <c r="I7659" t="s">
        <v>157</v>
      </c>
      <c r="J7659" t="s">
        <v>271</v>
      </c>
      <c r="N7659" t="s">
        <v>15433</v>
      </c>
      <c r="O7659" t="s">
        <v>34</v>
      </c>
      <c r="P7659">
        <v>11</v>
      </c>
      <c r="Q7659">
        <v>202111</v>
      </c>
      <c r="R7659">
        <v>20220222</v>
      </c>
      <c r="S7659" t="s">
        <v>15434</v>
      </c>
      <c r="T7659">
        <v>20220921</v>
      </c>
      <c r="Z7659" t="s">
        <v>36</v>
      </c>
    </row>
    <row r="7660" spans="1:26" x14ac:dyDescent="0.25">
      <c r="A7660" t="s">
        <v>26</v>
      </c>
      <c r="B7660" t="s">
        <v>27</v>
      </c>
      <c r="C7660" t="s">
        <v>28</v>
      </c>
      <c r="D7660" t="s">
        <v>7445</v>
      </c>
      <c r="E7660" t="str">
        <f>"204TNGY2Y831"</f>
        <v>204TNGY2Y831</v>
      </c>
      <c r="F7660" t="s">
        <v>30</v>
      </c>
      <c r="I7660" t="s">
        <v>129</v>
      </c>
      <c r="J7660" t="s">
        <v>39</v>
      </c>
      <c r="N7660" t="s">
        <v>15435</v>
      </c>
      <c r="O7660" t="s">
        <v>34</v>
      </c>
      <c r="P7660">
        <v>6</v>
      </c>
      <c r="Q7660">
        <v>202204</v>
      </c>
      <c r="R7660">
        <v>20220719</v>
      </c>
      <c r="S7660" t="s">
        <v>15436</v>
      </c>
      <c r="T7660">
        <v>20220921</v>
      </c>
      <c r="Z7660" t="s">
        <v>36</v>
      </c>
    </row>
    <row r="7661" spans="1:26" x14ac:dyDescent="0.25">
      <c r="A7661" t="s">
        <v>26</v>
      </c>
      <c r="B7661" t="s">
        <v>27</v>
      </c>
      <c r="C7661" t="s">
        <v>28</v>
      </c>
      <c r="D7661" t="s">
        <v>8170</v>
      </c>
      <c r="E7661" t="str">
        <f>"204TNHM1V697"</f>
        <v>204TNHM1V697</v>
      </c>
      <c r="F7661" t="s">
        <v>30</v>
      </c>
      <c r="I7661" t="s">
        <v>31</v>
      </c>
      <c r="J7661" t="s">
        <v>32</v>
      </c>
      <c r="N7661" t="s">
        <v>15437</v>
      </c>
      <c r="O7661" t="s">
        <v>34</v>
      </c>
      <c r="P7661">
        <v>6</v>
      </c>
      <c r="Q7661">
        <v>202204</v>
      </c>
      <c r="R7661">
        <v>20220530</v>
      </c>
      <c r="S7661" t="s">
        <v>15438</v>
      </c>
      <c r="T7661">
        <v>20220921</v>
      </c>
      <c r="Z7661" t="s">
        <v>36</v>
      </c>
    </row>
    <row r="7662" spans="1:26" x14ac:dyDescent="0.25">
      <c r="A7662" t="s">
        <v>26</v>
      </c>
      <c r="B7662" t="s">
        <v>27</v>
      </c>
      <c r="C7662" t="s">
        <v>28</v>
      </c>
      <c r="D7662" t="s">
        <v>585</v>
      </c>
      <c r="E7662" t="str">
        <f>"202TNHM0Z449"</f>
        <v>202TNHM0Z449</v>
      </c>
      <c r="F7662" t="s">
        <v>30</v>
      </c>
      <c r="I7662" t="s">
        <v>38</v>
      </c>
      <c r="J7662" t="s">
        <v>90</v>
      </c>
      <c r="N7662" t="s">
        <v>900</v>
      </c>
      <c r="O7662" t="s">
        <v>34</v>
      </c>
      <c r="P7662">
        <v>8</v>
      </c>
      <c r="Q7662">
        <v>202202</v>
      </c>
      <c r="R7662">
        <v>20220217</v>
      </c>
      <c r="S7662" t="s">
        <v>15439</v>
      </c>
      <c r="T7662">
        <v>20220921</v>
      </c>
      <c r="U7662" t="s">
        <v>211</v>
      </c>
      <c r="V7662" t="s">
        <v>4400</v>
      </c>
      <c r="W7662" t="s">
        <v>15440</v>
      </c>
      <c r="Z7662" t="s">
        <v>36</v>
      </c>
    </row>
    <row r="7663" spans="1:26" x14ac:dyDescent="0.25">
      <c r="A7663" t="s">
        <v>26</v>
      </c>
      <c r="B7663" t="s">
        <v>27</v>
      </c>
      <c r="C7663" t="s">
        <v>28</v>
      </c>
      <c r="D7663" t="s">
        <v>42</v>
      </c>
      <c r="E7663" t="str">
        <f>"112TNQD0M252"</f>
        <v>112TNQD0M252</v>
      </c>
      <c r="F7663" t="s">
        <v>30</v>
      </c>
      <c r="I7663" t="s">
        <v>31</v>
      </c>
      <c r="J7663" t="s">
        <v>32</v>
      </c>
      <c r="N7663" t="s">
        <v>15441</v>
      </c>
      <c r="O7663" t="s">
        <v>34</v>
      </c>
      <c r="P7663">
        <v>10</v>
      </c>
      <c r="Q7663">
        <v>202112</v>
      </c>
      <c r="R7663">
        <v>20220227</v>
      </c>
      <c r="S7663" t="s">
        <v>15442</v>
      </c>
      <c r="T7663">
        <v>20220921</v>
      </c>
      <c r="Z7663" t="s">
        <v>36</v>
      </c>
    </row>
    <row r="7664" spans="1:26" x14ac:dyDescent="0.25">
      <c r="A7664" t="s">
        <v>26</v>
      </c>
      <c r="B7664" t="s">
        <v>27</v>
      </c>
      <c r="C7664" t="s">
        <v>28</v>
      </c>
      <c r="D7664" t="s">
        <v>166</v>
      </c>
      <c r="E7664" t="str">
        <f>"201TNLE14472"</f>
        <v>201TNLE14472</v>
      </c>
      <c r="F7664" t="s">
        <v>30</v>
      </c>
      <c r="I7664" t="s">
        <v>31</v>
      </c>
      <c r="J7664" t="s">
        <v>32</v>
      </c>
      <c r="N7664" t="s">
        <v>15443</v>
      </c>
      <c r="O7664" t="s">
        <v>34</v>
      </c>
      <c r="P7664">
        <v>9</v>
      </c>
      <c r="Q7664">
        <v>202201</v>
      </c>
      <c r="R7664">
        <v>20220614</v>
      </c>
      <c r="S7664" t="s">
        <v>15444</v>
      </c>
      <c r="T7664">
        <v>20220921</v>
      </c>
      <c r="Z7664" t="s">
        <v>36</v>
      </c>
    </row>
    <row r="7665" spans="1:26" x14ac:dyDescent="0.25">
      <c r="A7665" t="s">
        <v>26</v>
      </c>
      <c r="B7665" t="s">
        <v>27</v>
      </c>
      <c r="C7665" t="s">
        <v>28</v>
      </c>
      <c r="D7665" t="s">
        <v>6922</v>
      </c>
      <c r="E7665" t="str">
        <f>"205TNEP0L404"</f>
        <v>205TNEP0L404</v>
      </c>
      <c r="F7665" t="s">
        <v>30</v>
      </c>
      <c r="I7665" t="s">
        <v>475</v>
      </c>
      <c r="J7665" t="s">
        <v>58</v>
      </c>
      <c r="N7665" t="s">
        <v>15445</v>
      </c>
      <c r="O7665" t="s">
        <v>34</v>
      </c>
      <c r="P7665">
        <v>5</v>
      </c>
      <c r="Q7665">
        <v>202205</v>
      </c>
      <c r="R7665">
        <v>20220501</v>
      </c>
      <c r="S7665" t="s">
        <v>15446</v>
      </c>
      <c r="T7665">
        <v>20220921</v>
      </c>
      <c r="U7665" t="s">
        <v>15447</v>
      </c>
      <c r="V7665" t="s">
        <v>9761</v>
      </c>
      <c r="W7665" t="s">
        <v>15448</v>
      </c>
      <c r="Z7665" t="s">
        <v>36</v>
      </c>
    </row>
    <row r="7666" spans="1:26" x14ac:dyDescent="0.25">
      <c r="A7666" t="s">
        <v>26</v>
      </c>
      <c r="B7666" t="s">
        <v>27</v>
      </c>
      <c r="C7666" t="s">
        <v>28</v>
      </c>
      <c r="D7666" t="s">
        <v>37</v>
      </c>
      <c r="E7666" t="str">
        <f>"202TNSU1U886"</f>
        <v>202TNSU1U886</v>
      </c>
      <c r="F7666" t="s">
        <v>30</v>
      </c>
      <c r="I7666" t="s">
        <v>38</v>
      </c>
      <c r="J7666" t="s">
        <v>43</v>
      </c>
      <c r="N7666" t="s">
        <v>15449</v>
      </c>
      <c r="O7666" t="s">
        <v>34</v>
      </c>
      <c r="P7666">
        <v>8</v>
      </c>
      <c r="Q7666">
        <v>202202</v>
      </c>
      <c r="R7666">
        <v>20220521</v>
      </c>
      <c r="S7666" t="s">
        <v>15450</v>
      </c>
      <c r="T7666">
        <v>20220921</v>
      </c>
      <c r="Z7666" t="s">
        <v>36</v>
      </c>
    </row>
    <row r="7667" spans="1:26" x14ac:dyDescent="0.25">
      <c r="A7667" t="s">
        <v>26</v>
      </c>
      <c r="B7667" t="s">
        <v>27</v>
      </c>
      <c r="C7667" t="s">
        <v>28</v>
      </c>
      <c r="D7667" t="s">
        <v>37</v>
      </c>
      <c r="E7667" t="str">
        <f>"109TNQD09532"</f>
        <v>109TNQD09532</v>
      </c>
      <c r="F7667" t="s">
        <v>30</v>
      </c>
      <c r="I7667" t="s">
        <v>31</v>
      </c>
      <c r="J7667" t="s">
        <v>32</v>
      </c>
      <c r="N7667" t="s">
        <v>6908</v>
      </c>
      <c r="O7667" t="s">
        <v>34</v>
      </c>
      <c r="P7667">
        <v>13</v>
      </c>
      <c r="Q7667">
        <v>202109</v>
      </c>
      <c r="R7667">
        <v>20220422</v>
      </c>
      <c r="S7667" t="s">
        <v>15451</v>
      </c>
      <c r="T7667">
        <v>20220921</v>
      </c>
      <c r="Z7667" t="s">
        <v>36</v>
      </c>
    </row>
    <row r="7668" spans="1:26" x14ac:dyDescent="0.25">
      <c r="A7668" t="s">
        <v>26</v>
      </c>
      <c r="B7668" t="s">
        <v>27</v>
      </c>
      <c r="C7668" t="s">
        <v>28</v>
      </c>
      <c r="D7668" t="s">
        <v>46</v>
      </c>
      <c r="E7668" t="str">
        <f>"201TNNH04711"</f>
        <v>201TNNH04711</v>
      </c>
      <c r="F7668" t="s">
        <v>30</v>
      </c>
      <c r="I7668" t="s">
        <v>89</v>
      </c>
      <c r="J7668" t="s">
        <v>90</v>
      </c>
      <c r="N7668" t="s">
        <v>15452</v>
      </c>
      <c r="O7668" t="s">
        <v>34</v>
      </c>
      <c r="P7668">
        <v>99</v>
      </c>
      <c r="Q7668">
        <v>201201</v>
      </c>
      <c r="R7668">
        <v>20211215</v>
      </c>
      <c r="S7668" t="s">
        <v>15453</v>
      </c>
      <c r="T7668">
        <v>20220921</v>
      </c>
      <c r="U7668" t="s">
        <v>205</v>
      </c>
      <c r="V7668" t="s">
        <v>3950</v>
      </c>
      <c r="Z7668" t="s">
        <v>36</v>
      </c>
    </row>
    <row r="7669" spans="1:26" x14ac:dyDescent="0.25">
      <c r="A7669" t="s">
        <v>26</v>
      </c>
      <c r="B7669" t="s">
        <v>27</v>
      </c>
      <c r="C7669" t="s">
        <v>28</v>
      </c>
      <c r="D7669" t="s">
        <v>64</v>
      </c>
      <c r="E7669" t="str">
        <f>"204TNDV16682"</f>
        <v>204TNDV16682</v>
      </c>
      <c r="F7669" t="s">
        <v>30</v>
      </c>
      <c r="I7669" t="s">
        <v>38</v>
      </c>
      <c r="J7669" t="s">
        <v>163</v>
      </c>
      <c r="N7669" t="s">
        <v>15454</v>
      </c>
      <c r="O7669" t="s">
        <v>34</v>
      </c>
      <c r="P7669">
        <v>6</v>
      </c>
      <c r="Q7669">
        <v>202204</v>
      </c>
      <c r="R7669">
        <v>20220524</v>
      </c>
      <c r="S7669" t="s">
        <v>15455</v>
      </c>
      <c r="T7669">
        <v>20220921</v>
      </c>
      <c r="Z7669" t="s">
        <v>36</v>
      </c>
    </row>
    <row r="7670" spans="1:26" x14ac:dyDescent="0.25">
      <c r="A7670" t="s">
        <v>26</v>
      </c>
      <c r="B7670" t="s">
        <v>27</v>
      </c>
      <c r="C7670" t="s">
        <v>28</v>
      </c>
      <c r="D7670" t="s">
        <v>46</v>
      </c>
      <c r="E7670" t="str">
        <f>"108TNFA1W955"</f>
        <v>108TNFA1W955</v>
      </c>
      <c r="F7670" t="s">
        <v>30</v>
      </c>
      <c r="I7670" t="s">
        <v>76</v>
      </c>
      <c r="J7670" t="s">
        <v>77</v>
      </c>
      <c r="N7670" t="s">
        <v>15456</v>
      </c>
      <c r="O7670" t="s">
        <v>34</v>
      </c>
      <c r="P7670">
        <v>14</v>
      </c>
      <c r="Q7670">
        <v>202108</v>
      </c>
      <c r="R7670">
        <v>20220110</v>
      </c>
      <c r="S7670" t="s">
        <v>15457</v>
      </c>
      <c r="T7670">
        <v>20220921</v>
      </c>
      <c r="Z7670" t="s">
        <v>36</v>
      </c>
    </row>
    <row r="7671" spans="1:26" x14ac:dyDescent="0.25">
      <c r="A7671" t="s">
        <v>26</v>
      </c>
      <c r="B7671" t="s">
        <v>27</v>
      </c>
      <c r="C7671" t="s">
        <v>28</v>
      </c>
      <c r="D7671" t="s">
        <v>6142</v>
      </c>
      <c r="E7671" t="str">
        <f>"204TNLE2F264"</f>
        <v>204TNLE2F264</v>
      </c>
      <c r="F7671" t="s">
        <v>30</v>
      </c>
      <c r="I7671" t="s">
        <v>38</v>
      </c>
      <c r="J7671" t="s">
        <v>58</v>
      </c>
      <c r="N7671" t="s">
        <v>15458</v>
      </c>
      <c r="O7671" t="s">
        <v>34</v>
      </c>
      <c r="P7671">
        <v>6</v>
      </c>
      <c r="Q7671">
        <v>202204</v>
      </c>
      <c r="R7671">
        <v>20220512</v>
      </c>
      <c r="S7671" t="s">
        <v>15459</v>
      </c>
      <c r="T7671">
        <v>20220921</v>
      </c>
      <c r="U7671" t="s">
        <v>211</v>
      </c>
      <c r="Z7671" t="s">
        <v>36</v>
      </c>
    </row>
    <row r="7672" spans="1:26" x14ac:dyDescent="0.25">
      <c r="A7672" t="s">
        <v>26</v>
      </c>
      <c r="B7672" t="s">
        <v>27</v>
      </c>
      <c r="C7672" t="s">
        <v>28</v>
      </c>
      <c r="D7672" t="s">
        <v>7432</v>
      </c>
      <c r="E7672" t="str">
        <f>"205TNNH1D991"</f>
        <v>205TNNH1D991</v>
      </c>
      <c r="F7672" t="s">
        <v>30</v>
      </c>
      <c r="I7672" t="s">
        <v>57</v>
      </c>
      <c r="J7672" t="s">
        <v>39</v>
      </c>
      <c r="N7672" t="s">
        <v>15460</v>
      </c>
      <c r="O7672" t="s">
        <v>34</v>
      </c>
      <c r="P7672">
        <v>5</v>
      </c>
      <c r="Q7672">
        <v>202205</v>
      </c>
      <c r="R7672">
        <v>20220812</v>
      </c>
      <c r="S7672" t="s">
        <v>15461</v>
      </c>
      <c r="T7672">
        <v>20220921</v>
      </c>
      <c r="Z7672" t="s">
        <v>36</v>
      </c>
    </row>
    <row r="7673" spans="1:26" x14ac:dyDescent="0.25">
      <c r="A7673" t="s">
        <v>26</v>
      </c>
      <c r="B7673" t="s">
        <v>27</v>
      </c>
      <c r="C7673" t="s">
        <v>28</v>
      </c>
      <c r="D7673" t="s">
        <v>7160</v>
      </c>
      <c r="E7673" t="str">
        <f>"205TNWG1C673"</f>
        <v>205TNWG1C673</v>
      </c>
      <c r="F7673" t="s">
        <v>30</v>
      </c>
      <c r="I7673" t="s">
        <v>38</v>
      </c>
      <c r="J7673" t="s">
        <v>77</v>
      </c>
      <c r="N7673" t="s">
        <v>15462</v>
      </c>
      <c r="O7673" t="s">
        <v>34</v>
      </c>
      <c r="P7673">
        <v>5</v>
      </c>
      <c r="Q7673">
        <v>202205</v>
      </c>
      <c r="R7673">
        <v>20220806</v>
      </c>
      <c r="S7673" t="s">
        <v>15463</v>
      </c>
      <c r="T7673">
        <v>20220921</v>
      </c>
      <c r="Z7673" t="s">
        <v>36</v>
      </c>
    </row>
    <row r="7674" spans="1:26" x14ac:dyDescent="0.25">
      <c r="A7674" t="s">
        <v>26</v>
      </c>
      <c r="B7674" t="s">
        <v>27</v>
      </c>
      <c r="C7674" t="s">
        <v>28</v>
      </c>
      <c r="D7674" t="s">
        <v>46</v>
      </c>
      <c r="E7674" t="str">
        <f>"202TNWG2X841"</f>
        <v>202TNWG2X841</v>
      </c>
      <c r="F7674" t="s">
        <v>30</v>
      </c>
      <c r="I7674" t="s">
        <v>129</v>
      </c>
      <c r="J7674" t="s">
        <v>90</v>
      </c>
      <c r="N7674" t="s">
        <v>15464</v>
      </c>
      <c r="O7674" t="s">
        <v>34</v>
      </c>
      <c r="P7674">
        <v>8</v>
      </c>
      <c r="Q7674">
        <v>202202</v>
      </c>
      <c r="R7674">
        <v>20220501</v>
      </c>
      <c r="S7674" t="s">
        <v>15465</v>
      </c>
      <c r="T7674">
        <v>20220921</v>
      </c>
      <c r="U7674" t="s">
        <v>211</v>
      </c>
      <c r="Z7674" t="s">
        <v>36</v>
      </c>
    </row>
    <row r="7675" spans="1:26" x14ac:dyDescent="0.25">
      <c r="A7675" t="s">
        <v>26</v>
      </c>
      <c r="B7675" t="s">
        <v>27</v>
      </c>
      <c r="C7675" t="s">
        <v>28</v>
      </c>
      <c r="D7675" t="s">
        <v>46</v>
      </c>
      <c r="E7675" t="str">
        <f>"111TNKF0J485"</f>
        <v>111TNKF0J485</v>
      </c>
      <c r="F7675" t="s">
        <v>30</v>
      </c>
      <c r="I7675" t="s">
        <v>97</v>
      </c>
      <c r="J7675" t="s">
        <v>90</v>
      </c>
      <c r="N7675" t="s">
        <v>15466</v>
      </c>
      <c r="O7675" t="s">
        <v>34</v>
      </c>
      <c r="P7675">
        <v>11</v>
      </c>
      <c r="Q7675">
        <v>202111</v>
      </c>
      <c r="R7675">
        <v>20220131</v>
      </c>
      <c r="S7675" t="s">
        <v>15467</v>
      </c>
      <c r="T7675">
        <v>20220921</v>
      </c>
      <c r="U7675" t="s">
        <v>3950</v>
      </c>
      <c r="Z7675" t="s">
        <v>36</v>
      </c>
    </row>
    <row r="7676" spans="1:26" x14ac:dyDescent="0.25">
      <c r="A7676" t="s">
        <v>26</v>
      </c>
      <c r="B7676" t="s">
        <v>27</v>
      </c>
      <c r="C7676" t="s">
        <v>28</v>
      </c>
      <c r="D7676" t="s">
        <v>29</v>
      </c>
      <c r="E7676" t="str">
        <f>"111TNXR2T754"</f>
        <v>111TNXR2T754</v>
      </c>
      <c r="F7676" t="s">
        <v>30</v>
      </c>
      <c r="I7676" t="s">
        <v>38</v>
      </c>
      <c r="J7676" t="s">
        <v>90</v>
      </c>
      <c r="N7676" t="s">
        <v>15468</v>
      </c>
      <c r="O7676" t="s">
        <v>34</v>
      </c>
      <c r="P7676">
        <v>11</v>
      </c>
      <c r="Q7676">
        <v>202111</v>
      </c>
      <c r="R7676">
        <v>20220103</v>
      </c>
      <c r="S7676" t="s">
        <v>15469</v>
      </c>
      <c r="T7676">
        <v>20220921</v>
      </c>
      <c r="U7676" t="s">
        <v>211</v>
      </c>
      <c r="Z7676" t="s">
        <v>36</v>
      </c>
    </row>
    <row r="7677" spans="1:26" x14ac:dyDescent="0.25">
      <c r="A7677" t="s">
        <v>26</v>
      </c>
      <c r="B7677" t="s">
        <v>27</v>
      </c>
      <c r="C7677" t="s">
        <v>28</v>
      </c>
      <c r="D7677" t="s">
        <v>380</v>
      </c>
      <c r="E7677" t="str">
        <f>"207TNJJ08532"</f>
        <v>207TNJJ08532</v>
      </c>
      <c r="F7677" t="s">
        <v>30</v>
      </c>
      <c r="I7677" t="s">
        <v>57</v>
      </c>
      <c r="J7677" t="s">
        <v>48</v>
      </c>
      <c r="N7677" t="s">
        <v>15470</v>
      </c>
      <c r="O7677" t="s">
        <v>34</v>
      </c>
      <c r="P7677">
        <v>3</v>
      </c>
      <c r="Q7677">
        <v>202207</v>
      </c>
      <c r="R7677">
        <v>20220805</v>
      </c>
      <c r="S7677" t="s">
        <v>15471</v>
      </c>
      <c r="T7677">
        <v>20220921</v>
      </c>
      <c r="Z7677" t="s">
        <v>36</v>
      </c>
    </row>
    <row r="7678" spans="1:26" x14ac:dyDescent="0.25">
      <c r="A7678" t="s">
        <v>26</v>
      </c>
      <c r="B7678" t="s">
        <v>27</v>
      </c>
      <c r="C7678" t="s">
        <v>28</v>
      </c>
      <c r="D7678" t="s">
        <v>380</v>
      </c>
      <c r="E7678" t="str">
        <f>"111TNFA1Z779"</f>
        <v>111TNFA1Z779</v>
      </c>
      <c r="F7678" t="s">
        <v>30</v>
      </c>
      <c r="I7678" t="s">
        <v>57</v>
      </c>
      <c r="J7678" t="s">
        <v>58</v>
      </c>
      <c r="N7678" t="s">
        <v>15472</v>
      </c>
      <c r="O7678" t="s">
        <v>34</v>
      </c>
      <c r="P7678">
        <v>11</v>
      </c>
      <c r="Q7678">
        <v>202111</v>
      </c>
      <c r="R7678">
        <v>20220906</v>
      </c>
      <c r="S7678" t="s">
        <v>15473</v>
      </c>
      <c r="T7678">
        <v>20220921</v>
      </c>
      <c r="U7678" t="s">
        <v>61</v>
      </c>
      <c r="Z7678" t="s">
        <v>36</v>
      </c>
    </row>
    <row r="7679" spans="1:26" x14ac:dyDescent="0.25">
      <c r="A7679" t="s">
        <v>26</v>
      </c>
      <c r="B7679" t="s">
        <v>27</v>
      </c>
      <c r="C7679" t="s">
        <v>28</v>
      </c>
      <c r="D7679" t="s">
        <v>37</v>
      </c>
      <c r="E7679" t="str">
        <f>"201TNFA2Y987"</f>
        <v>201TNFA2Y987</v>
      </c>
      <c r="F7679" t="s">
        <v>30</v>
      </c>
      <c r="I7679" t="s">
        <v>129</v>
      </c>
      <c r="J7679" t="s">
        <v>39</v>
      </c>
      <c r="N7679" t="s">
        <v>15474</v>
      </c>
      <c r="O7679" t="s">
        <v>34</v>
      </c>
      <c r="P7679">
        <v>9</v>
      </c>
      <c r="Q7679">
        <v>202201</v>
      </c>
      <c r="R7679">
        <v>20220502</v>
      </c>
      <c r="S7679" t="s">
        <v>15475</v>
      </c>
      <c r="T7679">
        <v>20220921</v>
      </c>
      <c r="Z7679" t="s">
        <v>36</v>
      </c>
    </row>
    <row r="7680" spans="1:26" x14ac:dyDescent="0.25">
      <c r="A7680" t="s">
        <v>26</v>
      </c>
      <c r="B7680" t="s">
        <v>27</v>
      </c>
      <c r="C7680" t="s">
        <v>28</v>
      </c>
      <c r="D7680" t="s">
        <v>29</v>
      </c>
      <c r="E7680" t="str">
        <f>"201TNEP2B396"</f>
        <v>201TNEP2B396</v>
      </c>
      <c r="F7680" t="s">
        <v>30</v>
      </c>
      <c r="I7680" t="s">
        <v>129</v>
      </c>
      <c r="J7680" t="s">
        <v>32</v>
      </c>
      <c r="N7680" t="s">
        <v>15476</v>
      </c>
      <c r="O7680" t="s">
        <v>34</v>
      </c>
      <c r="P7680">
        <v>9</v>
      </c>
      <c r="Q7680">
        <v>202201</v>
      </c>
      <c r="R7680">
        <v>20220519</v>
      </c>
      <c r="S7680" t="s">
        <v>15477</v>
      </c>
      <c r="T7680">
        <v>20220921</v>
      </c>
      <c r="Z7680" t="s">
        <v>36</v>
      </c>
    </row>
    <row r="7681" spans="1:26" x14ac:dyDescent="0.25">
      <c r="A7681" t="s">
        <v>26</v>
      </c>
      <c r="B7681" t="s">
        <v>27</v>
      </c>
      <c r="C7681" t="s">
        <v>28</v>
      </c>
      <c r="D7681" t="s">
        <v>64</v>
      </c>
      <c r="E7681" t="str">
        <f>"008TNDV1D106"</f>
        <v>008TNDV1D106</v>
      </c>
      <c r="F7681" t="s">
        <v>30</v>
      </c>
      <c r="I7681" t="s">
        <v>71</v>
      </c>
      <c r="J7681" t="s">
        <v>58</v>
      </c>
      <c r="N7681" t="s">
        <v>15478</v>
      </c>
      <c r="O7681" t="s">
        <v>34</v>
      </c>
      <c r="P7681">
        <v>26</v>
      </c>
      <c r="Q7681">
        <v>202008</v>
      </c>
      <c r="R7681">
        <v>20220521</v>
      </c>
      <c r="S7681" t="s">
        <v>15479</v>
      </c>
      <c r="T7681">
        <v>20220921</v>
      </c>
      <c r="U7681" t="s">
        <v>5175</v>
      </c>
      <c r="V7681" t="s">
        <v>265</v>
      </c>
      <c r="W7681" t="s">
        <v>496</v>
      </c>
      <c r="X7681" t="s">
        <v>497</v>
      </c>
      <c r="Y7681" t="s">
        <v>15480</v>
      </c>
      <c r="Z7681" t="s">
        <v>36</v>
      </c>
    </row>
    <row r="7682" spans="1:26" x14ac:dyDescent="0.25">
      <c r="A7682" t="s">
        <v>26</v>
      </c>
      <c r="B7682" t="s">
        <v>27</v>
      </c>
      <c r="C7682" t="s">
        <v>28</v>
      </c>
      <c r="D7682" t="s">
        <v>64</v>
      </c>
      <c r="E7682" t="str">
        <f>"202TNCZOK723"</f>
        <v>202TNCZOK723</v>
      </c>
      <c r="F7682" t="s">
        <v>30</v>
      </c>
      <c r="I7682" t="s">
        <v>31</v>
      </c>
      <c r="J7682" t="s">
        <v>32</v>
      </c>
      <c r="N7682" t="s">
        <v>15481</v>
      </c>
      <c r="O7682" t="s">
        <v>34</v>
      </c>
      <c r="P7682">
        <v>8</v>
      </c>
      <c r="Q7682">
        <v>202202</v>
      </c>
      <c r="R7682">
        <v>20220615</v>
      </c>
      <c r="S7682" t="s">
        <v>15482</v>
      </c>
      <c r="T7682">
        <v>20220921</v>
      </c>
      <c r="Z7682" t="s">
        <v>36</v>
      </c>
    </row>
    <row r="7683" spans="1:26" x14ac:dyDescent="0.25">
      <c r="A7683" t="s">
        <v>26</v>
      </c>
      <c r="B7683" t="s">
        <v>27</v>
      </c>
      <c r="C7683" t="s">
        <v>28</v>
      </c>
      <c r="D7683" t="s">
        <v>6922</v>
      </c>
      <c r="E7683" t="str">
        <f>"206TNZN19213"</f>
        <v>206TNZN19213</v>
      </c>
      <c r="F7683" t="s">
        <v>30</v>
      </c>
      <c r="I7683" t="s">
        <v>31</v>
      </c>
      <c r="J7683" t="s">
        <v>32</v>
      </c>
      <c r="N7683" t="s">
        <v>15483</v>
      </c>
      <c r="O7683" t="s">
        <v>34</v>
      </c>
      <c r="P7683">
        <v>4</v>
      </c>
      <c r="Q7683">
        <v>202206</v>
      </c>
      <c r="R7683">
        <v>20220915</v>
      </c>
      <c r="S7683" t="s">
        <v>15484</v>
      </c>
      <c r="T7683">
        <v>20220921</v>
      </c>
      <c r="Z7683" t="s">
        <v>36</v>
      </c>
    </row>
    <row r="7684" spans="1:26" x14ac:dyDescent="0.25">
      <c r="A7684" t="s">
        <v>26</v>
      </c>
      <c r="B7684" t="s">
        <v>27</v>
      </c>
      <c r="C7684" t="s">
        <v>28</v>
      </c>
      <c r="D7684" t="s">
        <v>64</v>
      </c>
      <c r="E7684" t="str">
        <f>"202TNNH15039"</f>
        <v>202TNNH15039</v>
      </c>
      <c r="F7684" t="s">
        <v>30</v>
      </c>
      <c r="I7684" t="s">
        <v>38</v>
      </c>
      <c r="J7684" t="s">
        <v>39</v>
      </c>
      <c r="N7684" t="s">
        <v>15485</v>
      </c>
      <c r="O7684" t="s">
        <v>34</v>
      </c>
      <c r="P7684">
        <v>8</v>
      </c>
      <c r="Q7684">
        <v>202202</v>
      </c>
      <c r="R7684">
        <v>20220907</v>
      </c>
      <c r="S7684" t="s">
        <v>15486</v>
      </c>
      <c r="T7684">
        <v>20220921</v>
      </c>
      <c r="Z7684" t="s">
        <v>36</v>
      </c>
    </row>
    <row r="7685" spans="1:26" x14ac:dyDescent="0.25">
      <c r="A7685" t="s">
        <v>26</v>
      </c>
      <c r="B7685" t="s">
        <v>27</v>
      </c>
      <c r="C7685" t="s">
        <v>28</v>
      </c>
      <c r="D7685" t="s">
        <v>46</v>
      </c>
      <c r="E7685" t="str">
        <f>"110TNGY08223"</f>
        <v>110TNGY08223</v>
      </c>
      <c r="F7685" t="s">
        <v>30</v>
      </c>
      <c r="I7685" t="s">
        <v>38</v>
      </c>
      <c r="J7685" t="s">
        <v>77</v>
      </c>
      <c r="N7685" t="s">
        <v>15487</v>
      </c>
      <c r="O7685" t="s">
        <v>34</v>
      </c>
      <c r="P7685">
        <v>12</v>
      </c>
      <c r="Q7685">
        <v>202110</v>
      </c>
      <c r="R7685">
        <v>20211123</v>
      </c>
      <c r="S7685" t="s">
        <v>15488</v>
      </c>
      <c r="T7685">
        <v>20220921</v>
      </c>
      <c r="Z7685" t="s">
        <v>36</v>
      </c>
    </row>
    <row r="7686" spans="1:26" x14ac:dyDescent="0.25">
      <c r="A7686" t="s">
        <v>26</v>
      </c>
      <c r="B7686" t="s">
        <v>27</v>
      </c>
      <c r="C7686" t="s">
        <v>28</v>
      </c>
      <c r="D7686" t="s">
        <v>46</v>
      </c>
      <c r="E7686" t="str">
        <f>"202TNFA2W467"</f>
        <v>202TNFA2W467</v>
      </c>
      <c r="F7686" t="s">
        <v>30</v>
      </c>
      <c r="I7686" t="s">
        <v>302</v>
      </c>
      <c r="J7686" t="s">
        <v>39</v>
      </c>
      <c r="N7686" t="s">
        <v>15489</v>
      </c>
      <c r="O7686" t="s">
        <v>34</v>
      </c>
      <c r="P7686">
        <v>8</v>
      </c>
      <c r="Q7686">
        <v>202202</v>
      </c>
      <c r="R7686">
        <v>20220304</v>
      </c>
      <c r="S7686" t="s">
        <v>15490</v>
      </c>
      <c r="T7686">
        <v>20220921</v>
      </c>
      <c r="Z7686" t="s">
        <v>36</v>
      </c>
    </row>
    <row r="7687" spans="1:26" x14ac:dyDescent="0.25">
      <c r="A7687" t="s">
        <v>26</v>
      </c>
      <c r="B7687" t="s">
        <v>27</v>
      </c>
      <c r="C7687" t="s">
        <v>28</v>
      </c>
      <c r="D7687" t="s">
        <v>380</v>
      </c>
      <c r="E7687" t="str">
        <f>"206TNGY0K399"</f>
        <v>206TNGY0K399</v>
      </c>
      <c r="F7687" t="s">
        <v>30</v>
      </c>
      <c r="I7687" t="s">
        <v>31</v>
      </c>
      <c r="J7687" t="s">
        <v>48</v>
      </c>
      <c r="N7687" t="s">
        <v>15491</v>
      </c>
      <c r="O7687" t="s">
        <v>34</v>
      </c>
      <c r="P7687">
        <v>4</v>
      </c>
      <c r="Q7687">
        <v>202206</v>
      </c>
      <c r="R7687">
        <v>20220824</v>
      </c>
      <c r="S7687" t="s">
        <v>15492</v>
      </c>
      <c r="T7687">
        <v>20220921</v>
      </c>
      <c r="Z7687" t="s">
        <v>36</v>
      </c>
    </row>
    <row r="7688" spans="1:26" x14ac:dyDescent="0.25">
      <c r="A7688" t="s">
        <v>26</v>
      </c>
      <c r="B7688" t="s">
        <v>27</v>
      </c>
      <c r="C7688" t="s">
        <v>28</v>
      </c>
      <c r="D7688" t="s">
        <v>380</v>
      </c>
      <c r="E7688" t="str">
        <f>"201TNPC23152"</f>
        <v>201TNPC23152</v>
      </c>
      <c r="F7688" t="s">
        <v>30</v>
      </c>
      <c r="I7688" t="s">
        <v>57</v>
      </c>
      <c r="J7688" t="s">
        <v>39</v>
      </c>
      <c r="N7688" t="s">
        <v>15493</v>
      </c>
      <c r="O7688" t="s">
        <v>34</v>
      </c>
      <c r="P7688">
        <v>9</v>
      </c>
      <c r="Q7688">
        <v>202201</v>
      </c>
      <c r="R7688">
        <v>20220427</v>
      </c>
      <c r="S7688" t="s">
        <v>15494</v>
      </c>
      <c r="T7688">
        <v>20220921</v>
      </c>
      <c r="Z7688" t="s">
        <v>36</v>
      </c>
    </row>
    <row r="7689" spans="1:26" x14ac:dyDescent="0.25">
      <c r="A7689" t="s">
        <v>26</v>
      </c>
      <c r="B7689" t="s">
        <v>27</v>
      </c>
      <c r="C7689" t="s">
        <v>28</v>
      </c>
      <c r="D7689" t="s">
        <v>6142</v>
      </c>
      <c r="E7689" t="str">
        <f>"202TNAB2H408"</f>
        <v>202TNAB2H408</v>
      </c>
      <c r="F7689" t="s">
        <v>30</v>
      </c>
      <c r="I7689" t="s">
        <v>475</v>
      </c>
      <c r="J7689" t="s">
        <v>871</v>
      </c>
      <c r="N7689" t="s">
        <v>9737</v>
      </c>
      <c r="O7689" t="s">
        <v>34</v>
      </c>
      <c r="P7689">
        <v>8</v>
      </c>
      <c r="Q7689">
        <v>202202</v>
      </c>
      <c r="R7689">
        <v>20220519</v>
      </c>
      <c r="S7689" t="s">
        <v>15495</v>
      </c>
      <c r="T7689">
        <v>20220921</v>
      </c>
      <c r="Z7689" t="s">
        <v>36</v>
      </c>
    </row>
    <row r="7690" spans="1:26" x14ac:dyDescent="0.25">
      <c r="A7690" t="s">
        <v>26</v>
      </c>
      <c r="B7690" t="s">
        <v>27</v>
      </c>
      <c r="C7690" t="s">
        <v>28</v>
      </c>
      <c r="D7690" t="s">
        <v>115</v>
      </c>
      <c r="E7690" t="str">
        <f>"201TNUW18270"</f>
        <v>201TNUW18270</v>
      </c>
      <c r="F7690" t="s">
        <v>30</v>
      </c>
      <c r="I7690" t="s">
        <v>129</v>
      </c>
      <c r="J7690" t="s">
        <v>271</v>
      </c>
      <c r="N7690" t="s">
        <v>15496</v>
      </c>
      <c r="O7690" t="s">
        <v>34</v>
      </c>
      <c r="P7690">
        <v>9</v>
      </c>
      <c r="Q7690">
        <v>202201</v>
      </c>
      <c r="R7690">
        <v>20220302</v>
      </c>
      <c r="S7690" t="s">
        <v>15497</v>
      </c>
      <c r="T7690">
        <v>20220921</v>
      </c>
      <c r="Z7690" t="s">
        <v>36</v>
      </c>
    </row>
    <row r="7691" spans="1:26" x14ac:dyDescent="0.25">
      <c r="A7691" t="s">
        <v>2403</v>
      </c>
      <c r="B7691" t="s">
        <v>27</v>
      </c>
      <c r="C7691" t="s">
        <v>28</v>
      </c>
      <c r="D7691" t="s">
        <v>166</v>
      </c>
      <c r="E7691" t="str">
        <f>"207TNXR1B634"</f>
        <v>207TNXR1B634</v>
      </c>
      <c r="F7691" t="s">
        <v>2404</v>
      </c>
      <c r="N7691" t="s">
        <v>15498</v>
      </c>
      <c r="O7691" t="s">
        <v>34</v>
      </c>
      <c r="P7691">
        <v>3</v>
      </c>
      <c r="Q7691">
        <v>202207</v>
      </c>
      <c r="S7691">
        <v>917657247</v>
      </c>
      <c r="T7691">
        <v>20220922</v>
      </c>
      <c r="U7691" t="s">
        <v>2406</v>
      </c>
      <c r="V7691" t="s">
        <v>3583</v>
      </c>
      <c r="W7691" t="s">
        <v>2408</v>
      </c>
      <c r="X7691" t="s">
        <v>11250</v>
      </c>
      <c r="Y7691" t="s">
        <v>11251</v>
      </c>
      <c r="Z7691" t="s">
        <v>36</v>
      </c>
    </row>
    <row r="7692" spans="1:26" x14ac:dyDescent="0.25">
      <c r="A7692" t="s">
        <v>26</v>
      </c>
      <c r="B7692" t="s">
        <v>27</v>
      </c>
      <c r="C7692" t="s">
        <v>28</v>
      </c>
      <c r="D7692" t="s">
        <v>37</v>
      </c>
      <c r="E7692" t="str">
        <f>"111TNXR2F106"</f>
        <v>111TNXR2F106</v>
      </c>
      <c r="F7692" t="s">
        <v>30</v>
      </c>
      <c r="I7692" t="s">
        <v>38</v>
      </c>
      <c r="J7692" t="s">
        <v>58</v>
      </c>
      <c r="N7692" t="s">
        <v>15499</v>
      </c>
      <c r="O7692" t="s">
        <v>34</v>
      </c>
      <c r="P7692">
        <v>11</v>
      </c>
      <c r="Q7692">
        <v>202111</v>
      </c>
      <c r="R7692">
        <v>20211128</v>
      </c>
      <c r="S7692" t="s">
        <v>15500</v>
      </c>
      <c r="T7692">
        <v>20220922</v>
      </c>
      <c r="Z7692" t="s">
        <v>36</v>
      </c>
    </row>
    <row r="7693" spans="1:26" x14ac:dyDescent="0.25">
      <c r="A7693" t="s">
        <v>26</v>
      </c>
      <c r="B7693" t="s">
        <v>27</v>
      </c>
      <c r="C7693" t="s">
        <v>28</v>
      </c>
      <c r="D7693" t="s">
        <v>37</v>
      </c>
      <c r="E7693" t="str">
        <f>"201TNCZ2Y803"</f>
        <v>201TNCZ2Y803</v>
      </c>
      <c r="F7693" t="s">
        <v>30</v>
      </c>
      <c r="I7693" t="s">
        <v>31</v>
      </c>
      <c r="J7693" t="s">
        <v>58</v>
      </c>
      <c r="N7693" t="s">
        <v>15501</v>
      </c>
      <c r="O7693" t="s">
        <v>34</v>
      </c>
      <c r="P7693">
        <v>9</v>
      </c>
      <c r="Q7693">
        <v>202201</v>
      </c>
      <c r="R7693">
        <v>20220315</v>
      </c>
      <c r="S7693" t="s">
        <v>15502</v>
      </c>
      <c r="T7693">
        <v>20220922</v>
      </c>
      <c r="U7693" t="s">
        <v>264</v>
      </c>
      <c r="V7693" t="s">
        <v>1041</v>
      </c>
      <c r="W7693" t="s">
        <v>8053</v>
      </c>
      <c r="Z7693" t="s">
        <v>36</v>
      </c>
    </row>
    <row r="7694" spans="1:26" x14ac:dyDescent="0.25">
      <c r="A7694" t="s">
        <v>26</v>
      </c>
      <c r="B7694" t="s">
        <v>27</v>
      </c>
      <c r="C7694" t="s">
        <v>28</v>
      </c>
      <c r="D7694" t="s">
        <v>42</v>
      </c>
      <c r="E7694" t="str">
        <f>"109TNWG20825"</f>
        <v>109TNWG20825</v>
      </c>
      <c r="F7694" t="s">
        <v>30</v>
      </c>
      <c r="I7694" t="s">
        <v>31</v>
      </c>
      <c r="J7694" t="s">
        <v>58</v>
      </c>
      <c r="N7694" t="s">
        <v>15503</v>
      </c>
      <c r="O7694" t="s">
        <v>34</v>
      </c>
      <c r="P7694">
        <v>13</v>
      </c>
      <c r="Q7694">
        <v>202109</v>
      </c>
      <c r="R7694">
        <v>20220323</v>
      </c>
      <c r="S7694" t="s">
        <v>15504</v>
      </c>
      <c r="T7694">
        <v>20220922</v>
      </c>
      <c r="U7694" t="s">
        <v>1172</v>
      </c>
      <c r="V7694" t="s">
        <v>1227</v>
      </c>
      <c r="W7694" t="s">
        <v>264</v>
      </c>
      <c r="X7694" t="s">
        <v>1857</v>
      </c>
      <c r="Y7694" t="s">
        <v>6149</v>
      </c>
      <c r="Z7694" t="s">
        <v>36</v>
      </c>
    </row>
    <row r="7695" spans="1:26" x14ac:dyDescent="0.25">
      <c r="A7695" t="s">
        <v>26</v>
      </c>
      <c r="B7695" t="s">
        <v>27</v>
      </c>
      <c r="C7695" t="s">
        <v>28</v>
      </c>
      <c r="D7695" t="s">
        <v>29</v>
      </c>
      <c r="E7695" t="str">
        <f>"105TNJJ1K116"</f>
        <v>105TNJJ1K116</v>
      </c>
      <c r="F7695" t="s">
        <v>30</v>
      </c>
      <c r="I7695" t="s">
        <v>31</v>
      </c>
      <c r="J7695" t="s">
        <v>32</v>
      </c>
      <c r="N7695" t="s">
        <v>15505</v>
      </c>
      <c r="O7695" t="s">
        <v>34</v>
      </c>
      <c r="P7695">
        <v>17</v>
      </c>
      <c r="Q7695">
        <v>202105</v>
      </c>
      <c r="R7695">
        <v>20211101</v>
      </c>
      <c r="S7695" t="s">
        <v>15506</v>
      </c>
      <c r="T7695">
        <v>20220922</v>
      </c>
      <c r="Z7695" t="s">
        <v>36</v>
      </c>
    </row>
    <row r="7696" spans="1:26" x14ac:dyDescent="0.25">
      <c r="A7696" t="s">
        <v>26</v>
      </c>
      <c r="B7696" t="s">
        <v>27</v>
      </c>
      <c r="C7696" t="s">
        <v>28</v>
      </c>
      <c r="D7696" t="s">
        <v>8170</v>
      </c>
      <c r="E7696" t="str">
        <f>"205TNJJ2N100"</f>
        <v>205TNJJ2N100</v>
      </c>
      <c r="F7696" t="s">
        <v>30</v>
      </c>
      <c r="I7696" t="s">
        <v>31</v>
      </c>
      <c r="J7696" t="s">
        <v>32</v>
      </c>
      <c r="N7696" t="s">
        <v>15507</v>
      </c>
      <c r="O7696" t="s">
        <v>34</v>
      </c>
      <c r="P7696">
        <v>5</v>
      </c>
      <c r="Q7696">
        <v>202205</v>
      </c>
      <c r="R7696">
        <v>20220731</v>
      </c>
      <c r="S7696" t="s">
        <v>15508</v>
      </c>
      <c r="T7696">
        <v>20220922</v>
      </c>
      <c r="Z7696" t="s">
        <v>36</v>
      </c>
    </row>
    <row r="7697" spans="1:26" x14ac:dyDescent="0.25">
      <c r="A7697" t="s">
        <v>26</v>
      </c>
      <c r="B7697" t="s">
        <v>27</v>
      </c>
      <c r="C7697" t="s">
        <v>28</v>
      </c>
      <c r="D7697" t="s">
        <v>166</v>
      </c>
      <c r="E7697" t="str">
        <f>"203TNDV0S394"</f>
        <v>203TNDV0S394</v>
      </c>
      <c r="F7697" t="s">
        <v>30</v>
      </c>
      <c r="I7697" t="s">
        <v>31</v>
      </c>
      <c r="J7697" t="s">
        <v>58</v>
      </c>
      <c r="N7697" t="s">
        <v>15509</v>
      </c>
      <c r="O7697" t="s">
        <v>34</v>
      </c>
      <c r="P7697">
        <v>7</v>
      </c>
      <c r="Q7697">
        <v>202203</v>
      </c>
      <c r="R7697">
        <v>20220712</v>
      </c>
      <c r="S7697" t="s">
        <v>15510</v>
      </c>
      <c r="T7697">
        <v>20220922</v>
      </c>
      <c r="U7697" t="s">
        <v>328</v>
      </c>
      <c r="V7697" t="s">
        <v>267</v>
      </c>
      <c r="Z7697" t="s">
        <v>36</v>
      </c>
    </row>
    <row r="7698" spans="1:26" x14ac:dyDescent="0.25">
      <c r="A7698" t="s">
        <v>26</v>
      </c>
      <c r="B7698" t="s">
        <v>27</v>
      </c>
      <c r="C7698" t="s">
        <v>28</v>
      </c>
      <c r="D7698" t="s">
        <v>7160</v>
      </c>
      <c r="E7698" t="str">
        <f>"203TNAB29664"</f>
        <v>203TNAB29664</v>
      </c>
      <c r="F7698" t="s">
        <v>30</v>
      </c>
      <c r="I7698" t="s">
        <v>123</v>
      </c>
      <c r="J7698" t="s">
        <v>90</v>
      </c>
      <c r="N7698" t="s">
        <v>15511</v>
      </c>
      <c r="O7698" t="s">
        <v>34</v>
      </c>
      <c r="P7698">
        <v>7</v>
      </c>
      <c r="Q7698">
        <v>202203</v>
      </c>
      <c r="R7698">
        <v>20220507</v>
      </c>
      <c r="S7698" t="s">
        <v>15512</v>
      </c>
      <c r="T7698">
        <v>20220922</v>
      </c>
      <c r="U7698" t="s">
        <v>211</v>
      </c>
      <c r="Z7698" t="s">
        <v>36</v>
      </c>
    </row>
    <row r="7699" spans="1:26" x14ac:dyDescent="0.25">
      <c r="A7699" t="s">
        <v>26</v>
      </c>
      <c r="B7699" t="s">
        <v>27</v>
      </c>
      <c r="C7699" t="s">
        <v>28</v>
      </c>
      <c r="D7699" t="s">
        <v>6142</v>
      </c>
      <c r="E7699" t="str">
        <f>"205TNQD1U044"</f>
        <v>205TNQD1U044</v>
      </c>
      <c r="F7699" t="s">
        <v>30</v>
      </c>
      <c r="I7699" t="s">
        <v>31</v>
      </c>
      <c r="J7699" t="s">
        <v>32</v>
      </c>
      <c r="N7699" t="s">
        <v>15513</v>
      </c>
      <c r="O7699" t="s">
        <v>34</v>
      </c>
      <c r="P7699">
        <v>5</v>
      </c>
      <c r="Q7699">
        <v>202205</v>
      </c>
      <c r="R7699">
        <v>20220828</v>
      </c>
      <c r="S7699" t="s">
        <v>15514</v>
      </c>
      <c r="T7699">
        <v>20220922</v>
      </c>
      <c r="Z7699" t="s">
        <v>36</v>
      </c>
    </row>
    <row r="7700" spans="1:26" x14ac:dyDescent="0.25">
      <c r="A7700" t="s">
        <v>26</v>
      </c>
      <c r="B7700" t="s">
        <v>27</v>
      </c>
      <c r="C7700" t="s">
        <v>28</v>
      </c>
      <c r="D7700" t="s">
        <v>6922</v>
      </c>
      <c r="E7700" t="str">
        <f>"204TNXR1R722"</f>
        <v>204TNXR1R722</v>
      </c>
      <c r="F7700" t="s">
        <v>30</v>
      </c>
      <c r="I7700" t="s">
        <v>38</v>
      </c>
      <c r="J7700" t="s">
        <v>2300</v>
      </c>
      <c r="N7700" t="s">
        <v>15515</v>
      </c>
      <c r="O7700" t="s">
        <v>34</v>
      </c>
      <c r="P7700">
        <v>6</v>
      </c>
      <c r="Q7700">
        <v>202204</v>
      </c>
      <c r="R7700">
        <v>20220607</v>
      </c>
      <c r="S7700" t="s">
        <v>15516</v>
      </c>
      <c r="T7700">
        <v>20220922</v>
      </c>
      <c r="Z7700" t="s">
        <v>36</v>
      </c>
    </row>
    <row r="7701" spans="1:26" x14ac:dyDescent="0.25">
      <c r="A7701" t="s">
        <v>26</v>
      </c>
      <c r="B7701" t="s">
        <v>27</v>
      </c>
      <c r="C7701" t="s">
        <v>28</v>
      </c>
      <c r="D7701" t="s">
        <v>115</v>
      </c>
      <c r="E7701" t="str">
        <f>"101TNXR1N506"</f>
        <v>101TNXR1N506</v>
      </c>
      <c r="F7701" t="s">
        <v>30</v>
      </c>
      <c r="I7701" t="s">
        <v>31</v>
      </c>
      <c r="J7701" t="s">
        <v>58</v>
      </c>
      <c r="N7701" t="s">
        <v>15517</v>
      </c>
      <c r="O7701" t="s">
        <v>34</v>
      </c>
      <c r="P7701">
        <v>21</v>
      </c>
      <c r="Q7701">
        <v>202101</v>
      </c>
      <c r="R7701">
        <v>20211013</v>
      </c>
      <c r="S7701" t="s">
        <v>15518</v>
      </c>
      <c r="T7701">
        <v>20220922</v>
      </c>
      <c r="U7701" t="s">
        <v>206</v>
      </c>
      <c r="V7701" t="s">
        <v>369</v>
      </c>
      <c r="Z7701" t="s">
        <v>36</v>
      </c>
    </row>
    <row r="7702" spans="1:26" x14ac:dyDescent="0.25">
      <c r="A7702" t="s">
        <v>26</v>
      </c>
      <c r="B7702" t="s">
        <v>27</v>
      </c>
      <c r="C7702" t="s">
        <v>28</v>
      </c>
      <c r="D7702" t="s">
        <v>8170</v>
      </c>
      <c r="E7702" t="str">
        <f>"206TNVS0L471"</f>
        <v>206TNVS0L471</v>
      </c>
      <c r="F7702" t="s">
        <v>30</v>
      </c>
      <c r="I7702" t="s">
        <v>57</v>
      </c>
      <c r="J7702" t="s">
        <v>77</v>
      </c>
      <c r="N7702" t="s">
        <v>15519</v>
      </c>
      <c r="O7702" t="s">
        <v>34</v>
      </c>
      <c r="P7702">
        <v>4</v>
      </c>
      <c r="Q7702">
        <v>202206</v>
      </c>
      <c r="R7702">
        <v>20220905</v>
      </c>
      <c r="S7702" t="s">
        <v>15520</v>
      </c>
      <c r="T7702">
        <v>20220922</v>
      </c>
      <c r="Z7702" t="s">
        <v>36</v>
      </c>
    </row>
    <row r="7703" spans="1:26" x14ac:dyDescent="0.25">
      <c r="A7703" t="s">
        <v>26</v>
      </c>
      <c r="B7703" t="s">
        <v>27</v>
      </c>
      <c r="C7703" t="s">
        <v>28</v>
      </c>
      <c r="D7703" t="s">
        <v>6142</v>
      </c>
      <c r="E7703" t="str">
        <f>"205TNKF18781"</f>
        <v>205TNKF18781</v>
      </c>
      <c r="F7703" t="s">
        <v>30</v>
      </c>
      <c r="I7703" t="s">
        <v>129</v>
      </c>
      <c r="J7703" t="s">
        <v>77</v>
      </c>
      <c r="N7703" t="s">
        <v>15521</v>
      </c>
      <c r="O7703" t="s">
        <v>34</v>
      </c>
      <c r="P7703">
        <v>5</v>
      </c>
      <c r="Q7703">
        <v>202205</v>
      </c>
      <c r="R7703">
        <v>20220608</v>
      </c>
      <c r="S7703" t="s">
        <v>15522</v>
      </c>
      <c r="T7703">
        <v>20220922</v>
      </c>
      <c r="Z7703" t="s">
        <v>36</v>
      </c>
    </row>
    <row r="7704" spans="1:26" x14ac:dyDescent="0.25">
      <c r="A7704" t="s">
        <v>26</v>
      </c>
      <c r="B7704" t="s">
        <v>27</v>
      </c>
      <c r="C7704" t="s">
        <v>28</v>
      </c>
      <c r="D7704" t="s">
        <v>6142</v>
      </c>
      <c r="E7704" t="str">
        <f>"205TNRL04726"</f>
        <v>205TNRL04726</v>
      </c>
      <c r="F7704" t="s">
        <v>30</v>
      </c>
      <c r="I7704" t="s">
        <v>38</v>
      </c>
      <c r="J7704" t="s">
        <v>32</v>
      </c>
      <c r="N7704" t="s">
        <v>15523</v>
      </c>
      <c r="O7704" t="s">
        <v>34</v>
      </c>
      <c r="P7704">
        <v>5</v>
      </c>
      <c r="Q7704">
        <v>202205</v>
      </c>
      <c r="R7704">
        <v>20220901</v>
      </c>
      <c r="S7704" t="s">
        <v>15524</v>
      </c>
      <c r="T7704">
        <v>20220922</v>
      </c>
      <c r="Z7704" t="s">
        <v>36</v>
      </c>
    </row>
    <row r="7705" spans="1:26" x14ac:dyDescent="0.25">
      <c r="A7705" t="s">
        <v>26</v>
      </c>
      <c r="B7705" t="s">
        <v>27</v>
      </c>
      <c r="C7705" t="s">
        <v>28</v>
      </c>
      <c r="D7705" t="s">
        <v>133</v>
      </c>
      <c r="E7705" t="str">
        <f>"110TNDV02778"</f>
        <v>110TNDV02778</v>
      </c>
      <c r="F7705" t="s">
        <v>30</v>
      </c>
      <c r="I7705" t="s">
        <v>89</v>
      </c>
      <c r="J7705" t="s">
        <v>90</v>
      </c>
      <c r="N7705" t="s">
        <v>15525</v>
      </c>
      <c r="O7705" t="s">
        <v>34</v>
      </c>
      <c r="P7705">
        <v>12</v>
      </c>
      <c r="Q7705">
        <v>202110</v>
      </c>
      <c r="R7705">
        <v>20220901</v>
      </c>
      <c r="S7705" t="s">
        <v>15526</v>
      </c>
      <c r="T7705">
        <v>20220922</v>
      </c>
      <c r="U7705" t="s">
        <v>496</v>
      </c>
      <c r="V7705" t="s">
        <v>497</v>
      </c>
      <c r="W7705" t="s">
        <v>206</v>
      </c>
      <c r="Z7705" t="s">
        <v>36</v>
      </c>
    </row>
    <row r="7706" spans="1:26" x14ac:dyDescent="0.25">
      <c r="A7706" t="s">
        <v>26</v>
      </c>
      <c r="B7706" t="s">
        <v>27</v>
      </c>
      <c r="C7706" t="s">
        <v>28</v>
      </c>
      <c r="D7706" t="s">
        <v>6142</v>
      </c>
      <c r="E7706" t="str">
        <f>"205TNWG17201"</f>
        <v>205TNWG17201</v>
      </c>
      <c r="F7706" t="s">
        <v>30</v>
      </c>
      <c r="I7706" t="s">
        <v>162</v>
      </c>
      <c r="J7706" t="s">
        <v>39</v>
      </c>
      <c r="N7706" t="s">
        <v>520</v>
      </c>
      <c r="O7706" t="s">
        <v>34</v>
      </c>
      <c r="P7706">
        <v>5</v>
      </c>
      <c r="Q7706">
        <v>202205</v>
      </c>
      <c r="R7706">
        <v>20220630</v>
      </c>
      <c r="S7706" t="s">
        <v>15527</v>
      </c>
      <c r="T7706">
        <v>20220922</v>
      </c>
      <c r="Z7706" t="s">
        <v>36</v>
      </c>
    </row>
    <row r="7707" spans="1:26" x14ac:dyDescent="0.25">
      <c r="A7707" t="s">
        <v>26</v>
      </c>
      <c r="B7707" t="s">
        <v>27</v>
      </c>
      <c r="C7707" t="s">
        <v>28</v>
      </c>
      <c r="D7707" t="s">
        <v>6142</v>
      </c>
      <c r="E7707" t="str">
        <f>"204TNGY2G655"</f>
        <v>204TNGY2G655</v>
      </c>
      <c r="F7707" t="s">
        <v>30</v>
      </c>
      <c r="I7707" t="s">
        <v>38</v>
      </c>
      <c r="J7707" t="s">
        <v>498</v>
      </c>
      <c r="N7707" t="s">
        <v>15528</v>
      </c>
      <c r="O7707" t="s">
        <v>34</v>
      </c>
      <c r="P7707">
        <v>6</v>
      </c>
      <c r="Q7707">
        <v>202204</v>
      </c>
      <c r="R7707">
        <v>20220803</v>
      </c>
      <c r="S7707" t="s">
        <v>15529</v>
      </c>
      <c r="T7707">
        <v>20220922</v>
      </c>
      <c r="Z7707" t="s">
        <v>36</v>
      </c>
    </row>
    <row r="7708" spans="1:26" x14ac:dyDescent="0.25">
      <c r="A7708" t="s">
        <v>26</v>
      </c>
      <c r="B7708" t="s">
        <v>27</v>
      </c>
      <c r="C7708" t="s">
        <v>28</v>
      </c>
      <c r="D7708" t="s">
        <v>380</v>
      </c>
      <c r="E7708" t="str">
        <f>"112TNZN0N717"</f>
        <v>112TNZN0N717</v>
      </c>
      <c r="F7708" t="s">
        <v>30</v>
      </c>
      <c r="I7708" t="s">
        <v>38</v>
      </c>
      <c r="J7708" t="s">
        <v>163</v>
      </c>
      <c r="N7708" t="s">
        <v>15530</v>
      </c>
      <c r="O7708" t="s">
        <v>34</v>
      </c>
      <c r="P7708">
        <v>10</v>
      </c>
      <c r="Q7708">
        <v>202112</v>
      </c>
      <c r="R7708">
        <v>20220125</v>
      </c>
      <c r="S7708" t="s">
        <v>15531</v>
      </c>
      <c r="T7708">
        <v>20220922</v>
      </c>
      <c r="Z7708" t="s">
        <v>36</v>
      </c>
    </row>
    <row r="7709" spans="1:26" x14ac:dyDescent="0.25">
      <c r="A7709" t="s">
        <v>26</v>
      </c>
      <c r="B7709" t="s">
        <v>27</v>
      </c>
      <c r="C7709" t="s">
        <v>28</v>
      </c>
      <c r="D7709" t="s">
        <v>380</v>
      </c>
      <c r="E7709" t="str">
        <f>"111TNQD2X076"</f>
        <v>111TNQD2X076</v>
      </c>
      <c r="F7709" t="s">
        <v>30</v>
      </c>
      <c r="I7709" t="s">
        <v>31</v>
      </c>
      <c r="J7709" t="s">
        <v>32</v>
      </c>
      <c r="N7709" t="s">
        <v>15532</v>
      </c>
      <c r="O7709" t="s">
        <v>34</v>
      </c>
      <c r="P7709">
        <v>11</v>
      </c>
      <c r="Q7709">
        <v>202111</v>
      </c>
      <c r="R7709">
        <v>20220325</v>
      </c>
      <c r="S7709" t="s">
        <v>15533</v>
      </c>
      <c r="T7709">
        <v>20220922</v>
      </c>
      <c r="Z7709" t="s">
        <v>36</v>
      </c>
    </row>
    <row r="7710" spans="1:26" x14ac:dyDescent="0.25">
      <c r="A7710" t="s">
        <v>26</v>
      </c>
      <c r="B7710" t="s">
        <v>27</v>
      </c>
      <c r="C7710" t="s">
        <v>28</v>
      </c>
      <c r="D7710" t="s">
        <v>7432</v>
      </c>
      <c r="E7710" t="str">
        <f>"203TNYT0X698"</f>
        <v>203TNYT0X698</v>
      </c>
      <c r="F7710" t="s">
        <v>30</v>
      </c>
      <c r="I7710" t="s">
        <v>89</v>
      </c>
      <c r="J7710" t="s">
        <v>58</v>
      </c>
      <c r="N7710" t="s">
        <v>15534</v>
      </c>
      <c r="O7710" t="s">
        <v>34</v>
      </c>
      <c r="P7710">
        <v>7</v>
      </c>
      <c r="Q7710">
        <v>202203</v>
      </c>
      <c r="R7710">
        <v>20220728</v>
      </c>
      <c r="S7710" t="s">
        <v>15535</v>
      </c>
      <c r="T7710">
        <v>20220922</v>
      </c>
      <c r="U7710" t="s">
        <v>211</v>
      </c>
      <c r="Z7710" t="s">
        <v>36</v>
      </c>
    </row>
    <row r="7711" spans="1:26" x14ac:dyDescent="0.25">
      <c r="A7711" t="s">
        <v>26</v>
      </c>
      <c r="B7711" t="s">
        <v>27</v>
      </c>
      <c r="C7711" t="s">
        <v>28</v>
      </c>
      <c r="D7711" t="s">
        <v>6922</v>
      </c>
      <c r="E7711" t="str">
        <f>"206TNLE18712"</f>
        <v>206TNLE18712</v>
      </c>
      <c r="F7711" t="s">
        <v>30</v>
      </c>
      <c r="I7711" t="s">
        <v>57</v>
      </c>
      <c r="J7711" t="s">
        <v>77</v>
      </c>
      <c r="N7711" t="s">
        <v>15536</v>
      </c>
      <c r="O7711" t="s">
        <v>34</v>
      </c>
      <c r="P7711">
        <v>4</v>
      </c>
      <c r="Q7711">
        <v>202206</v>
      </c>
      <c r="R7711">
        <v>20220904</v>
      </c>
      <c r="S7711" t="s">
        <v>15537</v>
      </c>
      <c r="T7711">
        <v>20220922</v>
      </c>
      <c r="Z7711" t="s">
        <v>36</v>
      </c>
    </row>
    <row r="7712" spans="1:26" x14ac:dyDescent="0.25">
      <c r="A7712" t="s">
        <v>26</v>
      </c>
      <c r="B7712" t="s">
        <v>27</v>
      </c>
      <c r="C7712" t="s">
        <v>28</v>
      </c>
      <c r="D7712" t="s">
        <v>7432</v>
      </c>
      <c r="E7712" t="str">
        <f>"203TNLE1U872"</f>
        <v>203TNLE1U872</v>
      </c>
      <c r="F7712" t="s">
        <v>30</v>
      </c>
      <c r="I7712" t="s">
        <v>129</v>
      </c>
      <c r="J7712" t="s">
        <v>498</v>
      </c>
      <c r="N7712" t="s">
        <v>15538</v>
      </c>
      <c r="O7712" t="s">
        <v>34</v>
      </c>
      <c r="P7712">
        <v>7</v>
      </c>
      <c r="Q7712">
        <v>202203</v>
      </c>
      <c r="R7712">
        <v>20220605</v>
      </c>
      <c r="S7712" t="s">
        <v>15539</v>
      </c>
      <c r="T7712">
        <v>20220922</v>
      </c>
      <c r="Z7712" t="s">
        <v>36</v>
      </c>
    </row>
    <row r="7713" spans="1:26" x14ac:dyDescent="0.25">
      <c r="A7713" t="s">
        <v>26</v>
      </c>
      <c r="B7713" t="s">
        <v>27</v>
      </c>
      <c r="C7713" t="s">
        <v>28</v>
      </c>
      <c r="D7713" t="s">
        <v>37</v>
      </c>
      <c r="E7713" t="str">
        <f>"110TNUW0P982"</f>
        <v>110TNUW0P982</v>
      </c>
      <c r="F7713" t="s">
        <v>30</v>
      </c>
      <c r="I7713" t="s">
        <v>31</v>
      </c>
      <c r="J7713" t="s">
        <v>32</v>
      </c>
      <c r="N7713" t="s">
        <v>15540</v>
      </c>
      <c r="O7713" t="s">
        <v>34</v>
      </c>
      <c r="P7713">
        <v>12</v>
      </c>
      <c r="Q7713">
        <v>202110</v>
      </c>
      <c r="R7713">
        <v>20211001</v>
      </c>
      <c r="S7713" t="s">
        <v>15541</v>
      </c>
      <c r="T7713">
        <v>20220922</v>
      </c>
      <c r="Z7713" t="s">
        <v>36</v>
      </c>
    </row>
    <row r="7714" spans="1:26" x14ac:dyDescent="0.25">
      <c r="A7714" t="s">
        <v>26</v>
      </c>
      <c r="B7714" t="s">
        <v>27</v>
      </c>
      <c r="C7714" t="s">
        <v>28</v>
      </c>
      <c r="D7714" t="s">
        <v>42</v>
      </c>
      <c r="E7714" t="str">
        <f>"111TNLE0E632"</f>
        <v>111TNLE0E632</v>
      </c>
      <c r="F7714" t="s">
        <v>30</v>
      </c>
      <c r="I7714" t="s">
        <v>31</v>
      </c>
      <c r="J7714" t="s">
        <v>32</v>
      </c>
      <c r="N7714" t="s">
        <v>15542</v>
      </c>
      <c r="O7714" t="s">
        <v>34</v>
      </c>
      <c r="P7714">
        <v>11</v>
      </c>
      <c r="Q7714">
        <v>202111</v>
      </c>
      <c r="R7714">
        <v>20211114</v>
      </c>
      <c r="S7714" t="s">
        <v>15543</v>
      </c>
      <c r="T7714">
        <v>20220922</v>
      </c>
      <c r="Z7714" t="s">
        <v>36</v>
      </c>
    </row>
    <row r="7715" spans="1:26" x14ac:dyDescent="0.25">
      <c r="A7715" t="s">
        <v>26</v>
      </c>
      <c r="B7715" t="s">
        <v>27</v>
      </c>
      <c r="C7715" t="s">
        <v>28</v>
      </c>
      <c r="D7715" t="s">
        <v>585</v>
      </c>
      <c r="E7715" t="str">
        <f>"203TNQD1W260"</f>
        <v>203TNQD1W260</v>
      </c>
      <c r="F7715" t="s">
        <v>30</v>
      </c>
      <c r="I7715" t="s">
        <v>38</v>
      </c>
      <c r="J7715" t="s">
        <v>90</v>
      </c>
      <c r="N7715" t="s">
        <v>15544</v>
      </c>
      <c r="O7715" t="s">
        <v>34</v>
      </c>
      <c r="P7715">
        <v>7</v>
      </c>
      <c r="Q7715">
        <v>202203</v>
      </c>
      <c r="R7715">
        <v>20220418</v>
      </c>
      <c r="S7715" t="s">
        <v>15545</v>
      </c>
      <c r="T7715">
        <v>20220922</v>
      </c>
      <c r="U7715" t="s">
        <v>61</v>
      </c>
      <c r="V7715" t="s">
        <v>211</v>
      </c>
      <c r="Z7715" t="s">
        <v>36</v>
      </c>
    </row>
    <row r="7716" spans="1:26" x14ac:dyDescent="0.25">
      <c r="A7716" t="s">
        <v>26</v>
      </c>
      <c r="B7716" t="s">
        <v>27</v>
      </c>
      <c r="C7716" t="s">
        <v>28</v>
      </c>
      <c r="D7716" t="s">
        <v>115</v>
      </c>
      <c r="E7716" t="str">
        <f>"101TNWG1N961"</f>
        <v>101TNWG1N961</v>
      </c>
      <c r="F7716" t="s">
        <v>30</v>
      </c>
      <c r="I7716" t="s">
        <v>47</v>
      </c>
      <c r="J7716" t="s">
        <v>90</v>
      </c>
      <c r="N7716" t="s">
        <v>15546</v>
      </c>
      <c r="O7716" t="s">
        <v>34</v>
      </c>
      <c r="P7716">
        <v>21</v>
      </c>
      <c r="Q7716">
        <v>202101</v>
      </c>
      <c r="R7716">
        <v>20211007</v>
      </c>
      <c r="S7716" t="s">
        <v>15547</v>
      </c>
      <c r="T7716">
        <v>20220922</v>
      </c>
      <c r="U7716" t="s">
        <v>5168</v>
      </c>
      <c r="V7716" t="s">
        <v>206</v>
      </c>
      <c r="Z7716" t="s">
        <v>36</v>
      </c>
    </row>
    <row r="7717" spans="1:26" x14ac:dyDescent="0.25">
      <c r="A7717" t="s">
        <v>26</v>
      </c>
      <c r="B7717" t="s">
        <v>27</v>
      </c>
      <c r="C7717" t="s">
        <v>28</v>
      </c>
      <c r="D7717" t="s">
        <v>37</v>
      </c>
      <c r="E7717" t="str">
        <f>"907TNCZ0D467"</f>
        <v>907TNCZ0D467</v>
      </c>
      <c r="F7717" t="s">
        <v>30</v>
      </c>
      <c r="I7717" t="s">
        <v>71</v>
      </c>
      <c r="J7717" t="s">
        <v>39</v>
      </c>
      <c r="N7717" t="s">
        <v>15548</v>
      </c>
      <c r="O7717" t="s">
        <v>34</v>
      </c>
      <c r="P7717">
        <v>39</v>
      </c>
      <c r="Q7717">
        <v>201907</v>
      </c>
      <c r="R7717">
        <v>20211229</v>
      </c>
      <c r="S7717" t="s">
        <v>15549</v>
      </c>
      <c r="T7717">
        <v>20220922</v>
      </c>
      <c r="Z7717" t="s">
        <v>36</v>
      </c>
    </row>
    <row r="7718" spans="1:26" x14ac:dyDescent="0.25">
      <c r="A7718" t="s">
        <v>26</v>
      </c>
      <c r="B7718" t="s">
        <v>27</v>
      </c>
      <c r="C7718" t="s">
        <v>28</v>
      </c>
      <c r="D7718" t="s">
        <v>64</v>
      </c>
      <c r="E7718" t="str">
        <f>"206TNPC1G440"</f>
        <v>206TNPC1G440</v>
      </c>
      <c r="F7718" t="s">
        <v>30</v>
      </c>
      <c r="I7718" t="s">
        <v>89</v>
      </c>
      <c r="J7718" t="s">
        <v>90</v>
      </c>
      <c r="N7718" t="s">
        <v>15550</v>
      </c>
      <c r="O7718" t="s">
        <v>34</v>
      </c>
      <c r="P7718">
        <v>4</v>
      </c>
      <c r="Q7718">
        <v>202206</v>
      </c>
      <c r="R7718">
        <v>20220730</v>
      </c>
      <c r="S7718" t="s">
        <v>15551</v>
      </c>
      <c r="T7718">
        <v>20220922</v>
      </c>
      <c r="U7718" t="s">
        <v>144</v>
      </c>
      <c r="V7718" t="s">
        <v>128</v>
      </c>
      <c r="W7718" t="s">
        <v>149</v>
      </c>
      <c r="Z7718" t="s">
        <v>36</v>
      </c>
    </row>
    <row r="7719" spans="1:26" x14ac:dyDescent="0.25">
      <c r="A7719" t="s">
        <v>26</v>
      </c>
      <c r="B7719" t="s">
        <v>27</v>
      </c>
      <c r="C7719" t="s">
        <v>28</v>
      </c>
      <c r="D7719" t="s">
        <v>8170</v>
      </c>
      <c r="E7719" t="str">
        <f>"204TNZN2C229"</f>
        <v>204TNZN2C229</v>
      </c>
      <c r="F7719" t="s">
        <v>30</v>
      </c>
      <c r="I7719" t="s">
        <v>89</v>
      </c>
      <c r="J7719" t="s">
        <v>58</v>
      </c>
      <c r="N7719" t="s">
        <v>15552</v>
      </c>
      <c r="O7719" t="s">
        <v>34</v>
      </c>
      <c r="P7719">
        <v>6</v>
      </c>
      <c r="Q7719">
        <v>202204</v>
      </c>
      <c r="R7719">
        <v>20220907</v>
      </c>
      <c r="S7719" t="s">
        <v>15553</v>
      </c>
      <c r="T7719">
        <v>20220922</v>
      </c>
      <c r="U7719" t="s">
        <v>339</v>
      </c>
      <c r="V7719" t="s">
        <v>1037</v>
      </c>
      <c r="W7719" t="s">
        <v>9515</v>
      </c>
      <c r="Z7719" t="s">
        <v>36</v>
      </c>
    </row>
    <row r="7720" spans="1:26" x14ac:dyDescent="0.25">
      <c r="A7720" t="s">
        <v>26</v>
      </c>
      <c r="B7720" t="s">
        <v>27</v>
      </c>
      <c r="C7720" t="s">
        <v>28</v>
      </c>
      <c r="D7720" t="s">
        <v>115</v>
      </c>
      <c r="E7720" t="str">
        <f>"202TNWG17153"</f>
        <v>202TNWG17153</v>
      </c>
      <c r="F7720" t="s">
        <v>30</v>
      </c>
      <c r="I7720" t="s">
        <v>38</v>
      </c>
      <c r="J7720" t="s">
        <v>58</v>
      </c>
      <c r="N7720" t="s">
        <v>15554</v>
      </c>
      <c r="O7720" t="s">
        <v>34</v>
      </c>
      <c r="P7720">
        <v>8</v>
      </c>
      <c r="Q7720">
        <v>202202</v>
      </c>
      <c r="R7720">
        <v>20220815</v>
      </c>
      <c r="S7720" t="s">
        <v>15555</v>
      </c>
      <c r="T7720">
        <v>20220922</v>
      </c>
      <c r="U7720" t="s">
        <v>267</v>
      </c>
      <c r="Z7720" t="s">
        <v>36</v>
      </c>
    </row>
    <row r="7721" spans="1:26" x14ac:dyDescent="0.25">
      <c r="A7721" t="s">
        <v>26</v>
      </c>
      <c r="B7721" t="s">
        <v>27</v>
      </c>
      <c r="C7721" t="s">
        <v>28</v>
      </c>
      <c r="D7721" t="s">
        <v>46</v>
      </c>
      <c r="E7721" t="str">
        <f>"111TNBK1S349"</f>
        <v>111TNBK1S349</v>
      </c>
      <c r="F7721" t="s">
        <v>30</v>
      </c>
      <c r="I7721" t="s">
        <v>162</v>
      </c>
      <c r="J7721" t="s">
        <v>39</v>
      </c>
      <c r="N7721" t="s">
        <v>520</v>
      </c>
      <c r="O7721" t="s">
        <v>34</v>
      </c>
      <c r="P7721">
        <v>11</v>
      </c>
      <c r="Q7721">
        <v>202111</v>
      </c>
      <c r="R7721">
        <v>20220323</v>
      </c>
      <c r="S7721" t="s">
        <v>15556</v>
      </c>
      <c r="T7721">
        <v>20220922</v>
      </c>
      <c r="Z7721" t="s">
        <v>36</v>
      </c>
    </row>
    <row r="7722" spans="1:26" x14ac:dyDescent="0.25">
      <c r="A7722" t="s">
        <v>26</v>
      </c>
      <c r="B7722" t="s">
        <v>27</v>
      </c>
      <c r="C7722" t="s">
        <v>28</v>
      </c>
      <c r="D7722" t="s">
        <v>46</v>
      </c>
      <c r="E7722" t="str">
        <f>"112TNXR1C002"</f>
        <v>112TNXR1C002</v>
      </c>
      <c r="F7722" t="s">
        <v>30</v>
      </c>
      <c r="I7722" t="s">
        <v>38</v>
      </c>
      <c r="J7722" t="s">
        <v>58</v>
      </c>
      <c r="N7722" t="s">
        <v>15557</v>
      </c>
      <c r="O7722" t="s">
        <v>34</v>
      </c>
      <c r="P7722">
        <v>10</v>
      </c>
      <c r="Q7722">
        <v>202112</v>
      </c>
      <c r="R7722">
        <v>20220101</v>
      </c>
      <c r="S7722" t="s">
        <v>15558</v>
      </c>
      <c r="T7722">
        <v>20220922</v>
      </c>
      <c r="U7722" t="s">
        <v>3950</v>
      </c>
      <c r="V7722" t="s">
        <v>144</v>
      </c>
      <c r="W7722" t="s">
        <v>5514</v>
      </c>
      <c r="Z7722" t="s">
        <v>36</v>
      </c>
    </row>
    <row r="7723" spans="1:26" x14ac:dyDescent="0.25">
      <c r="A7723" t="s">
        <v>26</v>
      </c>
      <c r="B7723" t="s">
        <v>27</v>
      </c>
      <c r="C7723" t="s">
        <v>28</v>
      </c>
      <c r="D7723" t="s">
        <v>8170</v>
      </c>
      <c r="E7723" t="str">
        <f>"205TNEP13092"</f>
        <v>205TNEP13092</v>
      </c>
      <c r="F7723" t="s">
        <v>30</v>
      </c>
      <c r="I7723" t="s">
        <v>97</v>
      </c>
      <c r="J7723" t="s">
        <v>39</v>
      </c>
      <c r="N7723" t="s">
        <v>15559</v>
      </c>
      <c r="O7723" t="s">
        <v>34</v>
      </c>
      <c r="P7723">
        <v>5</v>
      </c>
      <c r="Q7723">
        <v>202205</v>
      </c>
      <c r="R7723">
        <v>20220904</v>
      </c>
      <c r="S7723" t="s">
        <v>15560</v>
      </c>
      <c r="T7723">
        <v>20220922</v>
      </c>
      <c r="Z7723" t="s">
        <v>36</v>
      </c>
    </row>
    <row r="7724" spans="1:26" x14ac:dyDescent="0.25">
      <c r="A7724" t="s">
        <v>26</v>
      </c>
      <c r="B7724" t="s">
        <v>27</v>
      </c>
      <c r="C7724" t="s">
        <v>28</v>
      </c>
      <c r="D7724" t="s">
        <v>37</v>
      </c>
      <c r="E7724" t="str">
        <f>"202TNEP0M884"</f>
        <v>202TNEP0M884</v>
      </c>
      <c r="F7724" t="s">
        <v>30</v>
      </c>
      <c r="I7724" t="s">
        <v>82</v>
      </c>
      <c r="J7724" t="s">
        <v>39</v>
      </c>
      <c r="N7724" t="s">
        <v>15561</v>
      </c>
      <c r="O7724" t="s">
        <v>34</v>
      </c>
      <c r="P7724">
        <v>8</v>
      </c>
      <c r="Q7724">
        <v>202202</v>
      </c>
      <c r="R7724">
        <v>20220311</v>
      </c>
      <c r="S7724" t="s">
        <v>15562</v>
      </c>
      <c r="T7724">
        <v>20220922</v>
      </c>
      <c r="Z7724" t="s">
        <v>36</v>
      </c>
    </row>
    <row r="7725" spans="1:26" x14ac:dyDescent="0.25">
      <c r="A7725" t="s">
        <v>26</v>
      </c>
      <c r="B7725" t="s">
        <v>27</v>
      </c>
      <c r="C7725" t="s">
        <v>28</v>
      </c>
      <c r="D7725" t="s">
        <v>37</v>
      </c>
      <c r="E7725" t="str">
        <f>"109TNFA2G603"</f>
        <v>109TNFA2G603</v>
      </c>
      <c r="F7725" t="s">
        <v>30</v>
      </c>
      <c r="I7725" t="s">
        <v>97</v>
      </c>
      <c r="J7725" t="s">
        <v>58</v>
      </c>
      <c r="N7725" t="s">
        <v>15563</v>
      </c>
      <c r="O7725" t="s">
        <v>34</v>
      </c>
      <c r="P7725">
        <v>13</v>
      </c>
      <c r="Q7725">
        <v>202109</v>
      </c>
      <c r="R7725">
        <v>20211118</v>
      </c>
      <c r="S7725" t="s">
        <v>15564</v>
      </c>
      <c r="T7725">
        <v>20220922</v>
      </c>
      <c r="U7725" t="s">
        <v>2067</v>
      </c>
      <c r="Z7725" t="s">
        <v>36</v>
      </c>
    </row>
    <row r="7726" spans="1:26" x14ac:dyDescent="0.25">
      <c r="A7726" t="s">
        <v>26</v>
      </c>
      <c r="B7726" t="s">
        <v>27</v>
      </c>
      <c r="C7726" t="s">
        <v>28</v>
      </c>
      <c r="D7726" t="s">
        <v>7432</v>
      </c>
      <c r="E7726" t="str">
        <f>"205TNKF34957"</f>
        <v>205TNKF34957</v>
      </c>
      <c r="F7726" t="s">
        <v>30</v>
      </c>
      <c r="I7726" t="s">
        <v>129</v>
      </c>
      <c r="J7726" t="s">
        <v>39</v>
      </c>
      <c r="N7726" t="s">
        <v>15565</v>
      </c>
      <c r="O7726" t="s">
        <v>34</v>
      </c>
      <c r="P7726">
        <v>5</v>
      </c>
      <c r="Q7726">
        <v>202205</v>
      </c>
      <c r="R7726">
        <v>20220707</v>
      </c>
      <c r="S7726" t="s">
        <v>15566</v>
      </c>
      <c r="T7726">
        <v>20220922</v>
      </c>
      <c r="Z7726" t="s">
        <v>36</v>
      </c>
    </row>
    <row r="7727" spans="1:26" x14ac:dyDescent="0.25">
      <c r="A7727" t="s">
        <v>26</v>
      </c>
      <c r="B7727" t="s">
        <v>27</v>
      </c>
      <c r="C7727" t="s">
        <v>28</v>
      </c>
      <c r="D7727" t="s">
        <v>115</v>
      </c>
      <c r="E7727" t="str">
        <f>"201TNVS0Q295"</f>
        <v>201TNVS0Q295</v>
      </c>
      <c r="F7727" t="s">
        <v>30</v>
      </c>
      <c r="I7727" t="s">
        <v>71</v>
      </c>
      <c r="J7727" t="s">
        <v>90</v>
      </c>
      <c r="N7727" t="s">
        <v>15567</v>
      </c>
      <c r="O7727" t="s">
        <v>34</v>
      </c>
      <c r="P7727">
        <v>9</v>
      </c>
      <c r="Q7727">
        <v>202201</v>
      </c>
      <c r="R7727">
        <v>20220503</v>
      </c>
      <c r="S7727" t="s">
        <v>15568</v>
      </c>
      <c r="T7727">
        <v>20220922</v>
      </c>
      <c r="U7727" t="s">
        <v>211</v>
      </c>
      <c r="Z7727" t="s">
        <v>36</v>
      </c>
    </row>
    <row r="7728" spans="1:26" x14ac:dyDescent="0.25">
      <c r="A7728" t="s">
        <v>26</v>
      </c>
      <c r="B7728" t="s">
        <v>27</v>
      </c>
      <c r="C7728" t="s">
        <v>28</v>
      </c>
      <c r="D7728" t="s">
        <v>64</v>
      </c>
      <c r="E7728" t="str">
        <f>"109TNRL11614"</f>
        <v>109TNRL11614</v>
      </c>
      <c r="F7728" t="s">
        <v>30</v>
      </c>
      <c r="I7728" t="s">
        <v>97</v>
      </c>
      <c r="J7728" t="s">
        <v>90</v>
      </c>
      <c r="N7728" t="s">
        <v>15569</v>
      </c>
      <c r="O7728" t="s">
        <v>34</v>
      </c>
      <c r="P7728">
        <v>13</v>
      </c>
      <c r="Q7728">
        <v>202109</v>
      </c>
      <c r="R7728">
        <v>20211129</v>
      </c>
      <c r="S7728" t="s">
        <v>15570</v>
      </c>
      <c r="T7728">
        <v>20220922</v>
      </c>
      <c r="U7728" t="s">
        <v>211</v>
      </c>
      <c r="Z7728" t="s">
        <v>36</v>
      </c>
    </row>
    <row r="7729" spans="1:26" x14ac:dyDescent="0.25">
      <c r="A7729" t="s">
        <v>2403</v>
      </c>
      <c r="B7729" t="s">
        <v>27</v>
      </c>
      <c r="C7729" t="s">
        <v>28</v>
      </c>
      <c r="D7729" t="s">
        <v>115</v>
      </c>
      <c r="E7729" t="str">
        <f>"201TNQD1P796"</f>
        <v>201TNQD1P796</v>
      </c>
      <c r="F7729" t="s">
        <v>2404</v>
      </c>
      <c r="N7729" t="s">
        <v>15571</v>
      </c>
      <c r="O7729" t="s">
        <v>34</v>
      </c>
      <c r="P7729">
        <v>9</v>
      </c>
      <c r="Q7729">
        <v>202201</v>
      </c>
      <c r="S7729">
        <v>917635659</v>
      </c>
      <c r="T7729">
        <v>20220923</v>
      </c>
      <c r="U7729" t="s">
        <v>15572</v>
      </c>
      <c r="V7729" t="s">
        <v>15573</v>
      </c>
      <c r="W7729" t="s">
        <v>15574</v>
      </c>
      <c r="X7729" t="s">
        <v>10651</v>
      </c>
      <c r="Y7729" t="s">
        <v>10652</v>
      </c>
      <c r="Z7729" t="s">
        <v>36</v>
      </c>
    </row>
    <row r="7730" spans="1:26" x14ac:dyDescent="0.25">
      <c r="A7730" t="s">
        <v>26</v>
      </c>
      <c r="B7730" t="s">
        <v>27</v>
      </c>
      <c r="C7730" t="s">
        <v>28</v>
      </c>
      <c r="D7730" t="s">
        <v>29</v>
      </c>
      <c r="E7730" t="str">
        <f>"112TNQD1M212"</f>
        <v>112TNQD1M212</v>
      </c>
      <c r="F7730" t="s">
        <v>30</v>
      </c>
      <c r="I7730" t="s">
        <v>38</v>
      </c>
      <c r="J7730" t="s">
        <v>58</v>
      </c>
      <c r="N7730" t="s">
        <v>15575</v>
      </c>
      <c r="O7730" t="s">
        <v>34</v>
      </c>
      <c r="P7730">
        <v>10</v>
      </c>
      <c r="Q7730">
        <v>202112</v>
      </c>
      <c r="R7730">
        <v>20220412</v>
      </c>
      <c r="S7730" t="s">
        <v>15576</v>
      </c>
      <c r="T7730">
        <v>20220923</v>
      </c>
      <c r="U7730" t="s">
        <v>1037</v>
      </c>
      <c r="V7730" t="s">
        <v>313</v>
      </c>
      <c r="W7730" t="s">
        <v>211</v>
      </c>
      <c r="Z7730" t="s">
        <v>36</v>
      </c>
    </row>
    <row r="7731" spans="1:26" x14ac:dyDescent="0.25">
      <c r="A7731" t="s">
        <v>26</v>
      </c>
      <c r="B7731" t="s">
        <v>27</v>
      </c>
      <c r="C7731" t="s">
        <v>28</v>
      </c>
      <c r="D7731" t="s">
        <v>585</v>
      </c>
      <c r="E7731" t="str">
        <f>"205TNCZ1M091"</f>
        <v>205TNCZ1M091</v>
      </c>
      <c r="F7731" t="s">
        <v>30</v>
      </c>
      <c r="I7731" t="s">
        <v>71</v>
      </c>
      <c r="J7731" t="s">
        <v>58</v>
      </c>
      <c r="N7731" t="s">
        <v>15577</v>
      </c>
      <c r="O7731" t="s">
        <v>34</v>
      </c>
      <c r="P7731">
        <v>5</v>
      </c>
      <c r="Q7731">
        <v>202205</v>
      </c>
      <c r="R7731">
        <v>20220527</v>
      </c>
      <c r="S7731" t="s">
        <v>15578</v>
      </c>
      <c r="T7731">
        <v>20220923</v>
      </c>
      <c r="U7731" t="s">
        <v>211</v>
      </c>
      <c r="Z7731" t="s">
        <v>36</v>
      </c>
    </row>
    <row r="7732" spans="1:26" x14ac:dyDescent="0.25">
      <c r="A7732" t="s">
        <v>26</v>
      </c>
      <c r="B7732" t="s">
        <v>27</v>
      </c>
      <c r="C7732" t="s">
        <v>28</v>
      </c>
      <c r="D7732" t="s">
        <v>46</v>
      </c>
      <c r="E7732" t="str">
        <f>"201TNEP2Q540"</f>
        <v>201TNEP2Q540</v>
      </c>
      <c r="F7732" t="s">
        <v>30</v>
      </c>
      <c r="I7732" t="s">
        <v>76</v>
      </c>
      <c r="J7732" t="s">
        <v>58</v>
      </c>
      <c r="N7732" t="s">
        <v>15579</v>
      </c>
      <c r="O7732" t="s">
        <v>34</v>
      </c>
      <c r="P7732">
        <v>9</v>
      </c>
      <c r="Q7732">
        <v>202201</v>
      </c>
      <c r="R7732">
        <v>20220617</v>
      </c>
      <c r="S7732" t="s">
        <v>15580</v>
      </c>
      <c r="T7732">
        <v>20220923</v>
      </c>
      <c r="Z7732" t="s">
        <v>36</v>
      </c>
    </row>
    <row r="7733" spans="1:26" x14ac:dyDescent="0.25">
      <c r="A7733" t="s">
        <v>26</v>
      </c>
      <c r="B7733" t="s">
        <v>27</v>
      </c>
      <c r="C7733" t="s">
        <v>28</v>
      </c>
      <c r="D7733" t="s">
        <v>37</v>
      </c>
      <c r="E7733" t="str">
        <f>"109TNMX0J635"</f>
        <v>109TNMX0J635</v>
      </c>
      <c r="F7733" t="s">
        <v>30</v>
      </c>
      <c r="I7733" t="s">
        <v>89</v>
      </c>
      <c r="J7733" t="s">
        <v>90</v>
      </c>
      <c r="N7733" t="s">
        <v>15581</v>
      </c>
      <c r="O7733" t="s">
        <v>34</v>
      </c>
      <c r="P7733">
        <v>13</v>
      </c>
      <c r="Q7733">
        <v>202109</v>
      </c>
      <c r="R7733">
        <v>20211026</v>
      </c>
      <c r="S7733" t="s">
        <v>15582</v>
      </c>
      <c r="T7733">
        <v>20220923</v>
      </c>
      <c r="U7733" t="s">
        <v>128</v>
      </c>
      <c r="Z7733" t="s">
        <v>36</v>
      </c>
    </row>
    <row r="7734" spans="1:26" x14ac:dyDescent="0.25">
      <c r="A7734" t="s">
        <v>26</v>
      </c>
      <c r="B7734" t="s">
        <v>27</v>
      </c>
      <c r="C7734" t="s">
        <v>28</v>
      </c>
      <c r="D7734" t="s">
        <v>133</v>
      </c>
      <c r="E7734" t="str">
        <f>"011TNVS0M519"</f>
        <v>011TNVS0M519</v>
      </c>
      <c r="F7734" t="s">
        <v>30</v>
      </c>
      <c r="I7734" t="s">
        <v>38</v>
      </c>
      <c r="J7734" t="s">
        <v>39</v>
      </c>
      <c r="N7734" t="s">
        <v>15583</v>
      </c>
      <c r="O7734" t="s">
        <v>34</v>
      </c>
      <c r="P7734">
        <v>23</v>
      </c>
      <c r="Q7734">
        <v>202011</v>
      </c>
      <c r="R7734">
        <v>20220712</v>
      </c>
      <c r="S7734" t="s">
        <v>15584</v>
      </c>
      <c r="T7734">
        <v>20220923</v>
      </c>
      <c r="Z7734" t="s">
        <v>36</v>
      </c>
    </row>
    <row r="7735" spans="1:26" x14ac:dyDescent="0.25">
      <c r="A7735" t="s">
        <v>26</v>
      </c>
      <c r="B7735" t="s">
        <v>27</v>
      </c>
      <c r="C7735" t="s">
        <v>28</v>
      </c>
      <c r="D7735" t="s">
        <v>46</v>
      </c>
      <c r="E7735" t="str">
        <f>"112TNKF1B757"</f>
        <v>112TNKF1B757</v>
      </c>
      <c r="F7735" t="s">
        <v>30</v>
      </c>
      <c r="I7735" t="s">
        <v>31</v>
      </c>
      <c r="J7735" t="s">
        <v>58</v>
      </c>
      <c r="N7735" t="s">
        <v>15585</v>
      </c>
      <c r="O7735" t="s">
        <v>34</v>
      </c>
      <c r="P7735">
        <v>10</v>
      </c>
      <c r="Q7735">
        <v>202112</v>
      </c>
      <c r="R7735">
        <v>20220412</v>
      </c>
      <c r="S7735" t="s">
        <v>15586</v>
      </c>
      <c r="T7735">
        <v>20220923</v>
      </c>
      <c r="U7735" t="s">
        <v>74</v>
      </c>
      <c r="V7735" t="s">
        <v>1388</v>
      </c>
      <c r="Z7735" t="s">
        <v>36</v>
      </c>
    </row>
    <row r="7736" spans="1:26" x14ac:dyDescent="0.25">
      <c r="A7736" t="s">
        <v>26</v>
      </c>
      <c r="B7736" t="s">
        <v>27</v>
      </c>
      <c r="C7736" t="s">
        <v>28</v>
      </c>
      <c r="D7736" t="s">
        <v>7160</v>
      </c>
      <c r="E7736" t="str">
        <f>"205TNHM1P033"</f>
        <v>205TNHM1P033</v>
      </c>
      <c r="F7736" t="s">
        <v>30</v>
      </c>
      <c r="I7736" t="s">
        <v>31</v>
      </c>
      <c r="J7736" t="s">
        <v>90</v>
      </c>
      <c r="N7736" t="s">
        <v>7903</v>
      </c>
      <c r="O7736" t="s">
        <v>34</v>
      </c>
      <c r="P7736">
        <v>5</v>
      </c>
      <c r="Q7736">
        <v>202205</v>
      </c>
      <c r="R7736">
        <v>20220731</v>
      </c>
      <c r="S7736" t="s">
        <v>15587</v>
      </c>
      <c r="T7736">
        <v>20220923</v>
      </c>
      <c r="U7736" t="s">
        <v>1748</v>
      </c>
      <c r="Z7736" t="s">
        <v>36</v>
      </c>
    </row>
    <row r="7737" spans="1:26" x14ac:dyDescent="0.25">
      <c r="A7737" t="s">
        <v>26</v>
      </c>
      <c r="B7737" t="s">
        <v>27</v>
      </c>
      <c r="C7737" t="s">
        <v>28</v>
      </c>
      <c r="D7737" t="s">
        <v>29</v>
      </c>
      <c r="E7737" t="str">
        <f>"109TNDV1E218"</f>
        <v>109TNDV1E218</v>
      </c>
      <c r="F7737" t="s">
        <v>30</v>
      </c>
      <c r="I7737" t="s">
        <v>475</v>
      </c>
      <c r="J7737" t="s">
        <v>58</v>
      </c>
      <c r="N7737" t="s">
        <v>15588</v>
      </c>
      <c r="O7737" t="s">
        <v>34</v>
      </c>
      <c r="P7737">
        <v>13</v>
      </c>
      <c r="Q7737">
        <v>202109</v>
      </c>
      <c r="R7737">
        <v>20220531</v>
      </c>
      <c r="S7737" t="s">
        <v>15589</v>
      </c>
      <c r="T7737">
        <v>20220923</v>
      </c>
      <c r="U7737" t="s">
        <v>1796</v>
      </c>
      <c r="Z7737" t="s">
        <v>36</v>
      </c>
    </row>
    <row r="7738" spans="1:26" x14ac:dyDescent="0.25">
      <c r="A7738" t="s">
        <v>26</v>
      </c>
      <c r="B7738" t="s">
        <v>27</v>
      </c>
      <c r="C7738" t="s">
        <v>28</v>
      </c>
      <c r="D7738" t="s">
        <v>29</v>
      </c>
      <c r="E7738" t="str">
        <f>"111TNSU1Q694"</f>
        <v>111TNSU1Q694</v>
      </c>
      <c r="F7738" t="s">
        <v>30</v>
      </c>
      <c r="I7738" t="s">
        <v>129</v>
      </c>
      <c r="J7738" t="s">
        <v>90</v>
      </c>
      <c r="N7738" t="s">
        <v>15590</v>
      </c>
      <c r="O7738" t="s">
        <v>34</v>
      </c>
      <c r="P7738">
        <v>11</v>
      </c>
      <c r="Q7738">
        <v>202111</v>
      </c>
      <c r="R7738">
        <v>20211216</v>
      </c>
      <c r="S7738" t="s">
        <v>15591</v>
      </c>
      <c r="T7738">
        <v>20220923</v>
      </c>
      <c r="U7738" t="s">
        <v>313</v>
      </c>
      <c r="V7738" t="s">
        <v>879</v>
      </c>
      <c r="Z7738" t="s">
        <v>36</v>
      </c>
    </row>
    <row r="7739" spans="1:26" x14ac:dyDescent="0.25">
      <c r="A7739" t="s">
        <v>26</v>
      </c>
      <c r="B7739" t="s">
        <v>27</v>
      </c>
      <c r="C7739" t="s">
        <v>28</v>
      </c>
      <c r="D7739" t="s">
        <v>7432</v>
      </c>
      <c r="E7739" t="str">
        <f>"203TNHM1R241"</f>
        <v>203TNHM1R241</v>
      </c>
      <c r="F7739" t="s">
        <v>30</v>
      </c>
      <c r="I7739" t="s">
        <v>89</v>
      </c>
      <c r="J7739" t="s">
        <v>90</v>
      </c>
      <c r="N7739" t="s">
        <v>15592</v>
      </c>
      <c r="O7739" t="s">
        <v>34</v>
      </c>
      <c r="P7739">
        <v>7</v>
      </c>
      <c r="Q7739">
        <v>202203</v>
      </c>
      <c r="R7739">
        <v>20220301</v>
      </c>
      <c r="S7739" t="s">
        <v>15593</v>
      </c>
      <c r="T7739">
        <v>20220923</v>
      </c>
      <c r="U7739" t="s">
        <v>128</v>
      </c>
      <c r="V7739" t="s">
        <v>211</v>
      </c>
      <c r="W7739" t="s">
        <v>144</v>
      </c>
      <c r="X7739" t="s">
        <v>8014</v>
      </c>
      <c r="Z7739" t="s">
        <v>36</v>
      </c>
    </row>
    <row r="7740" spans="1:26" x14ac:dyDescent="0.25">
      <c r="A7740" t="s">
        <v>26</v>
      </c>
      <c r="B7740" t="s">
        <v>27</v>
      </c>
      <c r="C7740" t="s">
        <v>28</v>
      </c>
      <c r="D7740" t="s">
        <v>37</v>
      </c>
      <c r="E7740" t="str">
        <f>"112TNSU09846"</f>
        <v>112TNSU09846</v>
      </c>
      <c r="F7740" t="s">
        <v>30</v>
      </c>
      <c r="I7740" t="s">
        <v>31</v>
      </c>
      <c r="J7740" t="s">
        <v>32</v>
      </c>
      <c r="N7740" t="s">
        <v>15594</v>
      </c>
      <c r="O7740" t="s">
        <v>34</v>
      </c>
      <c r="P7740">
        <v>10</v>
      </c>
      <c r="Q7740">
        <v>202112</v>
      </c>
      <c r="R7740">
        <v>20220328</v>
      </c>
      <c r="S7740" t="s">
        <v>15595</v>
      </c>
      <c r="T7740">
        <v>20220923</v>
      </c>
      <c r="Z7740" t="s">
        <v>36</v>
      </c>
    </row>
    <row r="7741" spans="1:26" x14ac:dyDescent="0.25">
      <c r="A7741" t="s">
        <v>26</v>
      </c>
      <c r="B7741" t="s">
        <v>27</v>
      </c>
      <c r="C7741" t="s">
        <v>28</v>
      </c>
      <c r="D7741" t="s">
        <v>6142</v>
      </c>
      <c r="E7741" t="str">
        <f>"205TNTQ2P337"</f>
        <v>205TNTQ2P337</v>
      </c>
      <c r="F7741" t="s">
        <v>30</v>
      </c>
      <c r="I7741" t="s">
        <v>38</v>
      </c>
      <c r="J7741" t="s">
        <v>163</v>
      </c>
      <c r="N7741" t="s">
        <v>15596</v>
      </c>
      <c r="O7741" t="s">
        <v>34</v>
      </c>
      <c r="P7741">
        <v>5</v>
      </c>
      <c r="Q7741">
        <v>202205</v>
      </c>
      <c r="R7741">
        <v>20220813</v>
      </c>
      <c r="S7741" t="s">
        <v>15597</v>
      </c>
      <c r="T7741">
        <v>20220923</v>
      </c>
      <c r="Z7741" t="s">
        <v>36</v>
      </c>
    </row>
    <row r="7742" spans="1:26" x14ac:dyDescent="0.25">
      <c r="A7742" t="s">
        <v>26</v>
      </c>
      <c r="B7742" t="s">
        <v>27</v>
      </c>
      <c r="C7742" t="s">
        <v>28</v>
      </c>
      <c r="D7742" t="s">
        <v>64</v>
      </c>
      <c r="E7742" t="str">
        <f>"202TNZN2M437"</f>
        <v>202TNZN2M437</v>
      </c>
      <c r="F7742" t="s">
        <v>30</v>
      </c>
      <c r="I7742" t="s">
        <v>31</v>
      </c>
      <c r="J7742" t="s">
        <v>58</v>
      </c>
      <c r="N7742" t="s">
        <v>15598</v>
      </c>
      <c r="O7742" t="s">
        <v>34</v>
      </c>
      <c r="P7742">
        <v>8</v>
      </c>
      <c r="Q7742">
        <v>202202</v>
      </c>
      <c r="R7742">
        <v>20220528</v>
      </c>
      <c r="S7742" t="s">
        <v>15599</v>
      </c>
      <c r="T7742">
        <v>20220923</v>
      </c>
      <c r="U7742" t="s">
        <v>205</v>
      </c>
      <c r="Z7742" t="s">
        <v>36</v>
      </c>
    </row>
    <row r="7743" spans="1:26" x14ac:dyDescent="0.25">
      <c r="A7743" t="s">
        <v>26</v>
      </c>
      <c r="B7743" t="s">
        <v>27</v>
      </c>
      <c r="C7743" t="s">
        <v>28</v>
      </c>
      <c r="D7743" t="s">
        <v>37</v>
      </c>
      <c r="E7743" t="str">
        <f>"108TNWG19953"</f>
        <v>108TNWG19953</v>
      </c>
      <c r="F7743" t="s">
        <v>30</v>
      </c>
      <c r="I7743" t="s">
        <v>89</v>
      </c>
      <c r="J7743" t="s">
        <v>90</v>
      </c>
      <c r="N7743" t="s">
        <v>15600</v>
      </c>
      <c r="O7743" t="s">
        <v>34</v>
      </c>
      <c r="P7743">
        <v>14</v>
      </c>
      <c r="Q7743">
        <v>202108</v>
      </c>
      <c r="R7743">
        <v>20220108</v>
      </c>
      <c r="S7743" t="s">
        <v>15601</v>
      </c>
      <c r="T7743">
        <v>20220923</v>
      </c>
      <c r="U7743" t="s">
        <v>211</v>
      </c>
      <c r="Z7743" t="s">
        <v>36</v>
      </c>
    </row>
    <row r="7744" spans="1:26" x14ac:dyDescent="0.25">
      <c r="A7744" t="s">
        <v>26</v>
      </c>
      <c r="B7744" t="s">
        <v>27</v>
      </c>
      <c r="C7744" t="s">
        <v>28</v>
      </c>
      <c r="D7744" t="s">
        <v>64</v>
      </c>
      <c r="E7744" t="str">
        <f>"202TNXR0J642"</f>
        <v>202TNXR0J642</v>
      </c>
      <c r="F7744" t="s">
        <v>30</v>
      </c>
      <c r="I7744" t="s">
        <v>31</v>
      </c>
      <c r="J7744" t="s">
        <v>32</v>
      </c>
      <c r="N7744" t="s">
        <v>15602</v>
      </c>
      <c r="O7744" t="s">
        <v>34</v>
      </c>
      <c r="P7744">
        <v>8</v>
      </c>
      <c r="Q7744">
        <v>202202</v>
      </c>
      <c r="R7744">
        <v>20220409</v>
      </c>
      <c r="S7744" t="s">
        <v>15603</v>
      </c>
      <c r="T7744">
        <v>20220923</v>
      </c>
      <c r="Z7744" t="s">
        <v>36</v>
      </c>
    </row>
    <row r="7745" spans="1:26" x14ac:dyDescent="0.25">
      <c r="A7745" t="s">
        <v>26</v>
      </c>
      <c r="B7745" t="s">
        <v>27</v>
      </c>
      <c r="C7745" t="s">
        <v>28</v>
      </c>
      <c r="D7745" t="s">
        <v>133</v>
      </c>
      <c r="E7745" t="str">
        <f>"111TNFA1D651"</f>
        <v>111TNFA1D651</v>
      </c>
      <c r="F7745" t="s">
        <v>30</v>
      </c>
      <c r="I7745" t="s">
        <v>38</v>
      </c>
      <c r="J7745" t="s">
        <v>58</v>
      </c>
      <c r="N7745" t="s">
        <v>15604</v>
      </c>
      <c r="O7745" t="s">
        <v>34</v>
      </c>
      <c r="P7745">
        <v>11</v>
      </c>
      <c r="Q7745">
        <v>202111</v>
      </c>
      <c r="R7745">
        <v>20211116</v>
      </c>
      <c r="S7745" t="s">
        <v>15605</v>
      </c>
      <c r="T7745">
        <v>20220923</v>
      </c>
      <c r="U7745" t="s">
        <v>211</v>
      </c>
      <c r="Z7745" t="s">
        <v>36</v>
      </c>
    </row>
    <row r="7746" spans="1:26" x14ac:dyDescent="0.25">
      <c r="A7746" t="s">
        <v>26</v>
      </c>
      <c r="B7746" t="s">
        <v>27</v>
      </c>
      <c r="C7746" t="s">
        <v>28</v>
      </c>
      <c r="D7746" t="s">
        <v>380</v>
      </c>
      <c r="E7746" t="str">
        <f>"206TNSU28046"</f>
        <v>206TNSU28046</v>
      </c>
      <c r="F7746" t="s">
        <v>30</v>
      </c>
      <c r="I7746" t="s">
        <v>57</v>
      </c>
      <c r="J7746" t="s">
        <v>840</v>
      </c>
      <c r="N7746" t="s">
        <v>15606</v>
      </c>
      <c r="O7746" t="s">
        <v>34</v>
      </c>
      <c r="P7746">
        <v>4</v>
      </c>
      <c r="Q7746">
        <v>202206</v>
      </c>
      <c r="R7746">
        <v>20220701</v>
      </c>
      <c r="S7746" t="s">
        <v>15607</v>
      </c>
      <c r="T7746">
        <v>20220923</v>
      </c>
      <c r="U7746" t="s">
        <v>229</v>
      </c>
      <c r="V7746" t="s">
        <v>144</v>
      </c>
      <c r="Z7746" t="s">
        <v>36</v>
      </c>
    </row>
    <row r="7747" spans="1:26" x14ac:dyDescent="0.25">
      <c r="A7747" t="s">
        <v>26</v>
      </c>
      <c r="B7747" t="s">
        <v>27</v>
      </c>
      <c r="C7747" t="s">
        <v>28</v>
      </c>
      <c r="D7747" t="s">
        <v>115</v>
      </c>
      <c r="E7747" t="str">
        <f>"109TNLE0F352"</f>
        <v>109TNLE0F352</v>
      </c>
      <c r="F7747" t="s">
        <v>30</v>
      </c>
      <c r="I7747" t="s">
        <v>38</v>
      </c>
      <c r="J7747" t="s">
        <v>90</v>
      </c>
      <c r="N7747" t="s">
        <v>15608</v>
      </c>
      <c r="O7747" t="s">
        <v>34</v>
      </c>
      <c r="P7747">
        <v>13</v>
      </c>
      <c r="Q7747">
        <v>202109</v>
      </c>
      <c r="R7747">
        <v>20211221</v>
      </c>
      <c r="S7747" t="s">
        <v>15609</v>
      </c>
      <c r="T7747">
        <v>20220923</v>
      </c>
      <c r="U7747" t="s">
        <v>5168</v>
      </c>
      <c r="V7747" t="s">
        <v>1037</v>
      </c>
      <c r="W7747" t="s">
        <v>5902</v>
      </c>
      <c r="X7747" t="s">
        <v>239</v>
      </c>
      <c r="Z7747" t="s">
        <v>36</v>
      </c>
    </row>
    <row r="7748" spans="1:26" x14ac:dyDescent="0.25">
      <c r="A7748" t="s">
        <v>26</v>
      </c>
      <c r="B7748" t="s">
        <v>27</v>
      </c>
      <c r="C7748" t="s">
        <v>28</v>
      </c>
      <c r="D7748" t="s">
        <v>64</v>
      </c>
      <c r="E7748" t="str">
        <f>"110TNCZ25835"</f>
        <v>110TNCZ25835</v>
      </c>
      <c r="F7748" t="s">
        <v>30</v>
      </c>
      <c r="I7748" t="s">
        <v>82</v>
      </c>
      <c r="J7748" t="s">
        <v>90</v>
      </c>
      <c r="N7748" t="s">
        <v>15610</v>
      </c>
      <c r="O7748" t="s">
        <v>34</v>
      </c>
      <c r="P7748">
        <v>12</v>
      </c>
      <c r="Q7748">
        <v>202110</v>
      </c>
      <c r="R7748">
        <v>20220430</v>
      </c>
      <c r="S7748" t="s">
        <v>15611</v>
      </c>
      <c r="T7748">
        <v>20220923</v>
      </c>
      <c r="U7748" t="s">
        <v>144</v>
      </c>
      <c r="V7748" t="s">
        <v>61</v>
      </c>
      <c r="W7748" t="s">
        <v>1846</v>
      </c>
      <c r="Z7748" t="s">
        <v>36</v>
      </c>
    </row>
    <row r="7749" spans="1:26" x14ac:dyDescent="0.25">
      <c r="A7749" t="s">
        <v>26</v>
      </c>
      <c r="B7749" t="s">
        <v>27</v>
      </c>
      <c r="C7749" t="s">
        <v>28</v>
      </c>
      <c r="D7749" t="s">
        <v>29</v>
      </c>
      <c r="E7749" t="str">
        <f>"106TNKF15973"</f>
        <v>106TNKF15973</v>
      </c>
      <c r="F7749" t="s">
        <v>30</v>
      </c>
      <c r="I7749" t="s">
        <v>31</v>
      </c>
      <c r="J7749" t="s">
        <v>32</v>
      </c>
      <c r="N7749" t="s">
        <v>15612</v>
      </c>
      <c r="O7749" t="s">
        <v>34</v>
      </c>
      <c r="P7749">
        <v>16</v>
      </c>
      <c r="Q7749">
        <v>202106</v>
      </c>
      <c r="R7749">
        <v>20211122</v>
      </c>
      <c r="S7749" t="s">
        <v>15613</v>
      </c>
      <c r="T7749">
        <v>20220923</v>
      </c>
      <c r="Z7749" t="s">
        <v>36</v>
      </c>
    </row>
    <row r="7750" spans="1:26" x14ac:dyDescent="0.25">
      <c r="A7750" t="s">
        <v>26</v>
      </c>
      <c r="B7750" t="s">
        <v>27</v>
      </c>
      <c r="C7750" t="s">
        <v>28</v>
      </c>
      <c r="D7750" t="s">
        <v>46</v>
      </c>
      <c r="E7750" t="str">
        <f>"201TNQD2B892"</f>
        <v>201TNQD2B892</v>
      </c>
      <c r="F7750" t="s">
        <v>30</v>
      </c>
      <c r="I7750" t="s">
        <v>38</v>
      </c>
      <c r="J7750" t="s">
        <v>58</v>
      </c>
      <c r="N7750" t="s">
        <v>15614</v>
      </c>
      <c r="O7750" t="s">
        <v>34</v>
      </c>
      <c r="P7750">
        <v>9</v>
      </c>
      <c r="Q7750">
        <v>202201</v>
      </c>
      <c r="R7750">
        <v>20220811</v>
      </c>
      <c r="S7750" t="s">
        <v>15615</v>
      </c>
      <c r="T7750">
        <v>20220923</v>
      </c>
      <c r="U7750" t="s">
        <v>5954</v>
      </c>
      <c r="V7750" t="s">
        <v>144</v>
      </c>
      <c r="W7750" t="s">
        <v>3950</v>
      </c>
      <c r="Z7750" t="s">
        <v>36</v>
      </c>
    </row>
    <row r="7751" spans="1:26" x14ac:dyDescent="0.25">
      <c r="A7751" t="s">
        <v>26</v>
      </c>
      <c r="B7751" t="s">
        <v>27</v>
      </c>
      <c r="C7751" t="s">
        <v>28</v>
      </c>
      <c r="D7751" t="s">
        <v>585</v>
      </c>
      <c r="E7751" t="str">
        <f>"202TNJJ2E452"</f>
        <v>202TNJJ2E452</v>
      </c>
      <c r="F7751" t="s">
        <v>30</v>
      </c>
      <c r="I7751" t="s">
        <v>89</v>
      </c>
      <c r="J7751" t="s">
        <v>90</v>
      </c>
      <c r="N7751" t="s">
        <v>15616</v>
      </c>
      <c r="O7751" t="s">
        <v>34</v>
      </c>
      <c r="P7751">
        <v>8</v>
      </c>
      <c r="Q7751">
        <v>202202</v>
      </c>
      <c r="R7751">
        <v>20220512</v>
      </c>
      <c r="S7751" t="s">
        <v>15617</v>
      </c>
      <c r="T7751">
        <v>20220923</v>
      </c>
      <c r="U7751" t="s">
        <v>4637</v>
      </c>
      <c r="Z7751" t="s">
        <v>36</v>
      </c>
    </row>
    <row r="7752" spans="1:26" x14ac:dyDescent="0.25">
      <c r="A7752" t="s">
        <v>26</v>
      </c>
      <c r="B7752" t="s">
        <v>27</v>
      </c>
      <c r="C7752" t="s">
        <v>28</v>
      </c>
      <c r="D7752" t="s">
        <v>29</v>
      </c>
      <c r="E7752" t="str">
        <f>"110TNUW05446"</f>
        <v>110TNUW05446</v>
      </c>
      <c r="F7752" t="s">
        <v>30</v>
      </c>
      <c r="I7752" t="s">
        <v>38</v>
      </c>
      <c r="J7752" t="s">
        <v>86</v>
      </c>
      <c r="N7752" t="s">
        <v>15618</v>
      </c>
      <c r="O7752" t="s">
        <v>34</v>
      </c>
      <c r="P7752">
        <v>12</v>
      </c>
      <c r="Q7752">
        <v>202110</v>
      </c>
      <c r="R7752">
        <v>20220505</v>
      </c>
      <c r="S7752" t="s">
        <v>15619</v>
      </c>
      <c r="T7752">
        <v>20220923</v>
      </c>
      <c r="Z7752" t="s">
        <v>36</v>
      </c>
    </row>
    <row r="7753" spans="1:26" x14ac:dyDescent="0.25">
      <c r="A7753" t="s">
        <v>26</v>
      </c>
      <c r="B7753" t="s">
        <v>27</v>
      </c>
      <c r="C7753" t="s">
        <v>28</v>
      </c>
      <c r="D7753" t="s">
        <v>37</v>
      </c>
      <c r="E7753" t="str">
        <f>"110TNAB0L 104"</f>
        <v>110TNAB0L 104</v>
      </c>
      <c r="F7753" t="s">
        <v>30</v>
      </c>
      <c r="I7753" t="s">
        <v>57</v>
      </c>
      <c r="J7753" t="s">
        <v>58</v>
      </c>
      <c r="N7753" t="s">
        <v>15620</v>
      </c>
      <c r="O7753" t="s">
        <v>34</v>
      </c>
      <c r="P7753">
        <v>12</v>
      </c>
      <c r="Q7753">
        <v>202110</v>
      </c>
      <c r="R7753">
        <v>20211229</v>
      </c>
      <c r="S7753" t="s">
        <v>15621</v>
      </c>
      <c r="T7753">
        <v>20220923</v>
      </c>
      <c r="Z7753" t="s">
        <v>36</v>
      </c>
    </row>
    <row r="7754" spans="1:26" x14ac:dyDescent="0.25">
      <c r="A7754" t="s">
        <v>26</v>
      </c>
      <c r="B7754" t="s">
        <v>27</v>
      </c>
      <c r="C7754" t="s">
        <v>28</v>
      </c>
      <c r="D7754" t="s">
        <v>6922</v>
      </c>
      <c r="E7754" t="str">
        <f>"204TNZN1R973"</f>
        <v>204TNZN1R973</v>
      </c>
      <c r="F7754" t="s">
        <v>30</v>
      </c>
      <c r="I7754" t="s">
        <v>38</v>
      </c>
      <c r="J7754" t="s">
        <v>439</v>
      </c>
      <c r="N7754" t="s">
        <v>15622</v>
      </c>
      <c r="O7754" t="s">
        <v>34</v>
      </c>
      <c r="P7754">
        <v>6</v>
      </c>
      <c r="Q7754">
        <v>202204</v>
      </c>
      <c r="R7754">
        <v>20220530</v>
      </c>
      <c r="S7754" t="s">
        <v>15623</v>
      </c>
      <c r="T7754">
        <v>20220923</v>
      </c>
      <c r="Z7754" t="s">
        <v>36</v>
      </c>
    </row>
    <row r="7755" spans="1:26" x14ac:dyDescent="0.25">
      <c r="A7755" t="s">
        <v>26</v>
      </c>
      <c r="B7755" t="s">
        <v>27</v>
      </c>
      <c r="C7755" t="s">
        <v>28</v>
      </c>
      <c r="D7755" t="s">
        <v>37</v>
      </c>
      <c r="E7755" t="str">
        <f>"109TNKF2T997"</f>
        <v>109TNKF2T997</v>
      </c>
      <c r="F7755" t="s">
        <v>30</v>
      </c>
      <c r="I7755" t="s">
        <v>57</v>
      </c>
      <c r="J7755" t="s">
        <v>568</v>
      </c>
      <c r="N7755" t="s">
        <v>15624</v>
      </c>
      <c r="O7755" t="s">
        <v>34</v>
      </c>
      <c r="P7755">
        <v>13</v>
      </c>
      <c r="Q7755">
        <v>202109</v>
      </c>
      <c r="R7755">
        <v>20220101</v>
      </c>
      <c r="S7755" t="s">
        <v>15625</v>
      </c>
      <c r="T7755">
        <v>20220923</v>
      </c>
      <c r="U7755" t="s">
        <v>1846</v>
      </c>
      <c r="Z7755" t="s">
        <v>36</v>
      </c>
    </row>
    <row r="7756" spans="1:26" x14ac:dyDescent="0.25">
      <c r="A7756" t="s">
        <v>26</v>
      </c>
      <c r="B7756" t="s">
        <v>27</v>
      </c>
      <c r="C7756" t="s">
        <v>28</v>
      </c>
      <c r="D7756" t="s">
        <v>380</v>
      </c>
      <c r="E7756" t="str">
        <f>"206TNKF2P037"</f>
        <v>206TNKF2P037</v>
      </c>
      <c r="F7756" t="s">
        <v>30</v>
      </c>
      <c r="I7756" t="s">
        <v>134</v>
      </c>
      <c r="J7756" t="s">
        <v>77</v>
      </c>
      <c r="N7756" t="s">
        <v>15626</v>
      </c>
      <c r="O7756" t="s">
        <v>34</v>
      </c>
      <c r="P7756">
        <v>4</v>
      </c>
      <c r="Q7756">
        <v>202206</v>
      </c>
      <c r="R7756">
        <v>20220708</v>
      </c>
      <c r="S7756" t="s">
        <v>15627</v>
      </c>
      <c r="T7756">
        <v>20220923</v>
      </c>
      <c r="Z7756" t="s">
        <v>36</v>
      </c>
    </row>
    <row r="7757" spans="1:26" x14ac:dyDescent="0.25">
      <c r="A7757" t="s">
        <v>26</v>
      </c>
      <c r="B7757" t="s">
        <v>27</v>
      </c>
      <c r="C7757" t="s">
        <v>28</v>
      </c>
      <c r="D7757" t="s">
        <v>380</v>
      </c>
      <c r="E7757" t="str">
        <f>"208TNRL01534"</f>
        <v>208TNRL01534</v>
      </c>
      <c r="F7757" t="s">
        <v>30</v>
      </c>
      <c r="I7757" t="s">
        <v>38</v>
      </c>
      <c r="J7757" t="s">
        <v>439</v>
      </c>
      <c r="N7757" t="s">
        <v>15628</v>
      </c>
      <c r="O7757" t="s">
        <v>34</v>
      </c>
      <c r="P7757">
        <v>2</v>
      </c>
      <c r="Q7757">
        <v>202208</v>
      </c>
      <c r="R7757">
        <v>20220910</v>
      </c>
      <c r="S7757" t="s">
        <v>15629</v>
      </c>
      <c r="T7757">
        <v>20220923</v>
      </c>
      <c r="Z7757" t="s">
        <v>36</v>
      </c>
    </row>
    <row r="7758" spans="1:26" x14ac:dyDescent="0.25">
      <c r="A7758" t="s">
        <v>26</v>
      </c>
      <c r="B7758" t="s">
        <v>27</v>
      </c>
      <c r="C7758" t="s">
        <v>28</v>
      </c>
      <c r="D7758" t="s">
        <v>115</v>
      </c>
      <c r="E7758" t="str">
        <f>"202TNLE17672"</f>
        <v>202TNLE17672</v>
      </c>
      <c r="F7758" t="s">
        <v>30</v>
      </c>
      <c r="I7758" t="s">
        <v>38</v>
      </c>
      <c r="J7758" t="s">
        <v>58</v>
      </c>
      <c r="N7758" t="s">
        <v>15630</v>
      </c>
      <c r="O7758" t="s">
        <v>34</v>
      </c>
      <c r="P7758">
        <v>8</v>
      </c>
      <c r="Q7758">
        <v>202202</v>
      </c>
      <c r="R7758">
        <v>20220322</v>
      </c>
      <c r="S7758" t="s">
        <v>15631</v>
      </c>
      <c r="T7758">
        <v>20220923</v>
      </c>
      <c r="U7758" t="s">
        <v>339</v>
      </c>
      <c r="Z7758" t="s">
        <v>36</v>
      </c>
    </row>
    <row r="7759" spans="1:26" x14ac:dyDescent="0.25">
      <c r="A7759" t="s">
        <v>26</v>
      </c>
      <c r="B7759" t="s">
        <v>27</v>
      </c>
      <c r="C7759" t="s">
        <v>28</v>
      </c>
      <c r="D7759" t="s">
        <v>6922</v>
      </c>
      <c r="E7759" t="str">
        <f>"205TNAB2X192"</f>
        <v>205TNAB2X192</v>
      </c>
      <c r="F7759" t="s">
        <v>30</v>
      </c>
      <c r="I7759" t="s">
        <v>38</v>
      </c>
      <c r="J7759" t="s">
        <v>58</v>
      </c>
      <c r="N7759" t="s">
        <v>15632</v>
      </c>
      <c r="O7759" t="s">
        <v>34</v>
      </c>
      <c r="P7759">
        <v>5</v>
      </c>
      <c r="Q7759">
        <v>202205</v>
      </c>
      <c r="R7759">
        <v>20220801</v>
      </c>
      <c r="S7759" t="s">
        <v>15633</v>
      </c>
      <c r="T7759">
        <v>20220923</v>
      </c>
      <c r="U7759" t="s">
        <v>878</v>
      </c>
      <c r="Z7759" t="s">
        <v>36</v>
      </c>
    </row>
    <row r="7760" spans="1:26" x14ac:dyDescent="0.25">
      <c r="A7760" t="s">
        <v>26</v>
      </c>
      <c r="B7760" t="s">
        <v>27</v>
      </c>
      <c r="C7760" t="s">
        <v>28</v>
      </c>
      <c r="D7760" t="s">
        <v>64</v>
      </c>
      <c r="E7760" t="str">
        <f>"203TNFA0V507"</f>
        <v>203TNFA0V507</v>
      </c>
      <c r="F7760" t="s">
        <v>30</v>
      </c>
      <c r="I7760" t="s">
        <v>38</v>
      </c>
      <c r="J7760" t="s">
        <v>39</v>
      </c>
      <c r="N7760" t="s">
        <v>15634</v>
      </c>
      <c r="O7760" t="s">
        <v>34</v>
      </c>
      <c r="P7760">
        <v>7</v>
      </c>
      <c r="Q7760">
        <v>202203</v>
      </c>
      <c r="R7760">
        <v>20220417</v>
      </c>
      <c r="S7760" t="s">
        <v>15635</v>
      </c>
      <c r="T7760">
        <v>20220923</v>
      </c>
      <c r="Z7760" t="s">
        <v>36</v>
      </c>
    </row>
    <row r="7761" spans="1:26" x14ac:dyDescent="0.25">
      <c r="A7761" t="s">
        <v>26</v>
      </c>
      <c r="B7761" t="s">
        <v>27</v>
      </c>
      <c r="C7761" t="s">
        <v>28</v>
      </c>
      <c r="D7761" t="s">
        <v>380</v>
      </c>
      <c r="E7761" t="str">
        <f>"110TNDV1T106"</f>
        <v>110TNDV1T106</v>
      </c>
      <c r="F7761" t="s">
        <v>30</v>
      </c>
      <c r="I7761" t="s">
        <v>31</v>
      </c>
      <c r="J7761" t="s">
        <v>271</v>
      </c>
      <c r="N7761" t="s">
        <v>15636</v>
      </c>
      <c r="O7761" t="s">
        <v>34</v>
      </c>
      <c r="P7761">
        <v>12</v>
      </c>
      <c r="Q7761">
        <v>202110</v>
      </c>
      <c r="R7761">
        <v>20211104</v>
      </c>
      <c r="S7761" t="s">
        <v>15637</v>
      </c>
      <c r="T7761">
        <v>20220923</v>
      </c>
      <c r="Z7761" t="s">
        <v>36</v>
      </c>
    </row>
    <row r="7762" spans="1:26" x14ac:dyDescent="0.25">
      <c r="A7762" t="s">
        <v>26</v>
      </c>
      <c r="B7762" t="s">
        <v>27</v>
      </c>
      <c r="C7762" t="s">
        <v>28</v>
      </c>
      <c r="D7762" t="s">
        <v>29</v>
      </c>
      <c r="E7762" t="str">
        <f>"105TNRL0R478"</f>
        <v>105TNRL0R478</v>
      </c>
      <c r="F7762" t="s">
        <v>30</v>
      </c>
      <c r="I7762" t="s">
        <v>38</v>
      </c>
      <c r="J7762" t="s">
        <v>90</v>
      </c>
      <c r="N7762" t="s">
        <v>15638</v>
      </c>
      <c r="O7762" t="s">
        <v>34</v>
      </c>
      <c r="P7762">
        <v>17</v>
      </c>
      <c r="Q7762">
        <v>202105</v>
      </c>
      <c r="R7762">
        <v>20211216</v>
      </c>
      <c r="S7762" t="s">
        <v>15639</v>
      </c>
      <c r="T7762">
        <v>20220923</v>
      </c>
      <c r="U7762" t="s">
        <v>205</v>
      </c>
      <c r="Z7762" t="s">
        <v>36</v>
      </c>
    </row>
    <row r="7763" spans="1:26" x14ac:dyDescent="0.25">
      <c r="A7763" t="s">
        <v>26</v>
      </c>
      <c r="B7763" t="s">
        <v>27</v>
      </c>
      <c r="C7763" t="s">
        <v>28</v>
      </c>
      <c r="D7763" t="s">
        <v>115</v>
      </c>
      <c r="E7763" t="str">
        <f>"109TNQDOB644"</f>
        <v>109TNQDOB644</v>
      </c>
      <c r="F7763" t="s">
        <v>30</v>
      </c>
      <c r="I7763" t="s">
        <v>38</v>
      </c>
      <c r="J7763" t="s">
        <v>58</v>
      </c>
      <c r="N7763" t="s">
        <v>15640</v>
      </c>
      <c r="O7763" t="s">
        <v>34</v>
      </c>
      <c r="P7763">
        <v>13</v>
      </c>
      <c r="Q7763">
        <v>202109</v>
      </c>
      <c r="R7763">
        <v>20220228</v>
      </c>
      <c r="S7763" t="s">
        <v>15641</v>
      </c>
      <c r="T7763">
        <v>20220923</v>
      </c>
      <c r="U7763" t="s">
        <v>211</v>
      </c>
      <c r="Z7763" t="s">
        <v>36</v>
      </c>
    </row>
    <row r="7764" spans="1:26" x14ac:dyDescent="0.25">
      <c r="A7764" t="s">
        <v>26</v>
      </c>
      <c r="B7764" t="s">
        <v>27</v>
      </c>
      <c r="C7764" t="s">
        <v>28</v>
      </c>
      <c r="D7764" t="s">
        <v>64</v>
      </c>
      <c r="E7764" t="str">
        <f>"203TNJJ0J940"</f>
        <v>203TNJJ0J940</v>
      </c>
      <c r="F7764" t="s">
        <v>30</v>
      </c>
      <c r="I7764" t="s">
        <v>31</v>
      </c>
      <c r="J7764" t="s">
        <v>32</v>
      </c>
      <c r="N7764" t="s">
        <v>15642</v>
      </c>
      <c r="O7764" t="s">
        <v>34</v>
      </c>
      <c r="P7764">
        <v>7</v>
      </c>
      <c r="Q7764">
        <v>202203</v>
      </c>
      <c r="R7764">
        <v>20220520</v>
      </c>
      <c r="S7764" t="s">
        <v>15643</v>
      </c>
      <c r="T7764">
        <v>20220923</v>
      </c>
      <c r="Z7764" t="s">
        <v>36</v>
      </c>
    </row>
    <row r="7765" spans="1:26" x14ac:dyDescent="0.25">
      <c r="A7765" t="s">
        <v>26</v>
      </c>
      <c r="B7765" t="s">
        <v>27</v>
      </c>
      <c r="C7765" t="s">
        <v>28</v>
      </c>
      <c r="D7765" t="s">
        <v>166</v>
      </c>
      <c r="E7765" t="str">
        <f>"108TNQD2Q532"</f>
        <v>108TNQD2Q532</v>
      </c>
      <c r="F7765" t="s">
        <v>30</v>
      </c>
      <c r="I7765" t="s">
        <v>129</v>
      </c>
      <c r="J7765" t="s">
        <v>130</v>
      </c>
      <c r="N7765" t="s">
        <v>15644</v>
      </c>
      <c r="O7765" t="s">
        <v>34</v>
      </c>
      <c r="P7765">
        <v>14</v>
      </c>
      <c r="Q7765">
        <v>202108</v>
      </c>
      <c r="R7765">
        <v>20211126</v>
      </c>
      <c r="S7765" t="s">
        <v>15645</v>
      </c>
      <c r="T7765">
        <v>20220923</v>
      </c>
      <c r="Z7765" t="s">
        <v>36</v>
      </c>
    </row>
    <row r="7766" spans="1:26" x14ac:dyDescent="0.25">
      <c r="A7766" t="s">
        <v>26</v>
      </c>
      <c r="B7766" t="s">
        <v>27</v>
      </c>
      <c r="C7766" t="s">
        <v>28</v>
      </c>
      <c r="D7766" t="s">
        <v>42</v>
      </c>
      <c r="E7766" t="str">
        <f>"202TNXR0H298"</f>
        <v>202TNXR0H298</v>
      </c>
      <c r="F7766" t="s">
        <v>30</v>
      </c>
      <c r="I7766" t="s">
        <v>38</v>
      </c>
      <c r="J7766" t="s">
        <v>83</v>
      </c>
      <c r="N7766" t="s">
        <v>15646</v>
      </c>
      <c r="O7766" t="s">
        <v>34</v>
      </c>
      <c r="P7766">
        <v>8</v>
      </c>
      <c r="Q7766">
        <v>202202</v>
      </c>
      <c r="R7766">
        <v>20220302</v>
      </c>
      <c r="S7766" t="s">
        <v>15647</v>
      </c>
      <c r="T7766">
        <v>20220923</v>
      </c>
      <c r="Z7766" t="s">
        <v>36</v>
      </c>
    </row>
    <row r="7767" spans="1:26" x14ac:dyDescent="0.25">
      <c r="A7767" t="s">
        <v>26</v>
      </c>
      <c r="B7767" t="s">
        <v>27</v>
      </c>
      <c r="C7767" t="s">
        <v>28</v>
      </c>
      <c r="D7767" t="s">
        <v>29</v>
      </c>
      <c r="E7767" t="str">
        <f>"201TNHM16097"</f>
        <v>201TNHM16097</v>
      </c>
      <c r="F7767" t="s">
        <v>30</v>
      </c>
      <c r="I7767" t="s">
        <v>123</v>
      </c>
      <c r="J7767" t="s">
        <v>58</v>
      </c>
      <c r="N7767" t="s">
        <v>15648</v>
      </c>
      <c r="O7767" t="s">
        <v>34</v>
      </c>
      <c r="P7767">
        <v>9</v>
      </c>
      <c r="Q7767">
        <v>202201</v>
      </c>
      <c r="R7767">
        <v>20220401</v>
      </c>
      <c r="S7767" t="s">
        <v>15649</v>
      </c>
      <c r="T7767">
        <v>20220923</v>
      </c>
      <c r="U7767" t="s">
        <v>144</v>
      </c>
      <c r="Z7767" t="s">
        <v>36</v>
      </c>
    </row>
    <row r="7768" spans="1:26" x14ac:dyDescent="0.25">
      <c r="A7768" t="s">
        <v>26</v>
      </c>
      <c r="B7768" t="s">
        <v>27</v>
      </c>
      <c r="C7768" t="s">
        <v>28</v>
      </c>
      <c r="D7768" t="s">
        <v>166</v>
      </c>
      <c r="E7768" t="str">
        <f>"108TNQD2Q532"</f>
        <v>108TNQD2Q532</v>
      </c>
      <c r="F7768" t="s">
        <v>30</v>
      </c>
      <c r="I7768" t="s">
        <v>1561</v>
      </c>
      <c r="J7768" t="s">
        <v>90</v>
      </c>
      <c r="N7768" t="s">
        <v>15650</v>
      </c>
      <c r="O7768" t="s">
        <v>34</v>
      </c>
      <c r="P7768">
        <v>14</v>
      </c>
      <c r="Q7768">
        <v>202108</v>
      </c>
      <c r="R7768">
        <v>20211116</v>
      </c>
      <c r="S7768" t="s">
        <v>15651</v>
      </c>
      <c r="T7768">
        <v>20220923</v>
      </c>
      <c r="Z7768" t="s">
        <v>36</v>
      </c>
    </row>
    <row r="7769" spans="1:26" x14ac:dyDescent="0.25">
      <c r="A7769" t="s">
        <v>26</v>
      </c>
      <c r="B7769" t="s">
        <v>27</v>
      </c>
      <c r="C7769" t="s">
        <v>28</v>
      </c>
      <c r="D7769" t="s">
        <v>6142</v>
      </c>
      <c r="E7769" t="str">
        <f>"203TNQD2G788"</f>
        <v>203TNQD2G788</v>
      </c>
      <c r="F7769" t="s">
        <v>30</v>
      </c>
      <c r="I7769" t="s">
        <v>38</v>
      </c>
      <c r="J7769" t="s">
        <v>271</v>
      </c>
      <c r="N7769" t="s">
        <v>15652</v>
      </c>
      <c r="O7769" t="s">
        <v>34</v>
      </c>
      <c r="P7769">
        <v>7</v>
      </c>
      <c r="Q7769">
        <v>202203</v>
      </c>
      <c r="R7769">
        <v>20220401</v>
      </c>
      <c r="S7769" t="s">
        <v>15653</v>
      </c>
      <c r="T7769">
        <v>20220923</v>
      </c>
      <c r="Z7769" t="s">
        <v>36</v>
      </c>
    </row>
    <row r="7770" spans="1:26" x14ac:dyDescent="0.25">
      <c r="A7770" t="s">
        <v>26</v>
      </c>
      <c r="B7770" t="s">
        <v>27</v>
      </c>
      <c r="C7770" t="s">
        <v>28</v>
      </c>
      <c r="D7770" t="s">
        <v>115</v>
      </c>
      <c r="E7770" t="str">
        <f>"101TNYT23626"</f>
        <v>101TNYT23626</v>
      </c>
      <c r="F7770" t="s">
        <v>30</v>
      </c>
      <c r="I7770" t="s">
        <v>475</v>
      </c>
      <c r="J7770" t="s">
        <v>58</v>
      </c>
      <c r="N7770" t="s">
        <v>14449</v>
      </c>
      <c r="O7770" t="s">
        <v>34</v>
      </c>
      <c r="P7770">
        <v>21</v>
      </c>
      <c r="Q7770">
        <v>202101</v>
      </c>
      <c r="R7770">
        <v>20211001</v>
      </c>
      <c r="S7770" t="s">
        <v>15654</v>
      </c>
      <c r="T7770">
        <v>20220923</v>
      </c>
      <c r="U7770" t="s">
        <v>5168</v>
      </c>
      <c r="Z7770" t="s">
        <v>36</v>
      </c>
    </row>
    <row r="7771" spans="1:26" x14ac:dyDescent="0.25">
      <c r="A7771" t="s">
        <v>26</v>
      </c>
      <c r="B7771" t="s">
        <v>27</v>
      </c>
      <c r="C7771" t="s">
        <v>28</v>
      </c>
      <c r="D7771" t="s">
        <v>115</v>
      </c>
      <c r="E7771" t="str">
        <f>"009TNXR0F354"</f>
        <v>009TNXR0F354</v>
      </c>
      <c r="F7771" t="s">
        <v>30</v>
      </c>
      <c r="I7771" t="s">
        <v>89</v>
      </c>
      <c r="J7771" t="s">
        <v>58</v>
      </c>
      <c r="N7771" t="s">
        <v>15655</v>
      </c>
      <c r="O7771" t="s">
        <v>34</v>
      </c>
      <c r="P7771">
        <v>25</v>
      </c>
      <c r="Q7771">
        <v>202009</v>
      </c>
      <c r="R7771">
        <v>20220408</v>
      </c>
      <c r="S7771" t="s">
        <v>15656</v>
      </c>
      <c r="T7771">
        <v>20220923</v>
      </c>
      <c r="U7771" t="s">
        <v>267</v>
      </c>
      <c r="Z7771" t="s">
        <v>36</v>
      </c>
    </row>
    <row r="7772" spans="1:26" x14ac:dyDescent="0.25">
      <c r="A7772" t="s">
        <v>26</v>
      </c>
      <c r="B7772" t="s">
        <v>27</v>
      </c>
      <c r="C7772" t="s">
        <v>28</v>
      </c>
      <c r="D7772" t="s">
        <v>6922</v>
      </c>
      <c r="E7772" t="str">
        <f>"206TNBK19685"</f>
        <v>206TNBK19685</v>
      </c>
      <c r="F7772" t="s">
        <v>30</v>
      </c>
      <c r="I7772" t="s">
        <v>71</v>
      </c>
      <c r="J7772" t="s">
        <v>90</v>
      </c>
      <c r="N7772" t="s">
        <v>15657</v>
      </c>
      <c r="O7772" t="s">
        <v>34</v>
      </c>
      <c r="P7772">
        <v>4</v>
      </c>
      <c r="Q7772">
        <v>202206</v>
      </c>
      <c r="R7772">
        <v>20220912</v>
      </c>
      <c r="S7772" t="s">
        <v>15658</v>
      </c>
      <c r="T7772">
        <v>20220923</v>
      </c>
      <c r="U7772" t="s">
        <v>179</v>
      </c>
      <c r="V7772" t="s">
        <v>9761</v>
      </c>
      <c r="W7772" t="s">
        <v>15447</v>
      </c>
      <c r="Z7772" t="s">
        <v>36</v>
      </c>
    </row>
    <row r="7773" spans="1:26" x14ac:dyDescent="0.25">
      <c r="A7773" t="s">
        <v>26</v>
      </c>
      <c r="B7773" t="s">
        <v>27</v>
      </c>
      <c r="C7773" t="s">
        <v>28</v>
      </c>
      <c r="D7773" t="s">
        <v>380</v>
      </c>
      <c r="E7773" t="str">
        <f>"206TNLEZR856"</f>
        <v>206TNLEZR856</v>
      </c>
      <c r="F7773" t="s">
        <v>30</v>
      </c>
      <c r="I7773" t="s">
        <v>82</v>
      </c>
      <c r="J7773" t="s">
        <v>39</v>
      </c>
      <c r="N7773" t="s">
        <v>15659</v>
      </c>
      <c r="O7773" t="s">
        <v>34</v>
      </c>
      <c r="P7773">
        <v>4</v>
      </c>
      <c r="Q7773">
        <v>202206</v>
      </c>
      <c r="R7773">
        <v>20220806</v>
      </c>
      <c r="S7773" t="s">
        <v>15660</v>
      </c>
      <c r="T7773">
        <v>20220923</v>
      </c>
      <c r="Z7773" t="s">
        <v>36</v>
      </c>
    </row>
    <row r="7774" spans="1:26" x14ac:dyDescent="0.25">
      <c r="A7774" t="s">
        <v>26</v>
      </c>
      <c r="B7774" t="s">
        <v>27</v>
      </c>
      <c r="C7774" t="s">
        <v>28</v>
      </c>
      <c r="D7774" t="s">
        <v>6142</v>
      </c>
      <c r="E7774" t="str">
        <f>"204TNHM0E409"</f>
        <v>204TNHM0E409</v>
      </c>
      <c r="F7774" t="s">
        <v>30</v>
      </c>
      <c r="I7774" t="s">
        <v>1153</v>
      </c>
      <c r="J7774" t="s">
        <v>77</v>
      </c>
      <c r="N7774" t="s">
        <v>15661</v>
      </c>
      <c r="O7774" t="s">
        <v>34</v>
      </c>
      <c r="P7774">
        <v>6</v>
      </c>
      <c r="Q7774">
        <v>202204</v>
      </c>
      <c r="R7774">
        <v>20220427</v>
      </c>
      <c r="S7774" t="s">
        <v>15662</v>
      </c>
      <c r="T7774">
        <v>20220923</v>
      </c>
      <c r="Z7774" t="s">
        <v>36</v>
      </c>
    </row>
    <row r="7775" spans="1:26" x14ac:dyDescent="0.25">
      <c r="A7775" t="s">
        <v>26</v>
      </c>
      <c r="B7775" t="s">
        <v>27</v>
      </c>
      <c r="C7775" t="s">
        <v>28</v>
      </c>
      <c r="D7775" t="s">
        <v>37</v>
      </c>
      <c r="E7775" t="str">
        <f>"201TNLE2M336"</f>
        <v>201TNLE2M336</v>
      </c>
      <c r="F7775" t="s">
        <v>30</v>
      </c>
      <c r="I7775" t="s">
        <v>162</v>
      </c>
      <c r="J7775" t="s">
        <v>39</v>
      </c>
      <c r="N7775" t="s">
        <v>15663</v>
      </c>
      <c r="O7775" t="s">
        <v>34</v>
      </c>
      <c r="P7775">
        <v>9</v>
      </c>
      <c r="Q7775">
        <v>202201</v>
      </c>
      <c r="R7775">
        <v>20220514</v>
      </c>
      <c r="S7775" t="s">
        <v>15664</v>
      </c>
      <c r="T7775">
        <v>20220923</v>
      </c>
      <c r="Z7775" t="s">
        <v>36</v>
      </c>
    </row>
    <row r="7776" spans="1:26" x14ac:dyDescent="0.25">
      <c r="A7776" t="s">
        <v>26</v>
      </c>
      <c r="B7776" t="s">
        <v>27</v>
      </c>
      <c r="C7776" t="s">
        <v>28</v>
      </c>
      <c r="D7776" t="s">
        <v>115</v>
      </c>
      <c r="E7776" t="str">
        <f>"105TNVS0T431"</f>
        <v>105TNVS0T431</v>
      </c>
      <c r="F7776" t="s">
        <v>30</v>
      </c>
      <c r="I7776" t="s">
        <v>47</v>
      </c>
      <c r="J7776" t="s">
        <v>90</v>
      </c>
      <c r="N7776" t="s">
        <v>15665</v>
      </c>
      <c r="O7776" t="s">
        <v>34</v>
      </c>
      <c r="P7776">
        <v>17</v>
      </c>
      <c r="Q7776">
        <v>202105</v>
      </c>
      <c r="R7776">
        <v>20220103</v>
      </c>
      <c r="S7776" t="s">
        <v>15666</v>
      </c>
      <c r="T7776">
        <v>20220923</v>
      </c>
      <c r="U7776" t="s">
        <v>5168</v>
      </c>
      <c r="V7776" t="s">
        <v>179</v>
      </c>
      <c r="W7776" t="s">
        <v>206</v>
      </c>
      <c r="Z7776" t="s">
        <v>36</v>
      </c>
    </row>
    <row r="7777" spans="1:26" x14ac:dyDescent="0.25">
      <c r="A7777" t="s">
        <v>26</v>
      </c>
      <c r="B7777" t="s">
        <v>27</v>
      </c>
      <c r="C7777" t="s">
        <v>28</v>
      </c>
      <c r="D7777" t="s">
        <v>29</v>
      </c>
      <c r="E7777" t="str">
        <f>"105TNYT13962"</f>
        <v>105TNYT13962</v>
      </c>
      <c r="F7777" t="s">
        <v>30</v>
      </c>
      <c r="I7777" t="s">
        <v>57</v>
      </c>
      <c r="J7777" t="s">
        <v>439</v>
      </c>
      <c r="N7777" t="s">
        <v>15667</v>
      </c>
      <c r="O7777" t="s">
        <v>34</v>
      </c>
      <c r="P7777">
        <v>17</v>
      </c>
      <c r="Q7777">
        <v>202105</v>
      </c>
      <c r="R7777">
        <v>20211228</v>
      </c>
      <c r="S7777" t="s">
        <v>15668</v>
      </c>
      <c r="T7777">
        <v>20220923</v>
      </c>
      <c r="Z7777" t="s">
        <v>36</v>
      </c>
    </row>
    <row r="7778" spans="1:26" x14ac:dyDescent="0.25">
      <c r="A7778" t="s">
        <v>26</v>
      </c>
      <c r="B7778" t="s">
        <v>27</v>
      </c>
      <c r="C7778" t="s">
        <v>28</v>
      </c>
      <c r="D7778" t="s">
        <v>64</v>
      </c>
      <c r="E7778" t="str">
        <f>"110TNSU0U166"</f>
        <v>110TNSU0U166</v>
      </c>
      <c r="F7778" t="s">
        <v>30</v>
      </c>
      <c r="I7778" t="s">
        <v>89</v>
      </c>
      <c r="J7778" t="s">
        <v>39</v>
      </c>
      <c r="N7778" t="s">
        <v>15669</v>
      </c>
      <c r="O7778" t="s">
        <v>34</v>
      </c>
      <c r="P7778">
        <v>12</v>
      </c>
      <c r="Q7778">
        <v>202110</v>
      </c>
      <c r="R7778">
        <v>20211113</v>
      </c>
      <c r="S7778" t="s">
        <v>15670</v>
      </c>
      <c r="T7778">
        <v>20220923</v>
      </c>
      <c r="Z7778" t="s">
        <v>36</v>
      </c>
    </row>
    <row r="7779" spans="1:26" x14ac:dyDescent="0.25">
      <c r="A7779" t="s">
        <v>26</v>
      </c>
      <c r="B7779" t="s">
        <v>27</v>
      </c>
      <c r="C7779" t="s">
        <v>28</v>
      </c>
      <c r="D7779" t="s">
        <v>29</v>
      </c>
      <c r="E7779" t="str">
        <f>"107TNPC1K688"</f>
        <v>107TNPC1K688</v>
      </c>
      <c r="F7779" t="s">
        <v>30</v>
      </c>
      <c r="I7779" t="s">
        <v>89</v>
      </c>
      <c r="J7779" t="s">
        <v>77</v>
      </c>
      <c r="N7779" t="s">
        <v>15671</v>
      </c>
      <c r="O7779" t="s">
        <v>34</v>
      </c>
      <c r="P7779">
        <v>15</v>
      </c>
      <c r="Q7779">
        <v>202107</v>
      </c>
      <c r="R7779">
        <v>20220808</v>
      </c>
      <c r="S7779" t="s">
        <v>15672</v>
      </c>
      <c r="T7779">
        <v>20220923</v>
      </c>
      <c r="Z7779" t="s">
        <v>36</v>
      </c>
    </row>
    <row r="7780" spans="1:26" x14ac:dyDescent="0.25">
      <c r="A7780" t="s">
        <v>26</v>
      </c>
      <c r="B7780" t="s">
        <v>27</v>
      </c>
      <c r="C7780" t="s">
        <v>28</v>
      </c>
      <c r="D7780" t="s">
        <v>64</v>
      </c>
      <c r="E7780" t="str">
        <f>"206TNPC0T136"</f>
        <v>206TNPC0T136</v>
      </c>
      <c r="F7780" t="s">
        <v>30</v>
      </c>
      <c r="I7780" t="s">
        <v>129</v>
      </c>
      <c r="J7780" t="s">
        <v>77</v>
      </c>
      <c r="N7780" t="s">
        <v>15673</v>
      </c>
      <c r="O7780" t="s">
        <v>34</v>
      </c>
      <c r="P7780">
        <v>4</v>
      </c>
      <c r="Q7780">
        <v>202206</v>
      </c>
      <c r="R7780">
        <v>20220909</v>
      </c>
      <c r="S7780" t="s">
        <v>15674</v>
      </c>
      <c r="T7780">
        <v>20220923</v>
      </c>
      <c r="Z7780" t="s">
        <v>36</v>
      </c>
    </row>
    <row r="7781" spans="1:26" x14ac:dyDescent="0.25">
      <c r="A7781" t="s">
        <v>26</v>
      </c>
      <c r="B7781" t="s">
        <v>27</v>
      </c>
      <c r="C7781" t="s">
        <v>28</v>
      </c>
      <c r="D7781" t="s">
        <v>166</v>
      </c>
      <c r="E7781" t="str">
        <f>"204TNBK06901"</f>
        <v>204TNBK06901</v>
      </c>
      <c r="F7781" t="s">
        <v>30</v>
      </c>
      <c r="I7781" t="s">
        <v>89</v>
      </c>
      <c r="J7781" t="s">
        <v>90</v>
      </c>
      <c r="N7781" t="s">
        <v>15675</v>
      </c>
      <c r="O7781" t="s">
        <v>34</v>
      </c>
      <c r="P7781">
        <v>6</v>
      </c>
      <c r="Q7781">
        <v>202204</v>
      </c>
      <c r="R7781">
        <v>20220519</v>
      </c>
      <c r="S7781" t="s">
        <v>15676</v>
      </c>
      <c r="T7781">
        <v>20220923</v>
      </c>
      <c r="U7781" t="s">
        <v>144</v>
      </c>
      <c r="Z7781" t="s">
        <v>36</v>
      </c>
    </row>
    <row r="7782" spans="1:26" x14ac:dyDescent="0.25">
      <c r="A7782" t="s">
        <v>26</v>
      </c>
      <c r="B7782" t="s">
        <v>27</v>
      </c>
      <c r="C7782" t="s">
        <v>28</v>
      </c>
      <c r="D7782" t="s">
        <v>115</v>
      </c>
      <c r="E7782" t="str">
        <f>"109TNZN0P653"</f>
        <v>109TNZN0P653</v>
      </c>
      <c r="F7782" t="s">
        <v>30</v>
      </c>
      <c r="I7782" t="s">
        <v>31</v>
      </c>
      <c r="J7782" t="s">
        <v>58</v>
      </c>
      <c r="N7782" t="s">
        <v>15677</v>
      </c>
      <c r="O7782" t="s">
        <v>34</v>
      </c>
      <c r="P7782">
        <v>13</v>
      </c>
      <c r="Q7782">
        <v>202109</v>
      </c>
      <c r="R7782">
        <v>20220331</v>
      </c>
      <c r="S7782" t="s">
        <v>15678</v>
      </c>
      <c r="T7782">
        <v>20220923</v>
      </c>
      <c r="U7782" t="s">
        <v>144</v>
      </c>
      <c r="Z7782" t="s">
        <v>36</v>
      </c>
    </row>
    <row r="7783" spans="1:26" x14ac:dyDescent="0.25">
      <c r="A7783" t="s">
        <v>26</v>
      </c>
      <c r="B7783" t="s">
        <v>27</v>
      </c>
      <c r="C7783" t="s">
        <v>28</v>
      </c>
      <c r="D7783" t="s">
        <v>7160</v>
      </c>
      <c r="E7783" t="str">
        <f>"203TNHM2A201"</f>
        <v>203TNHM2A201</v>
      </c>
      <c r="F7783" t="s">
        <v>30</v>
      </c>
      <c r="I7783" t="s">
        <v>38</v>
      </c>
      <c r="J7783" t="s">
        <v>58</v>
      </c>
      <c r="N7783" t="s">
        <v>15679</v>
      </c>
      <c r="O7783" t="s">
        <v>34</v>
      </c>
      <c r="P7783">
        <v>7</v>
      </c>
      <c r="Q7783">
        <v>202203</v>
      </c>
      <c r="R7783">
        <v>20220301</v>
      </c>
      <c r="S7783" t="s">
        <v>15680</v>
      </c>
      <c r="T7783">
        <v>20220923</v>
      </c>
      <c r="U7783" t="s">
        <v>9761</v>
      </c>
      <c r="V7783" t="s">
        <v>1055</v>
      </c>
      <c r="W7783" t="s">
        <v>5494</v>
      </c>
      <c r="X7783" t="s">
        <v>878</v>
      </c>
      <c r="Z7783" t="s">
        <v>36</v>
      </c>
    </row>
    <row r="7784" spans="1:26" x14ac:dyDescent="0.25">
      <c r="A7784" t="s">
        <v>26</v>
      </c>
      <c r="B7784" t="s">
        <v>27</v>
      </c>
      <c r="C7784" t="s">
        <v>28</v>
      </c>
      <c r="D7784" t="s">
        <v>7432</v>
      </c>
      <c r="E7784" t="str">
        <f>"202TNBK1F301"</f>
        <v>202TNBK1F301</v>
      </c>
      <c r="F7784" t="s">
        <v>30</v>
      </c>
      <c r="I7784" t="s">
        <v>31</v>
      </c>
      <c r="J7784" t="s">
        <v>32</v>
      </c>
      <c r="N7784" t="s">
        <v>15681</v>
      </c>
      <c r="O7784" t="s">
        <v>34</v>
      </c>
      <c r="P7784">
        <v>8</v>
      </c>
      <c r="Q7784">
        <v>202202</v>
      </c>
      <c r="R7784">
        <v>20220719</v>
      </c>
      <c r="S7784" t="s">
        <v>15682</v>
      </c>
      <c r="T7784">
        <v>20220923</v>
      </c>
      <c r="Z7784" t="s">
        <v>36</v>
      </c>
    </row>
    <row r="7785" spans="1:26" x14ac:dyDescent="0.25">
      <c r="A7785" t="s">
        <v>26</v>
      </c>
      <c r="B7785" t="s">
        <v>27</v>
      </c>
      <c r="C7785" t="s">
        <v>28</v>
      </c>
      <c r="D7785" t="s">
        <v>42</v>
      </c>
      <c r="E7785" t="str">
        <f>"108TNSU26062"</f>
        <v>108TNSU26062</v>
      </c>
      <c r="F7785" t="s">
        <v>30</v>
      </c>
      <c r="I7785" t="s">
        <v>97</v>
      </c>
      <c r="J7785" t="s">
        <v>39</v>
      </c>
      <c r="N7785" t="s">
        <v>15683</v>
      </c>
      <c r="O7785" t="s">
        <v>34</v>
      </c>
      <c r="P7785">
        <v>14</v>
      </c>
      <c r="Q7785">
        <v>202108</v>
      </c>
      <c r="R7785">
        <v>20211216</v>
      </c>
      <c r="S7785" t="s">
        <v>15684</v>
      </c>
      <c r="T7785">
        <v>20220923</v>
      </c>
      <c r="Z7785" t="s">
        <v>36</v>
      </c>
    </row>
    <row r="7786" spans="1:26" x14ac:dyDescent="0.25">
      <c r="A7786" t="s">
        <v>26</v>
      </c>
      <c r="B7786" t="s">
        <v>27</v>
      </c>
      <c r="C7786" t="s">
        <v>28</v>
      </c>
      <c r="D7786" t="s">
        <v>133</v>
      </c>
      <c r="E7786" t="str">
        <f>"201TNMX22347"</f>
        <v>201TNMX22347</v>
      </c>
      <c r="F7786" t="s">
        <v>30</v>
      </c>
      <c r="I7786" t="s">
        <v>97</v>
      </c>
      <c r="J7786" t="s">
        <v>83</v>
      </c>
      <c r="N7786" t="s">
        <v>15685</v>
      </c>
      <c r="O7786" t="s">
        <v>34</v>
      </c>
      <c r="P7786">
        <v>9</v>
      </c>
      <c r="Q7786">
        <v>202201</v>
      </c>
      <c r="R7786">
        <v>20220309</v>
      </c>
      <c r="S7786" t="s">
        <v>15686</v>
      </c>
      <c r="T7786">
        <v>20220923</v>
      </c>
      <c r="Z7786" t="s">
        <v>36</v>
      </c>
    </row>
    <row r="7787" spans="1:26" x14ac:dyDescent="0.25">
      <c r="A7787" t="s">
        <v>26</v>
      </c>
      <c r="B7787" t="s">
        <v>27</v>
      </c>
      <c r="C7787" t="s">
        <v>28</v>
      </c>
      <c r="D7787" t="s">
        <v>133</v>
      </c>
      <c r="E7787" t="str">
        <f>"112TNVS0Q831"</f>
        <v>112TNVS0Q831</v>
      </c>
      <c r="F7787" t="s">
        <v>30</v>
      </c>
      <c r="I7787" t="s">
        <v>82</v>
      </c>
      <c r="J7787" t="s">
        <v>39</v>
      </c>
      <c r="N7787" t="s">
        <v>15687</v>
      </c>
      <c r="O7787" t="s">
        <v>34</v>
      </c>
      <c r="P7787">
        <v>10</v>
      </c>
      <c r="Q7787">
        <v>202112</v>
      </c>
      <c r="R7787">
        <v>20220902</v>
      </c>
      <c r="S7787" t="s">
        <v>15688</v>
      </c>
      <c r="T7787">
        <v>20220923</v>
      </c>
      <c r="Z7787" t="s">
        <v>36</v>
      </c>
    </row>
    <row r="7788" spans="1:26" x14ac:dyDescent="0.25">
      <c r="A7788" t="s">
        <v>26</v>
      </c>
      <c r="B7788" t="s">
        <v>27</v>
      </c>
      <c r="C7788" t="s">
        <v>28</v>
      </c>
      <c r="D7788" t="s">
        <v>64</v>
      </c>
      <c r="E7788" t="str">
        <f>"206TNPC0D496"</f>
        <v>206TNPC0D496</v>
      </c>
      <c r="F7788" t="s">
        <v>30</v>
      </c>
      <c r="I7788" t="s">
        <v>97</v>
      </c>
      <c r="J7788" t="s">
        <v>90</v>
      </c>
      <c r="N7788" t="s">
        <v>15689</v>
      </c>
      <c r="O7788" t="s">
        <v>34</v>
      </c>
      <c r="P7788">
        <v>4</v>
      </c>
      <c r="Q7788">
        <v>202206</v>
      </c>
      <c r="R7788">
        <v>20220816</v>
      </c>
      <c r="S7788" t="s">
        <v>15690</v>
      </c>
      <c r="T7788">
        <v>20220923</v>
      </c>
      <c r="U7788" t="s">
        <v>211</v>
      </c>
      <c r="Z7788" t="s">
        <v>36</v>
      </c>
    </row>
    <row r="7789" spans="1:26" x14ac:dyDescent="0.25">
      <c r="A7789" t="s">
        <v>26</v>
      </c>
      <c r="B7789" t="s">
        <v>27</v>
      </c>
      <c r="C7789" t="s">
        <v>28</v>
      </c>
      <c r="D7789" t="s">
        <v>37</v>
      </c>
      <c r="E7789" t="str">
        <f>"109TNFA24499"</f>
        <v>109TNFA24499</v>
      </c>
      <c r="F7789" t="s">
        <v>30</v>
      </c>
      <c r="I7789" t="s">
        <v>38</v>
      </c>
      <c r="J7789" t="s">
        <v>39</v>
      </c>
      <c r="N7789" t="s">
        <v>15691</v>
      </c>
      <c r="O7789" t="s">
        <v>34</v>
      </c>
      <c r="P7789">
        <v>13</v>
      </c>
      <c r="Q7789">
        <v>202109</v>
      </c>
      <c r="R7789">
        <v>20211004</v>
      </c>
      <c r="S7789" t="s">
        <v>15692</v>
      </c>
      <c r="T7789">
        <v>20220923</v>
      </c>
      <c r="Z7789" t="s">
        <v>36</v>
      </c>
    </row>
    <row r="7790" spans="1:26" x14ac:dyDescent="0.25">
      <c r="A7790" t="s">
        <v>26</v>
      </c>
      <c r="B7790" t="s">
        <v>27</v>
      </c>
      <c r="C7790" t="s">
        <v>28</v>
      </c>
      <c r="D7790" t="s">
        <v>6142</v>
      </c>
      <c r="E7790" t="str">
        <f>"205TNRL0U222"</f>
        <v>205TNRL0U222</v>
      </c>
      <c r="F7790" t="s">
        <v>30</v>
      </c>
      <c r="I7790" t="s">
        <v>129</v>
      </c>
      <c r="J7790" t="s">
        <v>32</v>
      </c>
      <c r="N7790" t="s">
        <v>15693</v>
      </c>
      <c r="O7790" t="s">
        <v>34</v>
      </c>
      <c r="P7790">
        <v>5</v>
      </c>
      <c r="Q7790">
        <v>202205</v>
      </c>
      <c r="R7790">
        <v>20220501</v>
      </c>
      <c r="S7790" t="s">
        <v>15694</v>
      </c>
      <c r="T7790">
        <v>20220923</v>
      </c>
      <c r="Z7790" t="s">
        <v>36</v>
      </c>
    </row>
    <row r="7791" spans="1:26" x14ac:dyDescent="0.25">
      <c r="A7791" t="s">
        <v>26</v>
      </c>
      <c r="B7791" t="s">
        <v>27</v>
      </c>
      <c r="C7791" t="s">
        <v>28</v>
      </c>
      <c r="D7791" t="s">
        <v>6922</v>
      </c>
      <c r="E7791" t="str">
        <f>"204TNUW06390"</f>
        <v>204TNUW06390</v>
      </c>
      <c r="F7791" t="s">
        <v>30</v>
      </c>
      <c r="I7791" t="s">
        <v>38</v>
      </c>
      <c r="J7791" t="s">
        <v>43</v>
      </c>
      <c r="N7791" t="s">
        <v>15695</v>
      </c>
      <c r="O7791" t="s">
        <v>34</v>
      </c>
      <c r="P7791">
        <v>6</v>
      </c>
      <c r="Q7791">
        <v>202204</v>
      </c>
      <c r="R7791">
        <v>20220915</v>
      </c>
      <c r="S7791" t="s">
        <v>15696</v>
      </c>
      <c r="T7791">
        <v>20220923</v>
      </c>
      <c r="Z7791" t="s">
        <v>36</v>
      </c>
    </row>
    <row r="7792" spans="1:26" x14ac:dyDescent="0.25">
      <c r="A7792" t="s">
        <v>26</v>
      </c>
      <c r="B7792" t="s">
        <v>27</v>
      </c>
      <c r="C7792" t="s">
        <v>28</v>
      </c>
      <c r="D7792" t="s">
        <v>6142</v>
      </c>
      <c r="E7792" t="str">
        <f>"205TNEP09780"</f>
        <v>205TNEP09780</v>
      </c>
      <c r="F7792" t="s">
        <v>30</v>
      </c>
      <c r="I7792" t="s">
        <v>38</v>
      </c>
      <c r="J7792" t="s">
        <v>39</v>
      </c>
      <c r="N7792" t="s">
        <v>15697</v>
      </c>
      <c r="O7792" t="s">
        <v>34</v>
      </c>
      <c r="P7792">
        <v>5</v>
      </c>
      <c r="Q7792">
        <v>202205</v>
      </c>
      <c r="R7792">
        <v>20220613</v>
      </c>
      <c r="S7792" t="s">
        <v>15698</v>
      </c>
      <c r="T7792">
        <v>20220923</v>
      </c>
      <c r="Z7792" t="s">
        <v>36</v>
      </c>
    </row>
    <row r="7793" spans="1:26" x14ac:dyDescent="0.25">
      <c r="A7793" t="s">
        <v>26</v>
      </c>
      <c r="B7793" t="s">
        <v>27</v>
      </c>
      <c r="C7793" t="s">
        <v>28</v>
      </c>
      <c r="D7793" t="s">
        <v>6922</v>
      </c>
      <c r="E7793" t="str">
        <f>"205TNEP1Y116"</f>
        <v>205TNEP1Y116</v>
      </c>
      <c r="F7793" t="s">
        <v>30</v>
      </c>
      <c r="I7793" t="s">
        <v>38</v>
      </c>
      <c r="J7793" t="s">
        <v>39</v>
      </c>
      <c r="N7793" t="s">
        <v>15699</v>
      </c>
      <c r="O7793" t="s">
        <v>34</v>
      </c>
      <c r="P7793">
        <v>5</v>
      </c>
      <c r="Q7793">
        <v>202205</v>
      </c>
      <c r="R7793">
        <v>20220915</v>
      </c>
      <c r="S7793" t="s">
        <v>15700</v>
      </c>
      <c r="T7793">
        <v>20220923</v>
      </c>
      <c r="Z7793" t="s">
        <v>36</v>
      </c>
    </row>
    <row r="7794" spans="1:26" x14ac:dyDescent="0.25">
      <c r="A7794" t="s">
        <v>26</v>
      </c>
      <c r="B7794" t="s">
        <v>27</v>
      </c>
      <c r="C7794" t="s">
        <v>28</v>
      </c>
      <c r="D7794" t="s">
        <v>7445</v>
      </c>
      <c r="E7794" t="str">
        <f>"204TNFA0V323"</f>
        <v>204TNFA0V323</v>
      </c>
      <c r="F7794" t="s">
        <v>30</v>
      </c>
      <c r="I7794" t="s">
        <v>2006</v>
      </c>
      <c r="J7794" t="s">
        <v>32</v>
      </c>
      <c r="N7794" t="s">
        <v>15701</v>
      </c>
      <c r="O7794" t="s">
        <v>34</v>
      </c>
      <c r="P7794">
        <v>6</v>
      </c>
      <c r="Q7794">
        <v>202204</v>
      </c>
      <c r="R7794">
        <v>20220827</v>
      </c>
      <c r="S7794" t="s">
        <v>15702</v>
      </c>
      <c r="T7794">
        <v>20220923</v>
      </c>
      <c r="Z7794" t="s">
        <v>36</v>
      </c>
    </row>
    <row r="7795" spans="1:26" x14ac:dyDescent="0.25">
      <c r="A7795" t="s">
        <v>26</v>
      </c>
      <c r="B7795" t="s">
        <v>27</v>
      </c>
      <c r="C7795" t="s">
        <v>28</v>
      </c>
      <c r="D7795" t="s">
        <v>7445</v>
      </c>
      <c r="E7795" t="str">
        <f>"206TNBK24173"</f>
        <v>206TNBK24173</v>
      </c>
      <c r="F7795" t="s">
        <v>30</v>
      </c>
      <c r="I7795" t="s">
        <v>38</v>
      </c>
      <c r="J7795" t="s">
        <v>39</v>
      </c>
      <c r="N7795" t="s">
        <v>15703</v>
      </c>
      <c r="O7795" t="s">
        <v>34</v>
      </c>
      <c r="P7795">
        <v>4</v>
      </c>
      <c r="Q7795">
        <v>202206</v>
      </c>
      <c r="R7795">
        <v>20220804</v>
      </c>
      <c r="S7795" t="s">
        <v>15704</v>
      </c>
      <c r="T7795">
        <v>20220923</v>
      </c>
      <c r="Z7795" t="s">
        <v>36</v>
      </c>
    </row>
    <row r="7796" spans="1:26" x14ac:dyDescent="0.25">
      <c r="A7796" t="s">
        <v>26</v>
      </c>
      <c r="B7796" t="s">
        <v>27</v>
      </c>
      <c r="C7796" t="s">
        <v>28</v>
      </c>
      <c r="D7796" t="s">
        <v>64</v>
      </c>
      <c r="E7796" t="str">
        <f>"201TNQD0H468"</f>
        <v>201TNQD0H468</v>
      </c>
      <c r="F7796" t="s">
        <v>30</v>
      </c>
      <c r="I7796" t="s">
        <v>38</v>
      </c>
      <c r="J7796" t="s">
        <v>90</v>
      </c>
      <c r="N7796" t="s">
        <v>15705</v>
      </c>
      <c r="O7796" t="s">
        <v>34</v>
      </c>
      <c r="P7796">
        <v>9</v>
      </c>
      <c r="Q7796">
        <v>202201</v>
      </c>
      <c r="R7796">
        <v>20220913</v>
      </c>
      <c r="S7796" t="s">
        <v>15706</v>
      </c>
      <c r="T7796">
        <v>20220924</v>
      </c>
      <c r="U7796" t="s">
        <v>5235</v>
      </c>
      <c r="V7796" t="s">
        <v>149</v>
      </c>
      <c r="Z7796" t="s">
        <v>36</v>
      </c>
    </row>
    <row r="7797" spans="1:26" x14ac:dyDescent="0.25">
      <c r="A7797" t="s">
        <v>26</v>
      </c>
      <c r="B7797" t="s">
        <v>27</v>
      </c>
      <c r="C7797" t="s">
        <v>28</v>
      </c>
      <c r="D7797" t="s">
        <v>29</v>
      </c>
      <c r="E7797" t="str">
        <f>"107TNQD17268"</f>
        <v>107TNQD17268</v>
      </c>
      <c r="F7797" t="s">
        <v>30</v>
      </c>
      <c r="I7797" t="s">
        <v>38</v>
      </c>
      <c r="J7797" t="s">
        <v>90</v>
      </c>
      <c r="N7797" t="s">
        <v>15707</v>
      </c>
      <c r="O7797" t="s">
        <v>34</v>
      </c>
      <c r="P7797">
        <v>15</v>
      </c>
      <c r="Q7797">
        <v>202107</v>
      </c>
      <c r="R7797">
        <v>20211130</v>
      </c>
      <c r="S7797" t="s">
        <v>15708</v>
      </c>
      <c r="T7797">
        <v>20220924</v>
      </c>
      <c r="U7797" t="s">
        <v>3950</v>
      </c>
      <c r="Z7797" t="s">
        <v>36</v>
      </c>
    </row>
    <row r="7798" spans="1:26" x14ac:dyDescent="0.25">
      <c r="A7798" t="s">
        <v>26</v>
      </c>
      <c r="B7798" t="s">
        <v>27</v>
      </c>
      <c r="C7798" t="s">
        <v>28</v>
      </c>
      <c r="D7798" t="s">
        <v>64</v>
      </c>
      <c r="E7798" t="str">
        <f>"203TNKF0J453"</f>
        <v>203TNKF0J453</v>
      </c>
      <c r="F7798" t="s">
        <v>30</v>
      </c>
      <c r="I7798" t="s">
        <v>38</v>
      </c>
      <c r="J7798" t="s">
        <v>1907</v>
      </c>
      <c r="N7798" t="s">
        <v>15709</v>
      </c>
      <c r="O7798" t="s">
        <v>34</v>
      </c>
      <c r="P7798">
        <v>7</v>
      </c>
      <c r="Q7798">
        <v>202203</v>
      </c>
      <c r="R7798">
        <v>20220713</v>
      </c>
      <c r="S7798" t="s">
        <v>15710</v>
      </c>
      <c r="T7798">
        <v>20220924</v>
      </c>
      <c r="Z7798" t="s">
        <v>36</v>
      </c>
    </row>
    <row r="7799" spans="1:26" x14ac:dyDescent="0.25">
      <c r="A7799" t="s">
        <v>26</v>
      </c>
      <c r="B7799" t="s">
        <v>27</v>
      </c>
      <c r="C7799" t="s">
        <v>28</v>
      </c>
      <c r="D7799" t="s">
        <v>29</v>
      </c>
      <c r="E7799" t="str">
        <f>"104TNFA1P827"</f>
        <v>104TNFA1P827</v>
      </c>
      <c r="F7799" t="s">
        <v>30</v>
      </c>
      <c r="I7799" t="s">
        <v>31</v>
      </c>
      <c r="J7799" t="s">
        <v>58</v>
      </c>
      <c r="N7799" t="s">
        <v>15711</v>
      </c>
      <c r="O7799" t="s">
        <v>34</v>
      </c>
      <c r="P7799">
        <v>18</v>
      </c>
      <c r="Q7799">
        <v>202104</v>
      </c>
      <c r="R7799">
        <v>20211018</v>
      </c>
      <c r="S7799" t="s">
        <v>15712</v>
      </c>
      <c r="T7799">
        <v>20220926</v>
      </c>
      <c r="U7799" t="s">
        <v>144</v>
      </c>
      <c r="Z7799" t="s">
        <v>36</v>
      </c>
    </row>
    <row r="7800" spans="1:26" x14ac:dyDescent="0.25">
      <c r="A7800" t="s">
        <v>26</v>
      </c>
      <c r="B7800" t="s">
        <v>27</v>
      </c>
      <c r="C7800" t="s">
        <v>28</v>
      </c>
      <c r="D7800" t="s">
        <v>8170</v>
      </c>
      <c r="E7800" t="str">
        <f>"204TNBK2J173"</f>
        <v>204TNBK2J173</v>
      </c>
      <c r="F7800" t="s">
        <v>30</v>
      </c>
      <c r="I7800" t="s">
        <v>71</v>
      </c>
      <c r="J7800" t="s">
        <v>58</v>
      </c>
      <c r="N7800" t="s">
        <v>1918</v>
      </c>
      <c r="O7800" t="s">
        <v>34</v>
      </c>
      <c r="P7800">
        <v>6</v>
      </c>
      <c r="Q7800">
        <v>202204</v>
      </c>
      <c r="R7800">
        <v>20220808</v>
      </c>
      <c r="S7800" t="s">
        <v>15713</v>
      </c>
      <c r="T7800">
        <v>20220926</v>
      </c>
      <c r="U7800" t="s">
        <v>9515</v>
      </c>
      <c r="V7800" t="s">
        <v>10750</v>
      </c>
      <c r="Z7800" t="s">
        <v>36</v>
      </c>
    </row>
    <row r="7801" spans="1:26" x14ac:dyDescent="0.25">
      <c r="A7801" t="s">
        <v>26</v>
      </c>
      <c r="B7801" t="s">
        <v>27</v>
      </c>
      <c r="C7801" t="s">
        <v>28</v>
      </c>
      <c r="D7801" t="s">
        <v>29</v>
      </c>
      <c r="E7801" t="str">
        <f>"201TNJJ09684"</f>
        <v>201TNJJ09684</v>
      </c>
      <c r="F7801" t="s">
        <v>30</v>
      </c>
      <c r="I7801" t="s">
        <v>71</v>
      </c>
      <c r="J7801" t="s">
        <v>39</v>
      </c>
      <c r="N7801" t="s">
        <v>15714</v>
      </c>
      <c r="O7801" t="s">
        <v>34</v>
      </c>
      <c r="P7801">
        <v>9</v>
      </c>
      <c r="Q7801">
        <v>202201</v>
      </c>
      <c r="R7801">
        <v>20220317</v>
      </c>
      <c r="S7801" t="s">
        <v>15715</v>
      </c>
      <c r="T7801">
        <v>20220926</v>
      </c>
      <c r="Z7801" t="s">
        <v>36</v>
      </c>
    </row>
    <row r="7802" spans="1:26" x14ac:dyDescent="0.25">
      <c r="A7802" t="s">
        <v>26</v>
      </c>
      <c r="B7802" t="s">
        <v>27</v>
      </c>
      <c r="C7802" t="s">
        <v>28</v>
      </c>
      <c r="D7802" t="s">
        <v>115</v>
      </c>
      <c r="E7802" t="str">
        <f>"108TNFA19571"</f>
        <v>108TNFA19571</v>
      </c>
      <c r="F7802" t="s">
        <v>30</v>
      </c>
      <c r="I7802" t="s">
        <v>38</v>
      </c>
      <c r="J7802" t="s">
        <v>58</v>
      </c>
      <c r="N7802" t="s">
        <v>15716</v>
      </c>
      <c r="O7802" t="s">
        <v>34</v>
      </c>
      <c r="P7802">
        <v>14</v>
      </c>
      <c r="Q7802">
        <v>202108</v>
      </c>
      <c r="R7802">
        <v>20211025</v>
      </c>
      <c r="S7802" t="s">
        <v>15717</v>
      </c>
      <c r="T7802">
        <v>20220926</v>
      </c>
      <c r="U7802" t="s">
        <v>236</v>
      </c>
      <c r="Z7802" t="s">
        <v>36</v>
      </c>
    </row>
    <row r="7803" spans="1:26" x14ac:dyDescent="0.25">
      <c r="A7803" t="s">
        <v>26</v>
      </c>
      <c r="B7803" t="s">
        <v>27</v>
      </c>
      <c r="C7803" t="s">
        <v>28</v>
      </c>
      <c r="D7803" t="s">
        <v>8170</v>
      </c>
      <c r="E7803" t="str">
        <f>"205TNYT2N346"</f>
        <v>205TNYT2N346</v>
      </c>
      <c r="F7803" t="s">
        <v>30</v>
      </c>
      <c r="I7803" t="s">
        <v>31</v>
      </c>
      <c r="J7803" t="s">
        <v>32</v>
      </c>
      <c r="N7803" t="s">
        <v>15718</v>
      </c>
      <c r="O7803" t="s">
        <v>34</v>
      </c>
      <c r="P7803">
        <v>5</v>
      </c>
      <c r="Q7803">
        <v>202205</v>
      </c>
      <c r="R7803">
        <v>20220821</v>
      </c>
      <c r="S7803" t="s">
        <v>15719</v>
      </c>
      <c r="T7803">
        <v>20220926</v>
      </c>
      <c r="Z7803" t="s">
        <v>36</v>
      </c>
    </row>
    <row r="7804" spans="1:26" x14ac:dyDescent="0.25">
      <c r="A7804" t="s">
        <v>26</v>
      </c>
      <c r="B7804" t="s">
        <v>27</v>
      </c>
      <c r="C7804" t="s">
        <v>28</v>
      </c>
      <c r="D7804" t="s">
        <v>29</v>
      </c>
      <c r="E7804" t="str">
        <f>"106TNBK0R797"</f>
        <v>106TNBK0R797</v>
      </c>
      <c r="F7804" t="s">
        <v>30</v>
      </c>
      <c r="I7804" t="s">
        <v>38</v>
      </c>
      <c r="J7804" t="s">
        <v>90</v>
      </c>
      <c r="N7804" t="s">
        <v>15720</v>
      </c>
      <c r="O7804" t="s">
        <v>34</v>
      </c>
      <c r="P7804">
        <v>16</v>
      </c>
      <c r="Q7804">
        <v>202106</v>
      </c>
      <c r="R7804">
        <v>20220116</v>
      </c>
      <c r="S7804" t="s">
        <v>15721</v>
      </c>
      <c r="T7804">
        <v>20220926</v>
      </c>
      <c r="U7804" t="s">
        <v>144</v>
      </c>
      <c r="V7804" t="s">
        <v>3950</v>
      </c>
      <c r="W7804" t="s">
        <v>128</v>
      </c>
      <c r="Z7804" t="s">
        <v>36</v>
      </c>
    </row>
    <row r="7805" spans="1:26" x14ac:dyDescent="0.25">
      <c r="A7805" t="s">
        <v>26</v>
      </c>
      <c r="B7805" t="s">
        <v>27</v>
      </c>
      <c r="C7805" t="s">
        <v>28</v>
      </c>
      <c r="D7805" t="s">
        <v>380</v>
      </c>
      <c r="E7805" t="str">
        <f>"111TNUW06366"</f>
        <v>111TNUW06366</v>
      </c>
      <c r="F7805" t="s">
        <v>30</v>
      </c>
      <c r="I7805" t="s">
        <v>31</v>
      </c>
      <c r="J7805" t="s">
        <v>58</v>
      </c>
      <c r="N7805" t="s">
        <v>15722</v>
      </c>
      <c r="O7805" t="s">
        <v>34</v>
      </c>
      <c r="P7805">
        <v>11</v>
      </c>
      <c r="Q7805">
        <v>202111</v>
      </c>
      <c r="R7805">
        <v>20211101</v>
      </c>
      <c r="S7805" t="s">
        <v>15723</v>
      </c>
      <c r="T7805">
        <v>20220926</v>
      </c>
      <c r="U7805" t="s">
        <v>463</v>
      </c>
      <c r="Z7805" t="s">
        <v>36</v>
      </c>
    </row>
    <row r="7806" spans="1:26" x14ac:dyDescent="0.25">
      <c r="A7806" t="s">
        <v>26</v>
      </c>
      <c r="B7806" t="s">
        <v>27</v>
      </c>
      <c r="C7806" t="s">
        <v>28</v>
      </c>
      <c r="D7806" t="s">
        <v>64</v>
      </c>
      <c r="E7806" t="str">
        <f>"110TNCZ25883"</f>
        <v>110TNCZ25883</v>
      </c>
      <c r="F7806" t="s">
        <v>30</v>
      </c>
      <c r="I7806" t="s">
        <v>31</v>
      </c>
      <c r="J7806" t="s">
        <v>58</v>
      </c>
      <c r="N7806" t="s">
        <v>15724</v>
      </c>
      <c r="O7806" t="s">
        <v>34</v>
      </c>
      <c r="P7806">
        <v>12</v>
      </c>
      <c r="Q7806">
        <v>202110</v>
      </c>
      <c r="R7806">
        <v>20220607</v>
      </c>
      <c r="S7806" t="s">
        <v>15725</v>
      </c>
      <c r="T7806">
        <v>20220926</v>
      </c>
      <c r="U7806" t="s">
        <v>149</v>
      </c>
      <c r="Z7806" t="s">
        <v>36</v>
      </c>
    </row>
    <row r="7807" spans="1:26" x14ac:dyDescent="0.25">
      <c r="A7807" t="s">
        <v>26</v>
      </c>
      <c r="B7807" t="s">
        <v>27</v>
      </c>
      <c r="C7807" t="s">
        <v>28</v>
      </c>
      <c r="D7807" t="s">
        <v>133</v>
      </c>
      <c r="E7807" t="str">
        <f>"111TNRL1C358"</f>
        <v>111TNRL1C358</v>
      </c>
      <c r="F7807" t="s">
        <v>30</v>
      </c>
      <c r="I7807" t="s">
        <v>38</v>
      </c>
      <c r="J7807" t="s">
        <v>58</v>
      </c>
      <c r="N7807" t="s">
        <v>15726</v>
      </c>
      <c r="O7807" t="s">
        <v>34</v>
      </c>
      <c r="P7807">
        <v>11</v>
      </c>
      <c r="Q7807">
        <v>202111</v>
      </c>
      <c r="R7807">
        <v>20211120</v>
      </c>
      <c r="S7807" t="s">
        <v>15727</v>
      </c>
      <c r="T7807">
        <v>20220926</v>
      </c>
      <c r="U7807" t="s">
        <v>313</v>
      </c>
      <c r="Z7807" t="s">
        <v>36</v>
      </c>
    </row>
    <row r="7808" spans="1:26" x14ac:dyDescent="0.25">
      <c r="A7808" t="s">
        <v>26</v>
      </c>
      <c r="B7808" t="s">
        <v>27</v>
      </c>
      <c r="C7808" t="s">
        <v>28</v>
      </c>
      <c r="D7808" t="s">
        <v>6922</v>
      </c>
      <c r="E7808" t="str">
        <f>"204TNLE1R760"</f>
        <v>204TNLE1R760</v>
      </c>
      <c r="F7808" t="s">
        <v>30</v>
      </c>
      <c r="I7808" t="s">
        <v>31</v>
      </c>
      <c r="J7808" t="s">
        <v>58</v>
      </c>
      <c r="N7808" t="s">
        <v>15728</v>
      </c>
      <c r="O7808" t="s">
        <v>34</v>
      </c>
      <c r="P7808">
        <v>6</v>
      </c>
      <c r="Q7808">
        <v>202204</v>
      </c>
      <c r="R7808">
        <v>20220520</v>
      </c>
      <c r="S7808" t="s">
        <v>15729</v>
      </c>
      <c r="T7808">
        <v>20220926</v>
      </c>
      <c r="U7808" t="s">
        <v>9761</v>
      </c>
      <c r="Z7808" t="s">
        <v>36</v>
      </c>
    </row>
    <row r="7809" spans="1:26" x14ac:dyDescent="0.25">
      <c r="A7809" t="s">
        <v>26</v>
      </c>
      <c r="B7809" t="s">
        <v>27</v>
      </c>
      <c r="C7809" t="s">
        <v>28</v>
      </c>
      <c r="D7809" t="s">
        <v>6142</v>
      </c>
      <c r="E7809" t="str">
        <f>"208TNDV09418"</f>
        <v>208TNDV09418</v>
      </c>
      <c r="F7809" t="s">
        <v>30</v>
      </c>
      <c r="I7809" t="s">
        <v>71</v>
      </c>
      <c r="J7809" t="s">
        <v>83</v>
      </c>
      <c r="N7809" t="s">
        <v>15730</v>
      </c>
      <c r="O7809" t="s">
        <v>34</v>
      </c>
      <c r="P7809">
        <v>2</v>
      </c>
      <c r="Q7809">
        <v>202208</v>
      </c>
      <c r="R7809">
        <v>20220829</v>
      </c>
      <c r="S7809" t="s">
        <v>15731</v>
      </c>
      <c r="T7809">
        <v>20220926</v>
      </c>
      <c r="Z7809" t="s">
        <v>36</v>
      </c>
    </row>
    <row r="7810" spans="1:26" x14ac:dyDescent="0.25">
      <c r="A7810" t="s">
        <v>26</v>
      </c>
      <c r="B7810" t="s">
        <v>27</v>
      </c>
      <c r="C7810" t="s">
        <v>28</v>
      </c>
      <c r="D7810" t="s">
        <v>37</v>
      </c>
      <c r="E7810" t="str">
        <f>"106TNMX05843"</f>
        <v>106TNMX05843</v>
      </c>
      <c r="F7810" t="s">
        <v>30</v>
      </c>
      <c r="I7810" t="s">
        <v>31</v>
      </c>
      <c r="J7810" t="s">
        <v>58</v>
      </c>
      <c r="N7810" t="s">
        <v>15732</v>
      </c>
      <c r="O7810" t="s">
        <v>34</v>
      </c>
      <c r="P7810">
        <v>16</v>
      </c>
      <c r="Q7810">
        <v>202106</v>
      </c>
      <c r="R7810">
        <v>20220501</v>
      </c>
      <c r="S7810" t="s">
        <v>15733</v>
      </c>
      <c r="T7810">
        <v>20220926</v>
      </c>
      <c r="U7810" t="s">
        <v>94</v>
      </c>
      <c r="V7810" t="s">
        <v>93</v>
      </c>
      <c r="W7810" t="s">
        <v>4019</v>
      </c>
      <c r="Z7810" t="s">
        <v>36</v>
      </c>
    </row>
    <row r="7811" spans="1:26" x14ac:dyDescent="0.25">
      <c r="A7811" t="s">
        <v>26</v>
      </c>
      <c r="B7811" t="s">
        <v>27</v>
      </c>
      <c r="C7811" t="s">
        <v>28</v>
      </c>
      <c r="D7811" t="s">
        <v>29</v>
      </c>
      <c r="E7811" t="str">
        <f>"109TNGY18271"</f>
        <v>109TNGY18271</v>
      </c>
      <c r="F7811" t="s">
        <v>30</v>
      </c>
      <c r="I7811" t="s">
        <v>89</v>
      </c>
      <c r="J7811" t="s">
        <v>90</v>
      </c>
      <c r="N7811" t="s">
        <v>15734</v>
      </c>
      <c r="O7811" t="s">
        <v>34</v>
      </c>
      <c r="P7811">
        <v>13</v>
      </c>
      <c r="Q7811">
        <v>202109</v>
      </c>
      <c r="R7811">
        <v>20211229</v>
      </c>
      <c r="S7811" t="s">
        <v>15735</v>
      </c>
      <c r="T7811">
        <v>20220926</v>
      </c>
      <c r="U7811" t="s">
        <v>75</v>
      </c>
      <c r="V7811" t="s">
        <v>595</v>
      </c>
      <c r="Z7811" t="s">
        <v>36</v>
      </c>
    </row>
    <row r="7812" spans="1:26" x14ac:dyDescent="0.25">
      <c r="A7812" t="s">
        <v>26</v>
      </c>
      <c r="B7812" t="s">
        <v>27</v>
      </c>
      <c r="C7812" t="s">
        <v>28</v>
      </c>
      <c r="D7812" t="s">
        <v>37</v>
      </c>
      <c r="E7812" t="str">
        <f>"104TNZN1K237"</f>
        <v>104TNZN1K237</v>
      </c>
      <c r="F7812" t="s">
        <v>30</v>
      </c>
      <c r="I7812" t="s">
        <v>38</v>
      </c>
      <c r="J7812" t="s">
        <v>77</v>
      </c>
      <c r="N7812" t="s">
        <v>15736</v>
      </c>
      <c r="O7812" t="s">
        <v>34</v>
      </c>
      <c r="P7812">
        <v>18</v>
      </c>
      <c r="Q7812">
        <v>202104</v>
      </c>
      <c r="R7812">
        <v>20220108</v>
      </c>
      <c r="S7812" t="s">
        <v>15737</v>
      </c>
      <c r="T7812">
        <v>20220926</v>
      </c>
      <c r="Z7812" t="s">
        <v>36</v>
      </c>
    </row>
    <row r="7813" spans="1:26" x14ac:dyDescent="0.25">
      <c r="A7813" t="s">
        <v>26</v>
      </c>
      <c r="B7813" t="s">
        <v>27</v>
      </c>
      <c r="C7813" t="s">
        <v>28</v>
      </c>
      <c r="D7813" t="s">
        <v>115</v>
      </c>
      <c r="E7813" t="str">
        <f>"109TNUW28190"</f>
        <v>109TNUW28190</v>
      </c>
      <c r="F7813" t="s">
        <v>30</v>
      </c>
      <c r="I7813" t="s">
        <v>38</v>
      </c>
      <c r="J7813" t="s">
        <v>90</v>
      </c>
      <c r="N7813" t="s">
        <v>15738</v>
      </c>
      <c r="O7813" t="s">
        <v>34</v>
      </c>
      <c r="P7813">
        <v>13</v>
      </c>
      <c r="Q7813">
        <v>202109</v>
      </c>
      <c r="R7813">
        <v>20220309</v>
      </c>
      <c r="S7813" t="s">
        <v>15739</v>
      </c>
      <c r="T7813">
        <v>20220926</v>
      </c>
      <c r="U7813" t="s">
        <v>211</v>
      </c>
      <c r="Z7813" t="s">
        <v>36</v>
      </c>
    </row>
    <row r="7814" spans="1:26" x14ac:dyDescent="0.25">
      <c r="A7814" t="s">
        <v>26</v>
      </c>
      <c r="B7814" t="s">
        <v>27</v>
      </c>
      <c r="C7814" t="s">
        <v>28</v>
      </c>
      <c r="D7814" t="s">
        <v>166</v>
      </c>
      <c r="E7814" t="str">
        <f>"201TNDV15050"</f>
        <v>201TNDV15050</v>
      </c>
      <c r="F7814" t="s">
        <v>30</v>
      </c>
      <c r="I7814" t="s">
        <v>38</v>
      </c>
      <c r="J7814" t="s">
        <v>58</v>
      </c>
      <c r="N7814" t="s">
        <v>15740</v>
      </c>
      <c r="O7814" t="s">
        <v>34</v>
      </c>
      <c r="P7814">
        <v>9</v>
      </c>
      <c r="Q7814">
        <v>202201</v>
      </c>
      <c r="R7814">
        <v>20220212</v>
      </c>
      <c r="S7814" t="s">
        <v>15741</v>
      </c>
      <c r="T7814">
        <v>20220926</v>
      </c>
      <c r="U7814" t="s">
        <v>211</v>
      </c>
      <c r="V7814" t="s">
        <v>463</v>
      </c>
      <c r="Z7814" t="s">
        <v>36</v>
      </c>
    </row>
    <row r="7815" spans="1:26" x14ac:dyDescent="0.25">
      <c r="A7815" t="s">
        <v>26</v>
      </c>
      <c r="B7815" t="s">
        <v>27</v>
      </c>
      <c r="C7815" t="s">
        <v>28</v>
      </c>
      <c r="D7815" t="s">
        <v>6922</v>
      </c>
      <c r="E7815" t="str">
        <f>"205TNAB1X472"</f>
        <v>205TNAB1X472</v>
      </c>
      <c r="F7815" t="s">
        <v>30</v>
      </c>
      <c r="I7815" t="s">
        <v>89</v>
      </c>
      <c r="J7815" t="s">
        <v>43</v>
      </c>
      <c r="N7815" t="s">
        <v>15742</v>
      </c>
      <c r="O7815" t="s">
        <v>34</v>
      </c>
      <c r="P7815">
        <v>5</v>
      </c>
      <c r="Q7815">
        <v>202205</v>
      </c>
      <c r="R7815">
        <v>20220912</v>
      </c>
      <c r="S7815" t="s">
        <v>15743</v>
      </c>
      <c r="T7815">
        <v>20220926</v>
      </c>
      <c r="U7815" t="s">
        <v>55</v>
      </c>
      <c r="Z7815" t="s">
        <v>36</v>
      </c>
    </row>
    <row r="7816" spans="1:26" x14ac:dyDescent="0.25">
      <c r="A7816" t="s">
        <v>26</v>
      </c>
      <c r="B7816" t="s">
        <v>27</v>
      </c>
      <c r="C7816" t="s">
        <v>28</v>
      </c>
      <c r="D7816" t="s">
        <v>133</v>
      </c>
      <c r="E7816" t="str">
        <f>"109TNBK0G997"</f>
        <v>109TNBK0G997</v>
      </c>
      <c r="F7816" t="s">
        <v>30</v>
      </c>
      <c r="I7816" t="s">
        <v>31</v>
      </c>
      <c r="J7816" t="s">
        <v>32</v>
      </c>
      <c r="N7816" t="s">
        <v>12534</v>
      </c>
      <c r="O7816" t="s">
        <v>34</v>
      </c>
      <c r="P7816">
        <v>13</v>
      </c>
      <c r="Q7816">
        <v>202109</v>
      </c>
      <c r="R7816">
        <v>20220302</v>
      </c>
      <c r="S7816" t="s">
        <v>15744</v>
      </c>
      <c r="T7816">
        <v>20220926</v>
      </c>
      <c r="Z7816" t="s">
        <v>36</v>
      </c>
    </row>
    <row r="7817" spans="1:26" x14ac:dyDescent="0.25">
      <c r="A7817" t="s">
        <v>26</v>
      </c>
      <c r="B7817" t="s">
        <v>27</v>
      </c>
      <c r="C7817" t="s">
        <v>28</v>
      </c>
      <c r="D7817" t="s">
        <v>29</v>
      </c>
      <c r="E7817" t="str">
        <f>"112TNRL1H070"</f>
        <v>112TNRL1H070</v>
      </c>
      <c r="F7817" t="s">
        <v>30</v>
      </c>
      <c r="I7817" t="s">
        <v>31</v>
      </c>
      <c r="J7817" t="s">
        <v>32</v>
      </c>
      <c r="N7817" t="s">
        <v>15745</v>
      </c>
      <c r="O7817" t="s">
        <v>34</v>
      </c>
      <c r="P7817">
        <v>10</v>
      </c>
      <c r="Q7817">
        <v>202112</v>
      </c>
      <c r="R7817">
        <v>20220801</v>
      </c>
      <c r="S7817" t="s">
        <v>15746</v>
      </c>
      <c r="T7817">
        <v>20220926</v>
      </c>
      <c r="Z7817" t="s">
        <v>36</v>
      </c>
    </row>
    <row r="7818" spans="1:26" x14ac:dyDescent="0.25">
      <c r="A7818" t="s">
        <v>26</v>
      </c>
      <c r="B7818" t="s">
        <v>27</v>
      </c>
      <c r="C7818" t="s">
        <v>28</v>
      </c>
      <c r="D7818" t="s">
        <v>115</v>
      </c>
      <c r="E7818" t="str">
        <f>"109TNWUOF806"</f>
        <v>109TNWUOF806</v>
      </c>
      <c r="F7818" t="s">
        <v>30</v>
      </c>
      <c r="I7818" t="s">
        <v>38</v>
      </c>
      <c r="J7818" t="s">
        <v>39</v>
      </c>
      <c r="N7818" t="s">
        <v>15747</v>
      </c>
      <c r="O7818" t="s">
        <v>34</v>
      </c>
      <c r="P7818">
        <v>13</v>
      </c>
      <c r="Q7818">
        <v>202109</v>
      </c>
      <c r="R7818">
        <v>20220115</v>
      </c>
      <c r="S7818" t="s">
        <v>15748</v>
      </c>
      <c r="T7818">
        <v>20220926</v>
      </c>
      <c r="Z7818" t="s">
        <v>36</v>
      </c>
    </row>
    <row r="7819" spans="1:26" x14ac:dyDescent="0.25">
      <c r="A7819" t="s">
        <v>26</v>
      </c>
      <c r="B7819" t="s">
        <v>27</v>
      </c>
      <c r="C7819" t="s">
        <v>28</v>
      </c>
      <c r="D7819" t="s">
        <v>37</v>
      </c>
      <c r="E7819" t="str">
        <f>"111TNJJ2Y100"</f>
        <v>111TNJJ2Y100</v>
      </c>
      <c r="F7819" t="s">
        <v>30</v>
      </c>
      <c r="I7819" t="s">
        <v>31</v>
      </c>
      <c r="J7819" t="s">
        <v>116</v>
      </c>
      <c r="N7819" t="s">
        <v>15749</v>
      </c>
      <c r="O7819" t="s">
        <v>34</v>
      </c>
      <c r="P7819">
        <v>11</v>
      </c>
      <c r="Q7819">
        <v>202111</v>
      </c>
      <c r="R7819">
        <v>20220519</v>
      </c>
      <c r="S7819" t="s">
        <v>15750</v>
      </c>
      <c r="T7819">
        <v>20220926</v>
      </c>
      <c r="Z7819" t="s">
        <v>36</v>
      </c>
    </row>
    <row r="7820" spans="1:26" x14ac:dyDescent="0.25">
      <c r="A7820" t="s">
        <v>26</v>
      </c>
      <c r="B7820" t="s">
        <v>27</v>
      </c>
      <c r="C7820" t="s">
        <v>28</v>
      </c>
      <c r="D7820" t="s">
        <v>115</v>
      </c>
      <c r="E7820" t="str">
        <f>"108TNCZ2F907"</f>
        <v>108TNCZ2F907</v>
      </c>
      <c r="F7820" t="s">
        <v>30</v>
      </c>
      <c r="I7820" t="s">
        <v>38</v>
      </c>
      <c r="J7820" t="s">
        <v>58</v>
      </c>
      <c r="N7820" t="s">
        <v>15751</v>
      </c>
      <c r="O7820" t="s">
        <v>34</v>
      </c>
      <c r="P7820">
        <v>14</v>
      </c>
      <c r="Q7820">
        <v>202108</v>
      </c>
      <c r="R7820">
        <v>20220310</v>
      </c>
      <c r="S7820" t="s">
        <v>15752</v>
      </c>
      <c r="T7820">
        <v>20220926</v>
      </c>
      <c r="U7820" t="s">
        <v>61</v>
      </c>
      <c r="Z7820" t="s">
        <v>36</v>
      </c>
    </row>
    <row r="7821" spans="1:26" x14ac:dyDescent="0.25">
      <c r="A7821" t="s">
        <v>26</v>
      </c>
      <c r="B7821" t="s">
        <v>27</v>
      </c>
      <c r="C7821" t="s">
        <v>28</v>
      </c>
      <c r="D7821" t="s">
        <v>380</v>
      </c>
      <c r="E7821" t="str">
        <f>"201TNAB1T816"</f>
        <v>201TNAB1T816</v>
      </c>
      <c r="F7821" t="s">
        <v>30</v>
      </c>
      <c r="I7821" t="s">
        <v>38</v>
      </c>
      <c r="J7821" t="s">
        <v>58</v>
      </c>
      <c r="N7821" t="s">
        <v>15753</v>
      </c>
      <c r="O7821" t="s">
        <v>34</v>
      </c>
      <c r="P7821">
        <v>9</v>
      </c>
      <c r="Q7821">
        <v>202201</v>
      </c>
      <c r="R7821">
        <v>20220606</v>
      </c>
      <c r="S7821" t="s">
        <v>15754</v>
      </c>
      <c r="T7821">
        <v>20220926</v>
      </c>
      <c r="U7821" t="s">
        <v>144</v>
      </c>
      <c r="Z7821" t="s">
        <v>36</v>
      </c>
    </row>
    <row r="7822" spans="1:26" x14ac:dyDescent="0.25">
      <c r="A7822" t="s">
        <v>26</v>
      </c>
      <c r="B7822" t="s">
        <v>27</v>
      </c>
      <c r="C7822" t="s">
        <v>28</v>
      </c>
      <c r="D7822" t="s">
        <v>37</v>
      </c>
      <c r="E7822" t="str">
        <f>"110TNHM1G129"</f>
        <v>110TNHM1G129</v>
      </c>
      <c r="F7822" t="s">
        <v>30</v>
      </c>
      <c r="I7822" t="s">
        <v>57</v>
      </c>
      <c r="J7822" t="s">
        <v>271</v>
      </c>
      <c r="N7822" t="s">
        <v>15755</v>
      </c>
      <c r="O7822" t="s">
        <v>34</v>
      </c>
      <c r="P7822">
        <v>12</v>
      </c>
      <c r="Q7822">
        <v>202110</v>
      </c>
      <c r="R7822">
        <v>20211116</v>
      </c>
      <c r="S7822" t="s">
        <v>15756</v>
      </c>
      <c r="T7822">
        <v>20220926</v>
      </c>
      <c r="Z7822" t="s">
        <v>36</v>
      </c>
    </row>
    <row r="7823" spans="1:26" x14ac:dyDescent="0.25">
      <c r="A7823" t="s">
        <v>26</v>
      </c>
      <c r="B7823" t="s">
        <v>27</v>
      </c>
      <c r="C7823" t="s">
        <v>28</v>
      </c>
      <c r="D7823" t="s">
        <v>64</v>
      </c>
      <c r="E7823" t="str">
        <f>"205TNYT00482"</f>
        <v>205TNYT00482</v>
      </c>
      <c r="F7823" t="s">
        <v>30</v>
      </c>
      <c r="I7823" t="s">
        <v>129</v>
      </c>
      <c r="J7823" t="s">
        <v>568</v>
      </c>
      <c r="N7823" t="s">
        <v>15757</v>
      </c>
      <c r="O7823" t="s">
        <v>34</v>
      </c>
      <c r="P7823">
        <v>5</v>
      </c>
      <c r="Q7823">
        <v>202205</v>
      </c>
      <c r="R7823">
        <v>20220629</v>
      </c>
      <c r="S7823" t="s">
        <v>15758</v>
      </c>
      <c r="T7823">
        <v>20220926</v>
      </c>
      <c r="Z7823" t="s">
        <v>36</v>
      </c>
    </row>
    <row r="7824" spans="1:26" x14ac:dyDescent="0.25">
      <c r="A7824" t="s">
        <v>26</v>
      </c>
      <c r="B7824" t="s">
        <v>27</v>
      </c>
      <c r="C7824" t="s">
        <v>28</v>
      </c>
      <c r="D7824" t="s">
        <v>6922</v>
      </c>
      <c r="E7824" t="str">
        <f>"205TNJJ07892"</f>
        <v>205TNJJ07892</v>
      </c>
      <c r="F7824" t="s">
        <v>30</v>
      </c>
      <c r="I7824" t="s">
        <v>129</v>
      </c>
      <c r="J7824" t="s">
        <v>130</v>
      </c>
      <c r="N7824" t="s">
        <v>15759</v>
      </c>
      <c r="O7824" t="s">
        <v>34</v>
      </c>
      <c r="P7824">
        <v>5</v>
      </c>
      <c r="Q7824">
        <v>202205</v>
      </c>
      <c r="R7824">
        <v>20220812</v>
      </c>
      <c r="S7824" t="s">
        <v>15760</v>
      </c>
      <c r="T7824">
        <v>20220926</v>
      </c>
      <c r="Z7824" t="s">
        <v>36</v>
      </c>
    </row>
    <row r="7825" spans="1:26" x14ac:dyDescent="0.25">
      <c r="A7825" t="s">
        <v>26</v>
      </c>
      <c r="B7825" t="s">
        <v>27</v>
      </c>
      <c r="C7825" t="s">
        <v>28</v>
      </c>
      <c r="D7825" t="s">
        <v>6922</v>
      </c>
      <c r="E7825" t="str">
        <f>"206TNTQ11537"</f>
        <v>206TNTQ11537</v>
      </c>
      <c r="F7825" t="s">
        <v>30</v>
      </c>
      <c r="I7825" t="s">
        <v>38</v>
      </c>
      <c r="J7825" t="s">
        <v>77</v>
      </c>
      <c r="N7825" t="s">
        <v>15761</v>
      </c>
      <c r="O7825" t="s">
        <v>34</v>
      </c>
      <c r="P7825">
        <v>4</v>
      </c>
      <c r="Q7825">
        <v>202206</v>
      </c>
      <c r="R7825">
        <v>20220623</v>
      </c>
      <c r="S7825" t="s">
        <v>15762</v>
      </c>
      <c r="T7825">
        <v>20220926</v>
      </c>
      <c r="Z7825" t="s">
        <v>36</v>
      </c>
    </row>
    <row r="7826" spans="1:26" x14ac:dyDescent="0.25">
      <c r="A7826" t="s">
        <v>26</v>
      </c>
      <c r="B7826" t="s">
        <v>27</v>
      </c>
      <c r="C7826" t="s">
        <v>28</v>
      </c>
      <c r="D7826" t="s">
        <v>6922</v>
      </c>
      <c r="E7826" t="str">
        <f>"206TNGY0U695"</f>
        <v>206TNGY0U695</v>
      </c>
      <c r="F7826" t="s">
        <v>30</v>
      </c>
      <c r="I7826" t="s">
        <v>38</v>
      </c>
      <c r="J7826" t="s">
        <v>39</v>
      </c>
      <c r="N7826" t="s">
        <v>15763</v>
      </c>
      <c r="O7826" t="s">
        <v>34</v>
      </c>
      <c r="P7826">
        <v>4</v>
      </c>
      <c r="Q7826">
        <v>202206</v>
      </c>
      <c r="R7826">
        <v>20220829</v>
      </c>
      <c r="S7826" t="s">
        <v>15764</v>
      </c>
      <c r="T7826">
        <v>20220926</v>
      </c>
      <c r="Z7826" t="s">
        <v>36</v>
      </c>
    </row>
    <row r="7827" spans="1:26" x14ac:dyDescent="0.25">
      <c r="A7827" t="s">
        <v>26</v>
      </c>
      <c r="B7827" t="s">
        <v>27</v>
      </c>
      <c r="C7827" t="s">
        <v>28</v>
      </c>
      <c r="D7827" t="s">
        <v>8170</v>
      </c>
      <c r="E7827" t="str">
        <f>"206TNPC0L496"</f>
        <v>206TNPC0L496</v>
      </c>
      <c r="F7827" t="s">
        <v>30</v>
      </c>
      <c r="I7827" t="s">
        <v>1511</v>
      </c>
      <c r="J7827" t="s">
        <v>90</v>
      </c>
      <c r="N7827" t="s">
        <v>15765</v>
      </c>
      <c r="O7827" t="s">
        <v>34</v>
      </c>
      <c r="P7827">
        <v>4</v>
      </c>
      <c r="Q7827">
        <v>202206</v>
      </c>
      <c r="R7827">
        <v>20220613</v>
      </c>
      <c r="S7827" t="s">
        <v>15766</v>
      </c>
      <c r="T7827">
        <v>20220926</v>
      </c>
      <c r="U7827" t="s">
        <v>211</v>
      </c>
      <c r="Z7827" t="s">
        <v>36</v>
      </c>
    </row>
    <row r="7828" spans="1:26" x14ac:dyDescent="0.25">
      <c r="A7828" t="s">
        <v>26</v>
      </c>
      <c r="B7828" t="s">
        <v>27</v>
      </c>
      <c r="C7828" t="s">
        <v>28</v>
      </c>
      <c r="D7828" t="s">
        <v>29</v>
      </c>
      <c r="E7828" t="str">
        <f>"111TNXR25570"</f>
        <v>111TNXR25570</v>
      </c>
      <c r="F7828" t="s">
        <v>30</v>
      </c>
      <c r="I7828" t="s">
        <v>38</v>
      </c>
      <c r="J7828" t="s">
        <v>90</v>
      </c>
      <c r="N7828" t="s">
        <v>15767</v>
      </c>
      <c r="O7828" t="s">
        <v>34</v>
      </c>
      <c r="P7828">
        <v>11</v>
      </c>
      <c r="Q7828">
        <v>202111</v>
      </c>
      <c r="R7828">
        <v>20220102</v>
      </c>
      <c r="S7828" t="s">
        <v>15768</v>
      </c>
      <c r="T7828">
        <v>20220926</v>
      </c>
      <c r="U7828" t="s">
        <v>3950</v>
      </c>
      <c r="Z7828" t="s">
        <v>36</v>
      </c>
    </row>
    <row r="7829" spans="1:26" x14ac:dyDescent="0.25">
      <c r="A7829" t="s">
        <v>26</v>
      </c>
      <c r="B7829" t="s">
        <v>27</v>
      </c>
      <c r="C7829" t="s">
        <v>28</v>
      </c>
      <c r="D7829" t="s">
        <v>166</v>
      </c>
      <c r="E7829" t="str">
        <f>"108TNXR32458"</f>
        <v>108TNXR32458</v>
      </c>
      <c r="F7829" t="s">
        <v>30</v>
      </c>
      <c r="I7829" t="s">
        <v>123</v>
      </c>
      <c r="J7829" t="s">
        <v>32</v>
      </c>
      <c r="N7829" t="s">
        <v>15769</v>
      </c>
      <c r="O7829" t="s">
        <v>34</v>
      </c>
      <c r="P7829">
        <v>14</v>
      </c>
      <c r="Q7829">
        <v>202108</v>
      </c>
      <c r="R7829">
        <v>20220101</v>
      </c>
      <c r="S7829" t="s">
        <v>15770</v>
      </c>
      <c r="T7829">
        <v>20220926</v>
      </c>
      <c r="Z7829" t="s">
        <v>36</v>
      </c>
    </row>
    <row r="7830" spans="1:26" x14ac:dyDescent="0.25">
      <c r="A7830" t="s">
        <v>26</v>
      </c>
      <c r="B7830" t="s">
        <v>27</v>
      </c>
      <c r="C7830" t="s">
        <v>28</v>
      </c>
      <c r="D7830" t="s">
        <v>64</v>
      </c>
      <c r="E7830" t="str">
        <f>"112TNBK13557"</f>
        <v>112TNBK13557</v>
      </c>
      <c r="F7830" t="s">
        <v>30</v>
      </c>
      <c r="I7830" t="s">
        <v>38</v>
      </c>
      <c r="J7830" t="s">
        <v>39</v>
      </c>
      <c r="N7830" t="s">
        <v>15771</v>
      </c>
      <c r="O7830" t="s">
        <v>34</v>
      </c>
      <c r="P7830">
        <v>10</v>
      </c>
      <c r="Q7830">
        <v>202112</v>
      </c>
      <c r="R7830">
        <v>20220106</v>
      </c>
      <c r="S7830" t="s">
        <v>15772</v>
      </c>
      <c r="T7830">
        <v>20220926</v>
      </c>
      <c r="Z7830" t="s">
        <v>36</v>
      </c>
    </row>
    <row r="7831" spans="1:26" x14ac:dyDescent="0.25">
      <c r="A7831" t="s">
        <v>26</v>
      </c>
      <c r="B7831" t="s">
        <v>27</v>
      </c>
      <c r="C7831" t="s">
        <v>28</v>
      </c>
      <c r="D7831" t="s">
        <v>380</v>
      </c>
      <c r="E7831" t="str">
        <f>"207TNBK0S773"</f>
        <v>207TNBK0S773</v>
      </c>
      <c r="F7831" t="s">
        <v>30</v>
      </c>
      <c r="I7831" t="s">
        <v>1028</v>
      </c>
      <c r="J7831" t="s">
        <v>90</v>
      </c>
      <c r="N7831" t="s">
        <v>15773</v>
      </c>
      <c r="O7831" t="s">
        <v>34</v>
      </c>
      <c r="P7831">
        <v>3</v>
      </c>
      <c r="Q7831">
        <v>202207</v>
      </c>
      <c r="R7831">
        <v>20220903</v>
      </c>
      <c r="S7831" t="s">
        <v>15774</v>
      </c>
      <c r="T7831">
        <v>20220926</v>
      </c>
      <c r="U7831" t="s">
        <v>128</v>
      </c>
      <c r="V7831" t="s">
        <v>3325</v>
      </c>
      <c r="W7831" t="s">
        <v>15775</v>
      </c>
      <c r="Z7831" t="s">
        <v>36</v>
      </c>
    </row>
    <row r="7832" spans="1:26" x14ac:dyDescent="0.25">
      <c r="A7832" t="s">
        <v>26</v>
      </c>
      <c r="B7832" t="s">
        <v>27</v>
      </c>
      <c r="C7832" t="s">
        <v>28</v>
      </c>
      <c r="D7832" t="s">
        <v>115</v>
      </c>
      <c r="E7832" t="str">
        <f>"202TNLE0T880"</f>
        <v>202TNLE0T880</v>
      </c>
      <c r="F7832" t="s">
        <v>30</v>
      </c>
      <c r="I7832" t="s">
        <v>38</v>
      </c>
      <c r="J7832" t="s">
        <v>86</v>
      </c>
      <c r="N7832" t="s">
        <v>15776</v>
      </c>
      <c r="O7832" t="s">
        <v>34</v>
      </c>
      <c r="P7832">
        <v>8</v>
      </c>
      <c r="Q7832">
        <v>202202</v>
      </c>
      <c r="R7832">
        <v>20220726</v>
      </c>
      <c r="S7832" t="s">
        <v>15777</v>
      </c>
      <c r="T7832">
        <v>20220926</v>
      </c>
      <c r="Z7832" t="s">
        <v>36</v>
      </c>
    </row>
    <row r="7833" spans="1:26" x14ac:dyDescent="0.25">
      <c r="A7833" t="s">
        <v>26</v>
      </c>
      <c r="B7833" t="s">
        <v>27</v>
      </c>
      <c r="C7833" t="s">
        <v>28</v>
      </c>
      <c r="D7833" t="s">
        <v>133</v>
      </c>
      <c r="E7833" t="str">
        <f>"102TNSU0T102"</f>
        <v>102TNSU0T102</v>
      </c>
      <c r="F7833" t="s">
        <v>30</v>
      </c>
      <c r="I7833" t="s">
        <v>82</v>
      </c>
      <c r="J7833" t="s">
        <v>90</v>
      </c>
      <c r="N7833" t="s">
        <v>15778</v>
      </c>
      <c r="O7833" t="s">
        <v>34</v>
      </c>
      <c r="P7833">
        <v>20</v>
      </c>
      <c r="Q7833">
        <v>202102</v>
      </c>
      <c r="R7833">
        <v>20211014</v>
      </c>
      <c r="S7833" t="s">
        <v>15779</v>
      </c>
      <c r="T7833">
        <v>20220926</v>
      </c>
      <c r="U7833" t="s">
        <v>226</v>
      </c>
      <c r="V7833" t="s">
        <v>3472</v>
      </c>
      <c r="W7833" t="s">
        <v>1718</v>
      </c>
      <c r="Z7833" t="s">
        <v>36</v>
      </c>
    </row>
    <row r="7834" spans="1:26" x14ac:dyDescent="0.25">
      <c r="A7834" t="s">
        <v>26</v>
      </c>
      <c r="B7834" t="s">
        <v>27</v>
      </c>
      <c r="C7834" t="s">
        <v>28</v>
      </c>
      <c r="D7834" t="s">
        <v>37</v>
      </c>
      <c r="E7834" t="str">
        <f>"108TNNH0B479"</f>
        <v>108TNNH0B479</v>
      </c>
      <c r="F7834" t="s">
        <v>30</v>
      </c>
      <c r="I7834" t="s">
        <v>31</v>
      </c>
      <c r="J7834" t="s">
        <v>130</v>
      </c>
      <c r="N7834" t="s">
        <v>15780</v>
      </c>
      <c r="O7834" t="s">
        <v>34</v>
      </c>
      <c r="P7834">
        <v>14</v>
      </c>
      <c r="Q7834">
        <v>202108</v>
      </c>
      <c r="R7834">
        <v>20211203</v>
      </c>
      <c r="S7834" t="s">
        <v>15781</v>
      </c>
      <c r="T7834">
        <v>20220926</v>
      </c>
      <c r="Z7834" t="s">
        <v>36</v>
      </c>
    </row>
    <row r="7835" spans="1:26" x14ac:dyDescent="0.25">
      <c r="A7835" t="s">
        <v>26</v>
      </c>
      <c r="B7835" t="s">
        <v>27</v>
      </c>
      <c r="C7835" t="s">
        <v>28</v>
      </c>
      <c r="D7835" t="s">
        <v>115</v>
      </c>
      <c r="E7835" t="str">
        <f>"009TNFA0H123"</f>
        <v>009TNFA0H123</v>
      </c>
      <c r="F7835" t="s">
        <v>30</v>
      </c>
      <c r="I7835" t="s">
        <v>123</v>
      </c>
      <c r="J7835" t="s">
        <v>130</v>
      </c>
      <c r="N7835" t="s">
        <v>15782</v>
      </c>
      <c r="O7835" t="s">
        <v>34</v>
      </c>
      <c r="P7835">
        <v>25</v>
      </c>
      <c r="Q7835">
        <v>202009</v>
      </c>
      <c r="R7835">
        <v>20220226</v>
      </c>
      <c r="S7835" t="s">
        <v>15783</v>
      </c>
      <c r="T7835">
        <v>20220926</v>
      </c>
      <c r="Z7835" t="s">
        <v>36</v>
      </c>
    </row>
    <row r="7836" spans="1:26" x14ac:dyDescent="0.25">
      <c r="A7836" t="s">
        <v>26</v>
      </c>
      <c r="B7836" t="s">
        <v>27</v>
      </c>
      <c r="C7836" t="s">
        <v>28</v>
      </c>
      <c r="D7836" t="s">
        <v>29</v>
      </c>
      <c r="E7836" t="str">
        <f>"111TNZN18213"</f>
        <v>111TNZN18213</v>
      </c>
      <c r="F7836" t="s">
        <v>30</v>
      </c>
      <c r="I7836" t="s">
        <v>157</v>
      </c>
      <c r="J7836" t="s">
        <v>58</v>
      </c>
      <c r="N7836" t="s">
        <v>15784</v>
      </c>
      <c r="O7836" t="s">
        <v>34</v>
      </c>
      <c r="P7836">
        <v>11</v>
      </c>
      <c r="Q7836">
        <v>202111</v>
      </c>
      <c r="R7836">
        <v>20211222</v>
      </c>
      <c r="S7836" t="s">
        <v>15785</v>
      </c>
      <c r="T7836">
        <v>20220926</v>
      </c>
      <c r="U7836" t="s">
        <v>264</v>
      </c>
      <c r="V7836" t="s">
        <v>328</v>
      </c>
      <c r="Z7836" t="s">
        <v>36</v>
      </c>
    </row>
    <row r="7837" spans="1:26" x14ac:dyDescent="0.25">
      <c r="A7837" t="s">
        <v>26</v>
      </c>
      <c r="B7837" t="s">
        <v>27</v>
      </c>
      <c r="C7837" t="s">
        <v>28</v>
      </c>
      <c r="D7837" t="s">
        <v>380</v>
      </c>
      <c r="E7837" t="str">
        <f>"206TNPC1P880"</f>
        <v>206TNPC1P880</v>
      </c>
      <c r="F7837" t="s">
        <v>30</v>
      </c>
      <c r="I7837" t="s">
        <v>38</v>
      </c>
      <c r="J7837" t="s">
        <v>32</v>
      </c>
      <c r="N7837" t="s">
        <v>15786</v>
      </c>
      <c r="O7837" t="s">
        <v>34</v>
      </c>
      <c r="P7837">
        <v>4</v>
      </c>
      <c r="Q7837">
        <v>202206</v>
      </c>
      <c r="R7837">
        <v>20220701</v>
      </c>
      <c r="S7837" t="s">
        <v>15787</v>
      </c>
      <c r="T7837">
        <v>20220926</v>
      </c>
      <c r="Z7837" t="s">
        <v>36</v>
      </c>
    </row>
    <row r="7838" spans="1:26" x14ac:dyDescent="0.25">
      <c r="A7838" t="s">
        <v>26</v>
      </c>
      <c r="B7838" t="s">
        <v>27</v>
      </c>
      <c r="C7838" t="s">
        <v>28</v>
      </c>
      <c r="D7838" t="s">
        <v>42</v>
      </c>
      <c r="E7838" t="str">
        <f>"202TNVS0L919"</f>
        <v>202TNVS0L919</v>
      </c>
      <c r="F7838" t="s">
        <v>30</v>
      </c>
      <c r="I7838" t="s">
        <v>129</v>
      </c>
      <c r="J7838" t="s">
        <v>58</v>
      </c>
      <c r="N7838" t="s">
        <v>15788</v>
      </c>
      <c r="O7838" t="s">
        <v>34</v>
      </c>
      <c r="P7838">
        <v>8</v>
      </c>
      <c r="Q7838">
        <v>202202</v>
      </c>
      <c r="R7838">
        <v>20220624</v>
      </c>
      <c r="S7838" t="s">
        <v>15789</v>
      </c>
      <c r="T7838">
        <v>20220926</v>
      </c>
      <c r="U7838" t="s">
        <v>265</v>
      </c>
      <c r="V7838" t="s">
        <v>15790</v>
      </c>
      <c r="W7838" t="s">
        <v>15791</v>
      </c>
      <c r="Z7838" t="s">
        <v>36</v>
      </c>
    </row>
    <row r="7839" spans="1:26" x14ac:dyDescent="0.25">
      <c r="A7839" t="s">
        <v>26</v>
      </c>
      <c r="B7839" t="s">
        <v>27</v>
      </c>
      <c r="C7839" t="s">
        <v>28</v>
      </c>
      <c r="D7839" t="s">
        <v>6142</v>
      </c>
      <c r="E7839" t="str">
        <f>"205TNRL04726"</f>
        <v>205TNRL04726</v>
      </c>
      <c r="F7839" t="s">
        <v>30</v>
      </c>
      <c r="I7839" t="s">
        <v>38</v>
      </c>
      <c r="J7839" t="s">
        <v>90</v>
      </c>
      <c r="N7839" t="s">
        <v>15792</v>
      </c>
      <c r="O7839" t="s">
        <v>34</v>
      </c>
      <c r="P7839">
        <v>5</v>
      </c>
      <c r="Q7839">
        <v>202205</v>
      </c>
      <c r="R7839">
        <v>20220901</v>
      </c>
      <c r="S7839" t="s">
        <v>15793</v>
      </c>
      <c r="T7839">
        <v>20220926</v>
      </c>
      <c r="U7839" t="s">
        <v>128</v>
      </c>
      <c r="Z7839" t="s">
        <v>36</v>
      </c>
    </row>
    <row r="7840" spans="1:26" x14ac:dyDescent="0.25">
      <c r="A7840" t="s">
        <v>26</v>
      </c>
      <c r="B7840" t="s">
        <v>27</v>
      </c>
      <c r="C7840" t="s">
        <v>28</v>
      </c>
      <c r="D7840" t="s">
        <v>380</v>
      </c>
      <c r="E7840" t="str">
        <f>"205TNLE0J440"</f>
        <v>205TNLE0J440</v>
      </c>
      <c r="F7840" t="s">
        <v>30</v>
      </c>
      <c r="I7840" t="s">
        <v>76</v>
      </c>
      <c r="J7840" t="s">
        <v>77</v>
      </c>
      <c r="N7840" t="s">
        <v>15794</v>
      </c>
      <c r="O7840" t="s">
        <v>34</v>
      </c>
      <c r="P7840">
        <v>5</v>
      </c>
      <c r="Q7840">
        <v>202205</v>
      </c>
      <c r="R7840">
        <v>20220705</v>
      </c>
      <c r="S7840" t="s">
        <v>15795</v>
      </c>
      <c r="T7840">
        <v>20220926</v>
      </c>
      <c r="Z7840" t="s">
        <v>36</v>
      </c>
    </row>
    <row r="7841" spans="1:26" x14ac:dyDescent="0.25">
      <c r="A7841" t="s">
        <v>26</v>
      </c>
      <c r="B7841" t="s">
        <v>27</v>
      </c>
      <c r="C7841" t="s">
        <v>28</v>
      </c>
      <c r="D7841" t="s">
        <v>166</v>
      </c>
      <c r="E7841" t="str">
        <f>"203TNYT23170"</f>
        <v>203TNYT23170</v>
      </c>
      <c r="F7841" t="s">
        <v>30</v>
      </c>
      <c r="I7841" t="s">
        <v>123</v>
      </c>
      <c r="J7841" t="s">
        <v>43</v>
      </c>
      <c r="N7841" t="s">
        <v>15796</v>
      </c>
      <c r="O7841" t="s">
        <v>34</v>
      </c>
      <c r="P7841">
        <v>7</v>
      </c>
      <c r="Q7841">
        <v>202203</v>
      </c>
      <c r="R7841">
        <v>20220830</v>
      </c>
      <c r="S7841" t="s">
        <v>15797</v>
      </c>
      <c r="T7841">
        <v>20220926</v>
      </c>
      <c r="Z7841" t="s">
        <v>36</v>
      </c>
    </row>
    <row r="7842" spans="1:26" x14ac:dyDescent="0.25">
      <c r="A7842" t="s">
        <v>26</v>
      </c>
      <c r="B7842" t="s">
        <v>27</v>
      </c>
      <c r="C7842" t="s">
        <v>28</v>
      </c>
      <c r="D7842" t="s">
        <v>380</v>
      </c>
      <c r="E7842" t="str">
        <f>"207TNWG11457"</f>
        <v>207TNWG11457</v>
      </c>
      <c r="F7842" t="s">
        <v>30</v>
      </c>
      <c r="I7842" t="s">
        <v>57</v>
      </c>
      <c r="J7842" t="s">
        <v>271</v>
      </c>
      <c r="N7842" t="s">
        <v>15798</v>
      </c>
      <c r="O7842" t="s">
        <v>34</v>
      </c>
      <c r="P7842">
        <v>3</v>
      </c>
      <c r="Q7842">
        <v>202207</v>
      </c>
      <c r="R7842">
        <v>20220720</v>
      </c>
      <c r="S7842" t="s">
        <v>15799</v>
      </c>
      <c r="T7842">
        <v>20220926</v>
      </c>
      <c r="Z7842" t="s">
        <v>36</v>
      </c>
    </row>
    <row r="7843" spans="1:26" x14ac:dyDescent="0.25">
      <c r="A7843" t="s">
        <v>26</v>
      </c>
      <c r="B7843" t="s">
        <v>27</v>
      </c>
      <c r="C7843" t="s">
        <v>28</v>
      </c>
      <c r="D7843" t="s">
        <v>380</v>
      </c>
      <c r="E7843" t="str">
        <f>"112TNPC1W992"</f>
        <v>112TNPC1W992</v>
      </c>
      <c r="F7843" t="s">
        <v>30</v>
      </c>
      <c r="I7843" t="s">
        <v>38</v>
      </c>
      <c r="J7843" t="s">
        <v>39</v>
      </c>
      <c r="N7843" t="s">
        <v>15800</v>
      </c>
      <c r="O7843" t="s">
        <v>34</v>
      </c>
      <c r="P7843">
        <v>10</v>
      </c>
      <c r="Q7843">
        <v>202112</v>
      </c>
      <c r="R7843">
        <v>20220120</v>
      </c>
      <c r="S7843" t="s">
        <v>15801</v>
      </c>
      <c r="T7843">
        <v>20220926</v>
      </c>
      <c r="Z7843" t="s">
        <v>36</v>
      </c>
    </row>
    <row r="7844" spans="1:26" x14ac:dyDescent="0.25">
      <c r="A7844" t="s">
        <v>26</v>
      </c>
      <c r="B7844" t="s">
        <v>27</v>
      </c>
      <c r="C7844" t="s">
        <v>28</v>
      </c>
      <c r="D7844" t="s">
        <v>7432</v>
      </c>
      <c r="E7844" t="str">
        <f>"202TNEP27564"</f>
        <v>202TNEP27564</v>
      </c>
      <c r="F7844" t="s">
        <v>30</v>
      </c>
      <c r="I7844" t="s">
        <v>38</v>
      </c>
      <c r="J7844" t="s">
        <v>58</v>
      </c>
      <c r="N7844" t="s">
        <v>15802</v>
      </c>
      <c r="O7844" t="s">
        <v>34</v>
      </c>
      <c r="P7844">
        <v>8</v>
      </c>
      <c r="Q7844">
        <v>202202</v>
      </c>
      <c r="R7844">
        <v>20220524</v>
      </c>
      <c r="S7844" t="s">
        <v>15803</v>
      </c>
      <c r="T7844">
        <v>20220926</v>
      </c>
      <c r="U7844" t="s">
        <v>211</v>
      </c>
      <c r="Z7844" t="s">
        <v>36</v>
      </c>
    </row>
    <row r="7845" spans="1:26" x14ac:dyDescent="0.25">
      <c r="A7845" t="s">
        <v>26</v>
      </c>
      <c r="B7845" t="s">
        <v>27</v>
      </c>
      <c r="C7845" t="s">
        <v>28</v>
      </c>
      <c r="D7845" t="s">
        <v>133</v>
      </c>
      <c r="E7845" t="str">
        <f>"108TNNH2V935"</f>
        <v>108TNNH2V935</v>
      </c>
      <c r="F7845" t="s">
        <v>30</v>
      </c>
      <c r="I7845" t="s">
        <v>97</v>
      </c>
      <c r="J7845" t="s">
        <v>116</v>
      </c>
      <c r="N7845" t="s">
        <v>15804</v>
      </c>
      <c r="O7845" t="s">
        <v>34</v>
      </c>
      <c r="P7845">
        <v>14</v>
      </c>
      <c r="Q7845">
        <v>202108</v>
      </c>
      <c r="R7845">
        <v>20220408</v>
      </c>
      <c r="S7845" t="s">
        <v>15805</v>
      </c>
      <c r="T7845">
        <v>20220926</v>
      </c>
      <c r="Z7845" t="s">
        <v>36</v>
      </c>
    </row>
    <row r="7846" spans="1:26" x14ac:dyDescent="0.25">
      <c r="A7846" t="s">
        <v>26</v>
      </c>
      <c r="B7846" t="s">
        <v>27</v>
      </c>
      <c r="C7846" t="s">
        <v>28</v>
      </c>
      <c r="D7846" t="s">
        <v>7445</v>
      </c>
      <c r="E7846" t="str">
        <f>"205TNWG0D961"</f>
        <v>205TNWG0D961</v>
      </c>
      <c r="F7846" t="s">
        <v>30</v>
      </c>
      <c r="I7846" t="s">
        <v>97</v>
      </c>
      <c r="J7846" t="s">
        <v>58</v>
      </c>
      <c r="N7846" t="s">
        <v>15806</v>
      </c>
      <c r="O7846" t="s">
        <v>34</v>
      </c>
      <c r="P7846">
        <v>5</v>
      </c>
      <c r="Q7846">
        <v>202205</v>
      </c>
      <c r="R7846">
        <v>20220707</v>
      </c>
      <c r="S7846" t="s">
        <v>15807</v>
      </c>
      <c r="T7846">
        <v>20220926</v>
      </c>
      <c r="U7846" t="s">
        <v>5175</v>
      </c>
      <c r="V7846" t="s">
        <v>217</v>
      </c>
      <c r="Z7846" t="s">
        <v>36</v>
      </c>
    </row>
    <row r="7847" spans="1:26" x14ac:dyDescent="0.25">
      <c r="A7847" t="s">
        <v>26</v>
      </c>
      <c r="B7847" t="s">
        <v>27</v>
      </c>
      <c r="C7847" t="s">
        <v>28</v>
      </c>
      <c r="D7847" t="s">
        <v>115</v>
      </c>
      <c r="E7847" t="str">
        <f>"110TNUW07270"</f>
        <v>110TNUW07270</v>
      </c>
      <c r="F7847" t="s">
        <v>30</v>
      </c>
      <c r="I7847" t="s">
        <v>57</v>
      </c>
      <c r="J7847" t="s">
        <v>58</v>
      </c>
      <c r="N7847" t="s">
        <v>15808</v>
      </c>
      <c r="O7847" t="s">
        <v>34</v>
      </c>
      <c r="P7847">
        <v>12</v>
      </c>
      <c r="Q7847">
        <v>202110</v>
      </c>
      <c r="R7847">
        <v>20220304</v>
      </c>
      <c r="S7847" t="s">
        <v>15809</v>
      </c>
      <c r="T7847">
        <v>20220926</v>
      </c>
      <c r="U7847" t="s">
        <v>144</v>
      </c>
      <c r="Z7847" t="s">
        <v>36</v>
      </c>
    </row>
    <row r="7848" spans="1:26" x14ac:dyDescent="0.25">
      <c r="A7848" t="s">
        <v>26</v>
      </c>
      <c r="B7848" t="s">
        <v>27</v>
      </c>
      <c r="C7848" t="s">
        <v>28</v>
      </c>
      <c r="D7848" t="s">
        <v>64</v>
      </c>
      <c r="E7848" t="str">
        <f>"102TNYT06690"</f>
        <v>102TNYT06690</v>
      </c>
      <c r="F7848" t="s">
        <v>30</v>
      </c>
      <c r="I7848" t="s">
        <v>71</v>
      </c>
      <c r="J7848" t="s">
        <v>39</v>
      </c>
      <c r="N7848" t="s">
        <v>15810</v>
      </c>
      <c r="O7848" t="s">
        <v>34</v>
      </c>
      <c r="P7848">
        <v>20</v>
      </c>
      <c r="Q7848">
        <v>202102</v>
      </c>
      <c r="R7848">
        <v>20211201</v>
      </c>
      <c r="S7848" t="s">
        <v>15811</v>
      </c>
      <c r="T7848">
        <v>20220926</v>
      </c>
      <c r="Z7848" t="s">
        <v>36</v>
      </c>
    </row>
    <row r="7849" spans="1:26" x14ac:dyDescent="0.25">
      <c r="A7849" t="s">
        <v>26</v>
      </c>
      <c r="B7849" t="s">
        <v>27</v>
      </c>
      <c r="C7849" t="s">
        <v>28</v>
      </c>
      <c r="D7849" t="s">
        <v>380</v>
      </c>
      <c r="E7849" t="str">
        <f>"112TNEP0Z988"</f>
        <v>112TNEP0Z988</v>
      </c>
      <c r="F7849" t="s">
        <v>30</v>
      </c>
      <c r="I7849" t="s">
        <v>38</v>
      </c>
      <c r="J7849" t="s">
        <v>39</v>
      </c>
      <c r="N7849" t="s">
        <v>12424</v>
      </c>
      <c r="O7849" t="s">
        <v>34</v>
      </c>
      <c r="P7849">
        <v>10</v>
      </c>
      <c r="Q7849">
        <v>202112</v>
      </c>
      <c r="R7849">
        <v>20220122</v>
      </c>
      <c r="S7849" t="s">
        <v>15812</v>
      </c>
      <c r="T7849">
        <v>20220926</v>
      </c>
      <c r="Z7849" t="s">
        <v>36</v>
      </c>
    </row>
    <row r="7850" spans="1:26" x14ac:dyDescent="0.25">
      <c r="A7850" t="s">
        <v>26</v>
      </c>
      <c r="B7850" t="s">
        <v>27</v>
      </c>
      <c r="C7850" t="s">
        <v>28</v>
      </c>
      <c r="D7850" t="s">
        <v>64</v>
      </c>
      <c r="E7850" t="str">
        <f>"206TNKF0T389"</f>
        <v>206TNKF0T389</v>
      </c>
      <c r="F7850" t="s">
        <v>30</v>
      </c>
      <c r="I7850" t="s">
        <v>57</v>
      </c>
      <c r="J7850" t="s">
        <v>90</v>
      </c>
      <c r="N7850" t="s">
        <v>15813</v>
      </c>
      <c r="O7850" t="s">
        <v>34</v>
      </c>
      <c r="P7850">
        <v>4</v>
      </c>
      <c r="Q7850">
        <v>202206</v>
      </c>
      <c r="R7850">
        <v>20220731</v>
      </c>
      <c r="S7850" t="s">
        <v>15814</v>
      </c>
      <c r="T7850">
        <v>20220926</v>
      </c>
      <c r="U7850" t="s">
        <v>144</v>
      </c>
      <c r="Z7850" t="s">
        <v>36</v>
      </c>
    </row>
    <row r="7851" spans="1:26" x14ac:dyDescent="0.25">
      <c r="A7851" t="s">
        <v>26</v>
      </c>
      <c r="B7851" t="s">
        <v>27</v>
      </c>
      <c r="C7851" t="s">
        <v>28</v>
      </c>
      <c r="D7851" t="s">
        <v>37</v>
      </c>
      <c r="E7851" t="str">
        <f>"111TNUW0C846"</f>
        <v>111TNUW0C846</v>
      </c>
      <c r="F7851" t="s">
        <v>30</v>
      </c>
      <c r="I7851" t="s">
        <v>123</v>
      </c>
      <c r="J7851" t="s">
        <v>58</v>
      </c>
      <c r="N7851" t="s">
        <v>15815</v>
      </c>
      <c r="O7851" t="s">
        <v>34</v>
      </c>
      <c r="P7851">
        <v>11</v>
      </c>
      <c r="Q7851">
        <v>202111</v>
      </c>
      <c r="R7851">
        <v>20211227</v>
      </c>
      <c r="S7851" t="s">
        <v>15816</v>
      </c>
      <c r="T7851">
        <v>20220926</v>
      </c>
      <c r="U7851" t="s">
        <v>1041</v>
      </c>
      <c r="V7851" t="s">
        <v>264</v>
      </c>
      <c r="W7851" t="s">
        <v>111</v>
      </c>
      <c r="Z7851" t="s">
        <v>36</v>
      </c>
    </row>
    <row r="7852" spans="1:26" x14ac:dyDescent="0.25">
      <c r="A7852" t="s">
        <v>26</v>
      </c>
      <c r="B7852" t="s">
        <v>27</v>
      </c>
      <c r="C7852" t="s">
        <v>28</v>
      </c>
      <c r="D7852" t="s">
        <v>380</v>
      </c>
      <c r="E7852" t="str">
        <f>"203TNDV07626"</f>
        <v>203TNDV07626</v>
      </c>
      <c r="F7852" t="s">
        <v>30</v>
      </c>
      <c r="I7852" t="s">
        <v>31</v>
      </c>
      <c r="J7852" t="s">
        <v>58</v>
      </c>
      <c r="N7852" t="s">
        <v>15817</v>
      </c>
      <c r="O7852" t="s">
        <v>34</v>
      </c>
      <c r="P7852">
        <v>7</v>
      </c>
      <c r="Q7852">
        <v>202203</v>
      </c>
      <c r="R7852">
        <v>20220422</v>
      </c>
      <c r="S7852" t="s">
        <v>15818</v>
      </c>
      <c r="T7852">
        <v>20220926</v>
      </c>
      <c r="U7852" t="s">
        <v>144</v>
      </c>
      <c r="Z7852" t="s">
        <v>36</v>
      </c>
    </row>
    <row r="7853" spans="1:26" x14ac:dyDescent="0.25">
      <c r="A7853" t="s">
        <v>26</v>
      </c>
      <c r="B7853" t="s">
        <v>27</v>
      </c>
      <c r="C7853" t="s">
        <v>28</v>
      </c>
      <c r="D7853" t="s">
        <v>115</v>
      </c>
      <c r="E7853" t="str">
        <f>"101TNTQ15449"</f>
        <v>101TNTQ15449</v>
      </c>
      <c r="F7853" t="s">
        <v>30</v>
      </c>
      <c r="I7853" t="s">
        <v>633</v>
      </c>
      <c r="J7853" t="s">
        <v>58</v>
      </c>
      <c r="N7853" t="s">
        <v>15819</v>
      </c>
      <c r="O7853" t="s">
        <v>34</v>
      </c>
      <c r="P7853">
        <v>21</v>
      </c>
      <c r="Q7853">
        <v>202101</v>
      </c>
      <c r="R7853">
        <v>20211001</v>
      </c>
      <c r="S7853" t="s">
        <v>15820</v>
      </c>
      <c r="T7853">
        <v>20220926</v>
      </c>
      <c r="U7853" t="s">
        <v>144</v>
      </c>
      <c r="Z7853" t="s">
        <v>36</v>
      </c>
    </row>
    <row r="7854" spans="1:26" x14ac:dyDescent="0.25">
      <c r="A7854" t="s">
        <v>26</v>
      </c>
      <c r="B7854" t="s">
        <v>27</v>
      </c>
      <c r="C7854" t="s">
        <v>28</v>
      </c>
      <c r="D7854" t="s">
        <v>6142</v>
      </c>
      <c r="E7854" t="str">
        <f>"203TNVS2E583"</f>
        <v>203TNVS2E583</v>
      </c>
      <c r="F7854" t="s">
        <v>30</v>
      </c>
      <c r="I7854" t="s">
        <v>31</v>
      </c>
      <c r="J7854" t="s">
        <v>58</v>
      </c>
      <c r="N7854" t="s">
        <v>15821</v>
      </c>
      <c r="O7854" t="s">
        <v>34</v>
      </c>
      <c r="P7854">
        <v>7</v>
      </c>
      <c r="Q7854">
        <v>202203</v>
      </c>
      <c r="R7854">
        <v>20220528</v>
      </c>
      <c r="S7854" t="s">
        <v>15822</v>
      </c>
      <c r="T7854">
        <v>20220926</v>
      </c>
      <c r="U7854" t="s">
        <v>211</v>
      </c>
      <c r="Z7854" t="s">
        <v>36</v>
      </c>
    </row>
    <row r="7855" spans="1:26" x14ac:dyDescent="0.25">
      <c r="A7855" t="s">
        <v>26</v>
      </c>
      <c r="B7855" t="s">
        <v>27</v>
      </c>
      <c r="C7855" t="s">
        <v>28</v>
      </c>
      <c r="D7855" t="s">
        <v>64</v>
      </c>
      <c r="E7855" t="str">
        <f>"103TNHM0C505"</f>
        <v>103TNHM0C505</v>
      </c>
      <c r="F7855" t="s">
        <v>30</v>
      </c>
      <c r="I7855" t="s">
        <v>31</v>
      </c>
      <c r="J7855" t="s">
        <v>58</v>
      </c>
      <c r="N7855" t="s">
        <v>15823</v>
      </c>
      <c r="O7855" t="s">
        <v>34</v>
      </c>
      <c r="P7855">
        <v>19</v>
      </c>
      <c r="Q7855">
        <v>202103</v>
      </c>
      <c r="R7855">
        <v>20211202</v>
      </c>
      <c r="S7855" t="s">
        <v>15824</v>
      </c>
      <c r="T7855">
        <v>20220926</v>
      </c>
      <c r="U7855" t="s">
        <v>144</v>
      </c>
      <c r="Z7855" t="s">
        <v>36</v>
      </c>
    </row>
    <row r="7856" spans="1:26" x14ac:dyDescent="0.25">
      <c r="A7856" t="s">
        <v>26</v>
      </c>
      <c r="B7856" t="s">
        <v>27</v>
      </c>
      <c r="C7856" t="s">
        <v>28</v>
      </c>
      <c r="D7856" t="s">
        <v>29</v>
      </c>
      <c r="E7856" t="str">
        <f>"107TNLE28384"</f>
        <v>107TNLE28384</v>
      </c>
      <c r="F7856" t="s">
        <v>30</v>
      </c>
      <c r="I7856" t="s">
        <v>31</v>
      </c>
      <c r="J7856" t="s">
        <v>58</v>
      </c>
      <c r="N7856" t="s">
        <v>15825</v>
      </c>
      <c r="O7856" t="s">
        <v>34</v>
      </c>
      <c r="P7856">
        <v>15</v>
      </c>
      <c r="Q7856">
        <v>202107</v>
      </c>
      <c r="R7856">
        <v>20211210</v>
      </c>
      <c r="S7856" t="s">
        <v>15826</v>
      </c>
      <c r="T7856">
        <v>20220926</v>
      </c>
      <c r="U7856" t="s">
        <v>264</v>
      </c>
      <c r="V7856" t="s">
        <v>879</v>
      </c>
      <c r="W7856" t="s">
        <v>111</v>
      </c>
      <c r="Z7856" t="s">
        <v>36</v>
      </c>
    </row>
    <row r="7857" spans="1:26" x14ac:dyDescent="0.25">
      <c r="A7857" t="s">
        <v>26</v>
      </c>
      <c r="B7857" t="s">
        <v>27</v>
      </c>
      <c r="C7857" t="s">
        <v>28</v>
      </c>
      <c r="D7857" t="s">
        <v>380</v>
      </c>
      <c r="E7857" t="str">
        <f>"208TNBKOA413"</f>
        <v>208TNBKOA413</v>
      </c>
      <c r="F7857" t="s">
        <v>30</v>
      </c>
      <c r="I7857" t="s">
        <v>38</v>
      </c>
      <c r="J7857" t="s">
        <v>58</v>
      </c>
      <c r="N7857" t="s">
        <v>15827</v>
      </c>
      <c r="O7857" t="s">
        <v>34</v>
      </c>
      <c r="P7857">
        <v>2</v>
      </c>
      <c r="Q7857">
        <v>202208</v>
      </c>
      <c r="R7857">
        <v>20220906</v>
      </c>
      <c r="S7857" t="s">
        <v>15828</v>
      </c>
      <c r="T7857">
        <v>20220926</v>
      </c>
      <c r="U7857" t="s">
        <v>1210</v>
      </c>
      <c r="Z7857" t="s">
        <v>36</v>
      </c>
    </row>
    <row r="7858" spans="1:26" x14ac:dyDescent="0.25">
      <c r="A7858" t="s">
        <v>26</v>
      </c>
      <c r="B7858" t="s">
        <v>27</v>
      </c>
      <c r="C7858" t="s">
        <v>28</v>
      </c>
      <c r="D7858" t="s">
        <v>64</v>
      </c>
      <c r="E7858" t="str">
        <f>"204TNCZ1E827"</f>
        <v>204TNCZ1E827</v>
      </c>
      <c r="F7858" t="s">
        <v>30</v>
      </c>
      <c r="I7858" t="s">
        <v>38</v>
      </c>
      <c r="J7858" t="s">
        <v>819</v>
      </c>
      <c r="N7858" t="s">
        <v>15829</v>
      </c>
      <c r="O7858" t="s">
        <v>34</v>
      </c>
      <c r="P7858">
        <v>6</v>
      </c>
      <c r="Q7858">
        <v>202204</v>
      </c>
      <c r="R7858">
        <v>20220603</v>
      </c>
      <c r="S7858" t="s">
        <v>15830</v>
      </c>
      <c r="T7858">
        <v>20220926</v>
      </c>
      <c r="U7858" t="s">
        <v>659</v>
      </c>
      <c r="V7858" t="s">
        <v>660</v>
      </c>
      <c r="Z7858" t="s">
        <v>36</v>
      </c>
    </row>
    <row r="7859" spans="1:26" x14ac:dyDescent="0.25">
      <c r="A7859" t="s">
        <v>26</v>
      </c>
      <c r="B7859" t="s">
        <v>27</v>
      </c>
      <c r="C7859" t="s">
        <v>28</v>
      </c>
      <c r="D7859" t="s">
        <v>6922</v>
      </c>
      <c r="E7859" t="str">
        <f>"206TNXR0A706"</f>
        <v>206TNXR0A706</v>
      </c>
      <c r="F7859" t="s">
        <v>30</v>
      </c>
      <c r="I7859" t="s">
        <v>57</v>
      </c>
      <c r="J7859" t="s">
        <v>39</v>
      </c>
      <c r="N7859" t="s">
        <v>15831</v>
      </c>
      <c r="O7859" t="s">
        <v>34</v>
      </c>
      <c r="P7859">
        <v>4</v>
      </c>
      <c r="Q7859">
        <v>202206</v>
      </c>
      <c r="R7859">
        <v>20220830</v>
      </c>
      <c r="S7859" t="s">
        <v>15832</v>
      </c>
      <c r="T7859">
        <v>20220926</v>
      </c>
      <c r="Z7859" t="s">
        <v>36</v>
      </c>
    </row>
    <row r="7860" spans="1:26" x14ac:dyDescent="0.25">
      <c r="A7860" t="s">
        <v>26</v>
      </c>
      <c r="B7860" t="s">
        <v>27</v>
      </c>
      <c r="C7860" t="s">
        <v>28</v>
      </c>
      <c r="D7860" t="s">
        <v>37</v>
      </c>
      <c r="E7860" t="str">
        <f>"110TNDV11946"</f>
        <v>110TNDV11946</v>
      </c>
      <c r="F7860" t="s">
        <v>30</v>
      </c>
      <c r="I7860" t="s">
        <v>129</v>
      </c>
      <c r="J7860" t="s">
        <v>39</v>
      </c>
      <c r="N7860" t="s">
        <v>15833</v>
      </c>
      <c r="O7860" t="s">
        <v>34</v>
      </c>
      <c r="P7860">
        <v>12</v>
      </c>
      <c r="Q7860">
        <v>202110</v>
      </c>
      <c r="R7860">
        <v>20211121</v>
      </c>
      <c r="S7860" t="s">
        <v>15834</v>
      </c>
      <c r="T7860">
        <v>20220926</v>
      </c>
      <c r="Z7860" t="s">
        <v>36</v>
      </c>
    </row>
    <row r="7861" spans="1:26" x14ac:dyDescent="0.25">
      <c r="A7861" t="s">
        <v>26</v>
      </c>
      <c r="B7861" t="s">
        <v>27</v>
      </c>
      <c r="C7861" t="s">
        <v>28</v>
      </c>
      <c r="D7861" t="s">
        <v>29</v>
      </c>
      <c r="E7861" t="str">
        <f>"110TNHM04809"</f>
        <v>110TNHM04809</v>
      </c>
      <c r="F7861" t="s">
        <v>30</v>
      </c>
      <c r="I7861" t="s">
        <v>31</v>
      </c>
      <c r="J7861" t="s">
        <v>32</v>
      </c>
      <c r="N7861" t="s">
        <v>15835</v>
      </c>
      <c r="O7861" t="s">
        <v>34</v>
      </c>
      <c r="P7861">
        <v>12</v>
      </c>
      <c r="Q7861">
        <v>202110</v>
      </c>
      <c r="R7861">
        <v>20211021</v>
      </c>
      <c r="S7861" t="s">
        <v>15836</v>
      </c>
      <c r="T7861">
        <v>20220926</v>
      </c>
      <c r="Z7861" t="s">
        <v>36</v>
      </c>
    </row>
    <row r="7862" spans="1:26" x14ac:dyDescent="0.25">
      <c r="A7862" t="s">
        <v>26</v>
      </c>
      <c r="B7862" t="s">
        <v>27</v>
      </c>
      <c r="C7862" t="s">
        <v>28</v>
      </c>
      <c r="D7862" t="s">
        <v>115</v>
      </c>
      <c r="E7862" t="str">
        <f>"109TNXR21234"</f>
        <v>109TNXR21234</v>
      </c>
      <c r="F7862" t="s">
        <v>30</v>
      </c>
      <c r="I7862" t="s">
        <v>38</v>
      </c>
      <c r="J7862" t="s">
        <v>39</v>
      </c>
      <c r="N7862" t="s">
        <v>15837</v>
      </c>
      <c r="O7862" t="s">
        <v>34</v>
      </c>
      <c r="P7862">
        <v>13</v>
      </c>
      <c r="Q7862">
        <v>202109</v>
      </c>
      <c r="R7862">
        <v>20211116</v>
      </c>
      <c r="S7862" t="s">
        <v>15838</v>
      </c>
      <c r="T7862">
        <v>20220926</v>
      </c>
      <c r="Z7862" t="s">
        <v>36</v>
      </c>
    </row>
    <row r="7863" spans="1:26" x14ac:dyDescent="0.25">
      <c r="A7863" t="s">
        <v>26</v>
      </c>
      <c r="B7863" t="s">
        <v>27</v>
      </c>
      <c r="C7863" t="s">
        <v>28</v>
      </c>
      <c r="D7863" t="s">
        <v>380</v>
      </c>
      <c r="E7863" t="str">
        <f>"112TNEP1R796"</f>
        <v>112TNEP1R796</v>
      </c>
      <c r="F7863" t="s">
        <v>30</v>
      </c>
      <c r="I7863" t="s">
        <v>57</v>
      </c>
      <c r="J7863" t="s">
        <v>39</v>
      </c>
      <c r="N7863" t="s">
        <v>15839</v>
      </c>
      <c r="O7863" t="s">
        <v>34</v>
      </c>
      <c r="P7863">
        <v>10</v>
      </c>
      <c r="Q7863">
        <v>202112</v>
      </c>
      <c r="R7863">
        <v>20220212</v>
      </c>
      <c r="S7863" t="s">
        <v>15840</v>
      </c>
      <c r="T7863">
        <v>20220926</v>
      </c>
      <c r="Z7863" t="s">
        <v>36</v>
      </c>
    </row>
    <row r="7864" spans="1:26" x14ac:dyDescent="0.25">
      <c r="A7864" t="s">
        <v>26</v>
      </c>
      <c r="B7864" t="s">
        <v>27</v>
      </c>
      <c r="C7864" t="s">
        <v>28</v>
      </c>
      <c r="D7864" t="s">
        <v>380</v>
      </c>
      <c r="E7864" t="str">
        <f>"204TNGY21743"</f>
        <v>204TNGY21743</v>
      </c>
      <c r="F7864" t="s">
        <v>30</v>
      </c>
      <c r="I7864" t="s">
        <v>57</v>
      </c>
      <c r="J7864" t="s">
        <v>39</v>
      </c>
      <c r="N7864" t="s">
        <v>15841</v>
      </c>
      <c r="O7864" t="s">
        <v>34</v>
      </c>
      <c r="P7864">
        <v>6</v>
      </c>
      <c r="Q7864">
        <v>202204</v>
      </c>
      <c r="R7864">
        <v>20220512</v>
      </c>
      <c r="S7864" t="s">
        <v>15842</v>
      </c>
      <c r="T7864">
        <v>20220926</v>
      </c>
      <c r="Z7864" t="s">
        <v>36</v>
      </c>
    </row>
    <row r="7865" spans="1:26" x14ac:dyDescent="0.25">
      <c r="A7865" t="s">
        <v>26</v>
      </c>
      <c r="B7865" t="s">
        <v>27</v>
      </c>
      <c r="C7865" t="s">
        <v>28</v>
      </c>
      <c r="D7865" t="s">
        <v>380</v>
      </c>
      <c r="E7865" t="str">
        <f>"206TNSU2M494"</f>
        <v>206TNSU2M494</v>
      </c>
      <c r="F7865" t="s">
        <v>30</v>
      </c>
      <c r="I7865" t="s">
        <v>2006</v>
      </c>
      <c r="J7865" t="s">
        <v>32</v>
      </c>
      <c r="N7865" t="s">
        <v>15843</v>
      </c>
      <c r="O7865" t="s">
        <v>34</v>
      </c>
      <c r="P7865">
        <v>4</v>
      </c>
      <c r="Q7865">
        <v>202206</v>
      </c>
      <c r="R7865">
        <v>20220802</v>
      </c>
      <c r="S7865" t="s">
        <v>15844</v>
      </c>
      <c r="T7865">
        <v>20220926</v>
      </c>
      <c r="Z7865" t="s">
        <v>36</v>
      </c>
    </row>
    <row r="7866" spans="1:26" x14ac:dyDescent="0.25">
      <c r="A7866" t="s">
        <v>2403</v>
      </c>
      <c r="B7866" t="s">
        <v>27</v>
      </c>
      <c r="C7866" t="s">
        <v>28</v>
      </c>
      <c r="D7866" t="s">
        <v>380</v>
      </c>
      <c r="E7866" t="str">
        <f>"110TNAB2A144"</f>
        <v>110TNAB2A144</v>
      </c>
      <c r="F7866" t="s">
        <v>2404</v>
      </c>
      <c r="N7866" t="s">
        <v>15845</v>
      </c>
      <c r="O7866" t="s">
        <v>34</v>
      </c>
      <c r="P7866">
        <v>12</v>
      </c>
      <c r="Q7866">
        <v>202110</v>
      </c>
      <c r="S7866">
        <v>917666208</v>
      </c>
      <c r="T7866">
        <v>20220927</v>
      </c>
      <c r="U7866" t="s">
        <v>2406</v>
      </c>
      <c r="V7866" t="s">
        <v>3583</v>
      </c>
      <c r="W7866" t="s">
        <v>2408</v>
      </c>
      <c r="X7866" t="s">
        <v>11250</v>
      </c>
      <c r="Y7866" t="s">
        <v>11251</v>
      </c>
      <c r="Z7866" t="s">
        <v>36</v>
      </c>
    </row>
    <row r="7867" spans="1:26" x14ac:dyDescent="0.25">
      <c r="A7867" t="s">
        <v>2403</v>
      </c>
      <c r="B7867" t="s">
        <v>27</v>
      </c>
      <c r="C7867" t="s">
        <v>28</v>
      </c>
      <c r="D7867" t="s">
        <v>64</v>
      </c>
      <c r="E7867" t="str">
        <f>"203TNRL1Z270"</f>
        <v>203TNRL1Z270</v>
      </c>
      <c r="F7867" t="s">
        <v>2404</v>
      </c>
      <c r="N7867" t="s">
        <v>15846</v>
      </c>
      <c r="O7867" t="s">
        <v>34</v>
      </c>
      <c r="P7867">
        <v>7</v>
      </c>
      <c r="Q7867">
        <v>202203</v>
      </c>
      <c r="S7867">
        <v>917666776</v>
      </c>
      <c r="T7867">
        <v>20220927</v>
      </c>
      <c r="U7867" t="s">
        <v>2406</v>
      </c>
      <c r="V7867" t="s">
        <v>3583</v>
      </c>
      <c r="W7867" t="s">
        <v>2408</v>
      </c>
      <c r="X7867" t="s">
        <v>2409</v>
      </c>
      <c r="Y7867" t="s">
        <v>2410</v>
      </c>
      <c r="Z7867" t="s">
        <v>36</v>
      </c>
    </row>
    <row r="7868" spans="1:26" x14ac:dyDescent="0.25">
      <c r="A7868" t="s">
        <v>26</v>
      </c>
      <c r="B7868" t="s">
        <v>27</v>
      </c>
      <c r="C7868" t="s">
        <v>28</v>
      </c>
      <c r="D7868" t="s">
        <v>115</v>
      </c>
      <c r="E7868" t="str">
        <f>"108TNZN0Z973"</f>
        <v>108TNZN0Z973</v>
      </c>
      <c r="F7868" t="s">
        <v>30</v>
      </c>
      <c r="I7868" t="s">
        <v>31</v>
      </c>
      <c r="J7868" t="s">
        <v>58</v>
      </c>
      <c r="N7868" t="s">
        <v>15847</v>
      </c>
      <c r="O7868" t="s">
        <v>34</v>
      </c>
      <c r="P7868">
        <v>14</v>
      </c>
      <c r="Q7868">
        <v>202108</v>
      </c>
      <c r="R7868">
        <v>20211001</v>
      </c>
      <c r="S7868" t="s">
        <v>15848</v>
      </c>
      <c r="T7868">
        <v>20220927</v>
      </c>
      <c r="U7868" t="s">
        <v>595</v>
      </c>
      <c r="V7868" t="s">
        <v>339</v>
      </c>
      <c r="W7868" t="s">
        <v>878</v>
      </c>
      <c r="X7868" t="s">
        <v>5494</v>
      </c>
      <c r="Y7868" t="s">
        <v>727</v>
      </c>
      <c r="Z7868" t="s">
        <v>36</v>
      </c>
    </row>
    <row r="7869" spans="1:26" x14ac:dyDescent="0.25">
      <c r="A7869" t="s">
        <v>26</v>
      </c>
      <c r="B7869" t="s">
        <v>27</v>
      </c>
      <c r="C7869" t="s">
        <v>28</v>
      </c>
      <c r="D7869" t="s">
        <v>380</v>
      </c>
      <c r="E7869" t="str">
        <f>"206TNYT0K418"</f>
        <v>206TNYT0K418</v>
      </c>
      <c r="F7869" t="s">
        <v>30</v>
      </c>
      <c r="I7869" t="s">
        <v>38</v>
      </c>
      <c r="J7869" t="s">
        <v>58</v>
      </c>
      <c r="N7869" t="s">
        <v>15849</v>
      </c>
      <c r="O7869" t="s">
        <v>34</v>
      </c>
      <c r="P7869">
        <v>4</v>
      </c>
      <c r="Q7869">
        <v>202206</v>
      </c>
      <c r="R7869">
        <v>20220712</v>
      </c>
      <c r="S7869" t="s">
        <v>15850</v>
      </c>
      <c r="T7869">
        <v>20220927</v>
      </c>
      <c r="U7869" t="s">
        <v>144</v>
      </c>
      <c r="Z7869" t="s">
        <v>36</v>
      </c>
    </row>
    <row r="7870" spans="1:26" x14ac:dyDescent="0.25">
      <c r="A7870" t="s">
        <v>26</v>
      </c>
      <c r="B7870" t="s">
        <v>27</v>
      </c>
      <c r="C7870" t="s">
        <v>28</v>
      </c>
      <c r="D7870" t="s">
        <v>6922</v>
      </c>
      <c r="E7870" t="str">
        <f>"206TNUW11542"</f>
        <v>206TNUW11542</v>
      </c>
      <c r="F7870" t="s">
        <v>30</v>
      </c>
      <c r="I7870" t="s">
        <v>38</v>
      </c>
      <c r="J7870" t="s">
        <v>77</v>
      </c>
      <c r="N7870" t="s">
        <v>15851</v>
      </c>
      <c r="O7870" t="s">
        <v>34</v>
      </c>
      <c r="P7870">
        <v>4</v>
      </c>
      <c r="Q7870">
        <v>202206</v>
      </c>
      <c r="R7870">
        <v>20220715</v>
      </c>
      <c r="S7870" t="s">
        <v>15852</v>
      </c>
      <c r="T7870">
        <v>20220927</v>
      </c>
      <c r="Z7870" t="s">
        <v>36</v>
      </c>
    </row>
    <row r="7871" spans="1:26" x14ac:dyDescent="0.25">
      <c r="A7871" t="s">
        <v>26</v>
      </c>
      <c r="B7871" t="s">
        <v>27</v>
      </c>
      <c r="C7871" t="s">
        <v>28</v>
      </c>
      <c r="D7871" t="s">
        <v>42</v>
      </c>
      <c r="E7871" t="str">
        <f>"202TNQD00100"</f>
        <v>202TNQD00100</v>
      </c>
      <c r="F7871" t="s">
        <v>30</v>
      </c>
      <c r="I7871" t="s">
        <v>89</v>
      </c>
      <c r="J7871" t="s">
        <v>90</v>
      </c>
      <c r="N7871" t="s">
        <v>15853</v>
      </c>
      <c r="O7871" t="s">
        <v>34</v>
      </c>
      <c r="P7871">
        <v>8</v>
      </c>
      <c r="Q7871">
        <v>202202</v>
      </c>
      <c r="R7871">
        <v>20220214</v>
      </c>
      <c r="S7871" t="s">
        <v>15854</v>
      </c>
      <c r="T7871">
        <v>20220927</v>
      </c>
      <c r="U7871" t="s">
        <v>1012</v>
      </c>
      <c r="Z7871" t="s">
        <v>36</v>
      </c>
    </row>
    <row r="7872" spans="1:26" x14ac:dyDescent="0.25">
      <c r="A7872" t="s">
        <v>26</v>
      </c>
      <c r="B7872" t="s">
        <v>27</v>
      </c>
      <c r="C7872" t="s">
        <v>28</v>
      </c>
      <c r="D7872" t="s">
        <v>115</v>
      </c>
      <c r="E7872" t="str">
        <f>"106TNHM22393"</f>
        <v>106TNHM22393</v>
      </c>
      <c r="F7872" t="s">
        <v>30</v>
      </c>
      <c r="I7872" t="s">
        <v>7776</v>
      </c>
      <c r="J7872" t="s">
        <v>58</v>
      </c>
      <c r="N7872" t="s">
        <v>9051</v>
      </c>
      <c r="O7872" t="s">
        <v>34</v>
      </c>
      <c r="P7872">
        <v>16</v>
      </c>
      <c r="Q7872">
        <v>202106</v>
      </c>
      <c r="R7872">
        <v>20220105</v>
      </c>
      <c r="S7872" t="s">
        <v>15855</v>
      </c>
      <c r="T7872">
        <v>20220927</v>
      </c>
      <c r="U7872" t="s">
        <v>487</v>
      </c>
      <c r="V7872" t="s">
        <v>506</v>
      </c>
      <c r="W7872" t="s">
        <v>1037</v>
      </c>
      <c r="Z7872" t="s">
        <v>36</v>
      </c>
    </row>
    <row r="7873" spans="1:26" x14ac:dyDescent="0.25">
      <c r="A7873" t="s">
        <v>26</v>
      </c>
      <c r="B7873" t="s">
        <v>27</v>
      </c>
      <c r="C7873" t="s">
        <v>28</v>
      </c>
      <c r="D7873" t="s">
        <v>585</v>
      </c>
      <c r="E7873" t="str">
        <f>"207TNRL1G302"</f>
        <v>207TNRL1G302</v>
      </c>
      <c r="F7873" t="s">
        <v>30</v>
      </c>
      <c r="I7873" t="s">
        <v>31</v>
      </c>
      <c r="J7873" t="s">
        <v>90</v>
      </c>
      <c r="N7873" t="s">
        <v>15856</v>
      </c>
      <c r="O7873" t="s">
        <v>34</v>
      </c>
      <c r="P7873">
        <v>3</v>
      </c>
      <c r="Q7873">
        <v>202207</v>
      </c>
      <c r="R7873">
        <v>20220828</v>
      </c>
      <c r="S7873" t="s">
        <v>15857</v>
      </c>
      <c r="T7873">
        <v>20220927</v>
      </c>
      <c r="Z7873" t="s">
        <v>36</v>
      </c>
    </row>
    <row r="7874" spans="1:26" x14ac:dyDescent="0.25">
      <c r="A7874" t="s">
        <v>26</v>
      </c>
      <c r="B7874" t="s">
        <v>27</v>
      </c>
      <c r="C7874" t="s">
        <v>28</v>
      </c>
      <c r="D7874" t="s">
        <v>64</v>
      </c>
      <c r="E7874" t="str">
        <f>"202TNQD1K420"</f>
        <v>202TNQD1K420</v>
      </c>
      <c r="F7874" t="s">
        <v>30</v>
      </c>
      <c r="I7874" t="s">
        <v>31</v>
      </c>
      <c r="J7874" t="s">
        <v>58</v>
      </c>
      <c r="N7874" t="s">
        <v>15858</v>
      </c>
      <c r="O7874" t="s">
        <v>34</v>
      </c>
      <c r="P7874">
        <v>8</v>
      </c>
      <c r="Q7874">
        <v>202202</v>
      </c>
      <c r="R7874">
        <v>20220705</v>
      </c>
      <c r="S7874" t="s">
        <v>15859</v>
      </c>
      <c r="T7874">
        <v>20220927</v>
      </c>
      <c r="U7874" t="s">
        <v>144</v>
      </c>
      <c r="Z7874" t="s">
        <v>36</v>
      </c>
    </row>
    <row r="7875" spans="1:26" x14ac:dyDescent="0.25">
      <c r="A7875" t="s">
        <v>26</v>
      </c>
      <c r="B7875" t="s">
        <v>27</v>
      </c>
      <c r="C7875" t="s">
        <v>28</v>
      </c>
      <c r="D7875" t="s">
        <v>64</v>
      </c>
      <c r="E7875" t="str">
        <f>"110TNJJ25852"</f>
        <v>110TNJJ25852</v>
      </c>
      <c r="F7875" t="s">
        <v>30</v>
      </c>
      <c r="I7875" t="s">
        <v>71</v>
      </c>
      <c r="J7875" t="s">
        <v>48</v>
      </c>
      <c r="N7875" t="s">
        <v>15860</v>
      </c>
      <c r="O7875" t="s">
        <v>34</v>
      </c>
      <c r="P7875">
        <v>12</v>
      </c>
      <c r="Q7875">
        <v>202110</v>
      </c>
      <c r="R7875">
        <v>20220224</v>
      </c>
      <c r="S7875" t="s">
        <v>15861</v>
      </c>
      <c r="T7875">
        <v>20220927</v>
      </c>
      <c r="Z7875" t="s">
        <v>36</v>
      </c>
    </row>
    <row r="7876" spans="1:26" x14ac:dyDescent="0.25">
      <c r="A7876" t="s">
        <v>26</v>
      </c>
      <c r="B7876" t="s">
        <v>27</v>
      </c>
      <c r="C7876" t="s">
        <v>28</v>
      </c>
      <c r="D7876" t="s">
        <v>37</v>
      </c>
      <c r="E7876" t="str">
        <f>"201TNZN11397"</f>
        <v>201TNZN11397</v>
      </c>
      <c r="F7876" t="s">
        <v>30</v>
      </c>
      <c r="I7876" t="s">
        <v>89</v>
      </c>
      <c r="J7876" t="s">
        <v>58</v>
      </c>
      <c r="N7876" t="s">
        <v>15862</v>
      </c>
      <c r="O7876" t="s">
        <v>34</v>
      </c>
      <c r="P7876">
        <v>9</v>
      </c>
      <c r="Q7876">
        <v>202201</v>
      </c>
      <c r="R7876">
        <v>20220312</v>
      </c>
      <c r="S7876" t="s">
        <v>15863</v>
      </c>
      <c r="T7876">
        <v>20220927</v>
      </c>
      <c r="U7876" t="s">
        <v>211</v>
      </c>
      <c r="Z7876" t="s">
        <v>36</v>
      </c>
    </row>
    <row r="7877" spans="1:26" x14ac:dyDescent="0.25">
      <c r="A7877" t="s">
        <v>26</v>
      </c>
      <c r="B7877" t="s">
        <v>27</v>
      </c>
      <c r="C7877" t="s">
        <v>28</v>
      </c>
      <c r="D7877" t="s">
        <v>6142</v>
      </c>
      <c r="E7877" t="str">
        <f>"205TNVS1U615"</f>
        <v>205TNVS1U615</v>
      </c>
      <c r="F7877" t="s">
        <v>30</v>
      </c>
      <c r="I7877" t="s">
        <v>57</v>
      </c>
      <c r="J7877" t="s">
        <v>39</v>
      </c>
      <c r="N7877" t="s">
        <v>15864</v>
      </c>
      <c r="O7877" t="s">
        <v>34</v>
      </c>
      <c r="P7877">
        <v>5</v>
      </c>
      <c r="Q7877">
        <v>202205</v>
      </c>
      <c r="R7877">
        <v>20220914</v>
      </c>
      <c r="S7877" t="s">
        <v>15865</v>
      </c>
      <c r="T7877">
        <v>20220927</v>
      </c>
      <c r="Z7877" t="s">
        <v>36</v>
      </c>
    </row>
    <row r="7878" spans="1:26" x14ac:dyDescent="0.25">
      <c r="A7878" t="s">
        <v>26</v>
      </c>
      <c r="B7878" t="s">
        <v>27</v>
      </c>
      <c r="C7878" t="s">
        <v>28</v>
      </c>
      <c r="D7878" t="s">
        <v>29</v>
      </c>
      <c r="E7878" t="str">
        <f>"201TNAB0W008"</f>
        <v>201TNAB0W008</v>
      </c>
      <c r="F7878" t="s">
        <v>30</v>
      </c>
      <c r="I7878" t="s">
        <v>38</v>
      </c>
      <c r="J7878" t="s">
        <v>90</v>
      </c>
      <c r="N7878" t="s">
        <v>15866</v>
      </c>
      <c r="O7878" t="s">
        <v>34</v>
      </c>
      <c r="P7878">
        <v>9</v>
      </c>
      <c r="Q7878">
        <v>202201</v>
      </c>
      <c r="R7878">
        <v>20220225</v>
      </c>
      <c r="S7878" t="s">
        <v>15867</v>
      </c>
      <c r="T7878">
        <v>20220927</v>
      </c>
      <c r="Z7878" t="s">
        <v>36</v>
      </c>
    </row>
    <row r="7879" spans="1:26" x14ac:dyDescent="0.25">
      <c r="A7879" t="s">
        <v>26</v>
      </c>
      <c r="B7879" t="s">
        <v>27</v>
      </c>
      <c r="C7879" t="s">
        <v>28</v>
      </c>
      <c r="D7879" t="s">
        <v>42</v>
      </c>
      <c r="E7879" t="str">
        <f>"109TNCZ1P443"</f>
        <v>109TNCZ1P443</v>
      </c>
      <c r="F7879" t="s">
        <v>30</v>
      </c>
      <c r="I7879" t="s">
        <v>31</v>
      </c>
      <c r="J7879" t="s">
        <v>58</v>
      </c>
      <c r="N7879" t="s">
        <v>15868</v>
      </c>
      <c r="O7879" t="s">
        <v>34</v>
      </c>
      <c r="P7879">
        <v>13</v>
      </c>
      <c r="Q7879">
        <v>202109</v>
      </c>
      <c r="R7879">
        <v>20220115</v>
      </c>
      <c r="S7879" t="s">
        <v>15869</v>
      </c>
      <c r="T7879">
        <v>20220927</v>
      </c>
      <c r="U7879" t="s">
        <v>94</v>
      </c>
      <c r="Z7879" t="s">
        <v>36</v>
      </c>
    </row>
    <row r="7880" spans="1:26" x14ac:dyDescent="0.25">
      <c r="A7880" t="s">
        <v>26</v>
      </c>
      <c r="B7880" t="s">
        <v>27</v>
      </c>
      <c r="C7880" t="s">
        <v>28</v>
      </c>
      <c r="D7880" t="s">
        <v>29</v>
      </c>
      <c r="E7880" t="str">
        <f>"108TNPC2S456"</f>
        <v>108TNPC2S456</v>
      </c>
      <c r="F7880" t="s">
        <v>30</v>
      </c>
      <c r="I7880" t="s">
        <v>38</v>
      </c>
      <c r="J7880" t="s">
        <v>39</v>
      </c>
      <c r="N7880" t="s">
        <v>15870</v>
      </c>
      <c r="O7880" t="s">
        <v>34</v>
      </c>
      <c r="P7880">
        <v>14</v>
      </c>
      <c r="Q7880">
        <v>202108</v>
      </c>
      <c r="R7880">
        <v>20211202</v>
      </c>
      <c r="S7880" t="s">
        <v>15871</v>
      </c>
      <c r="T7880">
        <v>20220927</v>
      </c>
      <c r="Z7880" t="s">
        <v>36</v>
      </c>
    </row>
    <row r="7881" spans="1:26" x14ac:dyDescent="0.25">
      <c r="A7881" t="s">
        <v>26</v>
      </c>
      <c r="B7881" t="s">
        <v>27</v>
      </c>
      <c r="C7881" t="s">
        <v>28</v>
      </c>
      <c r="D7881" t="s">
        <v>166</v>
      </c>
      <c r="E7881" t="str">
        <f>"207TNXR1B634"</f>
        <v>207TNXR1B634</v>
      </c>
      <c r="F7881" t="s">
        <v>30</v>
      </c>
      <c r="I7881" t="s">
        <v>38</v>
      </c>
      <c r="J7881" t="s">
        <v>58</v>
      </c>
      <c r="N7881" t="s">
        <v>15872</v>
      </c>
      <c r="O7881" t="s">
        <v>34</v>
      </c>
      <c r="P7881">
        <v>3</v>
      </c>
      <c r="Q7881">
        <v>202207</v>
      </c>
      <c r="R7881">
        <v>20220814</v>
      </c>
      <c r="S7881" t="s">
        <v>15873</v>
      </c>
      <c r="T7881">
        <v>20220927</v>
      </c>
      <c r="Z7881" t="s">
        <v>36</v>
      </c>
    </row>
    <row r="7882" spans="1:26" x14ac:dyDescent="0.25">
      <c r="A7882" t="s">
        <v>26</v>
      </c>
      <c r="B7882" t="s">
        <v>27</v>
      </c>
      <c r="C7882" t="s">
        <v>28</v>
      </c>
      <c r="D7882" t="s">
        <v>37</v>
      </c>
      <c r="E7882" t="str">
        <f>"201TNGY2K999"</f>
        <v>201TNGY2K999</v>
      </c>
      <c r="F7882" t="s">
        <v>30</v>
      </c>
      <c r="I7882" t="s">
        <v>31</v>
      </c>
      <c r="J7882" t="s">
        <v>58</v>
      </c>
      <c r="N7882" t="s">
        <v>15874</v>
      </c>
      <c r="O7882" t="s">
        <v>34</v>
      </c>
      <c r="P7882">
        <v>9</v>
      </c>
      <c r="Q7882">
        <v>202201</v>
      </c>
      <c r="R7882">
        <v>20220427</v>
      </c>
      <c r="S7882" t="s">
        <v>15875</v>
      </c>
      <c r="T7882">
        <v>20220927</v>
      </c>
      <c r="U7882" t="s">
        <v>144</v>
      </c>
      <c r="Z7882" t="s">
        <v>36</v>
      </c>
    </row>
    <row r="7883" spans="1:26" x14ac:dyDescent="0.25">
      <c r="A7883" t="s">
        <v>26</v>
      </c>
      <c r="B7883" t="s">
        <v>27</v>
      </c>
      <c r="C7883" t="s">
        <v>28</v>
      </c>
      <c r="D7883" t="s">
        <v>133</v>
      </c>
      <c r="E7883" t="str">
        <f>"009TNPC0D360"</f>
        <v>009TNPC0D360</v>
      </c>
      <c r="F7883" t="s">
        <v>30</v>
      </c>
      <c r="I7883" t="s">
        <v>38</v>
      </c>
      <c r="J7883" t="s">
        <v>58</v>
      </c>
      <c r="N7883" t="s">
        <v>15876</v>
      </c>
      <c r="O7883" t="s">
        <v>34</v>
      </c>
      <c r="P7883">
        <v>25</v>
      </c>
      <c r="Q7883">
        <v>202009</v>
      </c>
      <c r="R7883">
        <v>20220423</v>
      </c>
      <c r="S7883" t="s">
        <v>15877</v>
      </c>
      <c r="T7883">
        <v>20220927</v>
      </c>
      <c r="Z7883" t="s">
        <v>36</v>
      </c>
    </row>
    <row r="7884" spans="1:26" x14ac:dyDescent="0.25">
      <c r="A7884" t="s">
        <v>26</v>
      </c>
      <c r="B7884" t="s">
        <v>27</v>
      </c>
      <c r="C7884" t="s">
        <v>28</v>
      </c>
      <c r="D7884" t="s">
        <v>46</v>
      </c>
      <c r="E7884" t="str">
        <f>"110TNJJ0J916"</f>
        <v>110TNJJ0J916</v>
      </c>
      <c r="F7884" t="s">
        <v>30</v>
      </c>
      <c r="I7884" t="s">
        <v>157</v>
      </c>
      <c r="J7884" t="s">
        <v>58</v>
      </c>
      <c r="N7884" t="s">
        <v>15878</v>
      </c>
      <c r="O7884" t="s">
        <v>34</v>
      </c>
      <c r="P7884">
        <v>12</v>
      </c>
      <c r="Q7884">
        <v>202110</v>
      </c>
      <c r="R7884">
        <v>20211112</v>
      </c>
      <c r="S7884" t="s">
        <v>15879</v>
      </c>
      <c r="T7884">
        <v>20220927</v>
      </c>
      <c r="U7884" t="s">
        <v>265</v>
      </c>
      <c r="V7884" t="s">
        <v>1037</v>
      </c>
      <c r="W7884" t="s">
        <v>5494</v>
      </c>
      <c r="X7884" t="s">
        <v>727</v>
      </c>
      <c r="Y7884" t="s">
        <v>313</v>
      </c>
      <c r="Z7884" t="s">
        <v>36</v>
      </c>
    </row>
    <row r="7885" spans="1:26" x14ac:dyDescent="0.25">
      <c r="A7885" t="s">
        <v>26</v>
      </c>
      <c r="B7885" t="s">
        <v>27</v>
      </c>
      <c r="C7885" t="s">
        <v>28</v>
      </c>
      <c r="D7885" t="s">
        <v>64</v>
      </c>
      <c r="E7885" t="str">
        <f>"109TNFA11491"</f>
        <v>109TNFA11491</v>
      </c>
      <c r="F7885" t="s">
        <v>30</v>
      </c>
      <c r="I7885" t="s">
        <v>38</v>
      </c>
      <c r="J7885" t="s">
        <v>90</v>
      </c>
      <c r="N7885" t="s">
        <v>15880</v>
      </c>
      <c r="O7885" t="s">
        <v>34</v>
      </c>
      <c r="P7885">
        <v>13</v>
      </c>
      <c r="Q7885">
        <v>202109</v>
      </c>
      <c r="R7885">
        <v>20211016</v>
      </c>
      <c r="S7885" t="s">
        <v>15881</v>
      </c>
      <c r="T7885">
        <v>20220927</v>
      </c>
      <c r="U7885" t="s">
        <v>128</v>
      </c>
      <c r="V7885" t="s">
        <v>149</v>
      </c>
      <c r="Z7885" t="s">
        <v>36</v>
      </c>
    </row>
    <row r="7886" spans="1:26" x14ac:dyDescent="0.25">
      <c r="A7886" t="s">
        <v>26</v>
      </c>
      <c r="B7886" t="s">
        <v>27</v>
      </c>
      <c r="C7886" t="s">
        <v>28</v>
      </c>
      <c r="D7886" t="s">
        <v>46</v>
      </c>
      <c r="E7886" t="str">
        <f>"201TNLE0K672"</f>
        <v>201TNLE0K672</v>
      </c>
      <c r="F7886" t="s">
        <v>30</v>
      </c>
      <c r="I7886" t="s">
        <v>38</v>
      </c>
      <c r="J7886" t="s">
        <v>90</v>
      </c>
      <c r="N7886" t="s">
        <v>15882</v>
      </c>
      <c r="O7886" t="s">
        <v>34</v>
      </c>
      <c r="P7886">
        <v>9</v>
      </c>
      <c r="Q7886">
        <v>202201</v>
      </c>
      <c r="R7886">
        <v>20220114</v>
      </c>
      <c r="S7886" t="s">
        <v>15883</v>
      </c>
      <c r="T7886">
        <v>20220927</v>
      </c>
      <c r="U7886" t="s">
        <v>3950</v>
      </c>
      <c r="V7886" t="s">
        <v>878</v>
      </c>
      <c r="W7886" t="s">
        <v>5494</v>
      </c>
      <c r="X7886" t="s">
        <v>265</v>
      </c>
      <c r="Z7886" t="s">
        <v>36</v>
      </c>
    </row>
    <row r="7887" spans="1:26" x14ac:dyDescent="0.25">
      <c r="A7887" t="s">
        <v>26</v>
      </c>
      <c r="B7887" t="s">
        <v>27</v>
      </c>
      <c r="C7887" t="s">
        <v>28</v>
      </c>
      <c r="D7887" t="s">
        <v>6922</v>
      </c>
      <c r="E7887" t="str">
        <f>"204TNKF2M797"</f>
        <v>204TNKF2M797</v>
      </c>
      <c r="F7887" t="s">
        <v>30</v>
      </c>
      <c r="I7887" t="s">
        <v>31</v>
      </c>
      <c r="J7887" t="s">
        <v>39</v>
      </c>
      <c r="N7887" t="s">
        <v>15884</v>
      </c>
      <c r="O7887" t="s">
        <v>34</v>
      </c>
      <c r="P7887">
        <v>6</v>
      </c>
      <c r="Q7887">
        <v>202204</v>
      </c>
      <c r="R7887">
        <v>20220831</v>
      </c>
      <c r="S7887" t="s">
        <v>15885</v>
      </c>
      <c r="T7887">
        <v>20220927</v>
      </c>
      <c r="Z7887" t="s">
        <v>36</v>
      </c>
    </row>
    <row r="7888" spans="1:26" x14ac:dyDescent="0.25">
      <c r="A7888" t="s">
        <v>26</v>
      </c>
      <c r="B7888" t="s">
        <v>27</v>
      </c>
      <c r="C7888" t="s">
        <v>28</v>
      </c>
      <c r="D7888" t="s">
        <v>585</v>
      </c>
      <c r="E7888" t="str">
        <f>"204TNSU1J150"</f>
        <v>204TNSU1J150</v>
      </c>
      <c r="F7888" t="s">
        <v>30</v>
      </c>
      <c r="I7888" t="s">
        <v>38</v>
      </c>
      <c r="J7888" t="s">
        <v>58</v>
      </c>
      <c r="N7888" t="s">
        <v>15886</v>
      </c>
      <c r="O7888" t="s">
        <v>34</v>
      </c>
      <c r="P7888">
        <v>6</v>
      </c>
      <c r="Q7888">
        <v>202204</v>
      </c>
      <c r="R7888">
        <v>20220426</v>
      </c>
      <c r="S7888" t="s">
        <v>15887</v>
      </c>
      <c r="T7888">
        <v>20220927</v>
      </c>
      <c r="U7888" t="s">
        <v>11767</v>
      </c>
      <c r="V7888" t="s">
        <v>4637</v>
      </c>
      <c r="W7888" t="s">
        <v>5381</v>
      </c>
      <c r="Z7888" t="s">
        <v>36</v>
      </c>
    </row>
    <row r="7889" spans="1:26" x14ac:dyDescent="0.25">
      <c r="A7889" t="s">
        <v>26</v>
      </c>
      <c r="B7889" t="s">
        <v>27</v>
      </c>
      <c r="C7889" t="s">
        <v>28</v>
      </c>
      <c r="D7889" t="s">
        <v>29</v>
      </c>
      <c r="E7889" t="str">
        <f>"108TNKF15437"</f>
        <v>108TNKF15437</v>
      </c>
      <c r="F7889" t="s">
        <v>30</v>
      </c>
      <c r="I7889" t="s">
        <v>57</v>
      </c>
      <c r="J7889" t="s">
        <v>48</v>
      </c>
      <c r="N7889" t="s">
        <v>15888</v>
      </c>
      <c r="O7889" t="s">
        <v>34</v>
      </c>
      <c r="P7889">
        <v>14</v>
      </c>
      <c r="Q7889">
        <v>202108</v>
      </c>
      <c r="R7889">
        <v>20220301</v>
      </c>
      <c r="S7889" t="s">
        <v>15889</v>
      </c>
      <c r="T7889">
        <v>20220927</v>
      </c>
      <c r="Z7889" t="s">
        <v>36</v>
      </c>
    </row>
    <row r="7890" spans="1:26" x14ac:dyDescent="0.25">
      <c r="A7890" t="s">
        <v>26</v>
      </c>
      <c r="B7890" t="s">
        <v>27</v>
      </c>
      <c r="C7890" t="s">
        <v>28</v>
      </c>
      <c r="D7890" t="s">
        <v>585</v>
      </c>
      <c r="E7890" t="str">
        <f>"206TNHM05001"</f>
        <v>206TNHM05001</v>
      </c>
      <c r="F7890" t="s">
        <v>30</v>
      </c>
      <c r="I7890" t="s">
        <v>31</v>
      </c>
      <c r="J7890" t="s">
        <v>39</v>
      </c>
      <c r="N7890" t="s">
        <v>15890</v>
      </c>
      <c r="O7890" t="s">
        <v>34</v>
      </c>
      <c r="P7890">
        <v>4</v>
      </c>
      <c r="Q7890">
        <v>202206</v>
      </c>
      <c r="R7890">
        <v>20220725</v>
      </c>
      <c r="S7890" t="s">
        <v>15891</v>
      </c>
      <c r="T7890">
        <v>20220927</v>
      </c>
      <c r="Z7890" t="s">
        <v>36</v>
      </c>
    </row>
    <row r="7891" spans="1:26" x14ac:dyDescent="0.25">
      <c r="A7891" t="s">
        <v>26</v>
      </c>
      <c r="B7891" t="s">
        <v>27</v>
      </c>
      <c r="C7891" t="s">
        <v>28</v>
      </c>
      <c r="D7891" t="s">
        <v>29</v>
      </c>
      <c r="E7891" t="str">
        <f>"102TNWG1F985"</f>
        <v>102TNWG1F985</v>
      </c>
      <c r="F7891" t="s">
        <v>30</v>
      </c>
      <c r="I7891" t="s">
        <v>633</v>
      </c>
      <c r="J7891" t="s">
        <v>90</v>
      </c>
      <c r="N7891" t="s">
        <v>15892</v>
      </c>
      <c r="O7891" t="s">
        <v>34</v>
      </c>
      <c r="P7891">
        <v>20</v>
      </c>
      <c r="Q7891">
        <v>202102</v>
      </c>
      <c r="R7891">
        <v>20220920</v>
      </c>
      <c r="S7891" t="s">
        <v>15893</v>
      </c>
      <c r="T7891">
        <v>20220927</v>
      </c>
      <c r="U7891" t="s">
        <v>144</v>
      </c>
      <c r="V7891" t="s">
        <v>5954</v>
      </c>
      <c r="W7891" t="s">
        <v>3950</v>
      </c>
      <c r="X7891" t="s">
        <v>15894</v>
      </c>
      <c r="Y7891" t="s">
        <v>15895</v>
      </c>
      <c r="Z7891" t="s">
        <v>36</v>
      </c>
    </row>
    <row r="7892" spans="1:26" x14ac:dyDescent="0.25">
      <c r="A7892" t="s">
        <v>26</v>
      </c>
      <c r="B7892" t="s">
        <v>27</v>
      </c>
      <c r="C7892" t="s">
        <v>28</v>
      </c>
      <c r="D7892" t="s">
        <v>166</v>
      </c>
      <c r="E7892" t="str">
        <f>"111TNKF0M997"</f>
        <v>111TNKF0M997</v>
      </c>
      <c r="F7892" t="s">
        <v>30</v>
      </c>
      <c r="I7892" t="s">
        <v>31</v>
      </c>
      <c r="J7892" t="s">
        <v>32</v>
      </c>
      <c r="N7892" t="s">
        <v>15896</v>
      </c>
      <c r="O7892" t="s">
        <v>34</v>
      </c>
      <c r="P7892">
        <v>11</v>
      </c>
      <c r="Q7892">
        <v>202111</v>
      </c>
      <c r="R7892">
        <v>20220809</v>
      </c>
      <c r="S7892" t="s">
        <v>15897</v>
      </c>
      <c r="T7892">
        <v>20220927</v>
      </c>
      <c r="Z7892" t="s">
        <v>36</v>
      </c>
    </row>
    <row r="7893" spans="1:26" x14ac:dyDescent="0.25">
      <c r="A7893" t="s">
        <v>26</v>
      </c>
      <c r="B7893" t="s">
        <v>27</v>
      </c>
      <c r="C7893" t="s">
        <v>28</v>
      </c>
      <c r="D7893" t="s">
        <v>37</v>
      </c>
      <c r="E7893" t="str">
        <f>"110TNSU1A006"</f>
        <v>110TNSU1A006</v>
      </c>
      <c r="F7893" t="s">
        <v>30</v>
      </c>
      <c r="I7893" t="s">
        <v>129</v>
      </c>
      <c r="J7893" t="s">
        <v>39</v>
      </c>
      <c r="N7893" t="s">
        <v>15898</v>
      </c>
      <c r="O7893" t="s">
        <v>34</v>
      </c>
      <c r="P7893">
        <v>12</v>
      </c>
      <c r="Q7893">
        <v>202110</v>
      </c>
      <c r="R7893">
        <v>20220920</v>
      </c>
      <c r="S7893" t="s">
        <v>15899</v>
      </c>
      <c r="T7893">
        <v>20220927</v>
      </c>
      <c r="Z7893" t="s">
        <v>36</v>
      </c>
    </row>
    <row r="7894" spans="1:26" x14ac:dyDescent="0.25">
      <c r="A7894" t="s">
        <v>26</v>
      </c>
      <c r="B7894" t="s">
        <v>27</v>
      </c>
      <c r="C7894" t="s">
        <v>28</v>
      </c>
      <c r="D7894" t="s">
        <v>380</v>
      </c>
      <c r="E7894" t="str">
        <f>"207TNAB0R040"</f>
        <v>207TNAB0R040</v>
      </c>
      <c r="F7894" t="s">
        <v>30</v>
      </c>
      <c r="I7894" t="s">
        <v>31</v>
      </c>
      <c r="J7894" t="s">
        <v>32</v>
      </c>
      <c r="N7894" t="s">
        <v>15900</v>
      </c>
      <c r="O7894" t="s">
        <v>34</v>
      </c>
      <c r="P7894">
        <v>3</v>
      </c>
      <c r="Q7894">
        <v>202207</v>
      </c>
      <c r="R7894">
        <v>20220913</v>
      </c>
      <c r="S7894" t="s">
        <v>15901</v>
      </c>
      <c r="T7894">
        <v>20220927</v>
      </c>
      <c r="Z7894" t="s">
        <v>36</v>
      </c>
    </row>
    <row r="7895" spans="1:26" x14ac:dyDescent="0.25">
      <c r="A7895" t="s">
        <v>26</v>
      </c>
      <c r="B7895" t="s">
        <v>27</v>
      </c>
      <c r="C7895" t="s">
        <v>28</v>
      </c>
      <c r="D7895" t="s">
        <v>133</v>
      </c>
      <c r="E7895" t="str">
        <f>"011TNDV0D890"</f>
        <v>011TNDV0D890</v>
      </c>
      <c r="F7895" t="s">
        <v>30</v>
      </c>
      <c r="I7895" t="s">
        <v>162</v>
      </c>
      <c r="J7895" t="s">
        <v>39</v>
      </c>
      <c r="N7895" t="s">
        <v>15902</v>
      </c>
      <c r="O7895" t="s">
        <v>34</v>
      </c>
      <c r="P7895">
        <v>23</v>
      </c>
      <c r="Q7895">
        <v>202011</v>
      </c>
      <c r="R7895">
        <v>20211001</v>
      </c>
      <c r="S7895" t="s">
        <v>15903</v>
      </c>
      <c r="T7895">
        <v>20220927</v>
      </c>
      <c r="Z7895" t="s">
        <v>36</v>
      </c>
    </row>
    <row r="7896" spans="1:26" x14ac:dyDescent="0.25">
      <c r="A7896" t="s">
        <v>26</v>
      </c>
      <c r="B7896" t="s">
        <v>27</v>
      </c>
      <c r="C7896" t="s">
        <v>28</v>
      </c>
      <c r="D7896" t="s">
        <v>29</v>
      </c>
      <c r="E7896" t="str">
        <f>"111TNDV2V426"</f>
        <v>111TNDV2V426</v>
      </c>
      <c r="F7896" t="s">
        <v>30</v>
      </c>
      <c r="I7896" t="s">
        <v>31</v>
      </c>
      <c r="J7896" t="s">
        <v>32</v>
      </c>
      <c r="N7896" t="s">
        <v>15904</v>
      </c>
      <c r="O7896" t="s">
        <v>34</v>
      </c>
      <c r="P7896">
        <v>11</v>
      </c>
      <c r="Q7896">
        <v>202111</v>
      </c>
      <c r="R7896">
        <v>20220517</v>
      </c>
      <c r="S7896" t="s">
        <v>15905</v>
      </c>
      <c r="T7896">
        <v>20220927</v>
      </c>
      <c r="Z7896" t="s">
        <v>36</v>
      </c>
    </row>
    <row r="7897" spans="1:26" x14ac:dyDescent="0.25">
      <c r="A7897" t="s">
        <v>26</v>
      </c>
      <c r="B7897" t="s">
        <v>27</v>
      </c>
      <c r="C7897" t="s">
        <v>28</v>
      </c>
      <c r="D7897" t="s">
        <v>7445</v>
      </c>
      <c r="E7897" t="str">
        <f>"203TNEP0K596"</f>
        <v>203TNEP0K596</v>
      </c>
      <c r="F7897" t="s">
        <v>30</v>
      </c>
      <c r="I7897" t="s">
        <v>89</v>
      </c>
      <c r="J7897" t="s">
        <v>90</v>
      </c>
      <c r="N7897" t="s">
        <v>15906</v>
      </c>
      <c r="O7897" t="s">
        <v>34</v>
      </c>
      <c r="P7897">
        <v>7</v>
      </c>
      <c r="Q7897">
        <v>202203</v>
      </c>
      <c r="R7897">
        <v>20220524</v>
      </c>
      <c r="S7897" t="s">
        <v>15907</v>
      </c>
      <c r="T7897">
        <v>20220927</v>
      </c>
      <c r="U7897" t="s">
        <v>5494</v>
      </c>
      <c r="V7897" t="s">
        <v>878</v>
      </c>
      <c r="Z7897" t="s">
        <v>36</v>
      </c>
    </row>
    <row r="7898" spans="1:26" x14ac:dyDescent="0.25">
      <c r="A7898" t="s">
        <v>26</v>
      </c>
      <c r="B7898" t="s">
        <v>27</v>
      </c>
      <c r="C7898" t="s">
        <v>28</v>
      </c>
      <c r="D7898" t="s">
        <v>115</v>
      </c>
      <c r="E7898" t="str">
        <f>"107TNFA20955"</f>
        <v>107TNFA20955</v>
      </c>
      <c r="F7898" t="s">
        <v>30</v>
      </c>
      <c r="I7898" t="s">
        <v>31</v>
      </c>
      <c r="J7898" t="s">
        <v>32</v>
      </c>
      <c r="N7898" t="s">
        <v>15908</v>
      </c>
      <c r="O7898" t="s">
        <v>34</v>
      </c>
      <c r="P7898">
        <v>15</v>
      </c>
      <c r="Q7898">
        <v>202107</v>
      </c>
      <c r="R7898">
        <v>20220423</v>
      </c>
      <c r="S7898" t="s">
        <v>15909</v>
      </c>
      <c r="T7898">
        <v>20220927</v>
      </c>
      <c r="Z7898" t="s">
        <v>36</v>
      </c>
    </row>
    <row r="7899" spans="1:26" x14ac:dyDescent="0.25">
      <c r="A7899" t="s">
        <v>26</v>
      </c>
      <c r="B7899" t="s">
        <v>27</v>
      </c>
      <c r="C7899" t="s">
        <v>28</v>
      </c>
      <c r="D7899" t="s">
        <v>115</v>
      </c>
      <c r="E7899" t="str">
        <f>"112TNVS1X695"</f>
        <v>112TNVS1X695</v>
      </c>
      <c r="F7899" t="s">
        <v>30</v>
      </c>
      <c r="I7899" t="s">
        <v>31</v>
      </c>
      <c r="J7899" t="s">
        <v>32</v>
      </c>
      <c r="N7899" t="s">
        <v>15910</v>
      </c>
      <c r="O7899" t="s">
        <v>34</v>
      </c>
      <c r="P7899">
        <v>10</v>
      </c>
      <c r="Q7899">
        <v>202112</v>
      </c>
      <c r="R7899">
        <v>20220126</v>
      </c>
      <c r="S7899" t="s">
        <v>15911</v>
      </c>
      <c r="T7899">
        <v>20220927</v>
      </c>
      <c r="Z7899" t="s">
        <v>36</v>
      </c>
    </row>
    <row r="7900" spans="1:26" x14ac:dyDescent="0.25">
      <c r="A7900" t="s">
        <v>26</v>
      </c>
      <c r="B7900" t="s">
        <v>27</v>
      </c>
      <c r="C7900" t="s">
        <v>28</v>
      </c>
      <c r="D7900" t="s">
        <v>115</v>
      </c>
      <c r="E7900" t="str">
        <f>"108TNTQ2A601"</f>
        <v>108TNTQ2A601</v>
      </c>
      <c r="F7900" t="s">
        <v>30</v>
      </c>
      <c r="I7900" t="s">
        <v>31</v>
      </c>
      <c r="J7900" t="s">
        <v>32</v>
      </c>
      <c r="N7900" t="s">
        <v>15912</v>
      </c>
      <c r="O7900" t="s">
        <v>34</v>
      </c>
      <c r="P7900">
        <v>14</v>
      </c>
      <c r="Q7900">
        <v>202108</v>
      </c>
      <c r="R7900">
        <v>20211221</v>
      </c>
      <c r="S7900" t="s">
        <v>15913</v>
      </c>
      <c r="T7900">
        <v>20220927</v>
      </c>
      <c r="Z7900" t="s">
        <v>36</v>
      </c>
    </row>
    <row r="7901" spans="1:26" x14ac:dyDescent="0.25">
      <c r="A7901" t="s">
        <v>26</v>
      </c>
      <c r="B7901" t="s">
        <v>27</v>
      </c>
      <c r="C7901" t="s">
        <v>28</v>
      </c>
      <c r="D7901" t="s">
        <v>7432</v>
      </c>
      <c r="E7901" t="str">
        <f>"204TNWG1B321"</f>
        <v>204TNWG1B321</v>
      </c>
      <c r="F7901" t="s">
        <v>30</v>
      </c>
      <c r="I7901" t="s">
        <v>31</v>
      </c>
      <c r="J7901" t="s">
        <v>32</v>
      </c>
      <c r="N7901" t="s">
        <v>15914</v>
      </c>
      <c r="O7901" t="s">
        <v>34</v>
      </c>
      <c r="P7901">
        <v>6</v>
      </c>
      <c r="Q7901">
        <v>202204</v>
      </c>
      <c r="R7901">
        <v>20220818</v>
      </c>
      <c r="S7901" t="s">
        <v>15915</v>
      </c>
      <c r="T7901">
        <v>20220927</v>
      </c>
      <c r="Z7901" t="s">
        <v>36</v>
      </c>
    </row>
    <row r="7902" spans="1:26" x14ac:dyDescent="0.25">
      <c r="A7902" t="s">
        <v>26</v>
      </c>
      <c r="B7902" t="s">
        <v>27</v>
      </c>
      <c r="C7902" t="s">
        <v>28</v>
      </c>
      <c r="D7902" t="s">
        <v>42</v>
      </c>
      <c r="E7902" t="str">
        <f>"111TNUW2Q374"</f>
        <v>111TNUW2Q374</v>
      </c>
      <c r="F7902" t="s">
        <v>30</v>
      </c>
      <c r="I7902" t="s">
        <v>57</v>
      </c>
      <c r="J7902" t="s">
        <v>58</v>
      </c>
      <c r="N7902" t="s">
        <v>15916</v>
      </c>
      <c r="O7902" t="s">
        <v>34</v>
      </c>
      <c r="P7902">
        <v>11</v>
      </c>
      <c r="Q7902">
        <v>202111</v>
      </c>
      <c r="R7902">
        <v>20211128</v>
      </c>
      <c r="S7902" t="s">
        <v>15917</v>
      </c>
      <c r="T7902">
        <v>20220927</v>
      </c>
      <c r="U7902" t="s">
        <v>144</v>
      </c>
      <c r="V7902" t="s">
        <v>180</v>
      </c>
      <c r="W7902" t="s">
        <v>15918</v>
      </c>
      <c r="X7902" t="s">
        <v>4836</v>
      </c>
      <c r="Z7902" t="s">
        <v>36</v>
      </c>
    </row>
    <row r="7903" spans="1:26" x14ac:dyDescent="0.25">
      <c r="A7903" t="s">
        <v>26</v>
      </c>
      <c r="B7903" t="s">
        <v>27</v>
      </c>
      <c r="C7903" t="s">
        <v>28</v>
      </c>
      <c r="D7903" t="s">
        <v>7160</v>
      </c>
      <c r="E7903" t="str">
        <f>"205TNQD32788"</f>
        <v>205TNQD32788</v>
      </c>
      <c r="F7903" t="s">
        <v>30</v>
      </c>
      <c r="I7903" t="s">
        <v>129</v>
      </c>
      <c r="J7903" t="s">
        <v>58</v>
      </c>
      <c r="N7903" t="s">
        <v>15919</v>
      </c>
      <c r="O7903" t="s">
        <v>34</v>
      </c>
      <c r="P7903">
        <v>5</v>
      </c>
      <c r="Q7903">
        <v>202205</v>
      </c>
      <c r="R7903">
        <v>20220912</v>
      </c>
      <c r="S7903" t="s">
        <v>15920</v>
      </c>
      <c r="T7903">
        <v>20220927</v>
      </c>
      <c r="U7903" t="s">
        <v>339</v>
      </c>
      <c r="V7903" t="s">
        <v>211</v>
      </c>
      <c r="W7903" t="s">
        <v>267</v>
      </c>
      <c r="Z7903" t="s">
        <v>36</v>
      </c>
    </row>
    <row r="7904" spans="1:26" x14ac:dyDescent="0.25">
      <c r="A7904" t="s">
        <v>26</v>
      </c>
      <c r="B7904" t="s">
        <v>27</v>
      </c>
      <c r="C7904" t="s">
        <v>28</v>
      </c>
      <c r="D7904" t="s">
        <v>115</v>
      </c>
      <c r="E7904" t="str">
        <f>"103TNKF0X341"</f>
        <v>103TNKF0X341</v>
      </c>
      <c r="F7904" t="s">
        <v>30</v>
      </c>
      <c r="I7904" t="s">
        <v>82</v>
      </c>
      <c r="J7904" t="s">
        <v>90</v>
      </c>
      <c r="N7904" t="s">
        <v>15921</v>
      </c>
      <c r="O7904" t="s">
        <v>34</v>
      </c>
      <c r="P7904">
        <v>19</v>
      </c>
      <c r="Q7904">
        <v>202103</v>
      </c>
      <c r="R7904">
        <v>20220326</v>
      </c>
      <c r="S7904" t="s">
        <v>15922</v>
      </c>
      <c r="T7904">
        <v>20220927</v>
      </c>
      <c r="U7904" t="s">
        <v>5168</v>
      </c>
      <c r="V7904" t="s">
        <v>206</v>
      </c>
      <c r="Z7904" t="s">
        <v>36</v>
      </c>
    </row>
    <row r="7905" spans="1:26" x14ac:dyDescent="0.25">
      <c r="A7905" t="s">
        <v>26</v>
      </c>
      <c r="B7905" t="s">
        <v>27</v>
      </c>
      <c r="C7905" t="s">
        <v>28</v>
      </c>
      <c r="D7905" t="s">
        <v>46</v>
      </c>
      <c r="E7905" t="str">
        <f>"202TNLE0S960"</f>
        <v>202TNLE0S960</v>
      </c>
      <c r="F7905" t="s">
        <v>30</v>
      </c>
      <c r="I7905" t="s">
        <v>129</v>
      </c>
      <c r="J7905" t="s">
        <v>58</v>
      </c>
      <c r="N7905" t="s">
        <v>15923</v>
      </c>
      <c r="O7905" t="s">
        <v>34</v>
      </c>
      <c r="P7905">
        <v>8</v>
      </c>
      <c r="Q7905">
        <v>202202</v>
      </c>
      <c r="R7905">
        <v>20220501</v>
      </c>
      <c r="S7905" t="s">
        <v>15924</v>
      </c>
      <c r="T7905">
        <v>20220927</v>
      </c>
      <c r="U7905" t="s">
        <v>328</v>
      </c>
      <c r="Z7905" t="s">
        <v>36</v>
      </c>
    </row>
    <row r="7906" spans="1:26" x14ac:dyDescent="0.25">
      <c r="A7906" t="s">
        <v>26</v>
      </c>
      <c r="B7906" t="s">
        <v>27</v>
      </c>
      <c r="C7906" t="s">
        <v>28</v>
      </c>
      <c r="D7906" t="s">
        <v>6142</v>
      </c>
      <c r="E7906" t="str">
        <f>"205TNEP0A116"</f>
        <v>205TNEP0A116</v>
      </c>
      <c r="F7906" t="s">
        <v>30</v>
      </c>
      <c r="I7906" t="s">
        <v>38</v>
      </c>
      <c r="J7906" t="s">
        <v>90</v>
      </c>
      <c r="N7906" t="s">
        <v>15925</v>
      </c>
      <c r="O7906" t="s">
        <v>34</v>
      </c>
      <c r="P7906">
        <v>5</v>
      </c>
      <c r="Q7906">
        <v>202205</v>
      </c>
      <c r="R7906">
        <v>20220530</v>
      </c>
      <c r="S7906" t="s">
        <v>15926</v>
      </c>
      <c r="T7906">
        <v>20220927</v>
      </c>
      <c r="U7906" t="s">
        <v>10194</v>
      </c>
      <c r="V7906" t="s">
        <v>8014</v>
      </c>
      <c r="W7906" t="s">
        <v>211</v>
      </c>
      <c r="Z7906" t="s">
        <v>36</v>
      </c>
    </row>
    <row r="7907" spans="1:26" x14ac:dyDescent="0.25">
      <c r="A7907" t="s">
        <v>26</v>
      </c>
      <c r="B7907" t="s">
        <v>27</v>
      </c>
      <c r="C7907" t="s">
        <v>28</v>
      </c>
      <c r="D7907" t="s">
        <v>42</v>
      </c>
      <c r="E7907" t="str">
        <f>"108TNSU1F974"</f>
        <v>108TNSU1F974</v>
      </c>
      <c r="F7907" t="s">
        <v>30</v>
      </c>
      <c r="I7907" t="s">
        <v>38</v>
      </c>
      <c r="J7907" t="s">
        <v>58</v>
      </c>
      <c r="N7907" t="s">
        <v>15927</v>
      </c>
      <c r="O7907" t="s">
        <v>34</v>
      </c>
      <c r="P7907">
        <v>14</v>
      </c>
      <c r="Q7907">
        <v>202108</v>
      </c>
      <c r="R7907">
        <v>20211114</v>
      </c>
      <c r="S7907" t="s">
        <v>15928</v>
      </c>
      <c r="T7907">
        <v>20220927</v>
      </c>
      <c r="U7907" t="s">
        <v>144</v>
      </c>
      <c r="V7907" t="s">
        <v>180</v>
      </c>
      <c r="Z7907" t="s">
        <v>36</v>
      </c>
    </row>
    <row r="7908" spans="1:26" x14ac:dyDescent="0.25">
      <c r="A7908" t="s">
        <v>26</v>
      </c>
      <c r="B7908" t="s">
        <v>27</v>
      </c>
      <c r="C7908" t="s">
        <v>28</v>
      </c>
      <c r="D7908" t="s">
        <v>64</v>
      </c>
      <c r="E7908" t="str">
        <f>"111TNJJ15444"</f>
        <v>111TNJJ15444</v>
      </c>
      <c r="F7908" t="s">
        <v>30</v>
      </c>
      <c r="I7908" t="s">
        <v>38</v>
      </c>
      <c r="J7908" t="s">
        <v>90</v>
      </c>
      <c r="N7908" t="s">
        <v>15929</v>
      </c>
      <c r="O7908" t="s">
        <v>34</v>
      </c>
      <c r="P7908">
        <v>11</v>
      </c>
      <c r="Q7908">
        <v>202111</v>
      </c>
      <c r="R7908">
        <v>20211120</v>
      </c>
      <c r="S7908" t="s">
        <v>15930</v>
      </c>
      <c r="T7908">
        <v>20220927</v>
      </c>
      <c r="U7908" t="s">
        <v>205</v>
      </c>
      <c r="Z7908" t="s">
        <v>36</v>
      </c>
    </row>
    <row r="7909" spans="1:26" x14ac:dyDescent="0.25">
      <c r="A7909" t="s">
        <v>26</v>
      </c>
      <c r="B7909" t="s">
        <v>27</v>
      </c>
      <c r="C7909" t="s">
        <v>28</v>
      </c>
      <c r="D7909" t="s">
        <v>6142</v>
      </c>
      <c r="E7909" t="str">
        <f>"208TNUW05606"</f>
        <v>208TNUW05606</v>
      </c>
      <c r="F7909" t="s">
        <v>30</v>
      </c>
      <c r="I7909" t="s">
        <v>38</v>
      </c>
      <c r="J7909" t="s">
        <v>77</v>
      </c>
      <c r="N7909" t="s">
        <v>15931</v>
      </c>
      <c r="O7909" t="s">
        <v>34</v>
      </c>
      <c r="P7909">
        <v>2</v>
      </c>
      <c r="Q7909">
        <v>202208</v>
      </c>
      <c r="R7909">
        <v>20220902</v>
      </c>
      <c r="S7909" t="s">
        <v>15932</v>
      </c>
      <c r="T7909">
        <v>20220927</v>
      </c>
      <c r="Z7909" t="s">
        <v>36</v>
      </c>
    </row>
    <row r="7910" spans="1:26" x14ac:dyDescent="0.25">
      <c r="A7910" t="s">
        <v>26</v>
      </c>
      <c r="B7910" t="s">
        <v>27</v>
      </c>
      <c r="C7910" t="s">
        <v>28</v>
      </c>
      <c r="D7910" t="s">
        <v>42</v>
      </c>
      <c r="E7910" t="str">
        <f>"110TNFA13011"</f>
        <v>110TNFA13011</v>
      </c>
      <c r="F7910" t="s">
        <v>30</v>
      </c>
      <c r="I7910" t="s">
        <v>157</v>
      </c>
      <c r="J7910" t="s">
        <v>1239</v>
      </c>
      <c r="N7910" t="s">
        <v>15933</v>
      </c>
      <c r="O7910" t="s">
        <v>34</v>
      </c>
      <c r="P7910">
        <v>12</v>
      </c>
      <c r="Q7910">
        <v>202110</v>
      </c>
      <c r="R7910">
        <v>20211010</v>
      </c>
      <c r="S7910" t="s">
        <v>15934</v>
      </c>
      <c r="T7910">
        <v>20220927</v>
      </c>
      <c r="U7910" t="s">
        <v>328</v>
      </c>
      <c r="Z7910" t="s">
        <v>36</v>
      </c>
    </row>
    <row r="7911" spans="1:26" x14ac:dyDescent="0.25">
      <c r="A7911" t="s">
        <v>26</v>
      </c>
      <c r="B7911" t="s">
        <v>27</v>
      </c>
      <c r="C7911" t="s">
        <v>28</v>
      </c>
      <c r="D7911" t="s">
        <v>380</v>
      </c>
      <c r="E7911" t="str">
        <f>"207TNQD18164"</f>
        <v>207TNQD18164</v>
      </c>
      <c r="F7911" t="s">
        <v>30</v>
      </c>
      <c r="I7911" t="s">
        <v>1561</v>
      </c>
      <c r="J7911" t="s">
        <v>39</v>
      </c>
      <c r="N7911" t="s">
        <v>15935</v>
      </c>
      <c r="O7911" t="s">
        <v>34</v>
      </c>
      <c r="P7911">
        <v>3</v>
      </c>
      <c r="Q7911">
        <v>202207</v>
      </c>
      <c r="R7911">
        <v>20220821</v>
      </c>
      <c r="S7911" t="s">
        <v>15936</v>
      </c>
      <c r="T7911">
        <v>20220927</v>
      </c>
      <c r="Z7911" t="s">
        <v>36</v>
      </c>
    </row>
    <row r="7912" spans="1:26" x14ac:dyDescent="0.25">
      <c r="A7912" t="s">
        <v>26</v>
      </c>
      <c r="B7912" t="s">
        <v>27</v>
      </c>
      <c r="C7912" t="s">
        <v>28</v>
      </c>
      <c r="D7912" t="s">
        <v>64</v>
      </c>
      <c r="E7912" t="str">
        <f>"105TNTQ22729"</f>
        <v>105TNTQ22729</v>
      </c>
      <c r="F7912" t="s">
        <v>30</v>
      </c>
      <c r="I7912" t="s">
        <v>38</v>
      </c>
      <c r="J7912" t="s">
        <v>77</v>
      </c>
      <c r="N7912" t="s">
        <v>15937</v>
      </c>
      <c r="O7912" t="s">
        <v>34</v>
      </c>
      <c r="P7912">
        <v>17</v>
      </c>
      <c r="Q7912">
        <v>202105</v>
      </c>
      <c r="R7912">
        <v>20211119</v>
      </c>
      <c r="S7912" t="s">
        <v>15938</v>
      </c>
      <c r="T7912">
        <v>20220927</v>
      </c>
      <c r="Z7912" t="s">
        <v>36</v>
      </c>
    </row>
    <row r="7913" spans="1:26" x14ac:dyDescent="0.25">
      <c r="A7913" t="s">
        <v>26</v>
      </c>
      <c r="B7913" t="s">
        <v>27</v>
      </c>
      <c r="C7913" t="s">
        <v>28</v>
      </c>
      <c r="D7913" t="s">
        <v>29</v>
      </c>
      <c r="E7913" t="str">
        <f>"201TNAB0A664"</f>
        <v>201TNAB0A664</v>
      </c>
      <c r="F7913" t="s">
        <v>30</v>
      </c>
      <c r="I7913" t="s">
        <v>157</v>
      </c>
      <c r="J7913" t="s">
        <v>439</v>
      </c>
      <c r="N7913" t="s">
        <v>15939</v>
      </c>
      <c r="O7913" t="s">
        <v>34</v>
      </c>
      <c r="P7913">
        <v>9</v>
      </c>
      <c r="Q7913">
        <v>202201</v>
      </c>
      <c r="R7913">
        <v>20220812</v>
      </c>
      <c r="S7913" t="s">
        <v>15940</v>
      </c>
      <c r="T7913">
        <v>20220927</v>
      </c>
      <c r="Z7913" t="s">
        <v>36</v>
      </c>
    </row>
    <row r="7914" spans="1:26" x14ac:dyDescent="0.25">
      <c r="A7914" t="s">
        <v>26</v>
      </c>
      <c r="B7914" t="s">
        <v>27</v>
      </c>
      <c r="C7914" t="s">
        <v>28</v>
      </c>
      <c r="D7914" t="s">
        <v>115</v>
      </c>
      <c r="E7914" t="str">
        <f>"104TNZN2E325"</f>
        <v>104TNZN2E325</v>
      </c>
      <c r="F7914" t="s">
        <v>30</v>
      </c>
      <c r="I7914" t="s">
        <v>47</v>
      </c>
      <c r="J7914" t="s">
        <v>90</v>
      </c>
      <c r="N7914" t="s">
        <v>15941</v>
      </c>
      <c r="O7914" t="s">
        <v>34</v>
      </c>
      <c r="P7914">
        <v>18</v>
      </c>
      <c r="Q7914">
        <v>202104</v>
      </c>
      <c r="R7914">
        <v>20220419</v>
      </c>
      <c r="S7914" t="s">
        <v>15942</v>
      </c>
      <c r="T7914">
        <v>20220927</v>
      </c>
      <c r="U7914" t="s">
        <v>5168</v>
      </c>
      <c r="V7914" t="s">
        <v>206</v>
      </c>
      <c r="Z7914" t="s">
        <v>36</v>
      </c>
    </row>
    <row r="7915" spans="1:26" x14ac:dyDescent="0.25">
      <c r="A7915" t="s">
        <v>26</v>
      </c>
      <c r="B7915" t="s">
        <v>27</v>
      </c>
      <c r="C7915" t="s">
        <v>28</v>
      </c>
      <c r="D7915" t="s">
        <v>6922</v>
      </c>
      <c r="E7915" t="str">
        <f>"204TNYT0Z394"</f>
        <v>204TNYT0Z394</v>
      </c>
      <c r="F7915" t="s">
        <v>30</v>
      </c>
      <c r="I7915" t="s">
        <v>38</v>
      </c>
      <c r="J7915" t="s">
        <v>555</v>
      </c>
      <c r="N7915" t="s">
        <v>15943</v>
      </c>
      <c r="O7915" t="s">
        <v>34</v>
      </c>
      <c r="P7915">
        <v>6</v>
      </c>
      <c r="Q7915">
        <v>202204</v>
      </c>
      <c r="R7915">
        <v>20220630</v>
      </c>
      <c r="S7915" t="s">
        <v>15944</v>
      </c>
      <c r="T7915">
        <v>20220927</v>
      </c>
      <c r="Z7915" t="s">
        <v>36</v>
      </c>
    </row>
    <row r="7916" spans="1:26" x14ac:dyDescent="0.25">
      <c r="A7916" t="s">
        <v>26</v>
      </c>
      <c r="B7916" t="s">
        <v>27</v>
      </c>
      <c r="C7916" t="s">
        <v>28</v>
      </c>
      <c r="D7916" t="s">
        <v>7445</v>
      </c>
      <c r="E7916" t="str">
        <f>"204TNHM2E545"</f>
        <v>204TNHM2E545</v>
      </c>
      <c r="F7916" t="s">
        <v>30</v>
      </c>
      <c r="I7916" t="s">
        <v>129</v>
      </c>
      <c r="J7916" t="s">
        <v>77</v>
      </c>
      <c r="N7916" t="s">
        <v>15945</v>
      </c>
      <c r="O7916" t="s">
        <v>34</v>
      </c>
      <c r="P7916">
        <v>6</v>
      </c>
      <c r="Q7916">
        <v>202204</v>
      </c>
      <c r="R7916">
        <v>20220913</v>
      </c>
      <c r="S7916" t="s">
        <v>15946</v>
      </c>
      <c r="T7916">
        <v>20220927</v>
      </c>
      <c r="Z7916" t="s">
        <v>36</v>
      </c>
    </row>
    <row r="7917" spans="1:26" x14ac:dyDescent="0.25">
      <c r="A7917" t="s">
        <v>26</v>
      </c>
      <c r="B7917" t="s">
        <v>27</v>
      </c>
      <c r="C7917" t="s">
        <v>28</v>
      </c>
      <c r="D7917" t="s">
        <v>6922</v>
      </c>
      <c r="E7917" t="str">
        <f>"204TNEP0S188"</f>
        <v>204TNEP0S188</v>
      </c>
      <c r="F7917" t="s">
        <v>30</v>
      </c>
      <c r="I7917" t="s">
        <v>82</v>
      </c>
      <c r="J7917" t="s">
        <v>90</v>
      </c>
      <c r="N7917" t="s">
        <v>15947</v>
      </c>
      <c r="O7917" t="s">
        <v>34</v>
      </c>
      <c r="P7917">
        <v>6</v>
      </c>
      <c r="Q7917">
        <v>202204</v>
      </c>
      <c r="R7917">
        <v>20220618</v>
      </c>
      <c r="S7917" t="s">
        <v>15948</v>
      </c>
      <c r="T7917">
        <v>20220927</v>
      </c>
      <c r="U7917" t="s">
        <v>9761</v>
      </c>
      <c r="Z7917" t="s">
        <v>36</v>
      </c>
    </row>
    <row r="7918" spans="1:26" x14ac:dyDescent="0.25">
      <c r="A7918" t="s">
        <v>26</v>
      </c>
      <c r="B7918" t="s">
        <v>27</v>
      </c>
      <c r="C7918" t="s">
        <v>28</v>
      </c>
      <c r="D7918" t="s">
        <v>115</v>
      </c>
      <c r="E7918" t="str">
        <f>"012TNJJ1P716"</f>
        <v>012TNJJ1P716</v>
      </c>
      <c r="F7918" t="s">
        <v>30</v>
      </c>
      <c r="I7918" t="s">
        <v>1315</v>
      </c>
      <c r="J7918" t="s">
        <v>90</v>
      </c>
      <c r="N7918" t="s">
        <v>15949</v>
      </c>
      <c r="O7918" t="s">
        <v>34</v>
      </c>
      <c r="P7918">
        <v>22</v>
      </c>
      <c r="Q7918">
        <v>202012</v>
      </c>
      <c r="R7918">
        <v>20211012</v>
      </c>
      <c r="S7918" t="s">
        <v>15950</v>
      </c>
      <c r="T7918">
        <v>20220927</v>
      </c>
      <c r="U7918" t="s">
        <v>206</v>
      </c>
      <c r="Z7918" t="s">
        <v>36</v>
      </c>
    </row>
    <row r="7919" spans="1:26" x14ac:dyDescent="0.25">
      <c r="A7919" t="s">
        <v>26</v>
      </c>
      <c r="B7919" t="s">
        <v>27</v>
      </c>
      <c r="C7919" t="s">
        <v>28</v>
      </c>
      <c r="D7919" t="s">
        <v>29</v>
      </c>
      <c r="E7919" t="str">
        <f>"105TNJJ13932"</f>
        <v>105TNJJ13932</v>
      </c>
      <c r="F7919" t="s">
        <v>30</v>
      </c>
      <c r="I7919" t="s">
        <v>38</v>
      </c>
      <c r="J7919" t="s">
        <v>58</v>
      </c>
      <c r="N7919" t="s">
        <v>15951</v>
      </c>
      <c r="O7919" t="s">
        <v>34</v>
      </c>
      <c r="P7919">
        <v>17</v>
      </c>
      <c r="Q7919">
        <v>202105</v>
      </c>
      <c r="R7919">
        <v>20220418</v>
      </c>
      <c r="S7919" t="s">
        <v>15952</v>
      </c>
      <c r="T7919">
        <v>20220927</v>
      </c>
      <c r="U7919" t="s">
        <v>144</v>
      </c>
      <c r="V7919" t="s">
        <v>151</v>
      </c>
      <c r="Z7919" t="s">
        <v>36</v>
      </c>
    </row>
    <row r="7920" spans="1:26" x14ac:dyDescent="0.25">
      <c r="A7920" t="s">
        <v>26</v>
      </c>
      <c r="B7920" t="s">
        <v>27</v>
      </c>
      <c r="C7920" t="s">
        <v>28</v>
      </c>
      <c r="D7920" t="s">
        <v>37</v>
      </c>
      <c r="E7920" t="str">
        <f>"106TNVS2P519"</f>
        <v>106TNVS2P519</v>
      </c>
      <c r="F7920" t="s">
        <v>30</v>
      </c>
      <c r="I7920" t="s">
        <v>38</v>
      </c>
      <c r="J7920" t="s">
        <v>48</v>
      </c>
      <c r="N7920" t="s">
        <v>1571</v>
      </c>
      <c r="O7920" t="s">
        <v>34</v>
      </c>
      <c r="P7920">
        <v>16</v>
      </c>
      <c r="Q7920">
        <v>202106</v>
      </c>
      <c r="R7920">
        <v>20220208</v>
      </c>
      <c r="S7920" t="s">
        <v>15953</v>
      </c>
      <c r="T7920">
        <v>20220927</v>
      </c>
      <c r="Z7920" t="s">
        <v>36</v>
      </c>
    </row>
    <row r="7921" spans="1:26" x14ac:dyDescent="0.25">
      <c r="A7921" t="s">
        <v>26</v>
      </c>
      <c r="B7921" t="s">
        <v>27</v>
      </c>
      <c r="C7921" t="s">
        <v>28</v>
      </c>
      <c r="D7921" t="s">
        <v>1052</v>
      </c>
      <c r="E7921" t="str">
        <f>"003TNZN0A869"</f>
        <v>003TNZN0A869</v>
      </c>
      <c r="F7921" t="s">
        <v>30</v>
      </c>
      <c r="I7921" t="s">
        <v>38</v>
      </c>
      <c r="J7921" t="s">
        <v>58</v>
      </c>
      <c r="N7921" t="s">
        <v>15954</v>
      </c>
      <c r="O7921" t="s">
        <v>34</v>
      </c>
      <c r="P7921">
        <v>31</v>
      </c>
      <c r="Q7921">
        <v>202003</v>
      </c>
      <c r="R7921">
        <v>20211015</v>
      </c>
      <c r="S7921" t="s">
        <v>15955</v>
      </c>
      <c r="T7921">
        <v>20220927</v>
      </c>
      <c r="U7921" t="s">
        <v>1056</v>
      </c>
      <c r="Z7921" t="s">
        <v>36</v>
      </c>
    </row>
    <row r="7922" spans="1:26" x14ac:dyDescent="0.25">
      <c r="A7922" t="s">
        <v>26</v>
      </c>
      <c r="B7922" t="s">
        <v>27</v>
      </c>
      <c r="C7922" t="s">
        <v>28</v>
      </c>
      <c r="D7922" t="s">
        <v>380</v>
      </c>
      <c r="E7922" t="str">
        <f>"111TNSU1A350"</f>
        <v>111TNSU1A350</v>
      </c>
      <c r="F7922" t="s">
        <v>30</v>
      </c>
      <c r="I7922" t="s">
        <v>38</v>
      </c>
      <c r="J7922" t="s">
        <v>58</v>
      </c>
      <c r="N7922" t="s">
        <v>15956</v>
      </c>
      <c r="O7922" t="s">
        <v>34</v>
      </c>
      <c r="P7922">
        <v>11</v>
      </c>
      <c r="Q7922">
        <v>202111</v>
      </c>
      <c r="R7922">
        <v>20220826</v>
      </c>
      <c r="S7922" t="s">
        <v>15957</v>
      </c>
      <c r="T7922">
        <v>20220927</v>
      </c>
      <c r="U7922" t="s">
        <v>144</v>
      </c>
      <c r="Z7922" t="s">
        <v>36</v>
      </c>
    </row>
    <row r="7923" spans="1:26" x14ac:dyDescent="0.25">
      <c r="A7923" t="s">
        <v>26</v>
      </c>
      <c r="B7923" t="s">
        <v>27</v>
      </c>
      <c r="C7923" t="s">
        <v>28</v>
      </c>
      <c r="D7923" t="s">
        <v>133</v>
      </c>
      <c r="E7923" t="str">
        <f>"112TNNH01143"</f>
        <v>112TNNH01143</v>
      </c>
      <c r="F7923" t="s">
        <v>30</v>
      </c>
      <c r="I7923" t="s">
        <v>97</v>
      </c>
      <c r="J7923" t="s">
        <v>39</v>
      </c>
      <c r="N7923" t="s">
        <v>15958</v>
      </c>
      <c r="O7923" t="s">
        <v>34</v>
      </c>
      <c r="P7923">
        <v>10</v>
      </c>
      <c r="Q7923">
        <v>202112</v>
      </c>
      <c r="R7923">
        <v>20220514</v>
      </c>
      <c r="S7923" t="s">
        <v>15959</v>
      </c>
      <c r="T7923">
        <v>20220927</v>
      </c>
      <c r="Z7923" t="s">
        <v>36</v>
      </c>
    </row>
    <row r="7924" spans="1:26" x14ac:dyDescent="0.25">
      <c r="A7924" t="s">
        <v>26</v>
      </c>
      <c r="B7924" t="s">
        <v>27</v>
      </c>
      <c r="C7924" t="s">
        <v>28</v>
      </c>
      <c r="D7924" t="s">
        <v>64</v>
      </c>
      <c r="E7924" t="str">
        <f>"203TNQD0V060"</f>
        <v>203TNQD0V060</v>
      </c>
      <c r="F7924" t="s">
        <v>30</v>
      </c>
      <c r="I7924" t="s">
        <v>97</v>
      </c>
      <c r="J7924" t="s">
        <v>58</v>
      </c>
      <c r="N7924" t="s">
        <v>15960</v>
      </c>
      <c r="O7924" t="s">
        <v>34</v>
      </c>
      <c r="P7924">
        <v>7</v>
      </c>
      <c r="Q7924">
        <v>202203</v>
      </c>
      <c r="R7924">
        <v>20220623</v>
      </c>
      <c r="S7924" t="s">
        <v>15961</v>
      </c>
      <c r="T7924">
        <v>20220927</v>
      </c>
      <c r="U7924" t="s">
        <v>6714</v>
      </c>
      <c r="V7924" t="s">
        <v>143</v>
      </c>
      <c r="Z7924" t="s">
        <v>36</v>
      </c>
    </row>
    <row r="7925" spans="1:26" x14ac:dyDescent="0.25">
      <c r="A7925" t="s">
        <v>26</v>
      </c>
      <c r="B7925" t="s">
        <v>27</v>
      </c>
      <c r="C7925" t="s">
        <v>28</v>
      </c>
      <c r="D7925" t="s">
        <v>29</v>
      </c>
      <c r="E7925" t="str">
        <f>"108TNFA2H163"</f>
        <v>108TNFA2H163</v>
      </c>
      <c r="F7925" t="s">
        <v>30</v>
      </c>
      <c r="I7925" t="s">
        <v>97</v>
      </c>
      <c r="J7925" t="s">
        <v>39</v>
      </c>
      <c r="N7925" t="s">
        <v>15962</v>
      </c>
      <c r="O7925" t="s">
        <v>34</v>
      </c>
      <c r="P7925">
        <v>14</v>
      </c>
      <c r="Q7925">
        <v>202108</v>
      </c>
      <c r="R7925">
        <v>20220103</v>
      </c>
      <c r="S7925" t="s">
        <v>15963</v>
      </c>
      <c r="T7925">
        <v>20220927</v>
      </c>
      <c r="Z7925" t="s">
        <v>36</v>
      </c>
    </row>
    <row r="7926" spans="1:26" x14ac:dyDescent="0.25">
      <c r="A7926" t="s">
        <v>26</v>
      </c>
      <c r="B7926" t="s">
        <v>27</v>
      </c>
      <c r="C7926" t="s">
        <v>28</v>
      </c>
      <c r="D7926" t="s">
        <v>133</v>
      </c>
      <c r="E7926" t="str">
        <f>"201TNMX22995"</f>
        <v>201TNMX22995</v>
      </c>
      <c r="F7926" t="s">
        <v>30</v>
      </c>
      <c r="I7926" t="s">
        <v>586</v>
      </c>
      <c r="J7926" t="s">
        <v>819</v>
      </c>
      <c r="N7926" t="s">
        <v>15964</v>
      </c>
      <c r="O7926" t="s">
        <v>34</v>
      </c>
      <c r="P7926">
        <v>9</v>
      </c>
      <c r="Q7926">
        <v>202201</v>
      </c>
      <c r="R7926">
        <v>20220413</v>
      </c>
      <c r="S7926" t="s">
        <v>15965</v>
      </c>
      <c r="T7926">
        <v>20220927</v>
      </c>
      <c r="Z7926" t="s">
        <v>36</v>
      </c>
    </row>
    <row r="7927" spans="1:26" x14ac:dyDescent="0.25">
      <c r="A7927" t="s">
        <v>26</v>
      </c>
      <c r="B7927" t="s">
        <v>27</v>
      </c>
      <c r="C7927" t="s">
        <v>28</v>
      </c>
      <c r="D7927" t="s">
        <v>37</v>
      </c>
      <c r="E7927" t="str">
        <f>"110TNMX16075"</f>
        <v>110TNMX16075</v>
      </c>
      <c r="F7927" t="s">
        <v>30</v>
      </c>
      <c r="I7927" t="s">
        <v>38</v>
      </c>
      <c r="J7927" t="s">
        <v>39</v>
      </c>
      <c r="N7927" t="s">
        <v>15966</v>
      </c>
      <c r="O7927" t="s">
        <v>34</v>
      </c>
      <c r="P7927">
        <v>12</v>
      </c>
      <c r="Q7927">
        <v>202110</v>
      </c>
      <c r="R7927">
        <v>20220623</v>
      </c>
      <c r="S7927" t="s">
        <v>15967</v>
      </c>
      <c r="T7927">
        <v>20220927</v>
      </c>
      <c r="Z7927" t="s">
        <v>36</v>
      </c>
    </row>
    <row r="7928" spans="1:26" x14ac:dyDescent="0.25">
      <c r="A7928" t="s">
        <v>26</v>
      </c>
      <c r="B7928" t="s">
        <v>27</v>
      </c>
      <c r="C7928" t="s">
        <v>28</v>
      </c>
      <c r="D7928" t="s">
        <v>42</v>
      </c>
      <c r="E7928" t="str">
        <f>"107TNVSV2A151"</f>
        <v>107TNVSV2A151</v>
      </c>
      <c r="F7928" t="s">
        <v>30</v>
      </c>
      <c r="I7928" t="s">
        <v>38</v>
      </c>
      <c r="J7928" t="s">
        <v>39</v>
      </c>
      <c r="N7928" t="s">
        <v>15968</v>
      </c>
      <c r="O7928" t="s">
        <v>34</v>
      </c>
      <c r="P7928">
        <v>15</v>
      </c>
      <c r="Q7928">
        <v>202107</v>
      </c>
      <c r="R7928">
        <v>20220530</v>
      </c>
      <c r="S7928" t="s">
        <v>15969</v>
      </c>
      <c r="T7928">
        <v>20220927</v>
      </c>
      <c r="Z7928" t="s">
        <v>36</v>
      </c>
    </row>
    <row r="7929" spans="1:26" x14ac:dyDescent="0.25">
      <c r="A7929" t="s">
        <v>26</v>
      </c>
      <c r="B7929" t="s">
        <v>27</v>
      </c>
      <c r="C7929" t="s">
        <v>28</v>
      </c>
      <c r="D7929" t="s">
        <v>46</v>
      </c>
      <c r="E7929" t="str">
        <f>"108TNWG0W897"</f>
        <v>108TNWG0W897</v>
      </c>
      <c r="F7929" t="s">
        <v>30</v>
      </c>
      <c r="I7929" t="s">
        <v>31</v>
      </c>
      <c r="J7929" t="s">
        <v>58</v>
      </c>
      <c r="N7929" t="s">
        <v>15970</v>
      </c>
      <c r="O7929" t="s">
        <v>34</v>
      </c>
      <c r="P7929">
        <v>14</v>
      </c>
      <c r="Q7929">
        <v>202108</v>
      </c>
      <c r="R7929">
        <v>20220122</v>
      </c>
      <c r="S7929" t="s">
        <v>15971</v>
      </c>
      <c r="T7929">
        <v>20220928</v>
      </c>
      <c r="U7929" t="s">
        <v>878</v>
      </c>
      <c r="V7929" t="s">
        <v>506</v>
      </c>
      <c r="W7929" t="s">
        <v>1037</v>
      </c>
      <c r="Z7929" t="s">
        <v>36</v>
      </c>
    </row>
    <row r="7930" spans="1:26" x14ac:dyDescent="0.25">
      <c r="A7930" t="s">
        <v>26</v>
      </c>
      <c r="B7930" t="s">
        <v>27</v>
      </c>
      <c r="C7930" t="s">
        <v>28</v>
      </c>
      <c r="D7930" t="s">
        <v>380</v>
      </c>
      <c r="E7930" t="str">
        <f>"206TNBK1E981"</f>
        <v>206TNBK1E981</v>
      </c>
      <c r="F7930" t="s">
        <v>30</v>
      </c>
      <c r="I7930" t="s">
        <v>38</v>
      </c>
      <c r="J7930" t="s">
        <v>58</v>
      </c>
      <c r="N7930" t="s">
        <v>15972</v>
      </c>
      <c r="O7930" t="s">
        <v>34</v>
      </c>
      <c r="P7930">
        <v>4</v>
      </c>
      <c r="Q7930">
        <v>202206</v>
      </c>
      <c r="R7930">
        <v>20220701</v>
      </c>
      <c r="S7930" t="s">
        <v>15973</v>
      </c>
      <c r="T7930">
        <v>20220928</v>
      </c>
      <c r="U7930" t="s">
        <v>206</v>
      </c>
      <c r="V7930" t="s">
        <v>128</v>
      </c>
      <c r="Z7930" t="s">
        <v>36</v>
      </c>
    </row>
    <row r="7931" spans="1:26" x14ac:dyDescent="0.25">
      <c r="A7931" t="s">
        <v>26</v>
      </c>
      <c r="B7931" t="s">
        <v>27</v>
      </c>
      <c r="C7931" t="s">
        <v>28</v>
      </c>
      <c r="D7931" t="s">
        <v>37</v>
      </c>
      <c r="E7931" t="str">
        <f>"111TNAB2Y552"</f>
        <v>111TNAB2Y552</v>
      </c>
      <c r="F7931" t="s">
        <v>30</v>
      </c>
      <c r="I7931" t="s">
        <v>38</v>
      </c>
      <c r="J7931" t="s">
        <v>58</v>
      </c>
      <c r="N7931" t="s">
        <v>15974</v>
      </c>
      <c r="O7931" t="s">
        <v>34</v>
      </c>
      <c r="P7931">
        <v>11</v>
      </c>
      <c r="Q7931">
        <v>202111</v>
      </c>
      <c r="R7931">
        <v>20211201</v>
      </c>
      <c r="S7931" t="s">
        <v>15975</v>
      </c>
      <c r="T7931">
        <v>20220928</v>
      </c>
      <c r="U7931" t="s">
        <v>205</v>
      </c>
      <c r="Z7931" t="s">
        <v>36</v>
      </c>
    </row>
    <row r="7932" spans="1:26" x14ac:dyDescent="0.25">
      <c r="A7932" t="s">
        <v>26</v>
      </c>
      <c r="B7932" t="s">
        <v>27</v>
      </c>
      <c r="C7932" t="s">
        <v>28</v>
      </c>
      <c r="D7932" t="s">
        <v>37</v>
      </c>
      <c r="E7932" t="str">
        <f>"201TNKF10997"</f>
        <v>201TNKF10997</v>
      </c>
      <c r="F7932" t="s">
        <v>30</v>
      </c>
      <c r="I7932" t="s">
        <v>71</v>
      </c>
      <c r="J7932" t="s">
        <v>58</v>
      </c>
      <c r="N7932" t="s">
        <v>15976</v>
      </c>
      <c r="O7932" t="s">
        <v>34</v>
      </c>
      <c r="P7932">
        <v>9</v>
      </c>
      <c r="Q7932">
        <v>202201</v>
      </c>
      <c r="R7932">
        <v>20220826</v>
      </c>
      <c r="S7932" t="s">
        <v>15977</v>
      </c>
      <c r="T7932">
        <v>20220928</v>
      </c>
      <c r="U7932" t="s">
        <v>680</v>
      </c>
      <c r="Z7932" t="s">
        <v>36</v>
      </c>
    </row>
    <row r="7933" spans="1:26" x14ac:dyDescent="0.25">
      <c r="A7933" t="s">
        <v>26</v>
      </c>
      <c r="B7933" t="s">
        <v>27</v>
      </c>
      <c r="C7933" t="s">
        <v>28</v>
      </c>
      <c r="D7933" t="s">
        <v>380</v>
      </c>
      <c r="E7933" t="str">
        <f>"201TNBK02101"</f>
        <v>201TNBK02101</v>
      </c>
      <c r="F7933" t="s">
        <v>30</v>
      </c>
      <c r="I7933" t="s">
        <v>76</v>
      </c>
      <c r="J7933" t="s">
        <v>58</v>
      </c>
      <c r="N7933" t="s">
        <v>15978</v>
      </c>
      <c r="O7933" t="s">
        <v>34</v>
      </c>
      <c r="P7933">
        <v>9</v>
      </c>
      <c r="Q7933">
        <v>202201</v>
      </c>
      <c r="R7933">
        <v>20220422</v>
      </c>
      <c r="S7933" t="s">
        <v>15979</v>
      </c>
      <c r="T7933">
        <v>20220928</v>
      </c>
      <c r="U7933" t="s">
        <v>144</v>
      </c>
      <c r="Z7933" t="s">
        <v>36</v>
      </c>
    </row>
    <row r="7934" spans="1:26" x14ac:dyDescent="0.25">
      <c r="A7934" t="s">
        <v>26</v>
      </c>
      <c r="B7934" t="s">
        <v>27</v>
      </c>
      <c r="C7934" t="s">
        <v>28</v>
      </c>
      <c r="D7934" t="s">
        <v>42</v>
      </c>
      <c r="E7934" t="str">
        <f>"201TNJJ25284"</f>
        <v>201TNJJ25284</v>
      </c>
      <c r="F7934" t="s">
        <v>30</v>
      </c>
      <c r="I7934" t="s">
        <v>31</v>
      </c>
      <c r="J7934" t="s">
        <v>58</v>
      </c>
      <c r="N7934" t="s">
        <v>15980</v>
      </c>
      <c r="O7934" t="s">
        <v>34</v>
      </c>
      <c r="P7934">
        <v>9</v>
      </c>
      <c r="Q7934">
        <v>202201</v>
      </c>
      <c r="R7934">
        <v>20220224</v>
      </c>
      <c r="S7934" t="s">
        <v>15981</v>
      </c>
      <c r="T7934">
        <v>20220928</v>
      </c>
      <c r="U7934" t="s">
        <v>180</v>
      </c>
      <c r="Z7934" t="s">
        <v>36</v>
      </c>
    </row>
    <row r="7935" spans="1:26" x14ac:dyDescent="0.25">
      <c r="A7935" t="s">
        <v>26</v>
      </c>
      <c r="B7935" t="s">
        <v>27</v>
      </c>
      <c r="C7935" t="s">
        <v>28</v>
      </c>
      <c r="D7935" t="s">
        <v>585</v>
      </c>
      <c r="E7935" t="str">
        <f>"207TNFAOLO91"</f>
        <v>207TNFAOLO91</v>
      </c>
      <c r="F7935" t="s">
        <v>30</v>
      </c>
      <c r="I7935" t="s">
        <v>38</v>
      </c>
      <c r="J7935" t="s">
        <v>568</v>
      </c>
      <c r="N7935" t="s">
        <v>15982</v>
      </c>
      <c r="O7935" t="s">
        <v>34</v>
      </c>
      <c r="P7935">
        <v>3</v>
      </c>
      <c r="Q7935">
        <v>202207</v>
      </c>
      <c r="R7935">
        <v>20220808</v>
      </c>
      <c r="S7935" t="s">
        <v>15983</v>
      </c>
      <c r="T7935">
        <v>20220928</v>
      </c>
      <c r="U7935" t="s">
        <v>5381</v>
      </c>
      <c r="Z7935" t="s">
        <v>36</v>
      </c>
    </row>
    <row r="7936" spans="1:26" x14ac:dyDescent="0.25">
      <c r="A7936" t="s">
        <v>26</v>
      </c>
      <c r="B7936" t="s">
        <v>27</v>
      </c>
      <c r="C7936" t="s">
        <v>28</v>
      </c>
      <c r="D7936" t="s">
        <v>6922</v>
      </c>
      <c r="E7936" t="str">
        <f>"205TNYT0V050"</f>
        <v>205TNYT0V050</v>
      </c>
      <c r="F7936" t="s">
        <v>30</v>
      </c>
      <c r="I7936" t="s">
        <v>38</v>
      </c>
      <c r="J7936" t="s">
        <v>58</v>
      </c>
      <c r="N7936" t="s">
        <v>15984</v>
      </c>
      <c r="O7936" t="s">
        <v>34</v>
      </c>
      <c r="P7936">
        <v>5</v>
      </c>
      <c r="Q7936">
        <v>202205</v>
      </c>
      <c r="R7936">
        <v>20220818</v>
      </c>
      <c r="S7936" t="s">
        <v>15985</v>
      </c>
      <c r="T7936">
        <v>20220928</v>
      </c>
      <c r="U7936" t="s">
        <v>144</v>
      </c>
      <c r="Z7936" t="s">
        <v>36</v>
      </c>
    </row>
    <row r="7937" spans="1:26" x14ac:dyDescent="0.25">
      <c r="A7937" t="s">
        <v>26</v>
      </c>
      <c r="B7937" t="s">
        <v>27</v>
      </c>
      <c r="C7937" t="s">
        <v>28</v>
      </c>
      <c r="D7937" t="s">
        <v>380</v>
      </c>
      <c r="E7937" t="str">
        <f>"206TNHM0H073"</f>
        <v>206TNHM0H073</v>
      </c>
      <c r="F7937" t="s">
        <v>30</v>
      </c>
      <c r="I7937" t="s">
        <v>89</v>
      </c>
      <c r="J7937" t="s">
        <v>58</v>
      </c>
      <c r="N7937" t="s">
        <v>15986</v>
      </c>
      <c r="O7937" t="s">
        <v>34</v>
      </c>
      <c r="P7937">
        <v>4</v>
      </c>
      <c r="Q7937">
        <v>202206</v>
      </c>
      <c r="R7937">
        <v>20220731</v>
      </c>
      <c r="S7937" t="s">
        <v>15987</v>
      </c>
      <c r="T7937">
        <v>20220928</v>
      </c>
      <c r="U7937" t="s">
        <v>267</v>
      </c>
      <c r="V7937" t="s">
        <v>265</v>
      </c>
      <c r="W7937" t="s">
        <v>211</v>
      </c>
      <c r="X7937" t="s">
        <v>264</v>
      </c>
      <c r="Y7937" t="s">
        <v>12211</v>
      </c>
      <c r="Z7937" t="s">
        <v>36</v>
      </c>
    </row>
    <row r="7938" spans="1:26" x14ac:dyDescent="0.25">
      <c r="A7938" t="s">
        <v>26</v>
      </c>
      <c r="B7938" t="s">
        <v>27</v>
      </c>
      <c r="C7938" t="s">
        <v>28</v>
      </c>
      <c r="D7938" t="s">
        <v>6142</v>
      </c>
      <c r="E7938" t="str">
        <f>"205TNYT0U274"</f>
        <v>205TNYT0U274</v>
      </c>
      <c r="F7938" t="s">
        <v>30</v>
      </c>
      <c r="I7938" t="s">
        <v>1511</v>
      </c>
      <c r="J7938" t="s">
        <v>90</v>
      </c>
      <c r="N7938" t="s">
        <v>15988</v>
      </c>
      <c r="O7938" t="s">
        <v>34</v>
      </c>
      <c r="P7938">
        <v>5</v>
      </c>
      <c r="Q7938">
        <v>202205</v>
      </c>
      <c r="R7938">
        <v>20220828</v>
      </c>
      <c r="S7938" t="s">
        <v>15989</v>
      </c>
      <c r="T7938">
        <v>20220928</v>
      </c>
      <c r="U7938" t="s">
        <v>8014</v>
      </c>
      <c r="Z7938" t="s">
        <v>36</v>
      </c>
    </row>
    <row r="7939" spans="1:26" x14ac:dyDescent="0.25">
      <c r="A7939" t="s">
        <v>26</v>
      </c>
      <c r="B7939" t="s">
        <v>27</v>
      </c>
      <c r="C7939" t="s">
        <v>28</v>
      </c>
      <c r="D7939" t="s">
        <v>166</v>
      </c>
      <c r="E7939" t="str">
        <f>"111TNUW01806"</f>
        <v>111TNUW01806</v>
      </c>
      <c r="F7939" t="s">
        <v>30</v>
      </c>
      <c r="I7939" t="s">
        <v>38</v>
      </c>
      <c r="J7939" t="s">
        <v>3409</v>
      </c>
      <c r="N7939" t="s">
        <v>15990</v>
      </c>
      <c r="O7939" t="s">
        <v>34</v>
      </c>
      <c r="P7939">
        <v>11</v>
      </c>
      <c r="Q7939">
        <v>202111</v>
      </c>
      <c r="R7939">
        <v>20211208</v>
      </c>
      <c r="S7939" t="s">
        <v>15991</v>
      </c>
      <c r="T7939">
        <v>20220928</v>
      </c>
      <c r="Z7939" t="s">
        <v>36</v>
      </c>
    </row>
    <row r="7940" spans="1:26" x14ac:dyDescent="0.25">
      <c r="A7940" t="s">
        <v>26</v>
      </c>
      <c r="B7940" t="s">
        <v>27</v>
      </c>
      <c r="C7940" t="s">
        <v>28</v>
      </c>
      <c r="D7940" t="s">
        <v>585</v>
      </c>
      <c r="E7940" t="str">
        <f>"202TNQD2F100"</f>
        <v>202TNQD2F100</v>
      </c>
      <c r="F7940" t="s">
        <v>30</v>
      </c>
      <c r="I7940" t="s">
        <v>76</v>
      </c>
      <c r="J7940" t="s">
        <v>77</v>
      </c>
      <c r="N7940" t="s">
        <v>15992</v>
      </c>
      <c r="O7940" t="s">
        <v>34</v>
      </c>
      <c r="P7940">
        <v>8</v>
      </c>
      <c r="Q7940">
        <v>202202</v>
      </c>
      <c r="R7940">
        <v>20220421</v>
      </c>
      <c r="S7940" t="s">
        <v>15993</v>
      </c>
      <c r="T7940">
        <v>20220928</v>
      </c>
      <c r="Z7940" t="s">
        <v>36</v>
      </c>
    </row>
    <row r="7941" spans="1:26" x14ac:dyDescent="0.25">
      <c r="A7941" t="s">
        <v>26</v>
      </c>
      <c r="B7941" t="s">
        <v>27</v>
      </c>
      <c r="C7941" t="s">
        <v>28</v>
      </c>
      <c r="D7941" t="s">
        <v>380</v>
      </c>
      <c r="E7941" t="str">
        <f>"207TNFA0S051"</f>
        <v>207TNFA0S051</v>
      </c>
      <c r="F7941" t="s">
        <v>30</v>
      </c>
      <c r="I7941" t="s">
        <v>31</v>
      </c>
      <c r="J7941" t="s">
        <v>58</v>
      </c>
      <c r="N7941" t="s">
        <v>15994</v>
      </c>
      <c r="O7941" t="s">
        <v>34</v>
      </c>
      <c r="P7941">
        <v>3</v>
      </c>
      <c r="Q7941">
        <v>202207</v>
      </c>
      <c r="R7941">
        <v>20220726</v>
      </c>
      <c r="S7941" t="s">
        <v>15995</v>
      </c>
      <c r="T7941">
        <v>20220928</v>
      </c>
      <c r="U7941" t="s">
        <v>144</v>
      </c>
      <c r="V7941" t="s">
        <v>128</v>
      </c>
      <c r="Z7941" t="s">
        <v>36</v>
      </c>
    </row>
    <row r="7942" spans="1:26" x14ac:dyDescent="0.25">
      <c r="A7942" t="s">
        <v>26</v>
      </c>
      <c r="B7942" t="s">
        <v>27</v>
      </c>
      <c r="C7942" t="s">
        <v>28</v>
      </c>
      <c r="D7942" t="s">
        <v>29</v>
      </c>
      <c r="E7942" t="str">
        <f>"111TNJJ25356"</f>
        <v>111TNJJ25356</v>
      </c>
      <c r="F7942" t="s">
        <v>30</v>
      </c>
      <c r="I7942" t="s">
        <v>38</v>
      </c>
      <c r="J7942" t="s">
        <v>58</v>
      </c>
      <c r="N7942" t="s">
        <v>15996</v>
      </c>
      <c r="O7942" t="s">
        <v>34</v>
      </c>
      <c r="P7942">
        <v>11</v>
      </c>
      <c r="Q7942">
        <v>202111</v>
      </c>
      <c r="R7942">
        <v>20220217</v>
      </c>
      <c r="S7942" t="s">
        <v>15997</v>
      </c>
      <c r="T7942">
        <v>20220928</v>
      </c>
      <c r="U7942" t="s">
        <v>3950</v>
      </c>
      <c r="Z7942" t="s">
        <v>36</v>
      </c>
    </row>
    <row r="7943" spans="1:26" x14ac:dyDescent="0.25">
      <c r="A7943" t="s">
        <v>26</v>
      </c>
      <c r="B7943" t="s">
        <v>27</v>
      </c>
      <c r="C7943" t="s">
        <v>28</v>
      </c>
      <c r="D7943" t="s">
        <v>46</v>
      </c>
      <c r="E7943" t="str">
        <f>"110TNDV2D042"</f>
        <v>110TNDV2D042</v>
      </c>
      <c r="F7943" t="s">
        <v>30</v>
      </c>
      <c r="I7943" t="s">
        <v>57</v>
      </c>
      <c r="J7943" t="s">
        <v>1719</v>
      </c>
      <c r="N7943" t="s">
        <v>15998</v>
      </c>
      <c r="O7943" t="s">
        <v>34</v>
      </c>
      <c r="P7943">
        <v>12</v>
      </c>
      <c r="Q7943">
        <v>202110</v>
      </c>
      <c r="R7943">
        <v>20220101</v>
      </c>
      <c r="S7943" t="s">
        <v>15999</v>
      </c>
      <c r="T7943">
        <v>20220928</v>
      </c>
      <c r="Z7943" t="s">
        <v>36</v>
      </c>
    </row>
    <row r="7944" spans="1:26" x14ac:dyDescent="0.25">
      <c r="A7944" t="s">
        <v>26</v>
      </c>
      <c r="B7944" t="s">
        <v>27</v>
      </c>
      <c r="C7944" t="s">
        <v>28</v>
      </c>
      <c r="D7944" t="s">
        <v>29</v>
      </c>
      <c r="E7944" t="str">
        <f>"201TNTQ0L081"</f>
        <v>201TNTQ0L081</v>
      </c>
      <c r="F7944" t="s">
        <v>30</v>
      </c>
      <c r="I7944" t="s">
        <v>31</v>
      </c>
      <c r="J7944" t="s">
        <v>58</v>
      </c>
      <c r="N7944" t="s">
        <v>13171</v>
      </c>
      <c r="O7944" t="s">
        <v>34</v>
      </c>
      <c r="P7944">
        <v>9</v>
      </c>
      <c r="Q7944">
        <v>202201</v>
      </c>
      <c r="R7944">
        <v>20220326</v>
      </c>
      <c r="S7944" t="s">
        <v>16000</v>
      </c>
      <c r="T7944">
        <v>20220928</v>
      </c>
      <c r="U7944" t="s">
        <v>144</v>
      </c>
      <c r="Z7944" t="s">
        <v>36</v>
      </c>
    </row>
    <row r="7945" spans="1:26" x14ac:dyDescent="0.25">
      <c r="A7945" t="s">
        <v>26</v>
      </c>
      <c r="B7945" t="s">
        <v>27</v>
      </c>
      <c r="C7945" t="s">
        <v>28</v>
      </c>
      <c r="D7945" t="s">
        <v>7432</v>
      </c>
      <c r="E7945" t="str">
        <f>"203TNPC21152"</f>
        <v>203TNPC21152</v>
      </c>
      <c r="F7945" t="s">
        <v>30</v>
      </c>
      <c r="I7945" t="s">
        <v>57</v>
      </c>
      <c r="J7945" t="s">
        <v>58</v>
      </c>
      <c r="N7945" t="s">
        <v>16001</v>
      </c>
      <c r="O7945" t="s">
        <v>34</v>
      </c>
      <c r="P7945">
        <v>7</v>
      </c>
      <c r="Q7945">
        <v>202203</v>
      </c>
      <c r="R7945">
        <v>20220710</v>
      </c>
      <c r="S7945" t="s">
        <v>16002</v>
      </c>
      <c r="T7945">
        <v>20220928</v>
      </c>
      <c r="U7945" t="s">
        <v>102</v>
      </c>
      <c r="Z7945" t="s">
        <v>36</v>
      </c>
    </row>
    <row r="7946" spans="1:26" x14ac:dyDescent="0.25">
      <c r="A7946" t="s">
        <v>26</v>
      </c>
      <c r="B7946" t="s">
        <v>27</v>
      </c>
      <c r="C7946" t="s">
        <v>28</v>
      </c>
      <c r="D7946" t="s">
        <v>380</v>
      </c>
      <c r="E7946" t="str">
        <f>"207TNHM1L369"</f>
        <v>207TNHM1L369</v>
      </c>
      <c r="F7946" t="s">
        <v>30</v>
      </c>
      <c r="I7946" t="s">
        <v>31</v>
      </c>
      <c r="J7946" t="s">
        <v>32</v>
      </c>
      <c r="N7946" t="s">
        <v>16003</v>
      </c>
      <c r="O7946" t="s">
        <v>34</v>
      </c>
      <c r="P7946">
        <v>3</v>
      </c>
      <c r="Q7946">
        <v>202207</v>
      </c>
      <c r="R7946">
        <v>20220909</v>
      </c>
      <c r="S7946" t="s">
        <v>16004</v>
      </c>
      <c r="T7946">
        <v>20220928</v>
      </c>
      <c r="Z7946" t="s">
        <v>36</v>
      </c>
    </row>
    <row r="7947" spans="1:26" x14ac:dyDescent="0.25">
      <c r="A7947" t="s">
        <v>26</v>
      </c>
      <c r="B7947" t="s">
        <v>27</v>
      </c>
      <c r="C7947" t="s">
        <v>28</v>
      </c>
      <c r="D7947" t="s">
        <v>29</v>
      </c>
      <c r="E7947" t="str">
        <f>"108TNNH2U559"</f>
        <v>108TNNH2U559</v>
      </c>
      <c r="F7947" t="s">
        <v>30</v>
      </c>
      <c r="I7947" t="s">
        <v>501</v>
      </c>
      <c r="J7947" t="s">
        <v>58</v>
      </c>
      <c r="N7947" t="s">
        <v>16005</v>
      </c>
      <c r="O7947" t="s">
        <v>34</v>
      </c>
      <c r="P7947">
        <v>14</v>
      </c>
      <c r="Q7947">
        <v>202108</v>
      </c>
      <c r="R7947">
        <v>20211026</v>
      </c>
      <c r="S7947" t="s">
        <v>16006</v>
      </c>
      <c r="T7947">
        <v>20220928</v>
      </c>
      <c r="U7947" t="s">
        <v>328</v>
      </c>
      <c r="V7947" t="s">
        <v>111</v>
      </c>
      <c r="Z7947" t="s">
        <v>36</v>
      </c>
    </row>
    <row r="7948" spans="1:26" x14ac:dyDescent="0.25">
      <c r="A7948" t="s">
        <v>26</v>
      </c>
      <c r="B7948" t="s">
        <v>27</v>
      </c>
      <c r="C7948" t="s">
        <v>28</v>
      </c>
      <c r="D7948" t="s">
        <v>115</v>
      </c>
      <c r="E7948" t="str">
        <f>"110TNCZ04019"</f>
        <v>110TNCZ04019</v>
      </c>
      <c r="F7948" t="s">
        <v>30</v>
      </c>
      <c r="I7948" t="s">
        <v>586</v>
      </c>
      <c r="J7948" t="s">
        <v>941</v>
      </c>
      <c r="N7948" t="s">
        <v>16007</v>
      </c>
      <c r="O7948" t="s">
        <v>34</v>
      </c>
      <c r="P7948">
        <v>12</v>
      </c>
      <c r="Q7948">
        <v>202110</v>
      </c>
      <c r="R7948">
        <v>20220129</v>
      </c>
      <c r="S7948" t="s">
        <v>16008</v>
      </c>
      <c r="T7948">
        <v>20220928</v>
      </c>
      <c r="Z7948" t="s">
        <v>36</v>
      </c>
    </row>
    <row r="7949" spans="1:26" x14ac:dyDescent="0.25">
      <c r="A7949" t="s">
        <v>26</v>
      </c>
      <c r="B7949" t="s">
        <v>27</v>
      </c>
      <c r="C7949" t="s">
        <v>28</v>
      </c>
      <c r="D7949" t="s">
        <v>64</v>
      </c>
      <c r="E7949" t="str">
        <f>"206TNTQ2A161"</f>
        <v>206TNTQ2A161</v>
      </c>
      <c r="F7949" t="s">
        <v>30</v>
      </c>
      <c r="I7949" t="s">
        <v>157</v>
      </c>
      <c r="J7949" t="s">
        <v>271</v>
      </c>
      <c r="N7949" t="s">
        <v>16009</v>
      </c>
      <c r="O7949" t="s">
        <v>34</v>
      </c>
      <c r="P7949">
        <v>4</v>
      </c>
      <c r="Q7949">
        <v>202206</v>
      </c>
      <c r="R7949">
        <v>20220906</v>
      </c>
      <c r="S7949" t="s">
        <v>16010</v>
      </c>
      <c r="T7949">
        <v>20220928</v>
      </c>
      <c r="U7949" t="s">
        <v>56</v>
      </c>
      <c r="Z7949" t="s">
        <v>36</v>
      </c>
    </row>
    <row r="7950" spans="1:26" x14ac:dyDescent="0.25">
      <c r="A7950" t="s">
        <v>26</v>
      </c>
      <c r="B7950" t="s">
        <v>27</v>
      </c>
      <c r="C7950" t="s">
        <v>28</v>
      </c>
      <c r="D7950" t="s">
        <v>8170</v>
      </c>
      <c r="E7950" t="str">
        <f>"204TNZN12333"</f>
        <v>204TNZN12333</v>
      </c>
      <c r="F7950" t="s">
        <v>30</v>
      </c>
      <c r="I7950" t="s">
        <v>38</v>
      </c>
      <c r="J7950" t="s">
        <v>58</v>
      </c>
      <c r="N7950" t="s">
        <v>16011</v>
      </c>
      <c r="O7950" t="s">
        <v>34</v>
      </c>
      <c r="P7950">
        <v>6</v>
      </c>
      <c r="Q7950">
        <v>202204</v>
      </c>
      <c r="R7950">
        <v>20220530</v>
      </c>
      <c r="S7950" t="s">
        <v>16012</v>
      </c>
      <c r="T7950">
        <v>20220928</v>
      </c>
      <c r="U7950" t="s">
        <v>144</v>
      </c>
      <c r="Z7950" t="s">
        <v>36</v>
      </c>
    </row>
    <row r="7951" spans="1:26" x14ac:dyDescent="0.25">
      <c r="A7951" t="s">
        <v>26</v>
      </c>
      <c r="B7951" t="s">
        <v>27</v>
      </c>
      <c r="C7951" t="s">
        <v>28</v>
      </c>
      <c r="D7951" t="s">
        <v>115</v>
      </c>
      <c r="E7951" t="str">
        <f>"009TNSU15070"</f>
        <v>009TNSU15070</v>
      </c>
      <c r="F7951" t="s">
        <v>30</v>
      </c>
      <c r="I7951" t="s">
        <v>31</v>
      </c>
      <c r="J7951" t="s">
        <v>90</v>
      </c>
      <c r="N7951" t="s">
        <v>16013</v>
      </c>
      <c r="O7951" t="s">
        <v>34</v>
      </c>
      <c r="P7951">
        <v>25</v>
      </c>
      <c r="Q7951">
        <v>202009</v>
      </c>
      <c r="R7951">
        <v>20220321</v>
      </c>
      <c r="S7951" t="s">
        <v>16014</v>
      </c>
      <c r="T7951">
        <v>20220928</v>
      </c>
      <c r="U7951" t="s">
        <v>61</v>
      </c>
      <c r="V7951" t="s">
        <v>211</v>
      </c>
      <c r="Z7951" t="s">
        <v>36</v>
      </c>
    </row>
    <row r="7952" spans="1:26" x14ac:dyDescent="0.25">
      <c r="A7952" t="s">
        <v>26</v>
      </c>
      <c r="B7952" t="s">
        <v>27</v>
      </c>
      <c r="C7952" t="s">
        <v>28</v>
      </c>
      <c r="D7952" t="s">
        <v>64</v>
      </c>
      <c r="E7952" t="str">
        <f>"207TNNH0H767"</f>
        <v>207TNNH0H767</v>
      </c>
      <c r="F7952" t="s">
        <v>30</v>
      </c>
      <c r="I7952" t="s">
        <v>129</v>
      </c>
      <c r="J7952" t="s">
        <v>39</v>
      </c>
      <c r="N7952" t="s">
        <v>16015</v>
      </c>
      <c r="O7952" t="s">
        <v>34</v>
      </c>
      <c r="P7952">
        <v>3</v>
      </c>
      <c r="Q7952">
        <v>202207</v>
      </c>
      <c r="R7952">
        <v>20220826</v>
      </c>
      <c r="S7952" t="s">
        <v>16016</v>
      </c>
      <c r="T7952">
        <v>20220928</v>
      </c>
      <c r="Z7952" t="s">
        <v>36</v>
      </c>
    </row>
    <row r="7953" spans="1:26" x14ac:dyDescent="0.25">
      <c r="A7953" t="s">
        <v>26</v>
      </c>
      <c r="B7953" t="s">
        <v>27</v>
      </c>
      <c r="C7953" t="s">
        <v>28</v>
      </c>
      <c r="D7953" t="s">
        <v>64</v>
      </c>
      <c r="E7953" t="str">
        <f>"206TNDV0Y882"</f>
        <v>206TNDV0Y882</v>
      </c>
      <c r="F7953" t="s">
        <v>30</v>
      </c>
      <c r="I7953" t="s">
        <v>162</v>
      </c>
      <c r="J7953" t="s">
        <v>39</v>
      </c>
      <c r="N7953" t="s">
        <v>520</v>
      </c>
      <c r="O7953" t="s">
        <v>34</v>
      </c>
      <c r="P7953">
        <v>4</v>
      </c>
      <c r="Q7953">
        <v>202206</v>
      </c>
      <c r="R7953">
        <v>20220825</v>
      </c>
      <c r="S7953" t="s">
        <v>16017</v>
      </c>
      <c r="T7953">
        <v>20220928</v>
      </c>
      <c r="Z7953" t="s">
        <v>36</v>
      </c>
    </row>
    <row r="7954" spans="1:26" x14ac:dyDescent="0.25">
      <c r="A7954" t="s">
        <v>26</v>
      </c>
      <c r="B7954" t="s">
        <v>27</v>
      </c>
      <c r="C7954" t="s">
        <v>28</v>
      </c>
      <c r="D7954" t="s">
        <v>115</v>
      </c>
      <c r="E7954" t="str">
        <f>"201TNUW1X318"</f>
        <v>201TNUW1X318</v>
      </c>
      <c r="F7954" t="s">
        <v>30</v>
      </c>
      <c r="I7954" t="s">
        <v>38</v>
      </c>
      <c r="J7954" t="s">
        <v>163</v>
      </c>
      <c r="N7954" t="s">
        <v>16018</v>
      </c>
      <c r="O7954" t="s">
        <v>34</v>
      </c>
      <c r="P7954">
        <v>9</v>
      </c>
      <c r="Q7954">
        <v>202201</v>
      </c>
      <c r="R7954">
        <v>20220311</v>
      </c>
      <c r="S7954" t="s">
        <v>16019</v>
      </c>
      <c r="T7954">
        <v>20220928</v>
      </c>
      <c r="Z7954" t="s">
        <v>36</v>
      </c>
    </row>
    <row r="7955" spans="1:26" x14ac:dyDescent="0.25">
      <c r="A7955" t="s">
        <v>26</v>
      </c>
      <c r="B7955" t="s">
        <v>27</v>
      </c>
      <c r="C7955" t="s">
        <v>28</v>
      </c>
      <c r="D7955" t="s">
        <v>8170</v>
      </c>
      <c r="E7955" t="str">
        <f>"204TNQD1P268"</f>
        <v>204TNQD1P268</v>
      </c>
      <c r="F7955" t="s">
        <v>30</v>
      </c>
      <c r="I7955" t="s">
        <v>89</v>
      </c>
      <c r="J7955" t="s">
        <v>271</v>
      </c>
      <c r="N7955" t="s">
        <v>16020</v>
      </c>
      <c r="O7955" t="s">
        <v>34</v>
      </c>
      <c r="P7955">
        <v>6</v>
      </c>
      <c r="Q7955">
        <v>202204</v>
      </c>
      <c r="R7955">
        <v>20220505</v>
      </c>
      <c r="S7955" t="s">
        <v>16021</v>
      </c>
      <c r="T7955">
        <v>20220928</v>
      </c>
      <c r="Z7955" t="s">
        <v>36</v>
      </c>
    </row>
    <row r="7956" spans="1:26" x14ac:dyDescent="0.25">
      <c r="A7956" t="s">
        <v>26</v>
      </c>
      <c r="B7956" t="s">
        <v>27</v>
      </c>
      <c r="C7956" t="s">
        <v>28</v>
      </c>
      <c r="D7956" t="s">
        <v>8170</v>
      </c>
      <c r="E7956" t="str">
        <f>"204TNQD1V460"</f>
        <v>204TNQD1V460</v>
      </c>
      <c r="F7956" t="s">
        <v>30</v>
      </c>
      <c r="I7956" t="s">
        <v>57</v>
      </c>
      <c r="J7956" t="s">
        <v>39</v>
      </c>
      <c r="N7956" t="s">
        <v>16022</v>
      </c>
      <c r="O7956" t="s">
        <v>34</v>
      </c>
      <c r="P7956">
        <v>6</v>
      </c>
      <c r="Q7956">
        <v>202204</v>
      </c>
      <c r="R7956">
        <v>20220513</v>
      </c>
      <c r="S7956" t="s">
        <v>16023</v>
      </c>
      <c r="T7956">
        <v>20220928</v>
      </c>
      <c r="Z7956" t="s">
        <v>36</v>
      </c>
    </row>
    <row r="7957" spans="1:26" x14ac:dyDescent="0.25">
      <c r="A7957" t="s">
        <v>26</v>
      </c>
      <c r="B7957" t="s">
        <v>27</v>
      </c>
      <c r="C7957" t="s">
        <v>28</v>
      </c>
      <c r="D7957" t="s">
        <v>42</v>
      </c>
      <c r="E7957" t="str">
        <f>"109TNEP0X508"</f>
        <v>109TNEP0X508</v>
      </c>
      <c r="F7957" t="s">
        <v>30</v>
      </c>
      <c r="I7957" t="s">
        <v>38</v>
      </c>
      <c r="J7957" t="s">
        <v>58</v>
      </c>
      <c r="N7957" t="s">
        <v>16024</v>
      </c>
      <c r="O7957" t="s">
        <v>34</v>
      </c>
      <c r="P7957">
        <v>13</v>
      </c>
      <c r="Q7957">
        <v>202109</v>
      </c>
      <c r="R7957">
        <v>20211101</v>
      </c>
      <c r="S7957" t="s">
        <v>16025</v>
      </c>
      <c r="T7957">
        <v>20220928</v>
      </c>
      <c r="U7957" t="s">
        <v>4400</v>
      </c>
      <c r="V7957" t="s">
        <v>151</v>
      </c>
      <c r="Z7957" t="s">
        <v>36</v>
      </c>
    </row>
    <row r="7958" spans="1:26" x14ac:dyDescent="0.25">
      <c r="A7958" t="s">
        <v>26</v>
      </c>
      <c r="B7958" t="s">
        <v>27</v>
      </c>
      <c r="C7958" t="s">
        <v>28</v>
      </c>
      <c r="D7958" t="s">
        <v>46</v>
      </c>
      <c r="E7958" t="str">
        <f>"110TNRL1P902"</f>
        <v>110TNRL1P902</v>
      </c>
      <c r="F7958" t="s">
        <v>30</v>
      </c>
      <c r="I7958" t="s">
        <v>38</v>
      </c>
      <c r="J7958" t="s">
        <v>439</v>
      </c>
      <c r="N7958" t="s">
        <v>16026</v>
      </c>
      <c r="O7958" t="s">
        <v>34</v>
      </c>
      <c r="P7958">
        <v>12</v>
      </c>
      <c r="Q7958">
        <v>202110</v>
      </c>
      <c r="R7958">
        <v>20220223</v>
      </c>
      <c r="S7958" t="s">
        <v>16027</v>
      </c>
      <c r="T7958">
        <v>20220928</v>
      </c>
      <c r="Z7958" t="s">
        <v>36</v>
      </c>
    </row>
    <row r="7959" spans="1:26" x14ac:dyDescent="0.25">
      <c r="A7959" t="s">
        <v>26</v>
      </c>
      <c r="B7959" t="s">
        <v>27</v>
      </c>
      <c r="C7959" t="s">
        <v>28</v>
      </c>
      <c r="D7959" t="s">
        <v>115</v>
      </c>
      <c r="E7959" t="str">
        <f>"201TNAB2P384"</f>
        <v>201TNAB2P384</v>
      </c>
      <c r="F7959" t="s">
        <v>30</v>
      </c>
      <c r="I7959" t="s">
        <v>38</v>
      </c>
      <c r="J7959" t="s">
        <v>39</v>
      </c>
      <c r="N7959" t="s">
        <v>16028</v>
      </c>
      <c r="O7959" t="s">
        <v>34</v>
      </c>
      <c r="P7959">
        <v>9</v>
      </c>
      <c r="Q7959">
        <v>202201</v>
      </c>
      <c r="R7959">
        <v>20220415</v>
      </c>
      <c r="S7959" t="s">
        <v>16029</v>
      </c>
      <c r="T7959">
        <v>20220928</v>
      </c>
      <c r="Z7959" t="s">
        <v>36</v>
      </c>
    </row>
    <row r="7960" spans="1:26" x14ac:dyDescent="0.25">
      <c r="A7960" t="s">
        <v>26</v>
      </c>
      <c r="B7960" t="s">
        <v>27</v>
      </c>
      <c r="C7960" t="s">
        <v>28</v>
      </c>
      <c r="D7960" t="s">
        <v>115</v>
      </c>
      <c r="E7960" t="str">
        <f>"109TNVS1B959"</f>
        <v>109TNVS1B959</v>
      </c>
      <c r="F7960" t="s">
        <v>30</v>
      </c>
      <c r="I7960" t="s">
        <v>57</v>
      </c>
      <c r="J7960" t="s">
        <v>39</v>
      </c>
      <c r="N7960" t="s">
        <v>16030</v>
      </c>
      <c r="O7960" t="s">
        <v>34</v>
      </c>
      <c r="P7960">
        <v>13</v>
      </c>
      <c r="Q7960">
        <v>202109</v>
      </c>
      <c r="R7960">
        <v>20211129</v>
      </c>
      <c r="S7960" t="s">
        <v>16031</v>
      </c>
      <c r="T7960">
        <v>20220928</v>
      </c>
      <c r="Z7960" t="s">
        <v>36</v>
      </c>
    </row>
    <row r="7961" spans="1:26" x14ac:dyDescent="0.25">
      <c r="A7961" t="s">
        <v>26</v>
      </c>
      <c r="B7961" t="s">
        <v>27</v>
      </c>
      <c r="C7961" t="s">
        <v>28</v>
      </c>
      <c r="D7961" t="s">
        <v>7432</v>
      </c>
      <c r="E7961" t="str">
        <f>"206TNPC14624"</f>
        <v>206TNPC14624</v>
      </c>
      <c r="F7961" t="s">
        <v>30</v>
      </c>
      <c r="I7961" t="s">
        <v>123</v>
      </c>
      <c r="J7961" t="s">
        <v>43</v>
      </c>
      <c r="N7961" t="s">
        <v>16032</v>
      </c>
      <c r="O7961" t="s">
        <v>34</v>
      </c>
      <c r="P7961">
        <v>4</v>
      </c>
      <c r="Q7961">
        <v>202206</v>
      </c>
      <c r="R7961">
        <v>20220823</v>
      </c>
      <c r="S7961" t="s">
        <v>16033</v>
      </c>
      <c r="T7961">
        <v>20220928</v>
      </c>
      <c r="U7961" t="s">
        <v>61</v>
      </c>
      <c r="V7961" t="s">
        <v>1846</v>
      </c>
      <c r="Z7961" t="s">
        <v>36</v>
      </c>
    </row>
    <row r="7962" spans="1:26" x14ac:dyDescent="0.25">
      <c r="A7962" t="s">
        <v>26</v>
      </c>
      <c r="B7962" t="s">
        <v>27</v>
      </c>
      <c r="C7962" t="s">
        <v>28</v>
      </c>
      <c r="D7962" t="s">
        <v>7432</v>
      </c>
      <c r="E7962" t="str">
        <f>"208TNFAOK811"</f>
        <v>208TNFAOK811</v>
      </c>
      <c r="F7962" t="s">
        <v>30</v>
      </c>
      <c r="I7962" t="s">
        <v>38</v>
      </c>
      <c r="J7962" t="s">
        <v>58</v>
      </c>
      <c r="N7962" t="s">
        <v>16034</v>
      </c>
      <c r="O7962" t="s">
        <v>34</v>
      </c>
      <c r="P7962">
        <v>2</v>
      </c>
      <c r="Q7962">
        <v>202208</v>
      </c>
      <c r="R7962">
        <v>20220828</v>
      </c>
      <c r="S7962" t="s">
        <v>16035</v>
      </c>
      <c r="T7962">
        <v>20220928</v>
      </c>
      <c r="U7962" t="s">
        <v>61</v>
      </c>
      <c r="Z7962" t="s">
        <v>36</v>
      </c>
    </row>
    <row r="7963" spans="1:26" x14ac:dyDescent="0.25">
      <c r="A7963" t="s">
        <v>26</v>
      </c>
      <c r="B7963" t="s">
        <v>27</v>
      </c>
      <c r="C7963" t="s">
        <v>28</v>
      </c>
      <c r="D7963" t="s">
        <v>29</v>
      </c>
      <c r="E7963" t="str">
        <f>"108TNJJ20124"</f>
        <v>108TNJJ20124</v>
      </c>
      <c r="F7963" t="s">
        <v>30</v>
      </c>
      <c r="I7963" t="s">
        <v>38</v>
      </c>
      <c r="J7963" t="s">
        <v>77</v>
      </c>
      <c r="N7963" t="s">
        <v>16036</v>
      </c>
      <c r="O7963" t="s">
        <v>34</v>
      </c>
      <c r="P7963">
        <v>14</v>
      </c>
      <c r="Q7963">
        <v>202108</v>
      </c>
      <c r="R7963">
        <v>20211128</v>
      </c>
      <c r="S7963" t="s">
        <v>16037</v>
      </c>
      <c r="T7963">
        <v>20220928</v>
      </c>
      <c r="Z7963" t="s">
        <v>36</v>
      </c>
    </row>
    <row r="7964" spans="1:26" x14ac:dyDescent="0.25">
      <c r="A7964" t="s">
        <v>26</v>
      </c>
      <c r="B7964" t="s">
        <v>27</v>
      </c>
      <c r="C7964" t="s">
        <v>28</v>
      </c>
      <c r="D7964" t="s">
        <v>7432</v>
      </c>
      <c r="E7964" t="str">
        <f>"208TNJJ0H780"</f>
        <v>208TNJJ0H780</v>
      </c>
      <c r="F7964" t="s">
        <v>30</v>
      </c>
      <c r="I7964" t="s">
        <v>129</v>
      </c>
      <c r="J7964" t="s">
        <v>43</v>
      </c>
      <c r="N7964" t="s">
        <v>16038</v>
      </c>
      <c r="O7964" t="s">
        <v>34</v>
      </c>
      <c r="P7964">
        <v>2</v>
      </c>
      <c r="Q7964">
        <v>202208</v>
      </c>
      <c r="R7964">
        <v>20220907</v>
      </c>
      <c r="S7964" t="s">
        <v>16039</v>
      </c>
      <c r="T7964">
        <v>20220928</v>
      </c>
      <c r="Z7964" t="s">
        <v>36</v>
      </c>
    </row>
    <row r="7965" spans="1:26" x14ac:dyDescent="0.25">
      <c r="A7965" t="s">
        <v>26</v>
      </c>
      <c r="B7965" t="s">
        <v>27</v>
      </c>
      <c r="C7965" t="s">
        <v>28</v>
      </c>
      <c r="D7965" t="s">
        <v>64</v>
      </c>
      <c r="E7965" t="str">
        <f>"204TNSU1N982"</f>
        <v>204TNSU1N982</v>
      </c>
      <c r="F7965" t="s">
        <v>30</v>
      </c>
      <c r="I7965" t="s">
        <v>38</v>
      </c>
      <c r="J7965" t="s">
        <v>90</v>
      </c>
      <c r="N7965" t="s">
        <v>16040</v>
      </c>
      <c r="O7965" t="s">
        <v>34</v>
      </c>
      <c r="P7965">
        <v>6</v>
      </c>
      <c r="Q7965">
        <v>202204</v>
      </c>
      <c r="R7965">
        <v>20220521</v>
      </c>
      <c r="S7965" t="s">
        <v>16041</v>
      </c>
      <c r="T7965">
        <v>20220928</v>
      </c>
      <c r="U7965" t="s">
        <v>211</v>
      </c>
      <c r="Z7965" t="s">
        <v>36</v>
      </c>
    </row>
    <row r="7966" spans="1:26" x14ac:dyDescent="0.25">
      <c r="A7966" t="s">
        <v>26</v>
      </c>
      <c r="B7966" t="s">
        <v>27</v>
      </c>
      <c r="C7966" t="s">
        <v>28</v>
      </c>
      <c r="D7966" t="s">
        <v>42</v>
      </c>
      <c r="E7966" t="str">
        <f>"110TNTQ2T977"</f>
        <v>110TNTQ2T977</v>
      </c>
      <c r="F7966" t="s">
        <v>30</v>
      </c>
      <c r="I7966" t="s">
        <v>129</v>
      </c>
      <c r="J7966" t="s">
        <v>568</v>
      </c>
      <c r="N7966" t="s">
        <v>16042</v>
      </c>
      <c r="O7966" t="s">
        <v>34</v>
      </c>
      <c r="P7966">
        <v>12</v>
      </c>
      <c r="Q7966">
        <v>202110</v>
      </c>
      <c r="R7966">
        <v>20220910</v>
      </c>
      <c r="S7966" t="s">
        <v>16043</v>
      </c>
      <c r="T7966">
        <v>20220928</v>
      </c>
      <c r="Z7966" t="s">
        <v>36</v>
      </c>
    </row>
    <row r="7967" spans="1:26" x14ac:dyDescent="0.25">
      <c r="A7967" t="s">
        <v>26</v>
      </c>
      <c r="B7967" t="s">
        <v>27</v>
      </c>
      <c r="C7967" t="s">
        <v>28</v>
      </c>
      <c r="D7967" t="s">
        <v>64</v>
      </c>
      <c r="E7967" t="str">
        <f>"202TNJJ2M188"</f>
        <v>202TNJJ2M188</v>
      </c>
      <c r="F7967" t="s">
        <v>30</v>
      </c>
      <c r="I7967" t="s">
        <v>157</v>
      </c>
      <c r="J7967" t="s">
        <v>77</v>
      </c>
      <c r="N7967" t="s">
        <v>16044</v>
      </c>
      <c r="O7967" t="s">
        <v>34</v>
      </c>
      <c r="P7967">
        <v>8</v>
      </c>
      <c r="Q7967">
        <v>202202</v>
      </c>
      <c r="R7967">
        <v>20220310</v>
      </c>
      <c r="S7967" t="s">
        <v>16045</v>
      </c>
      <c r="T7967">
        <v>20220928</v>
      </c>
      <c r="Z7967" t="s">
        <v>36</v>
      </c>
    </row>
    <row r="7968" spans="1:26" x14ac:dyDescent="0.25">
      <c r="A7968" t="s">
        <v>26</v>
      </c>
      <c r="B7968" t="s">
        <v>27</v>
      </c>
      <c r="C7968" t="s">
        <v>28</v>
      </c>
      <c r="D7968" t="s">
        <v>115</v>
      </c>
      <c r="E7968" t="str">
        <f>"110TNAB0A464"</f>
        <v>110TNAB0A464</v>
      </c>
      <c r="F7968" t="s">
        <v>30</v>
      </c>
      <c r="I7968" t="s">
        <v>129</v>
      </c>
      <c r="J7968" t="s">
        <v>555</v>
      </c>
      <c r="N7968" t="s">
        <v>16046</v>
      </c>
      <c r="O7968" t="s">
        <v>34</v>
      </c>
      <c r="P7968">
        <v>12</v>
      </c>
      <c r="Q7968">
        <v>202110</v>
      </c>
      <c r="R7968">
        <v>20220115</v>
      </c>
      <c r="S7968" t="s">
        <v>16047</v>
      </c>
      <c r="T7968">
        <v>20220928</v>
      </c>
      <c r="U7968" t="s">
        <v>211</v>
      </c>
      <c r="Z7968" t="s">
        <v>36</v>
      </c>
    </row>
    <row r="7969" spans="1:26" x14ac:dyDescent="0.25">
      <c r="A7969" t="s">
        <v>26</v>
      </c>
      <c r="B7969" t="s">
        <v>27</v>
      </c>
      <c r="C7969" t="s">
        <v>28</v>
      </c>
      <c r="D7969" t="s">
        <v>46</v>
      </c>
      <c r="E7969" t="str">
        <f>"110TNVS1B535"</f>
        <v>110TNVS1B535</v>
      </c>
      <c r="F7969" t="s">
        <v>30</v>
      </c>
      <c r="I7969" t="s">
        <v>123</v>
      </c>
      <c r="J7969" t="s">
        <v>77</v>
      </c>
      <c r="N7969" t="s">
        <v>16048</v>
      </c>
      <c r="O7969" t="s">
        <v>34</v>
      </c>
      <c r="P7969">
        <v>12</v>
      </c>
      <c r="Q7969">
        <v>202110</v>
      </c>
      <c r="R7969">
        <v>20211207</v>
      </c>
      <c r="S7969" t="s">
        <v>16049</v>
      </c>
      <c r="T7969">
        <v>20220928</v>
      </c>
      <c r="Z7969" t="s">
        <v>36</v>
      </c>
    </row>
    <row r="7970" spans="1:26" x14ac:dyDescent="0.25">
      <c r="A7970" t="s">
        <v>26</v>
      </c>
      <c r="B7970" t="s">
        <v>27</v>
      </c>
      <c r="C7970" t="s">
        <v>28</v>
      </c>
      <c r="D7970" t="s">
        <v>37</v>
      </c>
      <c r="E7970" t="str">
        <f>"112TNBK0X061"</f>
        <v>112TNBK0X061</v>
      </c>
      <c r="F7970" t="s">
        <v>30</v>
      </c>
      <c r="I7970" t="s">
        <v>134</v>
      </c>
      <c r="J7970" t="s">
        <v>39</v>
      </c>
      <c r="N7970" t="s">
        <v>16050</v>
      </c>
      <c r="O7970" t="s">
        <v>34</v>
      </c>
      <c r="P7970">
        <v>10</v>
      </c>
      <c r="Q7970">
        <v>202112</v>
      </c>
      <c r="R7970">
        <v>20220504</v>
      </c>
      <c r="S7970" t="s">
        <v>16051</v>
      </c>
      <c r="T7970">
        <v>20220928</v>
      </c>
      <c r="Z7970" t="s">
        <v>36</v>
      </c>
    </row>
    <row r="7971" spans="1:26" x14ac:dyDescent="0.25">
      <c r="A7971" t="s">
        <v>26</v>
      </c>
      <c r="B7971" t="s">
        <v>27</v>
      </c>
      <c r="C7971" t="s">
        <v>28</v>
      </c>
      <c r="D7971" t="s">
        <v>46</v>
      </c>
      <c r="E7971" t="str">
        <f>"204TNPC1Z592"</f>
        <v>204TNPC1Z592</v>
      </c>
      <c r="F7971" t="s">
        <v>30</v>
      </c>
      <c r="I7971" t="s">
        <v>38</v>
      </c>
      <c r="J7971" t="s">
        <v>90</v>
      </c>
      <c r="N7971" t="s">
        <v>16052</v>
      </c>
      <c r="O7971" t="s">
        <v>34</v>
      </c>
      <c r="P7971">
        <v>6</v>
      </c>
      <c r="Q7971">
        <v>202204</v>
      </c>
      <c r="R7971">
        <v>20220716</v>
      </c>
      <c r="S7971" t="s">
        <v>16053</v>
      </c>
      <c r="T7971">
        <v>20220928</v>
      </c>
      <c r="U7971" t="s">
        <v>16054</v>
      </c>
      <c r="Z7971" t="s">
        <v>36</v>
      </c>
    </row>
    <row r="7972" spans="1:26" x14ac:dyDescent="0.25">
      <c r="A7972" t="s">
        <v>26</v>
      </c>
      <c r="B7972" t="s">
        <v>27</v>
      </c>
      <c r="C7972" t="s">
        <v>28</v>
      </c>
      <c r="D7972" t="s">
        <v>7445</v>
      </c>
      <c r="E7972" t="str">
        <f>"203TNHMOR713"</f>
        <v>203TNHMOR713</v>
      </c>
      <c r="F7972" t="s">
        <v>30</v>
      </c>
      <c r="I7972" t="s">
        <v>38</v>
      </c>
      <c r="J7972" t="s">
        <v>90</v>
      </c>
      <c r="N7972" t="s">
        <v>16055</v>
      </c>
      <c r="O7972" t="s">
        <v>34</v>
      </c>
      <c r="P7972">
        <v>7</v>
      </c>
      <c r="Q7972">
        <v>202203</v>
      </c>
      <c r="R7972">
        <v>20220808</v>
      </c>
      <c r="S7972" t="s">
        <v>16056</v>
      </c>
      <c r="T7972">
        <v>20220928</v>
      </c>
      <c r="U7972" t="s">
        <v>211</v>
      </c>
      <c r="Z7972" t="s">
        <v>36</v>
      </c>
    </row>
    <row r="7973" spans="1:26" x14ac:dyDescent="0.25">
      <c r="A7973" t="s">
        <v>26</v>
      </c>
      <c r="B7973" t="s">
        <v>27</v>
      </c>
      <c r="C7973" t="s">
        <v>28</v>
      </c>
      <c r="D7973" t="s">
        <v>46</v>
      </c>
      <c r="E7973" t="str">
        <f>"201TNHM2S625"</f>
        <v>201TNHM2S625</v>
      </c>
      <c r="F7973" t="s">
        <v>30</v>
      </c>
      <c r="I7973" t="s">
        <v>162</v>
      </c>
      <c r="J7973" t="s">
        <v>77</v>
      </c>
      <c r="N7973" t="s">
        <v>16057</v>
      </c>
      <c r="O7973" t="s">
        <v>34</v>
      </c>
      <c r="P7973">
        <v>9</v>
      </c>
      <c r="Q7973">
        <v>202201</v>
      </c>
      <c r="R7973">
        <v>20220222</v>
      </c>
      <c r="S7973" t="s">
        <v>16058</v>
      </c>
      <c r="T7973">
        <v>20220928</v>
      </c>
      <c r="Z7973" t="s">
        <v>36</v>
      </c>
    </row>
    <row r="7974" spans="1:26" x14ac:dyDescent="0.25">
      <c r="A7974" t="s">
        <v>26</v>
      </c>
      <c r="B7974" t="s">
        <v>27</v>
      </c>
      <c r="C7974" t="s">
        <v>28</v>
      </c>
      <c r="D7974" t="s">
        <v>585</v>
      </c>
      <c r="E7974" t="str">
        <f>"208TNYT0S882"</f>
        <v>208TNYT0S882</v>
      </c>
      <c r="F7974" t="s">
        <v>30</v>
      </c>
      <c r="I7974" t="s">
        <v>38</v>
      </c>
      <c r="J7974" t="s">
        <v>90</v>
      </c>
      <c r="N7974" t="s">
        <v>16059</v>
      </c>
      <c r="O7974" t="s">
        <v>34</v>
      </c>
      <c r="P7974">
        <v>2</v>
      </c>
      <c r="Q7974">
        <v>202208</v>
      </c>
      <c r="R7974">
        <v>20220909</v>
      </c>
      <c r="S7974" t="s">
        <v>16060</v>
      </c>
      <c r="T7974">
        <v>20220928</v>
      </c>
      <c r="U7974" t="s">
        <v>211</v>
      </c>
      <c r="Z7974" t="s">
        <v>36</v>
      </c>
    </row>
    <row r="7975" spans="1:26" x14ac:dyDescent="0.25">
      <c r="A7975" t="s">
        <v>26</v>
      </c>
      <c r="B7975" t="s">
        <v>27</v>
      </c>
      <c r="C7975" t="s">
        <v>28</v>
      </c>
      <c r="D7975" t="s">
        <v>6142</v>
      </c>
      <c r="E7975" t="str">
        <f>"204TNTQOR585"</f>
        <v>204TNTQOR585</v>
      </c>
      <c r="F7975" t="s">
        <v>30</v>
      </c>
      <c r="I7975" t="s">
        <v>89</v>
      </c>
      <c r="J7975" t="s">
        <v>90</v>
      </c>
      <c r="N7975" t="s">
        <v>16061</v>
      </c>
      <c r="O7975" t="s">
        <v>34</v>
      </c>
      <c r="P7975">
        <v>6</v>
      </c>
      <c r="Q7975">
        <v>202204</v>
      </c>
      <c r="R7975">
        <v>20220601</v>
      </c>
      <c r="S7975" t="s">
        <v>16062</v>
      </c>
      <c r="T7975">
        <v>20220928</v>
      </c>
      <c r="U7975" t="s">
        <v>211</v>
      </c>
      <c r="Z7975" t="s">
        <v>36</v>
      </c>
    </row>
    <row r="7976" spans="1:26" x14ac:dyDescent="0.25">
      <c r="A7976" t="s">
        <v>26</v>
      </c>
      <c r="B7976" t="s">
        <v>27</v>
      </c>
      <c r="C7976" t="s">
        <v>28</v>
      </c>
      <c r="D7976" t="s">
        <v>29</v>
      </c>
      <c r="E7976" t="str">
        <f>"112TNHM12337"</f>
        <v>112TNHM12337</v>
      </c>
      <c r="F7976" t="s">
        <v>30</v>
      </c>
      <c r="I7976" t="s">
        <v>162</v>
      </c>
      <c r="J7976" t="s">
        <v>39</v>
      </c>
      <c r="N7976" t="s">
        <v>16063</v>
      </c>
      <c r="O7976" t="s">
        <v>34</v>
      </c>
      <c r="P7976">
        <v>10</v>
      </c>
      <c r="Q7976">
        <v>202112</v>
      </c>
      <c r="R7976">
        <v>20220316</v>
      </c>
      <c r="S7976" t="s">
        <v>16064</v>
      </c>
      <c r="T7976">
        <v>20220928</v>
      </c>
      <c r="Z7976" t="s">
        <v>36</v>
      </c>
    </row>
    <row r="7977" spans="1:26" x14ac:dyDescent="0.25">
      <c r="A7977" t="s">
        <v>26</v>
      </c>
      <c r="B7977" t="s">
        <v>27</v>
      </c>
      <c r="C7977" t="s">
        <v>28</v>
      </c>
      <c r="D7977" t="s">
        <v>380</v>
      </c>
      <c r="E7977" t="str">
        <f>"207TNJJ08532"</f>
        <v>207TNJJ08532</v>
      </c>
      <c r="F7977" t="s">
        <v>30</v>
      </c>
      <c r="I7977" t="s">
        <v>38</v>
      </c>
      <c r="J7977" t="s">
        <v>2300</v>
      </c>
      <c r="N7977" t="s">
        <v>16065</v>
      </c>
      <c r="O7977" t="s">
        <v>34</v>
      </c>
      <c r="P7977">
        <v>3</v>
      </c>
      <c r="Q7977">
        <v>202207</v>
      </c>
      <c r="R7977">
        <v>20220805</v>
      </c>
      <c r="S7977" t="s">
        <v>16066</v>
      </c>
      <c r="T7977">
        <v>20220928</v>
      </c>
      <c r="Z7977" t="s">
        <v>36</v>
      </c>
    </row>
    <row r="7978" spans="1:26" x14ac:dyDescent="0.25">
      <c r="A7978" t="s">
        <v>26</v>
      </c>
      <c r="B7978" t="s">
        <v>27</v>
      </c>
      <c r="C7978" t="s">
        <v>28</v>
      </c>
      <c r="D7978" t="s">
        <v>380</v>
      </c>
      <c r="E7978" t="str">
        <f>"206TNPC1P881"</f>
        <v>206TNPC1P881</v>
      </c>
      <c r="F7978" t="s">
        <v>30</v>
      </c>
      <c r="I7978" t="s">
        <v>31</v>
      </c>
      <c r="J7978" t="s">
        <v>77</v>
      </c>
      <c r="N7978" t="s">
        <v>16067</v>
      </c>
      <c r="O7978" t="s">
        <v>34</v>
      </c>
      <c r="P7978">
        <v>4</v>
      </c>
      <c r="Q7978">
        <v>202206</v>
      </c>
      <c r="R7978">
        <v>20220901</v>
      </c>
      <c r="S7978" t="s">
        <v>16068</v>
      </c>
      <c r="T7978">
        <v>20220928</v>
      </c>
      <c r="Z7978" t="s">
        <v>36</v>
      </c>
    </row>
    <row r="7979" spans="1:26" x14ac:dyDescent="0.25">
      <c r="A7979" t="s">
        <v>26</v>
      </c>
      <c r="B7979" t="s">
        <v>27</v>
      </c>
      <c r="C7979" t="s">
        <v>28</v>
      </c>
      <c r="D7979" t="s">
        <v>46</v>
      </c>
      <c r="E7979" t="str">
        <f>"202TNSU0T566"</f>
        <v>202TNSU0T566</v>
      </c>
      <c r="F7979" t="s">
        <v>30</v>
      </c>
      <c r="I7979" t="s">
        <v>38</v>
      </c>
      <c r="J7979" t="s">
        <v>555</v>
      </c>
      <c r="N7979" t="s">
        <v>16069</v>
      </c>
      <c r="O7979" t="s">
        <v>34</v>
      </c>
      <c r="P7979">
        <v>8</v>
      </c>
      <c r="Q7979">
        <v>202202</v>
      </c>
      <c r="R7979">
        <v>20220319</v>
      </c>
      <c r="S7979" t="s">
        <v>16070</v>
      </c>
      <c r="T7979">
        <v>20220928</v>
      </c>
      <c r="Z7979" t="s">
        <v>36</v>
      </c>
    </row>
    <row r="7980" spans="1:26" x14ac:dyDescent="0.25">
      <c r="A7980" t="s">
        <v>26</v>
      </c>
      <c r="B7980" t="s">
        <v>27</v>
      </c>
      <c r="C7980" t="s">
        <v>28</v>
      </c>
      <c r="D7980" t="s">
        <v>29</v>
      </c>
      <c r="E7980" t="str">
        <f>"111TNVS1Q663"</f>
        <v>111TNVS1Q663</v>
      </c>
      <c r="F7980" t="s">
        <v>30</v>
      </c>
      <c r="I7980" t="s">
        <v>38</v>
      </c>
      <c r="J7980" t="s">
        <v>77</v>
      </c>
      <c r="N7980" t="s">
        <v>16071</v>
      </c>
      <c r="O7980" t="s">
        <v>34</v>
      </c>
      <c r="P7980">
        <v>11</v>
      </c>
      <c r="Q7980">
        <v>202111</v>
      </c>
      <c r="R7980">
        <v>20220203</v>
      </c>
      <c r="S7980" t="s">
        <v>16072</v>
      </c>
      <c r="T7980">
        <v>20220928</v>
      </c>
      <c r="Z7980" t="s">
        <v>36</v>
      </c>
    </row>
    <row r="7981" spans="1:26" x14ac:dyDescent="0.25">
      <c r="A7981" t="s">
        <v>26</v>
      </c>
      <c r="B7981" t="s">
        <v>27</v>
      </c>
      <c r="C7981" t="s">
        <v>28</v>
      </c>
      <c r="D7981" t="s">
        <v>46</v>
      </c>
      <c r="E7981" t="str">
        <f>"111TNHM1S377"</f>
        <v>111TNHM1S377</v>
      </c>
      <c r="F7981" t="s">
        <v>30</v>
      </c>
      <c r="I7981" t="s">
        <v>31</v>
      </c>
      <c r="J7981" t="s">
        <v>58</v>
      </c>
      <c r="N7981" t="s">
        <v>16073</v>
      </c>
      <c r="O7981" t="s">
        <v>34</v>
      </c>
      <c r="P7981">
        <v>11</v>
      </c>
      <c r="Q7981">
        <v>202111</v>
      </c>
      <c r="R7981">
        <v>20220428</v>
      </c>
      <c r="S7981" t="s">
        <v>16074</v>
      </c>
      <c r="T7981">
        <v>20220928</v>
      </c>
      <c r="U7981" t="s">
        <v>270</v>
      </c>
      <c r="V7981" t="s">
        <v>16075</v>
      </c>
      <c r="Z7981" t="s">
        <v>36</v>
      </c>
    </row>
    <row r="7982" spans="1:26" x14ac:dyDescent="0.25">
      <c r="A7982" t="s">
        <v>26</v>
      </c>
      <c r="B7982" t="s">
        <v>27</v>
      </c>
      <c r="C7982" t="s">
        <v>28</v>
      </c>
      <c r="D7982" t="s">
        <v>7160</v>
      </c>
      <c r="E7982" t="str">
        <f>"203TNFA29403"</f>
        <v>203TNFA29403</v>
      </c>
      <c r="F7982" t="s">
        <v>30</v>
      </c>
      <c r="I7982" t="s">
        <v>157</v>
      </c>
      <c r="J7982" t="s">
        <v>271</v>
      </c>
      <c r="N7982" t="s">
        <v>16076</v>
      </c>
      <c r="O7982" t="s">
        <v>34</v>
      </c>
      <c r="P7982">
        <v>7</v>
      </c>
      <c r="Q7982">
        <v>202203</v>
      </c>
      <c r="R7982">
        <v>20220709</v>
      </c>
      <c r="S7982" t="s">
        <v>16077</v>
      </c>
      <c r="T7982">
        <v>20220928</v>
      </c>
      <c r="Z7982" t="s">
        <v>36</v>
      </c>
    </row>
    <row r="7983" spans="1:26" x14ac:dyDescent="0.25">
      <c r="A7983" t="s">
        <v>26</v>
      </c>
      <c r="B7983" t="s">
        <v>27</v>
      </c>
      <c r="C7983" t="s">
        <v>28</v>
      </c>
      <c r="D7983" t="s">
        <v>6142</v>
      </c>
      <c r="E7983" t="str">
        <f>"205TNEP05412"</f>
        <v>205TNEP05412</v>
      </c>
      <c r="F7983" t="s">
        <v>30</v>
      </c>
      <c r="I7983" t="s">
        <v>129</v>
      </c>
      <c r="J7983" t="s">
        <v>77</v>
      </c>
      <c r="N7983" t="s">
        <v>16078</v>
      </c>
      <c r="O7983" t="s">
        <v>34</v>
      </c>
      <c r="P7983">
        <v>5</v>
      </c>
      <c r="Q7983">
        <v>202205</v>
      </c>
      <c r="R7983">
        <v>20220902</v>
      </c>
      <c r="S7983" t="s">
        <v>16079</v>
      </c>
      <c r="T7983">
        <v>20220928</v>
      </c>
      <c r="Z7983" t="s">
        <v>36</v>
      </c>
    </row>
    <row r="7984" spans="1:26" x14ac:dyDescent="0.25">
      <c r="A7984" t="s">
        <v>26</v>
      </c>
      <c r="B7984" t="s">
        <v>27</v>
      </c>
      <c r="C7984" t="s">
        <v>28</v>
      </c>
      <c r="D7984" t="s">
        <v>37</v>
      </c>
      <c r="E7984" t="str">
        <f>"111TNNH1G607"</f>
        <v>111TNNH1G607</v>
      </c>
      <c r="F7984" t="s">
        <v>30</v>
      </c>
      <c r="I7984" t="s">
        <v>38</v>
      </c>
      <c r="J7984" t="s">
        <v>58</v>
      </c>
      <c r="N7984" t="s">
        <v>16080</v>
      </c>
      <c r="O7984" t="s">
        <v>34</v>
      </c>
      <c r="P7984">
        <v>11</v>
      </c>
      <c r="Q7984">
        <v>202111</v>
      </c>
      <c r="R7984">
        <v>20220909</v>
      </c>
      <c r="S7984" t="s">
        <v>16081</v>
      </c>
      <c r="T7984">
        <v>20220928</v>
      </c>
      <c r="U7984" t="s">
        <v>10271</v>
      </c>
      <c r="Z7984" t="s">
        <v>36</v>
      </c>
    </row>
    <row r="7985" spans="1:26" x14ac:dyDescent="0.25">
      <c r="A7985" t="s">
        <v>26</v>
      </c>
      <c r="B7985" t="s">
        <v>27</v>
      </c>
      <c r="C7985" t="s">
        <v>28</v>
      </c>
      <c r="D7985" t="s">
        <v>42</v>
      </c>
      <c r="E7985" t="str">
        <f>"204TNCZ2A595"</f>
        <v>204TNCZ2A595</v>
      </c>
      <c r="F7985" t="s">
        <v>30</v>
      </c>
      <c r="I7985" t="s">
        <v>82</v>
      </c>
      <c r="J7985" t="s">
        <v>39</v>
      </c>
      <c r="N7985" t="s">
        <v>16082</v>
      </c>
      <c r="O7985" t="s">
        <v>34</v>
      </c>
      <c r="P7985">
        <v>6</v>
      </c>
      <c r="Q7985">
        <v>202204</v>
      </c>
      <c r="R7985">
        <v>20220926</v>
      </c>
      <c r="S7985" t="s">
        <v>16083</v>
      </c>
      <c r="T7985">
        <v>20220928</v>
      </c>
      <c r="Z7985" t="s">
        <v>36</v>
      </c>
    </row>
    <row r="7986" spans="1:26" x14ac:dyDescent="0.25">
      <c r="A7986" t="s">
        <v>26</v>
      </c>
      <c r="B7986" t="s">
        <v>27</v>
      </c>
      <c r="C7986" t="s">
        <v>28</v>
      </c>
      <c r="D7986" t="s">
        <v>115</v>
      </c>
      <c r="E7986" t="str">
        <f>"202TNQD02692"</f>
        <v>202TNQD02692</v>
      </c>
      <c r="F7986" t="s">
        <v>30</v>
      </c>
      <c r="I7986" t="s">
        <v>162</v>
      </c>
      <c r="J7986" t="s">
        <v>90</v>
      </c>
      <c r="N7986" t="s">
        <v>16084</v>
      </c>
      <c r="O7986" t="s">
        <v>34</v>
      </c>
      <c r="P7986">
        <v>8</v>
      </c>
      <c r="Q7986">
        <v>202202</v>
      </c>
      <c r="R7986">
        <v>20220512</v>
      </c>
      <c r="S7986" t="s">
        <v>16085</v>
      </c>
      <c r="T7986">
        <v>20220928</v>
      </c>
      <c r="U7986" t="s">
        <v>211</v>
      </c>
      <c r="V7986" t="s">
        <v>270</v>
      </c>
      <c r="W7986" t="s">
        <v>1288</v>
      </c>
      <c r="Z7986" t="s">
        <v>36</v>
      </c>
    </row>
    <row r="7987" spans="1:26" x14ac:dyDescent="0.25">
      <c r="A7987" t="s">
        <v>26</v>
      </c>
      <c r="B7987" t="s">
        <v>27</v>
      </c>
      <c r="C7987" t="s">
        <v>28</v>
      </c>
      <c r="D7987" t="s">
        <v>29</v>
      </c>
      <c r="E7987" t="str">
        <f>"201TNGY0T631"</f>
        <v>201TNGY0T631</v>
      </c>
      <c r="F7987" t="s">
        <v>30</v>
      </c>
      <c r="I7987" t="s">
        <v>31</v>
      </c>
      <c r="J7987" t="s">
        <v>58</v>
      </c>
      <c r="N7987" t="s">
        <v>16086</v>
      </c>
      <c r="O7987" t="s">
        <v>34</v>
      </c>
      <c r="P7987">
        <v>9</v>
      </c>
      <c r="Q7987">
        <v>202201</v>
      </c>
      <c r="R7987">
        <v>20220316</v>
      </c>
      <c r="S7987" t="s">
        <v>16087</v>
      </c>
      <c r="T7987">
        <v>20220928</v>
      </c>
      <c r="U7987" t="s">
        <v>328</v>
      </c>
      <c r="Z7987" t="s">
        <v>36</v>
      </c>
    </row>
    <row r="7988" spans="1:26" x14ac:dyDescent="0.25">
      <c r="A7988" t="s">
        <v>26</v>
      </c>
      <c r="B7988" t="s">
        <v>27</v>
      </c>
      <c r="C7988" t="s">
        <v>28</v>
      </c>
      <c r="D7988" t="s">
        <v>6142</v>
      </c>
      <c r="E7988" t="str">
        <f>"205TNPC0L176"</f>
        <v>205TNPC0L176</v>
      </c>
      <c r="F7988" t="s">
        <v>30</v>
      </c>
      <c r="I7988" t="s">
        <v>38</v>
      </c>
      <c r="J7988" t="s">
        <v>58</v>
      </c>
      <c r="N7988" t="s">
        <v>16088</v>
      </c>
      <c r="O7988" t="s">
        <v>34</v>
      </c>
      <c r="P7988">
        <v>5</v>
      </c>
      <c r="Q7988">
        <v>202205</v>
      </c>
      <c r="R7988">
        <v>20220919</v>
      </c>
      <c r="S7988" t="s">
        <v>16089</v>
      </c>
      <c r="T7988">
        <v>20220928</v>
      </c>
      <c r="U7988" t="s">
        <v>211</v>
      </c>
      <c r="Z7988" t="s">
        <v>36</v>
      </c>
    </row>
    <row r="7989" spans="1:26" x14ac:dyDescent="0.25">
      <c r="A7989" t="s">
        <v>26</v>
      </c>
      <c r="B7989" t="s">
        <v>27</v>
      </c>
      <c r="C7989" t="s">
        <v>28</v>
      </c>
      <c r="D7989" t="s">
        <v>133</v>
      </c>
      <c r="E7989" t="str">
        <f>"103TNJJ0U028"</f>
        <v>103TNJJ0U028</v>
      </c>
      <c r="F7989" t="s">
        <v>30</v>
      </c>
      <c r="I7989" t="s">
        <v>38</v>
      </c>
      <c r="J7989" t="s">
        <v>58</v>
      </c>
      <c r="N7989" t="s">
        <v>16090</v>
      </c>
      <c r="O7989" t="s">
        <v>34</v>
      </c>
      <c r="P7989">
        <v>19</v>
      </c>
      <c r="Q7989">
        <v>202103</v>
      </c>
      <c r="R7989">
        <v>20211127</v>
      </c>
      <c r="S7989" t="s">
        <v>16091</v>
      </c>
      <c r="T7989">
        <v>20220928</v>
      </c>
      <c r="U7989" t="s">
        <v>206</v>
      </c>
      <c r="V7989" t="s">
        <v>1718</v>
      </c>
      <c r="Z7989" t="s">
        <v>36</v>
      </c>
    </row>
    <row r="7990" spans="1:26" x14ac:dyDescent="0.25">
      <c r="A7990" t="s">
        <v>26</v>
      </c>
      <c r="B7990" t="s">
        <v>27</v>
      </c>
      <c r="C7990" t="s">
        <v>28</v>
      </c>
      <c r="D7990" t="s">
        <v>29</v>
      </c>
      <c r="E7990" t="str">
        <f>"112TNCZ18939"</f>
        <v>112TNCZ18939</v>
      </c>
      <c r="F7990" t="s">
        <v>30</v>
      </c>
      <c r="I7990" t="s">
        <v>31</v>
      </c>
      <c r="J7990" t="s">
        <v>58</v>
      </c>
      <c r="N7990" t="s">
        <v>244</v>
      </c>
      <c r="O7990" t="s">
        <v>34</v>
      </c>
      <c r="P7990">
        <v>10</v>
      </c>
      <c r="Q7990">
        <v>202112</v>
      </c>
      <c r="R7990">
        <v>20220627</v>
      </c>
      <c r="S7990" t="s">
        <v>16092</v>
      </c>
      <c r="T7990">
        <v>20220928</v>
      </c>
      <c r="U7990" t="s">
        <v>128</v>
      </c>
      <c r="Z7990" t="s">
        <v>36</v>
      </c>
    </row>
    <row r="7991" spans="1:26" x14ac:dyDescent="0.25">
      <c r="A7991" t="s">
        <v>26</v>
      </c>
      <c r="B7991" t="s">
        <v>27</v>
      </c>
      <c r="C7991" t="s">
        <v>28</v>
      </c>
      <c r="D7991" t="s">
        <v>115</v>
      </c>
      <c r="E7991" t="str">
        <f>"201TNKF1N941"</f>
        <v>201TNKF1N941</v>
      </c>
      <c r="F7991" t="s">
        <v>30</v>
      </c>
      <c r="I7991" t="s">
        <v>38</v>
      </c>
      <c r="J7991" t="s">
        <v>58</v>
      </c>
      <c r="N7991" t="s">
        <v>16093</v>
      </c>
      <c r="O7991" t="s">
        <v>34</v>
      </c>
      <c r="P7991">
        <v>9</v>
      </c>
      <c r="Q7991">
        <v>202201</v>
      </c>
      <c r="R7991">
        <v>20220920</v>
      </c>
      <c r="S7991" t="s">
        <v>16094</v>
      </c>
      <c r="T7991">
        <v>20220928</v>
      </c>
      <c r="U7991" t="s">
        <v>144</v>
      </c>
      <c r="Z7991" t="s">
        <v>36</v>
      </c>
    </row>
    <row r="7992" spans="1:26" x14ac:dyDescent="0.25">
      <c r="A7992" t="s">
        <v>26</v>
      </c>
      <c r="B7992" t="s">
        <v>27</v>
      </c>
      <c r="C7992" t="s">
        <v>28</v>
      </c>
      <c r="D7992" t="s">
        <v>7432</v>
      </c>
      <c r="E7992" t="str">
        <f>"205TNFA34963"</f>
        <v>205TNFA34963</v>
      </c>
      <c r="F7992" t="s">
        <v>30</v>
      </c>
      <c r="I7992" t="s">
        <v>31</v>
      </c>
      <c r="J7992" t="s">
        <v>58</v>
      </c>
      <c r="N7992" t="s">
        <v>525</v>
      </c>
      <c r="O7992" t="s">
        <v>34</v>
      </c>
      <c r="P7992">
        <v>5</v>
      </c>
      <c r="Q7992">
        <v>202205</v>
      </c>
      <c r="R7992">
        <v>20220630</v>
      </c>
      <c r="S7992" t="s">
        <v>16095</v>
      </c>
      <c r="T7992">
        <v>20220928</v>
      </c>
      <c r="U7992" t="s">
        <v>1037</v>
      </c>
      <c r="V7992" t="s">
        <v>487</v>
      </c>
      <c r="Z7992" t="s">
        <v>36</v>
      </c>
    </row>
    <row r="7993" spans="1:26" x14ac:dyDescent="0.25">
      <c r="A7993" t="s">
        <v>26</v>
      </c>
      <c r="B7993" t="s">
        <v>27</v>
      </c>
      <c r="C7993" t="s">
        <v>28</v>
      </c>
      <c r="D7993" t="s">
        <v>46</v>
      </c>
      <c r="E7993" t="str">
        <f>"112TNCZ1F643"</f>
        <v>112TNCZ1F643</v>
      </c>
      <c r="F7993" t="s">
        <v>30</v>
      </c>
      <c r="I7993" t="s">
        <v>97</v>
      </c>
      <c r="J7993" t="s">
        <v>39</v>
      </c>
      <c r="N7993" t="s">
        <v>16096</v>
      </c>
      <c r="O7993" t="s">
        <v>34</v>
      </c>
      <c r="P7993">
        <v>10</v>
      </c>
      <c r="Q7993">
        <v>202112</v>
      </c>
      <c r="R7993">
        <v>20220303</v>
      </c>
      <c r="S7993" t="s">
        <v>16097</v>
      </c>
      <c r="T7993">
        <v>20220928</v>
      </c>
      <c r="Z7993" t="s">
        <v>36</v>
      </c>
    </row>
    <row r="7994" spans="1:26" x14ac:dyDescent="0.25">
      <c r="A7994" t="s">
        <v>26</v>
      </c>
      <c r="B7994" t="s">
        <v>27</v>
      </c>
      <c r="C7994" t="s">
        <v>28</v>
      </c>
      <c r="D7994" t="s">
        <v>37</v>
      </c>
      <c r="E7994" t="str">
        <f>"108TNFA17219"</f>
        <v>108TNFA17219</v>
      </c>
      <c r="F7994" t="s">
        <v>30</v>
      </c>
      <c r="I7994" t="s">
        <v>97</v>
      </c>
      <c r="J7994" t="s">
        <v>39</v>
      </c>
      <c r="N7994" t="s">
        <v>16098</v>
      </c>
      <c r="O7994" t="s">
        <v>34</v>
      </c>
      <c r="P7994">
        <v>14</v>
      </c>
      <c r="Q7994">
        <v>202108</v>
      </c>
      <c r="R7994">
        <v>20211228</v>
      </c>
      <c r="S7994" t="s">
        <v>16099</v>
      </c>
      <c r="T7994">
        <v>20220928</v>
      </c>
      <c r="Z7994" t="s">
        <v>36</v>
      </c>
    </row>
    <row r="7995" spans="1:26" x14ac:dyDescent="0.25">
      <c r="A7995" t="s">
        <v>26</v>
      </c>
      <c r="B7995" t="s">
        <v>27</v>
      </c>
      <c r="C7995" t="s">
        <v>28</v>
      </c>
      <c r="D7995" t="s">
        <v>6922</v>
      </c>
      <c r="E7995" t="str">
        <f>"205TNDV2X546"</f>
        <v>205TNDV2X546</v>
      </c>
      <c r="F7995" t="s">
        <v>30</v>
      </c>
      <c r="I7995" t="s">
        <v>97</v>
      </c>
      <c r="J7995" t="s">
        <v>58</v>
      </c>
      <c r="N7995" t="s">
        <v>16100</v>
      </c>
      <c r="O7995" t="s">
        <v>34</v>
      </c>
      <c r="P7995">
        <v>5</v>
      </c>
      <c r="Q7995">
        <v>202205</v>
      </c>
      <c r="R7995">
        <v>20220801</v>
      </c>
      <c r="S7995" t="s">
        <v>16101</v>
      </c>
      <c r="T7995">
        <v>20220928</v>
      </c>
      <c r="U7995" t="s">
        <v>144</v>
      </c>
      <c r="Z7995" t="s">
        <v>36</v>
      </c>
    </row>
    <row r="7996" spans="1:26" x14ac:dyDescent="0.25">
      <c r="A7996" t="s">
        <v>26</v>
      </c>
      <c r="B7996" t="s">
        <v>27</v>
      </c>
      <c r="C7996" t="s">
        <v>28</v>
      </c>
      <c r="D7996" t="s">
        <v>64</v>
      </c>
      <c r="E7996" t="str">
        <f>"201TNRL06494"</f>
        <v>201TNRL06494</v>
      </c>
      <c r="F7996" t="s">
        <v>30</v>
      </c>
      <c r="I7996" t="s">
        <v>97</v>
      </c>
      <c r="J7996" t="s">
        <v>90</v>
      </c>
      <c r="N7996" t="s">
        <v>16102</v>
      </c>
      <c r="O7996" t="s">
        <v>34</v>
      </c>
      <c r="P7996">
        <v>9</v>
      </c>
      <c r="Q7996">
        <v>202201</v>
      </c>
      <c r="R7996">
        <v>20220907</v>
      </c>
      <c r="S7996" t="s">
        <v>16103</v>
      </c>
      <c r="T7996">
        <v>20220928</v>
      </c>
      <c r="U7996" t="s">
        <v>144</v>
      </c>
      <c r="Z7996" t="s">
        <v>36</v>
      </c>
    </row>
    <row r="7997" spans="1:26" x14ac:dyDescent="0.25">
      <c r="A7997" t="s">
        <v>26</v>
      </c>
      <c r="B7997" t="s">
        <v>27</v>
      </c>
      <c r="C7997" t="s">
        <v>28</v>
      </c>
      <c r="D7997" t="s">
        <v>37</v>
      </c>
      <c r="E7997" t="str">
        <f>"201TNTQ10345"</f>
        <v>201TNTQ10345</v>
      </c>
      <c r="F7997" t="s">
        <v>30</v>
      </c>
      <c r="I7997" t="s">
        <v>97</v>
      </c>
      <c r="J7997" t="s">
        <v>39</v>
      </c>
      <c r="N7997" t="s">
        <v>16104</v>
      </c>
      <c r="O7997" t="s">
        <v>34</v>
      </c>
      <c r="P7997">
        <v>9</v>
      </c>
      <c r="Q7997">
        <v>202201</v>
      </c>
      <c r="R7997">
        <v>20220806</v>
      </c>
      <c r="S7997" t="s">
        <v>16105</v>
      </c>
      <c r="T7997">
        <v>20220928</v>
      </c>
      <c r="Z7997" t="s">
        <v>36</v>
      </c>
    </row>
    <row r="7998" spans="1:26" x14ac:dyDescent="0.25">
      <c r="A7998" t="s">
        <v>26</v>
      </c>
      <c r="B7998" t="s">
        <v>27</v>
      </c>
      <c r="C7998" t="s">
        <v>28</v>
      </c>
      <c r="D7998" t="s">
        <v>7432</v>
      </c>
      <c r="E7998" t="str">
        <f>"205TNPC1R952"</f>
        <v>205TNPC1R952</v>
      </c>
      <c r="F7998" t="s">
        <v>30</v>
      </c>
      <c r="I7998" t="s">
        <v>82</v>
      </c>
      <c r="J7998" t="s">
        <v>39</v>
      </c>
      <c r="N7998" t="s">
        <v>16106</v>
      </c>
      <c r="O7998" t="s">
        <v>34</v>
      </c>
      <c r="P7998">
        <v>5</v>
      </c>
      <c r="Q7998">
        <v>202205</v>
      </c>
      <c r="R7998">
        <v>20220809</v>
      </c>
      <c r="S7998" t="s">
        <v>16107</v>
      </c>
      <c r="T7998">
        <v>20220928</v>
      </c>
      <c r="Z7998" t="s">
        <v>36</v>
      </c>
    </row>
    <row r="7999" spans="1:26" x14ac:dyDescent="0.25">
      <c r="A7999" t="s">
        <v>26</v>
      </c>
      <c r="B7999" t="s">
        <v>27</v>
      </c>
      <c r="C7999" t="s">
        <v>28</v>
      </c>
      <c r="D7999" t="s">
        <v>585</v>
      </c>
      <c r="E7999" t="str">
        <f>"207TNDV1E450"</f>
        <v>207TNDV1E450</v>
      </c>
      <c r="F7999" t="s">
        <v>30</v>
      </c>
      <c r="I7999" t="s">
        <v>38</v>
      </c>
      <c r="J7999" t="s">
        <v>39</v>
      </c>
      <c r="N7999" t="s">
        <v>16108</v>
      </c>
      <c r="O7999" t="s">
        <v>34</v>
      </c>
      <c r="P7999">
        <v>3</v>
      </c>
      <c r="Q7999">
        <v>202207</v>
      </c>
      <c r="R7999">
        <v>20220907</v>
      </c>
      <c r="S7999" t="s">
        <v>16109</v>
      </c>
      <c r="T7999">
        <v>20220928</v>
      </c>
      <c r="Z7999" t="s">
        <v>36</v>
      </c>
    </row>
    <row r="8000" spans="1:26" x14ac:dyDescent="0.25">
      <c r="A8000" t="s">
        <v>26</v>
      </c>
      <c r="B8000" t="s">
        <v>27</v>
      </c>
      <c r="C8000" t="s">
        <v>28</v>
      </c>
      <c r="D8000" t="s">
        <v>6142</v>
      </c>
      <c r="E8000" t="str">
        <f>"203TNAB10752"</f>
        <v>203TNAB10752</v>
      </c>
      <c r="F8000" t="s">
        <v>30</v>
      </c>
      <c r="I8000" t="s">
        <v>38</v>
      </c>
      <c r="J8000" t="s">
        <v>39</v>
      </c>
      <c r="N8000" t="s">
        <v>12424</v>
      </c>
      <c r="O8000" t="s">
        <v>34</v>
      </c>
      <c r="P8000">
        <v>7</v>
      </c>
      <c r="Q8000">
        <v>202203</v>
      </c>
      <c r="R8000">
        <v>20220426</v>
      </c>
      <c r="S8000" t="s">
        <v>16110</v>
      </c>
      <c r="T8000">
        <v>20220928</v>
      </c>
      <c r="Z8000" t="s">
        <v>36</v>
      </c>
    </row>
    <row r="8001" spans="1:26" x14ac:dyDescent="0.25">
      <c r="A8001" t="s">
        <v>26</v>
      </c>
      <c r="B8001" t="s">
        <v>27</v>
      </c>
      <c r="C8001" t="s">
        <v>28</v>
      </c>
      <c r="D8001" t="s">
        <v>380</v>
      </c>
      <c r="E8001" t="str">
        <f>"111TNWG2D081"</f>
        <v>111TNWG2D081</v>
      </c>
      <c r="F8001" t="s">
        <v>30</v>
      </c>
      <c r="I8001" t="s">
        <v>157</v>
      </c>
      <c r="J8001" t="s">
        <v>52</v>
      </c>
      <c r="N8001" t="s">
        <v>16111</v>
      </c>
      <c r="O8001" t="s">
        <v>34</v>
      </c>
      <c r="P8001">
        <v>11</v>
      </c>
      <c r="Q8001">
        <v>202111</v>
      </c>
      <c r="R8001">
        <v>20220916</v>
      </c>
      <c r="S8001" t="s">
        <v>16112</v>
      </c>
      <c r="T8001">
        <v>20220928</v>
      </c>
      <c r="U8001" t="s">
        <v>595</v>
      </c>
      <c r="V8001" t="s">
        <v>4478</v>
      </c>
      <c r="Z8001" t="s">
        <v>36</v>
      </c>
    </row>
    <row r="8002" spans="1:26" x14ac:dyDescent="0.25">
      <c r="A8002" t="s">
        <v>26</v>
      </c>
      <c r="B8002" t="s">
        <v>27</v>
      </c>
      <c r="C8002" t="s">
        <v>28</v>
      </c>
      <c r="D8002" t="s">
        <v>380</v>
      </c>
      <c r="E8002" t="str">
        <f>"112TNDV10258"</f>
        <v>112TNDV10258</v>
      </c>
      <c r="F8002" t="s">
        <v>30</v>
      </c>
      <c r="I8002" t="s">
        <v>38</v>
      </c>
      <c r="J8002" t="s">
        <v>43</v>
      </c>
      <c r="N8002" t="s">
        <v>16113</v>
      </c>
      <c r="O8002" t="s">
        <v>34</v>
      </c>
      <c r="P8002">
        <v>10</v>
      </c>
      <c r="Q8002">
        <v>202112</v>
      </c>
      <c r="R8002">
        <v>20220129</v>
      </c>
      <c r="S8002" t="s">
        <v>16114</v>
      </c>
      <c r="T8002">
        <v>20220928</v>
      </c>
      <c r="Z8002" t="s">
        <v>36</v>
      </c>
    </row>
    <row r="8003" spans="1:26" x14ac:dyDescent="0.25">
      <c r="A8003" t="s">
        <v>26</v>
      </c>
      <c r="B8003" t="s">
        <v>27</v>
      </c>
      <c r="C8003" t="s">
        <v>28</v>
      </c>
      <c r="D8003" t="s">
        <v>115</v>
      </c>
      <c r="E8003" t="str">
        <f>"202TNYTOU898"</f>
        <v>202TNYTOU898</v>
      </c>
      <c r="F8003" t="s">
        <v>30</v>
      </c>
      <c r="I8003" t="s">
        <v>157</v>
      </c>
      <c r="J8003" t="s">
        <v>58</v>
      </c>
      <c r="N8003" t="s">
        <v>10981</v>
      </c>
      <c r="O8003" t="s">
        <v>34</v>
      </c>
      <c r="P8003">
        <v>8</v>
      </c>
      <c r="Q8003">
        <v>202202</v>
      </c>
      <c r="R8003">
        <v>20220728</v>
      </c>
      <c r="S8003" t="s">
        <v>16115</v>
      </c>
      <c r="T8003">
        <v>20220928</v>
      </c>
      <c r="U8003" t="s">
        <v>267</v>
      </c>
      <c r="Z8003" t="s">
        <v>36</v>
      </c>
    </row>
    <row r="8004" spans="1:26" x14ac:dyDescent="0.25">
      <c r="A8004" t="s">
        <v>26</v>
      </c>
      <c r="B8004" t="s">
        <v>27</v>
      </c>
      <c r="C8004" t="s">
        <v>28</v>
      </c>
      <c r="D8004" t="s">
        <v>133</v>
      </c>
      <c r="E8004" t="str">
        <f>"111TNEP2P548"</f>
        <v>111TNEP2P548</v>
      </c>
      <c r="F8004" t="s">
        <v>30</v>
      </c>
      <c r="I8004" t="s">
        <v>57</v>
      </c>
      <c r="J8004" t="s">
        <v>58</v>
      </c>
      <c r="N8004" t="s">
        <v>16116</v>
      </c>
      <c r="O8004" t="s">
        <v>34</v>
      </c>
      <c r="P8004">
        <v>11</v>
      </c>
      <c r="Q8004">
        <v>202111</v>
      </c>
      <c r="R8004">
        <v>20220715</v>
      </c>
      <c r="S8004" t="s">
        <v>16117</v>
      </c>
      <c r="T8004">
        <v>20220928</v>
      </c>
      <c r="U8004" t="s">
        <v>144</v>
      </c>
      <c r="Z8004" t="s">
        <v>36</v>
      </c>
    </row>
    <row r="8005" spans="1:26" x14ac:dyDescent="0.25">
      <c r="A8005" t="s">
        <v>26</v>
      </c>
      <c r="B8005" t="s">
        <v>27</v>
      </c>
      <c r="C8005" t="s">
        <v>28</v>
      </c>
      <c r="D8005" t="s">
        <v>64</v>
      </c>
      <c r="E8005" t="str">
        <f>"109TNVS10775"</f>
        <v>109TNVS10775</v>
      </c>
      <c r="F8005" t="s">
        <v>30</v>
      </c>
      <c r="I8005" t="s">
        <v>38</v>
      </c>
      <c r="J8005" t="s">
        <v>39</v>
      </c>
      <c r="N8005" t="s">
        <v>16118</v>
      </c>
      <c r="O8005" t="s">
        <v>34</v>
      </c>
      <c r="P8005">
        <v>13</v>
      </c>
      <c r="Q8005">
        <v>202109</v>
      </c>
      <c r="R8005">
        <v>20211227</v>
      </c>
      <c r="S8005" t="s">
        <v>16119</v>
      </c>
      <c r="T8005">
        <v>20220928</v>
      </c>
      <c r="Z8005" t="s">
        <v>36</v>
      </c>
    </row>
    <row r="8006" spans="1:26" x14ac:dyDescent="0.25">
      <c r="A8006" t="s">
        <v>26</v>
      </c>
      <c r="B8006" t="s">
        <v>27</v>
      </c>
      <c r="C8006" t="s">
        <v>28</v>
      </c>
      <c r="D8006" t="s">
        <v>42</v>
      </c>
      <c r="E8006" t="str">
        <f>"111TNLE2JJ640"</f>
        <v>111TNLE2JJ640</v>
      </c>
      <c r="F8006" t="s">
        <v>30</v>
      </c>
      <c r="I8006" t="s">
        <v>38</v>
      </c>
      <c r="J8006" t="s">
        <v>39</v>
      </c>
      <c r="N8006" t="s">
        <v>16120</v>
      </c>
      <c r="O8006" t="s">
        <v>34</v>
      </c>
      <c r="P8006">
        <v>11</v>
      </c>
      <c r="Q8006">
        <v>202111</v>
      </c>
      <c r="R8006">
        <v>20220601</v>
      </c>
      <c r="S8006" t="s">
        <v>16121</v>
      </c>
      <c r="T8006">
        <v>20220928</v>
      </c>
      <c r="Z8006" t="s">
        <v>36</v>
      </c>
    </row>
    <row r="8007" spans="1:26" x14ac:dyDescent="0.25">
      <c r="A8007" t="s">
        <v>26</v>
      </c>
      <c r="B8007" t="s">
        <v>27</v>
      </c>
      <c r="C8007" t="s">
        <v>28</v>
      </c>
      <c r="D8007" t="s">
        <v>29</v>
      </c>
      <c r="E8007" t="str">
        <f>"109TNQD1J420"</f>
        <v>109TNQD1J420</v>
      </c>
      <c r="F8007" t="s">
        <v>30</v>
      </c>
      <c r="I8007" t="s">
        <v>38</v>
      </c>
      <c r="J8007" t="s">
        <v>90</v>
      </c>
      <c r="N8007" t="s">
        <v>16122</v>
      </c>
      <c r="O8007" t="s">
        <v>34</v>
      </c>
      <c r="P8007">
        <v>13</v>
      </c>
      <c r="Q8007">
        <v>202109</v>
      </c>
      <c r="R8007">
        <v>20220421</v>
      </c>
      <c r="S8007" t="s">
        <v>16123</v>
      </c>
      <c r="T8007">
        <v>20220929</v>
      </c>
      <c r="U8007" t="s">
        <v>1224</v>
      </c>
      <c r="V8007" t="s">
        <v>179</v>
      </c>
      <c r="W8007" t="s">
        <v>1055</v>
      </c>
      <c r="X8007" t="s">
        <v>205</v>
      </c>
      <c r="Z8007" t="s">
        <v>36</v>
      </c>
    </row>
    <row r="8008" spans="1:26" x14ac:dyDescent="0.25">
      <c r="A8008" t="s">
        <v>26</v>
      </c>
      <c r="B8008" t="s">
        <v>27</v>
      </c>
      <c r="C8008" t="s">
        <v>28</v>
      </c>
      <c r="D8008" t="s">
        <v>115</v>
      </c>
      <c r="E8008" t="str">
        <f>"108TNLE2F840"</f>
        <v>108TNLE2F840</v>
      </c>
      <c r="F8008" t="s">
        <v>30</v>
      </c>
      <c r="I8008" t="s">
        <v>71</v>
      </c>
      <c r="J8008" t="s">
        <v>58</v>
      </c>
      <c r="N8008" t="s">
        <v>16124</v>
      </c>
      <c r="O8008" t="s">
        <v>34</v>
      </c>
      <c r="P8008">
        <v>14</v>
      </c>
      <c r="Q8008">
        <v>202108</v>
      </c>
      <c r="R8008">
        <v>20220729</v>
      </c>
      <c r="S8008" t="s">
        <v>16125</v>
      </c>
      <c r="T8008">
        <v>20220929</v>
      </c>
      <c r="U8008" t="s">
        <v>179</v>
      </c>
      <c r="V8008" t="s">
        <v>206</v>
      </c>
      <c r="Z8008" t="s">
        <v>36</v>
      </c>
    </row>
    <row r="8009" spans="1:26" x14ac:dyDescent="0.25">
      <c r="A8009" t="s">
        <v>26</v>
      </c>
      <c r="B8009" t="s">
        <v>27</v>
      </c>
      <c r="C8009" t="s">
        <v>28</v>
      </c>
      <c r="D8009" t="s">
        <v>115</v>
      </c>
      <c r="E8009" t="str">
        <f>"009TNGY0H567"</f>
        <v>009TNGY0H567</v>
      </c>
      <c r="F8009" t="s">
        <v>30</v>
      </c>
      <c r="I8009" t="s">
        <v>38</v>
      </c>
      <c r="J8009" t="s">
        <v>58</v>
      </c>
      <c r="N8009" t="s">
        <v>16126</v>
      </c>
      <c r="O8009" t="s">
        <v>34</v>
      </c>
      <c r="P8009">
        <v>25</v>
      </c>
      <c r="Q8009">
        <v>202009</v>
      </c>
      <c r="R8009">
        <v>20211223</v>
      </c>
      <c r="S8009" t="s">
        <v>16127</v>
      </c>
      <c r="T8009">
        <v>20220929</v>
      </c>
      <c r="U8009" t="s">
        <v>5168</v>
      </c>
      <c r="V8009" t="s">
        <v>14923</v>
      </c>
      <c r="W8009" t="s">
        <v>5902</v>
      </c>
      <c r="Z8009" t="s">
        <v>36</v>
      </c>
    </row>
    <row r="8010" spans="1:26" x14ac:dyDescent="0.25">
      <c r="A8010" t="s">
        <v>26</v>
      </c>
      <c r="B8010" t="s">
        <v>27</v>
      </c>
      <c r="C8010" t="s">
        <v>28</v>
      </c>
      <c r="D8010" t="s">
        <v>6142</v>
      </c>
      <c r="E8010" t="str">
        <f>"205TNXR11346"</f>
        <v>205TNXR11346</v>
      </c>
      <c r="F8010" t="s">
        <v>30</v>
      </c>
      <c r="I8010" t="s">
        <v>82</v>
      </c>
      <c r="J8010" t="s">
        <v>58</v>
      </c>
      <c r="N8010" t="s">
        <v>16128</v>
      </c>
      <c r="O8010" t="s">
        <v>34</v>
      </c>
      <c r="P8010">
        <v>5</v>
      </c>
      <c r="Q8010">
        <v>202205</v>
      </c>
      <c r="R8010">
        <v>20220720</v>
      </c>
      <c r="S8010" t="s">
        <v>16129</v>
      </c>
      <c r="T8010">
        <v>20220929</v>
      </c>
      <c r="Z8010" t="s">
        <v>36</v>
      </c>
    </row>
    <row r="8011" spans="1:26" x14ac:dyDescent="0.25">
      <c r="A8011" t="s">
        <v>26</v>
      </c>
      <c r="B8011" t="s">
        <v>27</v>
      </c>
      <c r="C8011" t="s">
        <v>28</v>
      </c>
      <c r="D8011" t="s">
        <v>29</v>
      </c>
      <c r="E8011" t="str">
        <f>"108TNCZ29107"</f>
        <v>108TNCZ29107</v>
      </c>
      <c r="F8011" t="s">
        <v>30</v>
      </c>
      <c r="I8011" t="s">
        <v>38</v>
      </c>
      <c r="J8011" t="s">
        <v>58</v>
      </c>
      <c r="N8011" t="s">
        <v>16130</v>
      </c>
      <c r="O8011" t="s">
        <v>34</v>
      </c>
      <c r="P8011">
        <v>14</v>
      </c>
      <c r="Q8011">
        <v>202108</v>
      </c>
      <c r="R8011">
        <v>20220813</v>
      </c>
      <c r="S8011" t="s">
        <v>16131</v>
      </c>
      <c r="T8011">
        <v>20220929</v>
      </c>
      <c r="U8011" t="s">
        <v>878</v>
      </c>
      <c r="V8011" t="s">
        <v>496</v>
      </c>
      <c r="W8011" t="s">
        <v>267</v>
      </c>
      <c r="X8011" t="s">
        <v>313</v>
      </c>
      <c r="Z8011" t="s">
        <v>36</v>
      </c>
    </row>
    <row r="8012" spans="1:26" x14ac:dyDescent="0.25">
      <c r="A8012" t="s">
        <v>26</v>
      </c>
      <c r="B8012" t="s">
        <v>27</v>
      </c>
      <c r="C8012" t="s">
        <v>28</v>
      </c>
      <c r="D8012" t="s">
        <v>7432</v>
      </c>
      <c r="E8012" t="str">
        <f>"203TNWG28345"</f>
        <v>203TNWG28345</v>
      </c>
      <c r="F8012" t="s">
        <v>30</v>
      </c>
      <c r="I8012" t="s">
        <v>31</v>
      </c>
      <c r="J8012" t="s">
        <v>58</v>
      </c>
      <c r="N8012" t="s">
        <v>16132</v>
      </c>
      <c r="O8012" t="s">
        <v>34</v>
      </c>
      <c r="P8012">
        <v>7</v>
      </c>
      <c r="Q8012">
        <v>202203</v>
      </c>
      <c r="R8012">
        <v>20220820</v>
      </c>
      <c r="S8012" t="s">
        <v>16133</v>
      </c>
      <c r="T8012">
        <v>20220929</v>
      </c>
      <c r="U8012" t="s">
        <v>114</v>
      </c>
      <c r="Z8012" t="s">
        <v>36</v>
      </c>
    </row>
    <row r="8013" spans="1:26" x14ac:dyDescent="0.25">
      <c r="A8013" t="s">
        <v>26</v>
      </c>
      <c r="B8013" t="s">
        <v>27</v>
      </c>
      <c r="C8013" t="s">
        <v>28</v>
      </c>
      <c r="D8013" t="s">
        <v>29</v>
      </c>
      <c r="E8013" t="str">
        <f>"108TNVS0Z271"</f>
        <v>108TNVS0Z271</v>
      </c>
      <c r="F8013" t="s">
        <v>30</v>
      </c>
      <c r="I8013" t="s">
        <v>38</v>
      </c>
      <c r="J8013" t="s">
        <v>43</v>
      </c>
      <c r="N8013" t="s">
        <v>16134</v>
      </c>
      <c r="O8013" t="s">
        <v>34</v>
      </c>
      <c r="P8013">
        <v>14</v>
      </c>
      <c r="Q8013">
        <v>202108</v>
      </c>
      <c r="R8013">
        <v>20211103</v>
      </c>
      <c r="S8013" t="s">
        <v>16135</v>
      </c>
      <c r="T8013">
        <v>20220929</v>
      </c>
      <c r="Z8013" t="s">
        <v>36</v>
      </c>
    </row>
    <row r="8014" spans="1:26" x14ac:dyDescent="0.25">
      <c r="A8014" t="s">
        <v>26</v>
      </c>
      <c r="B8014" t="s">
        <v>27</v>
      </c>
      <c r="C8014" t="s">
        <v>28</v>
      </c>
      <c r="D8014" t="s">
        <v>37</v>
      </c>
      <c r="E8014" t="str">
        <f>"107TNAB25296"</f>
        <v>107TNAB25296</v>
      </c>
      <c r="F8014" t="s">
        <v>30</v>
      </c>
      <c r="I8014" t="s">
        <v>31</v>
      </c>
      <c r="J8014" t="s">
        <v>58</v>
      </c>
      <c r="N8014" t="s">
        <v>16136</v>
      </c>
      <c r="O8014" t="s">
        <v>34</v>
      </c>
      <c r="P8014">
        <v>15</v>
      </c>
      <c r="Q8014">
        <v>202107</v>
      </c>
      <c r="R8014">
        <v>20211108</v>
      </c>
      <c r="S8014" t="s">
        <v>16137</v>
      </c>
      <c r="T8014">
        <v>20220929</v>
      </c>
      <c r="U8014" t="s">
        <v>1172</v>
      </c>
      <c r="Z8014" t="s">
        <v>36</v>
      </c>
    </row>
    <row r="8015" spans="1:26" x14ac:dyDescent="0.25">
      <c r="A8015" t="s">
        <v>26</v>
      </c>
      <c r="B8015" t="s">
        <v>27</v>
      </c>
      <c r="C8015" t="s">
        <v>28</v>
      </c>
      <c r="D8015" t="s">
        <v>46</v>
      </c>
      <c r="E8015" t="str">
        <f>"110TNTQ1W385"</f>
        <v>110TNTQ1W385</v>
      </c>
      <c r="F8015" t="s">
        <v>30</v>
      </c>
      <c r="I8015" t="s">
        <v>38</v>
      </c>
      <c r="J8015" t="s">
        <v>39</v>
      </c>
      <c r="N8015" t="s">
        <v>16138</v>
      </c>
      <c r="O8015" t="s">
        <v>34</v>
      </c>
      <c r="P8015">
        <v>12</v>
      </c>
      <c r="Q8015">
        <v>202110</v>
      </c>
      <c r="R8015">
        <v>20211126</v>
      </c>
      <c r="S8015" t="s">
        <v>16139</v>
      </c>
      <c r="T8015">
        <v>20220929</v>
      </c>
      <c r="Z8015" t="s">
        <v>36</v>
      </c>
    </row>
    <row r="8016" spans="1:26" x14ac:dyDescent="0.25">
      <c r="A8016" t="s">
        <v>26</v>
      </c>
      <c r="B8016" t="s">
        <v>27</v>
      </c>
      <c r="C8016" t="s">
        <v>28</v>
      </c>
      <c r="D8016" t="s">
        <v>7432</v>
      </c>
      <c r="E8016" t="str">
        <f>"203TNQD0Y132"</f>
        <v>203TNQD0Y132</v>
      </c>
      <c r="F8016" t="s">
        <v>30</v>
      </c>
      <c r="I8016" t="s">
        <v>38</v>
      </c>
      <c r="J8016" t="s">
        <v>58</v>
      </c>
      <c r="N8016" t="s">
        <v>16140</v>
      </c>
      <c r="O8016" t="s">
        <v>34</v>
      </c>
      <c r="P8016">
        <v>7</v>
      </c>
      <c r="Q8016">
        <v>202203</v>
      </c>
      <c r="R8016">
        <v>20220810</v>
      </c>
      <c r="S8016" t="s">
        <v>16141</v>
      </c>
      <c r="T8016">
        <v>20220929</v>
      </c>
      <c r="U8016" t="s">
        <v>5837</v>
      </c>
      <c r="Z8016" t="s">
        <v>36</v>
      </c>
    </row>
    <row r="8017" spans="1:26" x14ac:dyDescent="0.25">
      <c r="A8017" t="s">
        <v>26</v>
      </c>
      <c r="B8017" t="s">
        <v>27</v>
      </c>
      <c r="C8017" t="s">
        <v>28</v>
      </c>
      <c r="D8017" t="s">
        <v>7432</v>
      </c>
      <c r="E8017" t="str">
        <f>"208TNVS0V119"</f>
        <v>208TNVS0V119</v>
      </c>
      <c r="F8017" t="s">
        <v>30</v>
      </c>
      <c r="I8017" t="s">
        <v>129</v>
      </c>
      <c r="J8017" t="s">
        <v>163</v>
      </c>
      <c r="N8017" t="s">
        <v>16142</v>
      </c>
      <c r="O8017" t="s">
        <v>34</v>
      </c>
      <c r="P8017">
        <v>2</v>
      </c>
      <c r="Q8017">
        <v>202208</v>
      </c>
      <c r="R8017">
        <v>20220819</v>
      </c>
      <c r="S8017" t="s">
        <v>16143</v>
      </c>
      <c r="T8017">
        <v>20220929</v>
      </c>
      <c r="Z8017" t="s">
        <v>36</v>
      </c>
    </row>
    <row r="8018" spans="1:26" x14ac:dyDescent="0.25">
      <c r="A8018" t="s">
        <v>26</v>
      </c>
      <c r="B8018" t="s">
        <v>27</v>
      </c>
      <c r="C8018" t="s">
        <v>28</v>
      </c>
      <c r="D8018" t="s">
        <v>6922</v>
      </c>
      <c r="E8018" t="str">
        <f>"207TNLE09912"</f>
        <v>207TNLE09912</v>
      </c>
      <c r="F8018" t="s">
        <v>30</v>
      </c>
      <c r="I8018" t="s">
        <v>38</v>
      </c>
      <c r="J8018" t="s">
        <v>58</v>
      </c>
      <c r="N8018" t="s">
        <v>16144</v>
      </c>
      <c r="O8018" t="s">
        <v>34</v>
      </c>
      <c r="P8018">
        <v>3</v>
      </c>
      <c r="Q8018">
        <v>202207</v>
      </c>
      <c r="R8018">
        <v>20220831</v>
      </c>
      <c r="S8018" t="s">
        <v>16145</v>
      </c>
      <c r="T8018">
        <v>20220929</v>
      </c>
      <c r="Z8018" t="s">
        <v>36</v>
      </c>
    </row>
    <row r="8019" spans="1:26" x14ac:dyDescent="0.25">
      <c r="A8019" t="s">
        <v>26</v>
      </c>
      <c r="B8019" t="s">
        <v>27</v>
      </c>
      <c r="C8019" t="s">
        <v>28</v>
      </c>
      <c r="D8019" t="s">
        <v>29</v>
      </c>
      <c r="E8019" t="str">
        <f>"201TNXR1A890"</f>
        <v>201TNXR1A890</v>
      </c>
      <c r="F8019" t="s">
        <v>30</v>
      </c>
      <c r="I8019" t="s">
        <v>38</v>
      </c>
      <c r="J8019" t="s">
        <v>58</v>
      </c>
      <c r="N8019" t="s">
        <v>16146</v>
      </c>
      <c r="O8019" t="s">
        <v>34</v>
      </c>
      <c r="P8019">
        <v>9</v>
      </c>
      <c r="Q8019">
        <v>202201</v>
      </c>
      <c r="R8019">
        <v>20220818</v>
      </c>
      <c r="S8019" t="s">
        <v>16147</v>
      </c>
      <c r="T8019">
        <v>20220929</v>
      </c>
      <c r="Z8019" t="s">
        <v>36</v>
      </c>
    </row>
    <row r="8020" spans="1:26" x14ac:dyDescent="0.25">
      <c r="A8020" t="s">
        <v>26</v>
      </c>
      <c r="B8020" t="s">
        <v>27</v>
      </c>
      <c r="C8020" t="s">
        <v>28</v>
      </c>
      <c r="D8020" t="s">
        <v>8170</v>
      </c>
      <c r="E8020" t="str">
        <f>"201TNAB1T720"</f>
        <v>201TNAB1T720</v>
      </c>
      <c r="F8020" t="s">
        <v>30</v>
      </c>
      <c r="I8020" t="s">
        <v>31</v>
      </c>
      <c r="J8020" t="s">
        <v>32</v>
      </c>
      <c r="N8020" t="s">
        <v>16148</v>
      </c>
      <c r="O8020" t="s">
        <v>34</v>
      </c>
      <c r="P8020">
        <v>9</v>
      </c>
      <c r="Q8020">
        <v>202201</v>
      </c>
      <c r="R8020">
        <v>20220227</v>
      </c>
      <c r="S8020" t="s">
        <v>16149</v>
      </c>
      <c r="T8020">
        <v>20220929</v>
      </c>
      <c r="Z8020" t="s">
        <v>36</v>
      </c>
    </row>
    <row r="8021" spans="1:26" x14ac:dyDescent="0.25">
      <c r="A8021" t="s">
        <v>26</v>
      </c>
      <c r="B8021" t="s">
        <v>27</v>
      </c>
      <c r="C8021" t="s">
        <v>28</v>
      </c>
      <c r="D8021" t="s">
        <v>133</v>
      </c>
      <c r="E8021" t="str">
        <f>"103TNUW0U310"</f>
        <v>103TNUW0U310</v>
      </c>
      <c r="F8021" t="s">
        <v>30</v>
      </c>
      <c r="I8021" t="s">
        <v>71</v>
      </c>
      <c r="J8021" t="s">
        <v>90</v>
      </c>
      <c r="N8021" t="s">
        <v>16150</v>
      </c>
      <c r="O8021" t="s">
        <v>34</v>
      </c>
      <c r="P8021">
        <v>19</v>
      </c>
      <c r="Q8021">
        <v>202103</v>
      </c>
      <c r="R8021">
        <v>20211129</v>
      </c>
      <c r="S8021" t="s">
        <v>16151</v>
      </c>
      <c r="T8021">
        <v>20220929</v>
      </c>
      <c r="U8021" t="s">
        <v>206</v>
      </c>
      <c r="V8021" t="s">
        <v>1718</v>
      </c>
      <c r="Z8021" t="s">
        <v>36</v>
      </c>
    </row>
    <row r="8022" spans="1:26" x14ac:dyDescent="0.25">
      <c r="A8022" t="s">
        <v>26</v>
      </c>
      <c r="B8022" t="s">
        <v>27</v>
      </c>
      <c r="C8022" t="s">
        <v>28</v>
      </c>
      <c r="D8022" t="s">
        <v>380</v>
      </c>
      <c r="E8022" t="str">
        <f>"111TNKF2W813"</f>
        <v>111TNKF2W813</v>
      </c>
      <c r="F8022" t="s">
        <v>30</v>
      </c>
      <c r="I8022" t="s">
        <v>31</v>
      </c>
      <c r="J8022" t="s">
        <v>39</v>
      </c>
      <c r="N8022" t="s">
        <v>16152</v>
      </c>
      <c r="O8022" t="s">
        <v>34</v>
      </c>
      <c r="P8022">
        <v>11</v>
      </c>
      <c r="Q8022">
        <v>202111</v>
      </c>
      <c r="R8022">
        <v>20220204</v>
      </c>
      <c r="S8022" t="s">
        <v>16153</v>
      </c>
      <c r="T8022">
        <v>20220929</v>
      </c>
      <c r="Z8022" t="s">
        <v>36</v>
      </c>
    </row>
    <row r="8023" spans="1:26" x14ac:dyDescent="0.25">
      <c r="A8023" t="s">
        <v>26</v>
      </c>
      <c r="B8023" t="s">
        <v>27</v>
      </c>
      <c r="C8023" t="s">
        <v>28</v>
      </c>
      <c r="D8023" t="s">
        <v>115</v>
      </c>
      <c r="E8023" t="str">
        <f>"110TNKF1J557"</f>
        <v>110TNKF1J557</v>
      </c>
      <c r="F8023" t="s">
        <v>30</v>
      </c>
      <c r="I8023" t="s">
        <v>31</v>
      </c>
      <c r="J8023" t="s">
        <v>32</v>
      </c>
      <c r="N8023" t="s">
        <v>16154</v>
      </c>
      <c r="O8023" t="s">
        <v>34</v>
      </c>
      <c r="P8023">
        <v>12</v>
      </c>
      <c r="Q8023">
        <v>202110</v>
      </c>
      <c r="R8023">
        <v>20220520</v>
      </c>
      <c r="S8023" t="s">
        <v>16155</v>
      </c>
      <c r="T8023">
        <v>20220929</v>
      </c>
      <c r="Z8023" t="s">
        <v>36</v>
      </c>
    </row>
    <row r="8024" spans="1:26" x14ac:dyDescent="0.25">
      <c r="A8024" t="s">
        <v>26</v>
      </c>
      <c r="B8024" t="s">
        <v>27</v>
      </c>
      <c r="C8024" t="s">
        <v>28</v>
      </c>
      <c r="D8024" t="s">
        <v>115</v>
      </c>
      <c r="E8024" t="str">
        <f>"108TNZN2F933"</f>
        <v>108TNZN2F933</v>
      </c>
      <c r="F8024" t="s">
        <v>30</v>
      </c>
      <c r="I8024" t="s">
        <v>31</v>
      </c>
      <c r="J8024" t="s">
        <v>32</v>
      </c>
      <c r="N8024" t="s">
        <v>16156</v>
      </c>
      <c r="O8024" t="s">
        <v>34</v>
      </c>
      <c r="P8024">
        <v>14</v>
      </c>
      <c r="Q8024">
        <v>202108</v>
      </c>
      <c r="R8024">
        <v>20211220</v>
      </c>
      <c r="S8024" t="s">
        <v>16157</v>
      </c>
      <c r="T8024">
        <v>20220929</v>
      </c>
      <c r="Z8024" t="s">
        <v>36</v>
      </c>
    </row>
    <row r="8025" spans="1:26" x14ac:dyDescent="0.25">
      <c r="A8025" t="s">
        <v>26</v>
      </c>
      <c r="B8025" t="s">
        <v>27</v>
      </c>
      <c r="C8025" t="s">
        <v>28</v>
      </c>
      <c r="D8025" t="s">
        <v>6142</v>
      </c>
      <c r="E8025" t="str">
        <f>"204TNYT2L738"</f>
        <v>204TNYT2L738</v>
      </c>
      <c r="F8025" t="s">
        <v>30</v>
      </c>
      <c r="I8025" t="s">
        <v>31</v>
      </c>
      <c r="J8025" t="s">
        <v>32</v>
      </c>
      <c r="N8025" t="s">
        <v>16158</v>
      </c>
      <c r="O8025" t="s">
        <v>34</v>
      </c>
      <c r="P8025">
        <v>6</v>
      </c>
      <c r="Q8025">
        <v>202204</v>
      </c>
      <c r="R8025">
        <v>20220618</v>
      </c>
      <c r="S8025" t="s">
        <v>16159</v>
      </c>
      <c r="T8025">
        <v>20220929</v>
      </c>
      <c r="Z8025" t="s">
        <v>36</v>
      </c>
    </row>
    <row r="8026" spans="1:26" x14ac:dyDescent="0.25">
      <c r="A8026" t="s">
        <v>26</v>
      </c>
      <c r="B8026" t="s">
        <v>27</v>
      </c>
      <c r="C8026" t="s">
        <v>28</v>
      </c>
      <c r="D8026" t="s">
        <v>64</v>
      </c>
      <c r="E8026" t="str">
        <f>"202TNTQ2M513"</f>
        <v>202TNTQ2M513</v>
      </c>
      <c r="F8026" t="s">
        <v>30</v>
      </c>
      <c r="I8026" t="s">
        <v>31</v>
      </c>
      <c r="J8026" t="s">
        <v>32</v>
      </c>
      <c r="N8026" t="s">
        <v>16160</v>
      </c>
      <c r="O8026" t="s">
        <v>34</v>
      </c>
      <c r="P8026">
        <v>8</v>
      </c>
      <c r="Q8026">
        <v>202202</v>
      </c>
      <c r="R8026">
        <v>20220311</v>
      </c>
      <c r="S8026" t="s">
        <v>16161</v>
      </c>
      <c r="T8026">
        <v>20220929</v>
      </c>
      <c r="Z8026" t="s">
        <v>36</v>
      </c>
    </row>
    <row r="8027" spans="1:26" x14ac:dyDescent="0.25">
      <c r="A8027" t="s">
        <v>26</v>
      </c>
      <c r="B8027" t="s">
        <v>27</v>
      </c>
      <c r="C8027" t="s">
        <v>28</v>
      </c>
      <c r="D8027" t="s">
        <v>7432</v>
      </c>
      <c r="E8027" t="str">
        <f>"203TNNH2S223"</f>
        <v>203TNNH2S223</v>
      </c>
      <c r="F8027" t="s">
        <v>30</v>
      </c>
      <c r="I8027" t="s">
        <v>123</v>
      </c>
      <c r="J8027" t="s">
        <v>77</v>
      </c>
      <c r="N8027" t="s">
        <v>16162</v>
      </c>
      <c r="O8027" t="s">
        <v>34</v>
      </c>
      <c r="P8027">
        <v>7</v>
      </c>
      <c r="Q8027">
        <v>202203</v>
      </c>
      <c r="R8027">
        <v>20220905</v>
      </c>
      <c r="S8027" t="s">
        <v>16163</v>
      </c>
      <c r="T8027">
        <v>20220929</v>
      </c>
      <c r="Z8027" t="s">
        <v>36</v>
      </c>
    </row>
    <row r="8028" spans="1:26" x14ac:dyDescent="0.25">
      <c r="A8028" t="s">
        <v>26</v>
      </c>
      <c r="B8028" t="s">
        <v>27</v>
      </c>
      <c r="C8028" t="s">
        <v>28</v>
      </c>
      <c r="D8028" t="s">
        <v>380</v>
      </c>
      <c r="E8028" t="str">
        <f>"208TNXROA458"</f>
        <v>208TNXROA458</v>
      </c>
      <c r="F8028" t="s">
        <v>30</v>
      </c>
      <c r="I8028" t="s">
        <v>76</v>
      </c>
      <c r="J8028" t="s">
        <v>48</v>
      </c>
      <c r="N8028" t="s">
        <v>16164</v>
      </c>
      <c r="O8028" t="s">
        <v>34</v>
      </c>
      <c r="P8028">
        <v>2</v>
      </c>
      <c r="Q8028">
        <v>202208</v>
      </c>
      <c r="R8028">
        <v>20220820</v>
      </c>
      <c r="S8028" t="s">
        <v>16165</v>
      </c>
      <c r="T8028">
        <v>20220929</v>
      </c>
      <c r="Z8028" t="s">
        <v>36</v>
      </c>
    </row>
    <row r="8029" spans="1:26" x14ac:dyDescent="0.25">
      <c r="A8029" t="s">
        <v>26</v>
      </c>
      <c r="B8029" t="s">
        <v>27</v>
      </c>
      <c r="C8029" t="s">
        <v>28</v>
      </c>
      <c r="D8029" t="s">
        <v>166</v>
      </c>
      <c r="E8029" t="str">
        <f>"206TNGY1Z903"</f>
        <v>206TNGY1Z903</v>
      </c>
      <c r="F8029" t="s">
        <v>30</v>
      </c>
      <c r="I8029" t="s">
        <v>38</v>
      </c>
      <c r="J8029" t="s">
        <v>77</v>
      </c>
      <c r="N8029" t="s">
        <v>16166</v>
      </c>
      <c r="O8029" t="s">
        <v>34</v>
      </c>
      <c r="P8029">
        <v>4</v>
      </c>
      <c r="Q8029">
        <v>202206</v>
      </c>
      <c r="R8029">
        <v>20220718</v>
      </c>
      <c r="S8029" t="s">
        <v>16167</v>
      </c>
      <c r="T8029">
        <v>20220929</v>
      </c>
      <c r="Z8029" t="s">
        <v>36</v>
      </c>
    </row>
    <row r="8030" spans="1:26" x14ac:dyDescent="0.25">
      <c r="A8030" t="s">
        <v>26</v>
      </c>
      <c r="B8030" t="s">
        <v>27</v>
      </c>
      <c r="C8030" t="s">
        <v>28</v>
      </c>
      <c r="D8030" t="s">
        <v>46</v>
      </c>
      <c r="E8030" t="str">
        <f>"110TNMX1P531"</f>
        <v>110TNMX1P531</v>
      </c>
      <c r="F8030" t="s">
        <v>30</v>
      </c>
      <c r="I8030" t="s">
        <v>38</v>
      </c>
      <c r="J8030" t="s">
        <v>39</v>
      </c>
      <c r="N8030" t="s">
        <v>16168</v>
      </c>
      <c r="O8030" t="s">
        <v>34</v>
      </c>
      <c r="P8030">
        <v>12</v>
      </c>
      <c r="Q8030">
        <v>202110</v>
      </c>
      <c r="R8030">
        <v>20220302</v>
      </c>
      <c r="S8030" t="s">
        <v>16169</v>
      </c>
      <c r="T8030">
        <v>20220929</v>
      </c>
      <c r="Z8030" t="s">
        <v>36</v>
      </c>
    </row>
    <row r="8031" spans="1:26" x14ac:dyDescent="0.25">
      <c r="A8031" t="s">
        <v>26</v>
      </c>
      <c r="B8031" t="s">
        <v>27</v>
      </c>
      <c r="C8031" t="s">
        <v>28</v>
      </c>
      <c r="D8031" t="s">
        <v>7432</v>
      </c>
      <c r="E8031" t="str">
        <f>"206TNYT14434"</f>
        <v>206TNYT14434</v>
      </c>
      <c r="F8031" t="s">
        <v>30</v>
      </c>
      <c r="I8031" t="s">
        <v>38</v>
      </c>
      <c r="J8031" t="s">
        <v>52</v>
      </c>
      <c r="N8031" t="s">
        <v>16170</v>
      </c>
      <c r="O8031" t="s">
        <v>34</v>
      </c>
      <c r="P8031">
        <v>4</v>
      </c>
      <c r="Q8031">
        <v>202206</v>
      </c>
      <c r="R8031">
        <v>20220705</v>
      </c>
      <c r="S8031" t="s">
        <v>16171</v>
      </c>
      <c r="T8031">
        <v>20220929</v>
      </c>
      <c r="Z8031" t="s">
        <v>36</v>
      </c>
    </row>
    <row r="8032" spans="1:26" x14ac:dyDescent="0.25">
      <c r="A8032" t="s">
        <v>26</v>
      </c>
      <c r="B8032" t="s">
        <v>27</v>
      </c>
      <c r="C8032" t="s">
        <v>28</v>
      </c>
      <c r="D8032" t="s">
        <v>115</v>
      </c>
      <c r="E8032" t="str">
        <f>"202TNJJ17468"</f>
        <v>202TNJJ17468</v>
      </c>
      <c r="F8032" t="s">
        <v>30</v>
      </c>
      <c r="I8032" t="s">
        <v>1927</v>
      </c>
      <c r="J8032" t="s">
        <v>58</v>
      </c>
      <c r="N8032" t="s">
        <v>16172</v>
      </c>
      <c r="O8032" t="s">
        <v>34</v>
      </c>
      <c r="P8032">
        <v>8</v>
      </c>
      <c r="Q8032">
        <v>202202</v>
      </c>
      <c r="R8032">
        <v>20220308</v>
      </c>
      <c r="S8032" t="s">
        <v>16173</v>
      </c>
      <c r="T8032">
        <v>20220929</v>
      </c>
      <c r="U8032" t="s">
        <v>211</v>
      </c>
      <c r="Z8032" t="s">
        <v>36</v>
      </c>
    </row>
    <row r="8033" spans="1:26" x14ac:dyDescent="0.25">
      <c r="A8033" t="s">
        <v>26</v>
      </c>
      <c r="B8033" t="s">
        <v>27</v>
      </c>
      <c r="C8033" t="s">
        <v>28</v>
      </c>
      <c r="D8033" t="s">
        <v>37</v>
      </c>
      <c r="E8033" t="str">
        <f>"106TNLE2A992"</f>
        <v>106TNLE2A992</v>
      </c>
      <c r="F8033" t="s">
        <v>30</v>
      </c>
      <c r="I8033" t="s">
        <v>57</v>
      </c>
      <c r="J8033" t="s">
        <v>116</v>
      </c>
      <c r="N8033" t="s">
        <v>16174</v>
      </c>
      <c r="O8033" t="s">
        <v>34</v>
      </c>
      <c r="P8033">
        <v>16</v>
      </c>
      <c r="Q8033">
        <v>202106</v>
      </c>
      <c r="R8033">
        <v>20220827</v>
      </c>
      <c r="S8033" t="s">
        <v>16175</v>
      </c>
      <c r="T8033">
        <v>20220929</v>
      </c>
      <c r="Z8033" t="s">
        <v>36</v>
      </c>
    </row>
    <row r="8034" spans="1:26" x14ac:dyDescent="0.25">
      <c r="A8034" t="s">
        <v>26</v>
      </c>
      <c r="B8034" t="s">
        <v>27</v>
      </c>
      <c r="C8034" t="s">
        <v>28</v>
      </c>
      <c r="D8034" t="s">
        <v>6142</v>
      </c>
      <c r="E8034" t="str">
        <f>"205TNMX2Q571"</f>
        <v>205TNMX2Q571</v>
      </c>
      <c r="F8034" t="s">
        <v>30</v>
      </c>
      <c r="I8034" t="s">
        <v>129</v>
      </c>
      <c r="J8034" t="s">
        <v>58</v>
      </c>
      <c r="N8034" t="s">
        <v>16176</v>
      </c>
      <c r="O8034" t="s">
        <v>34</v>
      </c>
      <c r="P8034">
        <v>5</v>
      </c>
      <c r="Q8034">
        <v>202205</v>
      </c>
      <c r="R8034">
        <v>20220720</v>
      </c>
      <c r="S8034" t="s">
        <v>16177</v>
      </c>
      <c r="T8034">
        <v>20220929</v>
      </c>
      <c r="U8034" t="s">
        <v>427</v>
      </c>
      <c r="Z8034" t="s">
        <v>36</v>
      </c>
    </row>
    <row r="8035" spans="1:26" x14ac:dyDescent="0.25">
      <c r="A8035" t="s">
        <v>26</v>
      </c>
      <c r="B8035" t="s">
        <v>27</v>
      </c>
      <c r="C8035" t="s">
        <v>28</v>
      </c>
      <c r="D8035" t="s">
        <v>166</v>
      </c>
      <c r="E8035" t="str">
        <f>"111TNKF14357"</f>
        <v>111TNKF14357</v>
      </c>
      <c r="F8035" t="s">
        <v>30</v>
      </c>
      <c r="I8035" t="s">
        <v>31</v>
      </c>
      <c r="J8035" t="s">
        <v>39</v>
      </c>
      <c r="N8035" t="s">
        <v>16178</v>
      </c>
      <c r="O8035" t="s">
        <v>34</v>
      </c>
      <c r="P8035">
        <v>11</v>
      </c>
      <c r="Q8035">
        <v>202111</v>
      </c>
      <c r="R8035">
        <v>20220606</v>
      </c>
      <c r="S8035" t="s">
        <v>16179</v>
      </c>
      <c r="T8035">
        <v>20220929</v>
      </c>
      <c r="Z8035" t="s">
        <v>36</v>
      </c>
    </row>
    <row r="8036" spans="1:26" x14ac:dyDescent="0.25">
      <c r="A8036" t="s">
        <v>26</v>
      </c>
      <c r="B8036" t="s">
        <v>27</v>
      </c>
      <c r="C8036" t="s">
        <v>28</v>
      </c>
      <c r="D8036" t="s">
        <v>585</v>
      </c>
      <c r="E8036" t="str">
        <f>"207TNHM0L529"</f>
        <v>207TNHM0L529</v>
      </c>
      <c r="F8036" t="s">
        <v>30</v>
      </c>
      <c r="I8036" t="s">
        <v>38</v>
      </c>
      <c r="J8036" t="s">
        <v>52</v>
      </c>
      <c r="N8036" t="s">
        <v>16180</v>
      </c>
      <c r="O8036" t="s">
        <v>34</v>
      </c>
      <c r="P8036">
        <v>3</v>
      </c>
      <c r="Q8036">
        <v>202207</v>
      </c>
      <c r="R8036">
        <v>20220912</v>
      </c>
      <c r="S8036" t="s">
        <v>16181</v>
      </c>
      <c r="T8036">
        <v>20220929</v>
      </c>
      <c r="Z8036" t="s">
        <v>36</v>
      </c>
    </row>
    <row r="8037" spans="1:26" x14ac:dyDescent="0.25">
      <c r="A8037" t="s">
        <v>26</v>
      </c>
      <c r="B8037" t="s">
        <v>27</v>
      </c>
      <c r="C8037" t="s">
        <v>28</v>
      </c>
      <c r="D8037" t="s">
        <v>64</v>
      </c>
      <c r="E8037" t="str">
        <f>"106TNEP1Q372"</f>
        <v>106TNEP1Q372</v>
      </c>
      <c r="F8037" t="s">
        <v>30</v>
      </c>
      <c r="I8037" t="s">
        <v>129</v>
      </c>
      <c r="J8037" t="s">
        <v>58</v>
      </c>
      <c r="N8037" t="s">
        <v>16182</v>
      </c>
      <c r="O8037" t="s">
        <v>34</v>
      </c>
      <c r="P8037">
        <v>16</v>
      </c>
      <c r="Q8037">
        <v>202106</v>
      </c>
      <c r="R8037">
        <v>20211011</v>
      </c>
      <c r="S8037" t="s">
        <v>16183</v>
      </c>
      <c r="T8037">
        <v>20220929</v>
      </c>
      <c r="U8037" t="s">
        <v>328</v>
      </c>
      <c r="Z8037" t="s">
        <v>36</v>
      </c>
    </row>
    <row r="8038" spans="1:26" x14ac:dyDescent="0.25">
      <c r="A8038" t="s">
        <v>26</v>
      </c>
      <c r="B8038" t="s">
        <v>27</v>
      </c>
      <c r="C8038" t="s">
        <v>28</v>
      </c>
      <c r="D8038" t="s">
        <v>6142</v>
      </c>
      <c r="E8038" t="str">
        <f>"204TNLE18360"</f>
        <v>204TNLE18360</v>
      </c>
      <c r="F8038" t="s">
        <v>30</v>
      </c>
      <c r="I8038" t="s">
        <v>162</v>
      </c>
      <c r="J8038" t="s">
        <v>39</v>
      </c>
      <c r="N8038" t="s">
        <v>16184</v>
      </c>
      <c r="O8038" t="s">
        <v>34</v>
      </c>
      <c r="P8038">
        <v>99</v>
      </c>
      <c r="Q8038">
        <v>201204</v>
      </c>
      <c r="R8038">
        <v>20220112</v>
      </c>
      <c r="S8038" t="s">
        <v>16185</v>
      </c>
      <c r="T8038">
        <v>20220929</v>
      </c>
      <c r="Z8038" t="s">
        <v>36</v>
      </c>
    </row>
    <row r="8039" spans="1:26" x14ac:dyDescent="0.25">
      <c r="A8039" t="s">
        <v>26</v>
      </c>
      <c r="B8039" t="s">
        <v>27</v>
      </c>
      <c r="C8039" t="s">
        <v>28</v>
      </c>
      <c r="D8039" t="s">
        <v>29</v>
      </c>
      <c r="E8039" t="str">
        <f>"103TNNH2F663"</f>
        <v>103TNNH2F663</v>
      </c>
      <c r="F8039" t="s">
        <v>30</v>
      </c>
      <c r="I8039" t="s">
        <v>38</v>
      </c>
      <c r="J8039" t="s">
        <v>90</v>
      </c>
      <c r="N8039" t="s">
        <v>16186</v>
      </c>
      <c r="O8039" t="s">
        <v>34</v>
      </c>
      <c r="P8039">
        <v>19</v>
      </c>
      <c r="Q8039">
        <v>202103</v>
      </c>
      <c r="R8039">
        <v>20220310</v>
      </c>
      <c r="S8039" t="s">
        <v>16187</v>
      </c>
      <c r="T8039">
        <v>20220929</v>
      </c>
      <c r="U8039" t="s">
        <v>144</v>
      </c>
      <c r="Z8039" t="s">
        <v>36</v>
      </c>
    </row>
    <row r="8040" spans="1:26" x14ac:dyDescent="0.25">
      <c r="A8040" t="s">
        <v>26</v>
      </c>
      <c r="B8040" t="s">
        <v>27</v>
      </c>
      <c r="C8040" t="s">
        <v>28</v>
      </c>
      <c r="D8040" t="s">
        <v>8170</v>
      </c>
      <c r="E8040" t="str">
        <f>"205TNKF2N141"</f>
        <v>205TNKF2N141</v>
      </c>
      <c r="F8040" t="s">
        <v>30</v>
      </c>
      <c r="I8040" t="s">
        <v>31</v>
      </c>
      <c r="J8040" t="s">
        <v>32</v>
      </c>
      <c r="N8040" t="s">
        <v>16188</v>
      </c>
      <c r="O8040" t="s">
        <v>34</v>
      </c>
      <c r="P8040">
        <v>5</v>
      </c>
      <c r="Q8040">
        <v>202205</v>
      </c>
      <c r="R8040">
        <v>20220906</v>
      </c>
      <c r="S8040" t="s">
        <v>16189</v>
      </c>
      <c r="T8040">
        <v>20220929</v>
      </c>
      <c r="Z8040" t="s">
        <v>36</v>
      </c>
    </row>
    <row r="8041" spans="1:26" x14ac:dyDescent="0.25">
      <c r="A8041" t="s">
        <v>26</v>
      </c>
      <c r="B8041" t="s">
        <v>27</v>
      </c>
      <c r="C8041" t="s">
        <v>28</v>
      </c>
      <c r="D8041" t="s">
        <v>380</v>
      </c>
      <c r="E8041" t="str">
        <f>"206TNGY2N119"</f>
        <v>206TNGY2N119</v>
      </c>
      <c r="F8041" t="s">
        <v>30</v>
      </c>
      <c r="I8041" t="s">
        <v>31</v>
      </c>
      <c r="J8041" t="s">
        <v>32</v>
      </c>
      <c r="N8041" t="s">
        <v>16190</v>
      </c>
      <c r="O8041" t="s">
        <v>34</v>
      </c>
      <c r="P8041">
        <v>4</v>
      </c>
      <c r="Q8041">
        <v>202206</v>
      </c>
      <c r="R8041">
        <v>20220726</v>
      </c>
      <c r="S8041" t="s">
        <v>16191</v>
      </c>
      <c r="T8041">
        <v>20220929</v>
      </c>
      <c r="Z8041" t="s">
        <v>36</v>
      </c>
    </row>
    <row r="8042" spans="1:26" x14ac:dyDescent="0.25">
      <c r="A8042" t="s">
        <v>26</v>
      </c>
      <c r="B8042" t="s">
        <v>27</v>
      </c>
      <c r="C8042" t="s">
        <v>28</v>
      </c>
      <c r="D8042" t="s">
        <v>29</v>
      </c>
      <c r="E8042" t="str">
        <f>"201TNPC0Z872"</f>
        <v>201TNPC0Z872</v>
      </c>
      <c r="F8042" t="s">
        <v>30</v>
      </c>
      <c r="I8042" t="s">
        <v>38</v>
      </c>
      <c r="J8042" t="s">
        <v>90</v>
      </c>
      <c r="N8042" t="s">
        <v>16192</v>
      </c>
      <c r="O8042" t="s">
        <v>34</v>
      </c>
      <c r="P8042">
        <v>9</v>
      </c>
      <c r="Q8042">
        <v>202201</v>
      </c>
      <c r="R8042">
        <v>20220225</v>
      </c>
      <c r="S8042" t="s">
        <v>16193</v>
      </c>
      <c r="T8042">
        <v>20220929</v>
      </c>
      <c r="U8042" t="s">
        <v>5954</v>
      </c>
      <c r="V8042" t="s">
        <v>3950</v>
      </c>
      <c r="Z8042" t="s">
        <v>36</v>
      </c>
    </row>
    <row r="8043" spans="1:26" x14ac:dyDescent="0.25">
      <c r="A8043" t="s">
        <v>26</v>
      </c>
      <c r="B8043" t="s">
        <v>27</v>
      </c>
      <c r="C8043" t="s">
        <v>28</v>
      </c>
      <c r="D8043" t="s">
        <v>64</v>
      </c>
      <c r="E8043" t="str">
        <f>"206TNBK1M981"</f>
        <v>206TNBK1M981</v>
      </c>
      <c r="F8043" t="s">
        <v>30</v>
      </c>
      <c r="I8043" t="s">
        <v>71</v>
      </c>
      <c r="J8043" t="s">
        <v>568</v>
      </c>
      <c r="N8043" t="s">
        <v>16194</v>
      </c>
      <c r="O8043" t="s">
        <v>34</v>
      </c>
      <c r="P8043">
        <v>4</v>
      </c>
      <c r="Q8043">
        <v>202206</v>
      </c>
      <c r="R8043">
        <v>20220601</v>
      </c>
      <c r="S8043" t="s">
        <v>16195</v>
      </c>
      <c r="T8043">
        <v>20220929</v>
      </c>
      <c r="Z8043" t="s">
        <v>36</v>
      </c>
    </row>
    <row r="8044" spans="1:26" x14ac:dyDescent="0.25">
      <c r="A8044" t="s">
        <v>26</v>
      </c>
      <c r="B8044" t="s">
        <v>27</v>
      </c>
      <c r="C8044" t="s">
        <v>28</v>
      </c>
      <c r="D8044" t="s">
        <v>380</v>
      </c>
      <c r="E8044" t="str">
        <f>"202TNWG1L921"</f>
        <v>202TNWG1L921</v>
      </c>
      <c r="F8044" t="s">
        <v>30</v>
      </c>
      <c r="I8044" t="s">
        <v>57</v>
      </c>
      <c r="J8044" t="s">
        <v>58</v>
      </c>
      <c r="N8044" t="s">
        <v>16196</v>
      </c>
      <c r="O8044" t="s">
        <v>34</v>
      </c>
      <c r="P8044">
        <v>8</v>
      </c>
      <c r="Q8044">
        <v>202202</v>
      </c>
      <c r="R8044">
        <v>20220508</v>
      </c>
      <c r="S8044" t="s">
        <v>16197</v>
      </c>
      <c r="T8044">
        <v>20220929</v>
      </c>
      <c r="U8044" t="s">
        <v>144</v>
      </c>
      <c r="Z8044" t="s">
        <v>36</v>
      </c>
    </row>
    <row r="8045" spans="1:26" x14ac:dyDescent="0.25">
      <c r="A8045" t="s">
        <v>26</v>
      </c>
      <c r="B8045" t="s">
        <v>27</v>
      </c>
      <c r="C8045" t="s">
        <v>28</v>
      </c>
      <c r="D8045" t="s">
        <v>37</v>
      </c>
      <c r="E8045" t="str">
        <f>"111TNPC1H064"</f>
        <v>111TNPC1H064</v>
      </c>
      <c r="F8045" t="s">
        <v>30</v>
      </c>
      <c r="I8045" t="s">
        <v>129</v>
      </c>
      <c r="J8045" t="s">
        <v>555</v>
      </c>
      <c r="N8045" t="s">
        <v>16198</v>
      </c>
      <c r="O8045" t="s">
        <v>34</v>
      </c>
      <c r="P8045">
        <v>11</v>
      </c>
      <c r="Q8045">
        <v>202111</v>
      </c>
      <c r="R8045">
        <v>20220831</v>
      </c>
      <c r="S8045" t="s">
        <v>16199</v>
      </c>
      <c r="T8045">
        <v>20220929</v>
      </c>
      <c r="Z8045" t="s">
        <v>36</v>
      </c>
    </row>
    <row r="8046" spans="1:26" x14ac:dyDescent="0.25">
      <c r="A8046" t="s">
        <v>26</v>
      </c>
      <c r="B8046" t="s">
        <v>27</v>
      </c>
      <c r="C8046" t="s">
        <v>28</v>
      </c>
      <c r="D8046" t="s">
        <v>7432</v>
      </c>
      <c r="E8046" t="str">
        <f>"206TNPC0P416"</f>
        <v>206TNPC0P416</v>
      </c>
      <c r="F8046" t="s">
        <v>30</v>
      </c>
      <c r="I8046" t="s">
        <v>31</v>
      </c>
      <c r="J8046" t="s">
        <v>90</v>
      </c>
      <c r="N8046" t="s">
        <v>16200</v>
      </c>
      <c r="O8046" t="s">
        <v>34</v>
      </c>
      <c r="P8046">
        <v>4</v>
      </c>
      <c r="Q8046">
        <v>202206</v>
      </c>
      <c r="R8046">
        <v>20220621</v>
      </c>
      <c r="S8046" t="s">
        <v>16201</v>
      </c>
      <c r="T8046">
        <v>20220929</v>
      </c>
      <c r="U8046" t="s">
        <v>1037</v>
      </c>
      <c r="V8046" t="s">
        <v>8014</v>
      </c>
      <c r="Z8046" t="s">
        <v>36</v>
      </c>
    </row>
    <row r="8047" spans="1:26" x14ac:dyDescent="0.25">
      <c r="A8047" t="s">
        <v>26</v>
      </c>
      <c r="B8047" t="s">
        <v>27</v>
      </c>
      <c r="C8047" t="s">
        <v>28</v>
      </c>
      <c r="D8047" t="s">
        <v>6142</v>
      </c>
      <c r="E8047" t="str">
        <f>"203TNXR2G490"</f>
        <v>203TNXR2G490</v>
      </c>
      <c r="F8047" t="s">
        <v>30</v>
      </c>
      <c r="I8047" t="s">
        <v>47</v>
      </c>
      <c r="J8047" t="s">
        <v>48</v>
      </c>
      <c r="N8047" t="s">
        <v>16202</v>
      </c>
      <c r="O8047" t="s">
        <v>34</v>
      </c>
      <c r="P8047">
        <v>7</v>
      </c>
      <c r="Q8047">
        <v>202203</v>
      </c>
      <c r="R8047">
        <v>20220905</v>
      </c>
      <c r="S8047" t="s">
        <v>16203</v>
      </c>
      <c r="T8047">
        <v>20220929</v>
      </c>
      <c r="U8047" t="s">
        <v>151</v>
      </c>
      <c r="Z8047" t="s">
        <v>36</v>
      </c>
    </row>
    <row r="8048" spans="1:26" x14ac:dyDescent="0.25">
      <c r="A8048" t="s">
        <v>26</v>
      </c>
      <c r="B8048" t="s">
        <v>27</v>
      </c>
      <c r="C8048" t="s">
        <v>28</v>
      </c>
      <c r="D8048" t="s">
        <v>46</v>
      </c>
      <c r="E8048" t="str">
        <f>"106TNJJ1B740"</f>
        <v>106TNJJ1B740</v>
      </c>
      <c r="F8048" t="s">
        <v>30</v>
      </c>
      <c r="I8048" t="s">
        <v>57</v>
      </c>
      <c r="J8048" t="s">
        <v>58</v>
      </c>
      <c r="N8048" t="s">
        <v>16204</v>
      </c>
      <c r="O8048" t="s">
        <v>34</v>
      </c>
      <c r="P8048">
        <v>16</v>
      </c>
      <c r="Q8048">
        <v>202106</v>
      </c>
      <c r="R8048">
        <v>20211031</v>
      </c>
      <c r="S8048" t="s">
        <v>16205</v>
      </c>
      <c r="T8048">
        <v>20220929</v>
      </c>
      <c r="U8048" t="s">
        <v>16206</v>
      </c>
      <c r="V8048" t="s">
        <v>2699</v>
      </c>
      <c r="Z8048" t="s">
        <v>36</v>
      </c>
    </row>
    <row r="8049" spans="1:26" x14ac:dyDescent="0.25">
      <c r="A8049" t="s">
        <v>26</v>
      </c>
      <c r="B8049" t="s">
        <v>27</v>
      </c>
      <c r="C8049" t="s">
        <v>28</v>
      </c>
      <c r="D8049" t="s">
        <v>29</v>
      </c>
      <c r="E8049" t="str">
        <f>"105TNCZ00259"</f>
        <v>105TNCZ00259</v>
      </c>
      <c r="F8049" t="s">
        <v>30</v>
      </c>
      <c r="I8049" t="s">
        <v>89</v>
      </c>
      <c r="J8049" t="s">
        <v>819</v>
      </c>
      <c r="N8049" t="s">
        <v>16207</v>
      </c>
      <c r="O8049" t="s">
        <v>34</v>
      </c>
      <c r="P8049">
        <v>17</v>
      </c>
      <c r="Q8049">
        <v>202105</v>
      </c>
      <c r="R8049">
        <v>20220408</v>
      </c>
      <c r="S8049" t="s">
        <v>16208</v>
      </c>
      <c r="T8049">
        <v>20220929</v>
      </c>
      <c r="Z8049" t="s">
        <v>36</v>
      </c>
    </row>
    <row r="8050" spans="1:26" x14ac:dyDescent="0.25">
      <c r="A8050" t="s">
        <v>26</v>
      </c>
      <c r="B8050" t="s">
        <v>27</v>
      </c>
      <c r="C8050" t="s">
        <v>28</v>
      </c>
      <c r="D8050" t="s">
        <v>585</v>
      </c>
      <c r="E8050" t="str">
        <f>"209TNZN10525"</f>
        <v>209TNZN10525</v>
      </c>
      <c r="F8050" t="s">
        <v>30</v>
      </c>
      <c r="I8050" t="s">
        <v>57</v>
      </c>
      <c r="J8050" t="s">
        <v>58</v>
      </c>
      <c r="N8050" t="s">
        <v>16209</v>
      </c>
      <c r="O8050" t="s">
        <v>34</v>
      </c>
      <c r="P8050">
        <v>1</v>
      </c>
      <c r="Q8050">
        <v>202209</v>
      </c>
      <c r="R8050">
        <v>20220914</v>
      </c>
      <c r="S8050" t="s">
        <v>16210</v>
      </c>
      <c r="T8050">
        <v>20220929</v>
      </c>
      <c r="U8050" t="s">
        <v>128</v>
      </c>
      <c r="Z8050" t="s">
        <v>36</v>
      </c>
    </row>
    <row r="8051" spans="1:26" x14ac:dyDescent="0.25">
      <c r="A8051" t="s">
        <v>26</v>
      </c>
      <c r="B8051" t="s">
        <v>27</v>
      </c>
      <c r="C8051" t="s">
        <v>28</v>
      </c>
      <c r="D8051" t="s">
        <v>380</v>
      </c>
      <c r="E8051" t="str">
        <f>"208TNJJ01100"</f>
        <v>208TNJJ01100</v>
      </c>
      <c r="F8051" t="s">
        <v>30</v>
      </c>
      <c r="I8051" t="s">
        <v>646</v>
      </c>
      <c r="J8051" t="s">
        <v>77</v>
      </c>
      <c r="N8051" t="s">
        <v>16211</v>
      </c>
      <c r="O8051" t="s">
        <v>34</v>
      </c>
      <c r="P8051">
        <v>2</v>
      </c>
      <c r="Q8051">
        <v>202208</v>
      </c>
      <c r="R8051">
        <v>20220907</v>
      </c>
      <c r="S8051" t="s">
        <v>16212</v>
      </c>
      <c r="T8051">
        <v>20220929</v>
      </c>
      <c r="Z8051" t="s">
        <v>36</v>
      </c>
    </row>
    <row r="8052" spans="1:26" x14ac:dyDescent="0.25">
      <c r="A8052" t="s">
        <v>26</v>
      </c>
      <c r="B8052" t="s">
        <v>27</v>
      </c>
      <c r="C8052" t="s">
        <v>28</v>
      </c>
      <c r="D8052" t="s">
        <v>6142</v>
      </c>
      <c r="E8052" t="str">
        <f>"208TNNH1Q279"</f>
        <v>208TNNH1Q279</v>
      </c>
      <c r="F8052" t="s">
        <v>30</v>
      </c>
      <c r="I8052" t="s">
        <v>57</v>
      </c>
      <c r="J8052" t="s">
        <v>498</v>
      </c>
      <c r="N8052" t="s">
        <v>16213</v>
      </c>
      <c r="O8052" t="s">
        <v>34</v>
      </c>
      <c r="P8052">
        <v>2</v>
      </c>
      <c r="Q8052">
        <v>202208</v>
      </c>
      <c r="R8052">
        <v>20220921</v>
      </c>
      <c r="S8052" t="s">
        <v>16214</v>
      </c>
      <c r="T8052">
        <v>20220929</v>
      </c>
      <c r="Z8052" t="s">
        <v>36</v>
      </c>
    </row>
    <row r="8053" spans="1:26" x14ac:dyDescent="0.25">
      <c r="A8053" t="s">
        <v>26</v>
      </c>
      <c r="B8053" t="s">
        <v>27</v>
      </c>
      <c r="C8053" t="s">
        <v>28</v>
      </c>
      <c r="D8053" t="s">
        <v>7432</v>
      </c>
      <c r="E8053" t="str">
        <f>"208TNABOK688"</f>
        <v>208TNABOK688</v>
      </c>
      <c r="F8053" t="s">
        <v>30</v>
      </c>
      <c r="I8053" t="s">
        <v>162</v>
      </c>
      <c r="J8053" t="s">
        <v>39</v>
      </c>
      <c r="N8053" t="s">
        <v>520</v>
      </c>
      <c r="O8053" t="s">
        <v>34</v>
      </c>
      <c r="P8053">
        <v>2</v>
      </c>
      <c r="Q8053">
        <v>202208</v>
      </c>
      <c r="R8053">
        <v>20220831</v>
      </c>
      <c r="S8053" t="s">
        <v>16215</v>
      </c>
      <c r="T8053">
        <v>20220929</v>
      </c>
      <c r="Z8053" t="s">
        <v>36</v>
      </c>
    </row>
    <row r="8054" spans="1:26" x14ac:dyDescent="0.25">
      <c r="A8054" t="s">
        <v>26</v>
      </c>
      <c r="B8054" t="s">
        <v>27</v>
      </c>
      <c r="C8054" t="s">
        <v>28</v>
      </c>
      <c r="D8054" t="s">
        <v>46</v>
      </c>
      <c r="E8054" t="str">
        <f>"111TNHM0J953"</f>
        <v>111TNHM0J953</v>
      </c>
      <c r="F8054" t="s">
        <v>30</v>
      </c>
      <c r="I8054" t="s">
        <v>129</v>
      </c>
      <c r="J8054" t="s">
        <v>39</v>
      </c>
      <c r="N8054" t="s">
        <v>16216</v>
      </c>
      <c r="O8054" t="s">
        <v>34</v>
      </c>
      <c r="P8054">
        <v>11</v>
      </c>
      <c r="Q8054">
        <v>202111</v>
      </c>
      <c r="R8054">
        <v>20211201</v>
      </c>
      <c r="S8054" t="s">
        <v>16217</v>
      </c>
      <c r="T8054">
        <v>20220929</v>
      </c>
      <c r="Z8054" t="s">
        <v>36</v>
      </c>
    </row>
    <row r="8055" spans="1:26" x14ac:dyDescent="0.25">
      <c r="A8055" t="s">
        <v>26</v>
      </c>
      <c r="B8055" t="s">
        <v>27</v>
      </c>
      <c r="C8055" t="s">
        <v>28</v>
      </c>
      <c r="D8055" t="s">
        <v>380</v>
      </c>
      <c r="E8055" t="str">
        <f>"205TNZN20141"</f>
        <v>205TNZN20141</v>
      </c>
      <c r="F8055" t="s">
        <v>30</v>
      </c>
      <c r="I8055" t="s">
        <v>38</v>
      </c>
      <c r="J8055" t="s">
        <v>90</v>
      </c>
      <c r="N8055" t="s">
        <v>16218</v>
      </c>
      <c r="O8055" t="s">
        <v>34</v>
      </c>
      <c r="P8055">
        <v>5</v>
      </c>
      <c r="Q8055">
        <v>202205</v>
      </c>
      <c r="R8055">
        <v>20220622</v>
      </c>
      <c r="S8055" t="s">
        <v>16219</v>
      </c>
      <c r="T8055">
        <v>20220929</v>
      </c>
      <c r="U8055" t="s">
        <v>144</v>
      </c>
      <c r="Z8055" t="s">
        <v>36</v>
      </c>
    </row>
    <row r="8056" spans="1:26" x14ac:dyDescent="0.25">
      <c r="A8056" t="s">
        <v>26</v>
      </c>
      <c r="B8056" t="s">
        <v>27</v>
      </c>
      <c r="C8056" t="s">
        <v>28</v>
      </c>
      <c r="D8056" t="s">
        <v>380</v>
      </c>
      <c r="E8056" t="str">
        <f>"207TNEP0W028"</f>
        <v>207TNEP0W028</v>
      </c>
      <c r="F8056" t="s">
        <v>30</v>
      </c>
      <c r="I8056" t="s">
        <v>38</v>
      </c>
      <c r="J8056" t="s">
        <v>77</v>
      </c>
      <c r="N8056" t="s">
        <v>16220</v>
      </c>
      <c r="O8056" t="s">
        <v>34</v>
      </c>
      <c r="P8056">
        <v>3</v>
      </c>
      <c r="Q8056">
        <v>202207</v>
      </c>
      <c r="R8056">
        <v>20220922</v>
      </c>
      <c r="S8056" t="s">
        <v>16221</v>
      </c>
      <c r="T8056">
        <v>20220929</v>
      </c>
      <c r="U8056" t="s">
        <v>61</v>
      </c>
      <c r="Z8056" t="s">
        <v>36</v>
      </c>
    </row>
    <row r="8057" spans="1:26" x14ac:dyDescent="0.25">
      <c r="A8057" t="s">
        <v>26</v>
      </c>
      <c r="B8057" t="s">
        <v>27</v>
      </c>
      <c r="C8057" t="s">
        <v>28</v>
      </c>
      <c r="D8057" t="s">
        <v>64</v>
      </c>
      <c r="E8057" t="str">
        <f>"103TNGY0C559"</f>
        <v>103TNGY0C559</v>
      </c>
      <c r="F8057" t="s">
        <v>30</v>
      </c>
      <c r="I8057" t="s">
        <v>89</v>
      </c>
      <c r="J8057" t="s">
        <v>58</v>
      </c>
      <c r="N8057" t="s">
        <v>16222</v>
      </c>
      <c r="O8057" t="s">
        <v>34</v>
      </c>
      <c r="P8057">
        <v>19</v>
      </c>
      <c r="Q8057">
        <v>202103</v>
      </c>
      <c r="R8057">
        <v>20211106</v>
      </c>
      <c r="S8057" t="s">
        <v>16223</v>
      </c>
      <c r="T8057">
        <v>20220929</v>
      </c>
      <c r="U8057" t="s">
        <v>5175</v>
      </c>
      <c r="Z8057" t="s">
        <v>36</v>
      </c>
    </row>
    <row r="8058" spans="1:26" x14ac:dyDescent="0.25">
      <c r="A8058" t="s">
        <v>26</v>
      </c>
      <c r="B8058" t="s">
        <v>27</v>
      </c>
      <c r="C8058" t="s">
        <v>28</v>
      </c>
      <c r="D8058" t="s">
        <v>64</v>
      </c>
      <c r="E8058" t="str">
        <f>"204TNJJ1N516"</f>
        <v>204TNJJ1N516</v>
      </c>
      <c r="F8058" t="s">
        <v>30</v>
      </c>
      <c r="I8058" t="s">
        <v>97</v>
      </c>
      <c r="J8058" t="s">
        <v>58</v>
      </c>
      <c r="N8058" t="s">
        <v>16224</v>
      </c>
      <c r="O8058" t="s">
        <v>34</v>
      </c>
      <c r="P8058">
        <v>6</v>
      </c>
      <c r="Q8058">
        <v>202204</v>
      </c>
      <c r="R8058">
        <v>20220629</v>
      </c>
      <c r="S8058" t="s">
        <v>16225</v>
      </c>
      <c r="T8058">
        <v>20220929</v>
      </c>
      <c r="U8058" t="s">
        <v>61</v>
      </c>
      <c r="Z8058" t="s">
        <v>36</v>
      </c>
    </row>
    <row r="8059" spans="1:26" x14ac:dyDescent="0.25">
      <c r="A8059" t="s">
        <v>26</v>
      </c>
      <c r="B8059" t="s">
        <v>27</v>
      </c>
      <c r="C8059" t="s">
        <v>28</v>
      </c>
      <c r="D8059" t="s">
        <v>380</v>
      </c>
      <c r="E8059" t="str">
        <f>"112TNUW0N990"</f>
        <v>112TNUW0N990</v>
      </c>
      <c r="F8059" t="s">
        <v>30</v>
      </c>
      <c r="I8059" t="s">
        <v>97</v>
      </c>
      <c r="J8059" t="s">
        <v>39</v>
      </c>
      <c r="N8059" t="s">
        <v>16226</v>
      </c>
      <c r="O8059" t="s">
        <v>34</v>
      </c>
      <c r="P8059">
        <v>10</v>
      </c>
      <c r="Q8059">
        <v>202112</v>
      </c>
      <c r="R8059">
        <v>20220923</v>
      </c>
      <c r="S8059" t="s">
        <v>16227</v>
      </c>
      <c r="T8059">
        <v>20220929</v>
      </c>
      <c r="Z8059" t="s">
        <v>36</v>
      </c>
    </row>
    <row r="8060" spans="1:26" x14ac:dyDescent="0.25">
      <c r="A8060" t="s">
        <v>26</v>
      </c>
      <c r="B8060" t="s">
        <v>27</v>
      </c>
      <c r="C8060" t="s">
        <v>28</v>
      </c>
      <c r="D8060" t="s">
        <v>585</v>
      </c>
      <c r="E8060" t="str">
        <f>"205TNBK36669"</f>
        <v>205TNBK36669</v>
      </c>
      <c r="F8060" t="s">
        <v>30</v>
      </c>
      <c r="I8060" t="s">
        <v>38</v>
      </c>
      <c r="J8060" t="s">
        <v>39</v>
      </c>
      <c r="N8060" t="s">
        <v>12424</v>
      </c>
      <c r="O8060" t="s">
        <v>34</v>
      </c>
      <c r="P8060">
        <v>5</v>
      </c>
      <c r="Q8060">
        <v>202205</v>
      </c>
      <c r="R8060">
        <v>20220705</v>
      </c>
      <c r="S8060" t="s">
        <v>16228</v>
      </c>
      <c r="T8060">
        <v>20220929</v>
      </c>
      <c r="Z8060" t="s">
        <v>36</v>
      </c>
    </row>
    <row r="8061" spans="1:26" x14ac:dyDescent="0.25">
      <c r="A8061" t="s">
        <v>26</v>
      </c>
      <c r="B8061" t="s">
        <v>27</v>
      </c>
      <c r="C8061" t="s">
        <v>28</v>
      </c>
      <c r="D8061" t="s">
        <v>64</v>
      </c>
      <c r="E8061" t="str">
        <f>"103TNTQ2A753"</f>
        <v>103TNTQ2A753</v>
      </c>
      <c r="F8061" t="s">
        <v>30</v>
      </c>
      <c r="I8061" t="s">
        <v>31</v>
      </c>
      <c r="J8061" t="s">
        <v>32</v>
      </c>
      <c r="N8061" t="s">
        <v>16229</v>
      </c>
      <c r="O8061" t="s">
        <v>34</v>
      </c>
      <c r="P8061">
        <v>19</v>
      </c>
      <c r="Q8061">
        <v>202103</v>
      </c>
      <c r="R8061">
        <v>20211015</v>
      </c>
      <c r="S8061" t="s">
        <v>16230</v>
      </c>
      <c r="T8061">
        <v>20220929</v>
      </c>
      <c r="Z8061" t="s">
        <v>36</v>
      </c>
    </row>
    <row r="8062" spans="1:26" x14ac:dyDescent="0.25">
      <c r="A8062" t="s">
        <v>26</v>
      </c>
      <c r="B8062" t="s">
        <v>27</v>
      </c>
      <c r="C8062" t="s">
        <v>28</v>
      </c>
      <c r="D8062" t="s">
        <v>64</v>
      </c>
      <c r="E8062" t="str">
        <f>"204TNGY1N551"</f>
        <v>204TNGY1N551</v>
      </c>
      <c r="F8062" t="s">
        <v>30</v>
      </c>
      <c r="I8062" t="s">
        <v>31</v>
      </c>
      <c r="J8062" t="s">
        <v>32</v>
      </c>
      <c r="N8062" t="s">
        <v>16231</v>
      </c>
      <c r="O8062" t="s">
        <v>34</v>
      </c>
      <c r="P8062">
        <v>6</v>
      </c>
      <c r="Q8062">
        <v>202204</v>
      </c>
      <c r="R8062">
        <v>20220615</v>
      </c>
      <c r="S8062" t="s">
        <v>16232</v>
      </c>
      <c r="T8062">
        <v>20220929</v>
      </c>
      <c r="Z8062" t="s">
        <v>36</v>
      </c>
    </row>
    <row r="8063" spans="1:26" x14ac:dyDescent="0.25">
      <c r="A8063" t="s">
        <v>26</v>
      </c>
      <c r="B8063" t="s">
        <v>27</v>
      </c>
      <c r="C8063" t="s">
        <v>28</v>
      </c>
      <c r="D8063" t="s">
        <v>7432</v>
      </c>
      <c r="E8063" t="str">
        <f>"203TNCZ1F099"</f>
        <v>203TNCZ1F099</v>
      </c>
      <c r="F8063" t="s">
        <v>30</v>
      </c>
      <c r="I8063" t="s">
        <v>82</v>
      </c>
      <c r="J8063" t="s">
        <v>58</v>
      </c>
      <c r="N8063" t="s">
        <v>16233</v>
      </c>
      <c r="O8063" t="s">
        <v>34</v>
      </c>
      <c r="P8063">
        <v>7</v>
      </c>
      <c r="Q8063">
        <v>202203</v>
      </c>
      <c r="R8063">
        <v>20220711</v>
      </c>
      <c r="S8063" t="s">
        <v>16234</v>
      </c>
      <c r="T8063">
        <v>20220929</v>
      </c>
      <c r="U8063" t="s">
        <v>144</v>
      </c>
      <c r="Z8063" t="s">
        <v>36</v>
      </c>
    </row>
    <row r="8064" spans="1:26" x14ac:dyDescent="0.25">
      <c r="A8064" t="s">
        <v>26</v>
      </c>
      <c r="B8064" t="s">
        <v>27</v>
      </c>
      <c r="C8064" t="s">
        <v>28</v>
      </c>
      <c r="D8064" t="s">
        <v>115</v>
      </c>
      <c r="E8064" t="str">
        <f>"202TNFA2P635"</f>
        <v>202TNFA2P635</v>
      </c>
      <c r="F8064" t="s">
        <v>30</v>
      </c>
      <c r="I8064" t="s">
        <v>38</v>
      </c>
      <c r="J8064" t="s">
        <v>86</v>
      </c>
      <c r="N8064" t="s">
        <v>16235</v>
      </c>
      <c r="O8064" t="s">
        <v>34</v>
      </c>
      <c r="P8064">
        <v>8</v>
      </c>
      <c r="Q8064">
        <v>202202</v>
      </c>
      <c r="R8064">
        <v>20220609</v>
      </c>
      <c r="S8064" t="s">
        <v>16236</v>
      </c>
      <c r="T8064">
        <v>20220930</v>
      </c>
      <c r="U8064" t="s">
        <v>878</v>
      </c>
      <c r="V8064" t="s">
        <v>496</v>
      </c>
      <c r="W8064" t="s">
        <v>3472</v>
      </c>
      <c r="X8064" t="s">
        <v>206</v>
      </c>
      <c r="Z8064" t="s">
        <v>36</v>
      </c>
    </row>
    <row r="8065" spans="1:26" x14ac:dyDescent="0.25">
      <c r="A8065" t="s">
        <v>26</v>
      </c>
      <c r="B8065" t="s">
        <v>27</v>
      </c>
      <c r="C8065" t="s">
        <v>28</v>
      </c>
      <c r="D8065" t="s">
        <v>29</v>
      </c>
      <c r="E8065" t="str">
        <f>"201TNVS0V063"</f>
        <v>201TNVS0V063</v>
      </c>
      <c r="F8065" t="s">
        <v>30</v>
      </c>
      <c r="I8065" t="s">
        <v>129</v>
      </c>
      <c r="J8065" t="s">
        <v>90</v>
      </c>
      <c r="N8065" t="s">
        <v>16237</v>
      </c>
      <c r="O8065" t="s">
        <v>34</v>
      </c>
      <c r="P8065">
        <v>9</v>
      </c>
      <c r="Q8065">
        <v>202201</v>
      </c>
      <c r="R8065">
        <v>20220112</v>
      </c>
      <c r="S8065" t="s">
        <v>16238</v>
      </c>
      <c r="T8065">
        <v>20220930</v>
      </c>
      <c r="U8065" t="s">
        <v>211</v>
      </c>
      <c r="Z8065" t="s">
        <v>36</v>
      </c>
    </row>
    <row r="8066" spans="1:26" x14ac:dyDescent="0.25">
      <c r="A8066" t="s">
        <v>26</v>
      </c>
      <c r="B8066" t="s">
        <v>27</v>
      </c>
      <c r="C8066" t="s">
        <v>28</v>
      </c>
      <c r="D8066" t="s">
        <v>42</v>
      </c>
      <c r="E8066" t="str">
        <f>"112TNRL09502"</f>
        <v>112TNRL09502</v>
      </c>
      <c r="F8066" t="s">
        <v>30</v>
      </c>
      <c r="I8066" t="s">
        <v>76</v>
      </c>
      <c r="J8066" t="s">
        <v>43</v>
      </c>
      <c r="N8066" t="s">
        <v>16239</v>
      </c>
      <c r="O8066" t="s">
        <v>34</v>
      </c>
      <c r="P8066">
        <v>10</v>
      </c>
      <c r="Q8066">
        <v>202112</v>
      </c>
      <c r="R8066">
        <v>20211227</v>
      </c>
      <c r="S8066" t="s">
        <v>16240</v>
      </c>
      <c r="T8066">
        <v>20220930</v>
      </c>
      <c r="Z8066" t="s">
        <v>36</v>
      </c>
    </row>
    <row r="8067" spans="1:26" x14ac:dyDescent="0.25">
      <c r="A8067" t="s">
        <v>26</v>
      </c>
      <c r="B8067" t="s">
        <v>27</v>
      </c>
      <c r="C8067" t="s">
        <v>28</v>
      </c>
      <c r="D8067" t="s">
        <v>64</v>
      </c>
      <c r="E8067" t="str">
        <f>"201TNYT2Z866"</f>
        <v>201TNYT2Z866</v>
      </c>
      <c r="F8067" t="s">
        <v>30</v>
      </c>
      <c r="I8067" t="s">
        <v>31</v>
      </c>
      <c r="J8067" t="s">
        <v>77</v>
      </c>
      <c r="N8067" t="s">
        <v>16241</v>
      </c>
      <c r="O8067" t="s">
        <v>34</v>
      </c>
      <c r="P8067">
        <v>9</v>
      </c>
      <c r="Q8067">
        <v>202201</v>
      </c>
      <c r="R8067">
        <v>20220331</v>
      </c>
      <c r="S8067" t="s">
        <v>16242</v>
      </c>
      <c r="T8067">
        <v>20220930</v>
      </c>
      <c r="Z8067" t="s">
        <v>36</v>
      </c>
    </row>
    <row r="8068" spans="1:26" x14ac:dyDescent="0.25">
      <c r="A8068" t="s">
        <v>26</v>
      </c>
      <c r="B8068" t="s">
        <v>27</v>
      </c>
      <c r="C8068" t="s">
        <v>28</v>
      </c>
      <c r="D8068" t="s">
        <v>6922</v>
      </c>
      <c r="E8068" t="str">
        <f>"203TNQD2P940"</f>
        <v>203TNQD2P940</v>
      </c>
      <c r="F8068" t="s">
        <v>30</v>
      </c>
      <c r="I8068" t="s">
        <v>38</v>
      </c>
      <c r="J8068" t="s">
        <v>90</v>
      </c>
      <c r="N8068" t="s">
        <v>16243</v>
      </c>
      <c r="O8068" t="s">
        <v>34</v>
      </c>
      <c r="P8068">
        <v>7</v>
      </c>
      <c r="Q8068">
        <v>202203</v>
      </c>
      <c r="R8068">
        <v>20220425</v>
      </c>
      <c r="S8068" t="s">
        <v>16244</v>
      </c>
      <c r="T8068">
        <v>20220930</v>
      </c>
      <c r="U8068" t="s">
        <v>211</v>
      </c>
      <c r="Z8068" t="s">
        <v>36</v>
      </c>
    </row>
    <row r="8069" spans="1:26" x14ac:dyDescent="0.25">
      <c r="A8069" t="s">
        <v>26</v>
      </c>
      <c r="B8069" t="s">
        <v>27</v>
      </c>
      <c r="C8069" t="s">
        <v>28</v>
      </c>
      <c r="D8069" t="s">
        <v>42</v>
      </c>
      <c r="E8069" t="str">
        <f>"106TNWG12089"</f>
        <v>106TNWG12089</v>
      </c>
      <c r="F8069" t="s">
        <v>30</v>
      </c>
      <c r="I8069" t="s">
        <v>38</v>
      </c>
      <c r="J8069" t="s">
        <v>163</v>
      </c>
      <c r="N8069" t="s">
        <v>16245</v>
      </c>
      <c r="O8069" t="s">
        <v>34</v>
      </c>
      <c r="P8069">
        <v>16</v>
      </c>
      <c r="Q8069">
        <v>202106</v>
      </c>
      <c r="R8069">
        <v>20211109</v>
      </c>
      <c r="S8069" t="s">
        <v>16246</v>
      </c>
      <c r="T8069">
        <v>20220930</v>
      </c>
      <c r="Z8069" t="s">
        <v>36</v>
      </c>
    </row>
    <row r="8070" spans="1:26" x14ac:dyDescent="0.25">
      <c r="A8070" t="s">
        <v>26</v>
      </c>
      <c r="B8070" t="s">
        <v>27</v>
      </c>
      <c r="C8070" t="s">
        <v>28</v>
      </c>
      <c r="D8070" t="s">
        <v>166</v>
      </c>
      <c r="E8070" t="str">
        <f>"111TNQD01628"</f>
        <v>111TNQD01628</v>
      </c>
      <c r="F8070" t="s">
        <v>30</v>
      </c>
      <c r="I8070" t="s">
        <v>38</v>
      </c>
      <c r="J8070" t="s">
        <v>58</v>
      </c>
      <c r="N8070" t="s">
        <v>16247</v>
      </c>
      <c r="O8070" t="s">
        <v>34</v>
      </c>
      <c r="P8070">
        <v>11</v>
      </c>
      <c r="Q8070">
        <v>202111</v>
      </c>
      <c r="R8070">
        <v>20220912</v>
      </c>
      <c r="S8070" t="s">
        <v>16248</v>
      </c>
      <c r="T8070">
        <v>20220930</v>
      </c>
      <c r="Z8070" t="s">
        <v>36</v>
      </c>
    </row>
    <row r="8071" spans="1:26" x14ac:dyDescent="0.25">
      <c r="A8071" t="s">
        <v>26</v>
      </c>
      <c r="B8071" t="s">
        <v>27</v>
      </c>
      <c r="C8071" t="s">
        <v>28</v>
      </c>
      <c r="D8071" t="s">
        <v>29</v>
      </c>
      <c r="E8071" t="str">
        <f>"106TNNH1E103"</f>
        <v>106TNNH1E103</v>
      </c>
      <c r="F8071" t="s">
        <v>30</v>
      </c>
      <c r="I8071" t="s">
        <v>38</v>
      </c>
      <c r="J8071" t="s">
        <v>90</v>
      </c>
      <c r="N8071" t="s">
        <v>16249</v>
      </c>
      <c r="O8071" t="s">
        <v>34</v>
      </c>
      <c r="P8071">
        <v>16</v>
      </c>
      <c r="Q8071">
        <v>202106</v>
      </c>
      <c r="R8071">
        <v>20211001</v>
      </c>
      <c r="S8071" t="s">
        <v>16250</v>
      </c>
      <c r="T8071">
        <v>20220930</v>
      </c>
      <c r="U8071" t="s">
        <v>74</v>
      </c>
      <c r="Z8071" t="s">
        <v>36</v>
      </c>
    </row>
    <row r="8072" spans="1:26" x14ac:dyDescent="0.25">
      <c r="A8072" t="s">
        <v>26</v>
      </c>
      <c r="B8072" t="s">
        <v>27</v>
      </c>
      <c r="C8072" t="s">
        <v>28</v>
      </c>
      <c r="D8072" t="s">
        <v>8170</v>
      </c>
      <c r="E8072" t="str">
        <f>"205TNLE01256"</f>
        <v>205TNLE01256</v>
      </c>
      <c r="F8072" t="s">
        <v>30</v>
      </c>
      <c r="I8072" t="s">
        <v>38</v>
      </c>
      <c r="J8072" t="s">
        <v>58</v>
      </c>
      <c r="N8072" t="s">
        <v>16251</v>
      </c>
      <c r="O8072" t="s">
        <v>34</v>
      </c>
      <c r="P8072">
        <v>5</v>
      </c>
      <c r="Q8072">
        <v>202205</v>
      </c>
      <c r="R8072">
        <v>20220704</v>
      </c>
      <c r="S8072" t="s">
        <v>16252</v>
      </c>
      <c r="T8072">
        <v>20220930</v>
      </c>
      <c r="U8072" t="s">
        <v>1084</v>
      </c>
      <c r="Z8072" t="s">
        <v>36</v>
      </c>
    </row>
    <row r="8073" spans="1:26" x14ac:dyDescent="0.25">
      <c r="A8073" t="s">
        <v>26</v>
      </c>
      <c r="B8073" t="s">
        <v>27</v>
      </c>
      <c r="C8073" t="s">
        <v>28</v>
      </c>
      <c r="D8073" t="s">
        <v>29</v>
      </c>
      <c r="E8073" t="str">
        <f>"109TNGY1D719"</f>
        <v>109TNGY1D719</v>
      </c>
      <c r="F8073" t="s">
        <v>30</v>
      </c>
      <c r="I8073" t="s">
        <v>123</v>
      </c>
      <c r="J8073" t="s">
        <v>52</v>
      </c>
      <c r="N8073" t="s">
        <v>16253</v>
      </c>
      <c r="O8073" t="s">
        <v>34</v>
      </c>
      <c r="P8073">
        <v>13</v>
      </c>
      <c r="Q8073">
        <v>202109</v>
      </c>
      <c r="R8073">
        <v>20211211</v>
      </c>
      <c r="S8073" t="s">
        <v>16254</v>
      </c>
      <c r="T8073">
        <v>20220930</v>
      </c>
      <c r="U8073" t="s">
        <v>264</v>
      </c>
      <c r="V8073" t="s">
        <v>111</v>
      </c>
      <c r="Z8073" t="s">
        <v>36</v>
      </c>
    </row>
    <row r="8074" spans="1:26" x14ac:dyDescent="0.25">
      <c r="A8074" t="s">
        <v>26</v>
      </c>
      <c r="B8074" t="s">
        <v>27</v>
      </c>
      <c r="C8074" t="s">
        <v>28</v>
      </c>
      <c r="D8074" t="s">
        <v>380</v>
      </c>
      <c r="E8074" t="str">
        <f>"208TNRL0L270"</f>
        <v>208TNRL0L270</v>
      </c>
      <c r="F8074" t="s">
        <v>30</v>
      </c>
      <c r="I8074" t="s">
        <v>57</v>
      </c>
      <c r="J8074" t="s">
        <v>90</v>
      </c>
      <c r="N8074" t="s">
        <v>16255</v>
      </c>
      <c r="O8074" t="s">
        <v>34</v>
      </c>
      <c r="P8074">
        <v>2</v>
      </c>
      <c r="Q8074">
        <v>202208</v>
      </c>
      <c r="R8074">
        <v>20220919</v>
      </c>
      <c r="S8074" t="s">
        <v>16256</v>
      </c>
      <c r="T8074">
        <v>20220930</v>
      </c>
      <c r="U8074" t="s">
        <v>144</v>
      </c>
      <c r="Z8074" t="s">
        <v>36</v>
      </c>
    </row>
    <row r="8075" spans="1:26" x14ac:dyDescent="0.25">
      <c r="A8075" t="s">
        <v>26</v>
      </c>
      <c r="B8075" t="s">
        <v>27</v>
      </c>
      <c r="C8075" t="s">
        <v>28</v>
      </c>
      <c r="D8075" t="s">
        <v>133</v>
      </c>
      <c r="E8075" t="str">
        <f>"103TNEP0U404"</f>
        <v>103TNEP0U404</v>
      </c>
      <c r="F8075" t="s">
        <v>30</v>
      </c>
      <c r="I8075" t="s">
        <v>38</v>
      </c>
      <c r="J8075" t="s">
        <v>77</v>
      </c>
      <c r="N8075" t="s">
        <v>16257</v>
      </c>
      <c r="O8075" t="s">
        <v>34</v>
      </c>
      <c r="P8075">
        <v>19</v>
      </c>
      <c r="Q8075">
        <v>202103</v>
      </c>
      <c r="R8075">
        <v>20220924</v>
      </c>
      <c r="S8075" t="s">
        <v>16258</v>
      </c>
      <c r="T8075">
        <v>20220930</v>
      </c>
      <c r="Z8075" t="s">
        <v>36</v>
      </c>
    </row>
    <row r="8076" spans="1:26" x14ac:dyDescent="0.25">
      <c r="A8076" t="s">
        <v>26</v>
      </c>
      <c r="B8076" t="s">
        <v>27</v>
      </c>
      <c r="C8076" t="s">
        <v>28</v>
      </c>
      <c r="D8076" t="s">
        <v>585</v>
      </c>
      <c r="E8076" t="str">
        <f>"202TNPC07752"</f>
        <v>202TNPC07752</v>
      </c>
      <c r="F8076" t="s">
        <v>30</v>
      </c>
      <c r="I8076" t="s">
        <v>38</v>
      </c>
      <c r="J8076" t="s">
        <v>39</v>
      </c>
      <c r="N8076" t="s">
        <v>16259</v>
      </c>
      <c r="O8076" t="s">
        <v>34</v>
      </c>
      <c r="P8076">
        <v>8</v>
      </c>
      <c r="Q8076">
        <v>202202</v>
      </c>
      <c r="R8076">
        <v>20220505</v>
      </c>
      <c r="S8076" t="s">
        <v>16260</v>
      </c>
      <c r="T8076">
        <v>20220930</v>
      </c>
      <c r="Z8076" t="s">
        <v>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HP Inc.</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eunbi1.yoon</dc:creator>
  <cp:lastModifiedBy>eunbi1.yoon</cp:lastModifiedBy>
  <dcterms:created xsi:type="dcterms:W3CDTF">2022-10-05T19:01:24Z</dcterms:created>
  <dcterms:modified xsi:type="dcterms:W3CDTF">2022-10-07T14:07:02Z</dcterms:modified>
</cp:coreProperties>
</file>